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\projects\Rahul\"/>
    </mc:Choice>
  </mc:AlternateContent>
  <xr:revisionPtr revIDLastSave="0" documentId="13_ncr:1_{26F01132-D240-4B36-82CF-CE4B4F5288CF}" xr6:coauthVersionLast="47" xr6:coauthVersionMax="47" xr10:uidLastSave="{00000000-0000-0000-0000-000000000000}"/>
  <bookViews>
    <workbookView xWindow="-108" yWindow="-108" windowWidth="23256" windowHeight="13896" tabRatio="704" activeTab="1" xr2:uid="{8F5AF666-D6AB-4D37-81EA-5C7D06B6EA01}"/>
  </bookViews>
  <sheets>
    <sheet name="Sheet2" sheetId="18" r:id="rId1"/>
    <sheet name="BP Vehicles" sheetId="1" r:id="rId2"/>
    <sheet name="Custom Fleet" sheetId="2" r:id="rId3"/>
    <sheet name="Puma" sheetId="3" r:id="rId4"/>
    <sheet name="Puma Jan" sheetId="4" r:id="rId5"/>
    <sheet name="Puma Feb" sheetId="5" r:id="rId6"/>
    <sheet name="Puma March" sheetId="6" r:id="rId7"/>
    <sheet name="Puma April" sheetId="8" r:id="rId8"/>
    <sheet name="Puma May" sheetId="9" r:id="rId9"/>
    <sheet name="Puma June" sheetId="10" r:id="rId10"/>
    <sheet name="Puma July" sheetId="12" r:id="rId11"/>
    <sheet name="Puma Aug" sheetId="11" r:id="rId12"/>
    <sheet name="Puma Sep" sheetId="13" r:id="rId13"/>
    <sheet name="Puma Oct" sheetId="15" r:id="rId14"/>
    <sheet name="Puma Nov" sheetId="16" r:id="rId15"/>
    <sheet name="Puma Dec" sheetId="17" r:id="rId16"/>
    <sheet name="Card copies " sheetId="7" r:id="rId17"/>
    <sheet name="Sheet1" sheetId="14" r:id="rId18"/>
  </sheets>
  <externalReferences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P21" i="2" l="1"/>
  <c r="AP28" i="2"/>
  <c r="AP24" i="2"/>
  <c r="AP23" i="2"/>
  <c r="AP22" i="2"/>
  <c r="AP19" i="2"/>
  <c r="AP17" i="2"/>
  <c r="AP14" i="2"/>
  <c r="AP13" i="2"/>
  <c r="AP12" i="2"/>
  <c r="AP9" i="2"/>
  <c r="AP8" i="2"/>
  <c r="AP7" i="2"/>
  <c r="AP6" i="2"/>
  <c r="AP4" i="2"/>
  <c r="AQ28" i="2"/>
  <c r="AQ8" i="2"/>
  <c r="AQ9" i="2"/>
  <c r="AQ12" i="2"/>
  <c r="AQ6" i="2"/>
  <c r="AQ19" i="2"/>
  <c r="AQ13" i="2"/>
  <c r="AQ17" i="2"/>
  <c r="AQ24" i="2"/>
  <c r="AQ4" i="2"/>
  <c r="AQ21" i="2"/>
  <c r="AQ22" i="2"/>
  <c r="AO28" i="2"/>
  <c r="AO14" i="2"/>
  <c r="AO8" i="2"/>
  <c r="AO7" i="2"/>
  <c r="AO9" i="2"/>
  <c r="AO12" i="2"/>
  <c r="AO19" i="2"/>
  <c r="AO13" i="2"/>
  <c r="AO24" i="2"/>
  <c r="AO4" i="2"/>
  <c r="AO23" i="2"/>
  <c r="AO22" i="2"/>
  <c r="AN28" i="2"/>
  <c r="AN23" i="2"/>
  <c r="AN19" i="2"/>
  <c r="AN22" i="2"/>
  <c r="AN17" i="2"/>
  <c r="AN14" i="2"/>
  <c r="AN13" i="2"/>
  <c r="AN12" i="2"/>
  <c r="AN9" i="2"/>
  <c r="AN8" i="2"/>
  <c r="AN7" i="2"/>
  <c r="AN24" i="2"/>
  <c r="AN6" i="2"/>
  <c r="AN4" i="2"/>
  <c r="AM14" i="2"/>
  <c r="AM8" i="2"/>
  <c r="AM7" i="2"/>
  <c r="AM9" i="2"/>
  <c r="AM12" i="2"/>
  <c r="AM6" i="2"/>
  <c r="AM19" i="2"/>
  <c r="AM16" i="2"/>
  <c r="AM13" i="2"/>
  <c r="AM17" i="2"/>
  <c r="AM24" i="2"/>
  <c r="AM23" i="2"/>
  <c r="AM21" i="2"/>
  <c r="AM22" i="2"/>
  <c r="AK8" i="2"/>
  <c r="AK9" i="2"/>
  <c r="AK12" i="2"/>
  <c r="AK6" i="2"/>
  <c r="AK19" i="2"/>
  <c r="AK13" i="2"/>
  <c r="AK4" i="2"/>
  <c r="AK21" i="2"/>
  <c r="AK22" i="2"/>
  <c r="AI8" i="2"/>
  <c r="AI9" i="2"/>
  <c r="AI12" i="2"/>
  <c r="AI6" i="2"/>
  <c r="AI19" i="2"/>
  <c r="AI16" i="2"/>
  <c r="AI13" i="2"/>
  <c r="AI17" i="2"/>
  <c r="AI21" i="2"/>
  <c r="AI22" i="2"/>
  <c r="AG8" i="2"/>
  <c r="AG7" i="2"/>
  <c r="AG9" i="2"/>
  <c r="AG12" i="2"/>
  <c r="AG6" i="2"/>
  <c r="AG19" i="2"/>
  <c r="AG17" i="2"/>
  <c r="AG21" i="2"/>
  <c r="AG22" i="2"/>
  <c r="AE7" i="2"/>
  <c r="AE8" i="2"/>
  <c r="AE9" i="2"/>
  <c r="AE12" i="2"/>
  <c r="AE19" i="2"/>
  <c r="AE16" i="2"/>
  <c r="AE13" i="2"/>
  <c r="AE17" i="2"/>
  <c r="AE21" i="2"/>
  <c r="AE22" i="2"/>
  <c r="AC13" i="2"/>
  <c r="AC19" i="2"/>
  <c r="AC28" i="2" s="1"/>
  <c r="AC30" i="2" s="1"/>
  <c r="AC16" i="2"/>
  <c r="AC18" i="2"/>
  <c r="AC17" i="2"/>
  <c r="AC21" i="2"/>
  <c r="AC12" i="2"/>
  <c r="AC9" i="2"/>
  <c r="AC8" i="2"/>
  <c r="AC6" i="2"/>
  <c r="AC10" i="2" l="1"/>
  <c r="AC11" i="2"/>
  <c r="AC7" i="2"/>
  <c r="AC4" i="2"/>
  <c r="AS146" i="3"/>
  <c r="C41" i="17"/>
  <c r="AS62" i="3"/>
  <c r="AU62" i="3" s="1"/>
  <c r="AR62" i="3"/>
  <c r="AT62" i="3" s="1"/>
  <c r="AQ62" i="3"/>
  <c r="AP62" i="3"/>
  <c r="AQ146" i="3"/>
  <c r="C41" i="16"/>
  <c r="AR146" i="3"/>
  <c r="AP146" i="3"/>
  <c r="AS5" i="3"/>
  <c r="AS6" i="3"/>
  <c r="AS7" i="3"/>
  <c r="AS8" i="3"/>
  <c r="AS9" i="3"/>
  <c r="AS10" i="3"/>
  <c r="AS11" i="3"/>
  <c r="AS12" i="3"/>
  <c r="AS13" i="3"/>
  <c r="AS14" i="3"/>
  <c r="AS15" i="3"/>
  <c r="AS16" i="3"/>
  <c r="AS17" i="3"/>
  <c r="AS18" i="3"/>
  <c r="AS19" i="3"/>
  <c r="AS20" i="3"/>
  <c r="AS21" i="3"/>
  <c r="AS22" i="3"/>
  <c r="AS23" i="3"/>
  <c r="AS24" i="3"/>
  <c r="AS25" i="3"/>
  <c r="AS26" i="3"/>
  <c r="AS27" i="3"/>
  <c r="AS28" i="3"/>
  <c r="AS29" i="3"/>
  <c r="AS30" i="3"/>
  <c r="AS31" i="3"/>
  <c r="AS32" i="3"/>
  <c r="AS33" i="3"/>
  <c r="AS34" i="3"/>
  <c r="AS35" i="3"/>
  <c r="AS36" i="3"/>
  <c r="AS37" i="3"/>
  <c r="AS38" i="3"/>
  <c r="AS39" i="3"/>
  <c r="AS40" i="3"/>
  <c r="AS41" i="3"/>
  <c r="AS42" i="3"/>
  <c r="AS43" i="3"/>
  <c r="AS44" i="3"/>
  <c r="AS45" i="3"/>
  <c r="AS46" i="3"/>
  <c r="AS47" i="3"/>
  <c r="AS48" i="3"/>
  <c r="AS49" i="3"/>
  <c r="AS50" i="3"/>
  <c r="AS51" i="3"/>
  <c r="AS52" i="3"/>
  <c r="AS53" i="3"/>
  <c r="AS54" i="3"/>
  <c r="AS55" i="3"/>
  <c r="AS56" i="3"/>
  <c r="AS57" i="3"/>
  <c r="AS58" i="3"/>
  <c r="AS59" i="3"/>
  <c r="AS60" i="3"/>
  <c r="AS61" i="3"/>
  <c r="AS63" i="3"/>
  <c r="AS64" i="3"/>
  <c r="AS65" i="3"/>
  <c r="AS66" i="3"/>
  <c r="AS67" i="3"/>
  <c r="AS68" i="3"/>
  <c r="AS69" i="3"/>
  <c r="AS70" i="3"/>
  <c r="AS71" i="3"/>
  <c r="AS72" i="3"/>
  <c r="AS73" i="3"/>
  <c r="AS74" i="3"/>
  <c r="AS75" i="3"/>
  <c r="AS76" i="3"/>
  <c r="AS77" i="3"/>
  <c r="AS78" i="3"/>
  <c r="AS79" i="3"/>
  <c r="AS80" i="3"/>
  <c r="AS81" i="3"/>
  <c r="AS82" i="3"/>
  <c r="AS83" i="3"/>
  <c r="AS84" i="3"/>
  <c r="AS85" i="3"/>
  <c r="AS86" i="3"/>
  <c r="AS87" i="3"/>
  <c r="AS88" i="3"/>
  <c r="AS89" i="3"/>
  <c r="AS90" i="3"/>
  <c r="AS91" i="3"/>
  <c r="AS92" i="3"/>
  <c r="AS93" i="3"/>
  <c r="AS94" i="3"/>
  <c r="AS95" i="3"/>
  <c r="AS96" i="3"/>
  <c r="AS97" i="3"/>
  <c r="AS98" i="3"/>
  <c r="AS99" i="3"/>
  <c r="AS100" i="3"/>
  <c r="AS101" i="3"/>
  <c r="AS102" i="3"/>
  <c r="AS103" i="3"/>
  <c r="AS104" i="3"/>
  <c r="AS105" i="3"/>
  <c r="AS106" i="3"/>
  <c r="AS107" i="3"/>
  <c r="AS108" i="3"/>
  <c r="AS109" i="3"/>
  <c r="AS110" i="3"/>
  <c r="AS111" i="3"/>
  <c r="AS112" i="3"/>
  <c r="AS113" i="3"/>
  <c r="AS114" i="3"/>
  <c r="AS115" i="3"/>
  <c r="AS116" i="3"/>
  <c r="AS117" i="3"/>
  <c r="AS118" i="3"/>
  <c r="AS119" i="3"/>
  <c r="AS120" i="3"/>
  <c r="AS121" i="3"/>
  <c r="AS122" i="3"/>
  <c r="AS123" i="3"/>
  <c r="AS124" i="3"/>
  <c r="AS125" i="3"/>
  <c r="AS126" i="3"/>
  <c r="AS127" i="3"/>
  <c r="AS128" i="3"/>
  <c r="AS129" i="3"/>
  <c r="AS130" i="3"/>
  <c r="AS131" i="3"/>
  <c r="AS132" i="3"/>
  <c r="AS133" i="3"/>
  <c r="AS134" i="3"/>
  <c r="AS135" i="3"/>
  <c r="AS136" i="3"/>
  <c r="AS137" i="3"/>
  <c r="AS138" i="3"/>
  <c r="AS139" i="3"/>
  <c r="AS140" i="3"/>
  <c r="AS141" i="3"/>
  <c r="AS142" i="3"/>
  <c r="AS143" i="3"/>
  <c r="AS144" i="3"/>
  <c r="AS4" i="3"/>
  <c r="AR5" i="3"/>
  <c r="AR6" i="3"/>
  <c r="AR7" i="3"/>
  <c r="AR8" i="3"/>
  <c r="AR9" i="3"/>
  <c r="AR10" i="3"/>
  <c r="AR11" i="3"/>
  <c r="AR12" i="3"/>
  <c r="AR13" i="3"/>
  <c r="AR14" i="3"/>
  <c r="AR15" i="3"/>
  <c r="AR16" i="3"/>
  <c r="AR17" i="3"/>
  <c r="AR18" i="3"/>
  <c r="AR19" i="3"/>
  <c r="AR20" i="3"/>
  <c r="AR21" i="3"/>
  <c r="AR22" i="3"/>
  <c r="AR23" i="3"/>
  <c r="AR24" i="3"/>
  <c r="AR25" i="3"/>
  <c r="AR26" i="3"/>
  <c r="AR27" i="3"/>
  <c r="AR28" i="3"/>
  <c r="AR29" i="3"/>
  <c r="AR30" i="3"/>
  <c r="AR31" i="3"/>
  <c r="AR32" i="3"/>
  <c r="AR33" i="3"/>
  <c r="AR34" i="3"/>
  <c r="AR35" i="3"/>
  <c r="AR36" i="3"/>
  <c r="AR37" i="3"/>
  <c r="AR38" i="3"/>
  <c r="AR39" i="3"/>
  <c r="AR40" i="3"/>
  <c r="AR41" i="3"/>
  <c r="AR42" i="3"/>
  <c r="AR43" i="3"/>
  <c r="AR44" i="3"/>
  <c r="AR45" i="3"/>
  <c r="AR46" i="3"/>
  <c r="AR47" i="3"/>
  <c r="AR48" i="3"/>
  <c r="AR49" i="3"/>
  <c r="AR50" i="3"/>
  <c r="AR51" i="3"/>
  <c r="AR52" i="3"/>
  <c r="AR53" i="3"/>
  <c r="AR54" i="3"/>
  <c r="AR55" i="3"/>
  <c r="AR56" i="3"/>
  <c r="AR57" i="3"/>
  <c r="AR58" i="3"/>
  <c r="AR59" i="3"/>
  <c r="AR60" i="3"/>
  <c r="AR61" i="3"/>
  <c r="AR63" i="3"/>
  <c r="AR64" i="3"/>
  <c r="AR65" i="3"/>
  <c r="AR66" i="3"/>
  <c r="AR67" i="3"/>
  <c r="AR68" i="3"/>
  <c r="AR69" i="3"/>
  <c r="AR70" i="3"/>
  <c r="AR71" i="3"/>
  <c r="AR72" i="3"/>
  <c r="AR73" i="3"/>
  <c r="AR74" i="3"/>
  <c r="AR75" i="3"/>
  <c r="AR76" i="3"/>
  <c r="AR77" i="3"/>
  <c r="AR78" i="3"/>
  <c r="AR79" i="3"/>
  <c r="AR80" i="3"/>
  <c r="AR81" i="3"/>
  <c r="AR82" i="3"/>
  <c r="AR83" i="3"/>
  <c r="AR84" i="3"/>
  <c r="AR85" i="3"/>
  <c r="AR86" i="3"/>
  <c r="AR87" i="3"/>
  <c r="AR88" i="3"/>
  <c r="AR89" i="3"/>
  <c r="AR90" i="3"/>
  <c r="AR91" i="3"/>
  <c r="AR92" i="3"/>
  <c r="AR93" i="3"/>
  <c r="AR94" i="3"/>
  <c r="AR95" i="3"/>
  <c r="AR96" i="3"/>
  <c r="AR97" i="3"/>
  <c r="AR98" i="3"/>
  <c r="AR99" i="3"/>
  <c r="AR100" i="3"/>
  <c r="AR101" i="3"/>
  <c r="AR102" i="3"/>
  <c r="AR103" i="3"/>
  <c r="AR104" i="3"/>
  <c r="AR105" i="3"/>
  <c r="AR106" i="3"/>
  <c r="AR107" i="3"/>
  <c r="AR108" i="3"/>
  <c r="AR109" i="3"/>
  <c r="AR110" i="3"/>
  <c r="AR111" i="3"/>
  <c r="AR112" i="3"/>
  <c r="AR113" i="3"/>
  <c r="AR114" i="3"/>
  <c r="AR115" i="3"/>
  <c r="AR116" i="3"/>
  <c r="AR117" i="3"/>
  <c r="AR118" i="3"/>
  <c r="AR119" i="3"/>
  <c r="AR120" i="3"/>
  <c r="AR121" i="3"/>
  <c r="AR122" i="3"/>
  <c r="AR123" i="3"/>
  <c r="AR124" i="3"/>
  <c r="AR125" i="3"/>
  <c r="AR126" i="3"/>
  <c r="AR127" i="3"/>
  <c r="AR128" i="3"/>
  <c r="AR129" i="3"/>
  <c r="AR130" i="3"/>
  <c r="AR131" i="3"/>
  <c r="AR132" i="3"/>
  <c r="AR133" i="3"/>
  <c r="AR134" i="3"/>
  <c r="AR135" i="3"/>
  <c r="AR136" i="3"/>
  <c r="AR137" i="3"/>
  <c r="AR138" i="3"/>
  <c r="AR139" i="3"/>
  <c r="AR140" i="3"/>
  <c r="AR141" i="3"/>
  <c r="AR142" i="3"/>
  <c r="AR143" i="3"/>
  <c r="AR144" i="3"/>
  <c r="AR4" i="3"/>
  <c r="R44" i="17"/>
  <c r="R45" i="17" s="1"/>
  <c r="L44" i="17"/>
  <c r="F41" i="17"/>
  <c r="R34" i="17"/>
  <c r="S34" i="17" s="1"/>
  <c r="O34" i="17"/>
  <c r="S33" i="17"/>
  <c r="R33" i="17"/>
  <c r="O33" i="17"/>
  <c r="R32" i="17"/>
  <c r="S32" i="17" s="1"/>
  <c r="O32" i="17"/>
  <c r="S31" i="17"/>
  <c r="R31" i="17"/>
  <c r="O31" i="17"/>
  <c r="R30" i="17"/>
  <c r="S30" i="17" s="1"/>
  <c r="O30" i="17"/>
  <c r="S29" i="17"/>
  <c r="R29" i="17"/>
  <c r="O29" i="17"/>
  <c r="R28" i="17"/>
  <c r="S28" i="17" s="1"/>
  <c r="O28" i="17"/>
  <c r="S27" i="17"/>
  <c r="R27" i="17"/>
  <c r="O27" i="17"/>
  <c r="R26" i="17"/>
  <c r="S26" i="17" s="1"/>
  <c r="O26" i="17"/>
  <c r="S25" i="17"/>
  <c r="R25" i="17"/>
  <c r="O25" i="17"/>
  <c r="R24" i="17"/>
  <c r="S24" i="17" s="1"/>
  <c r="O24" i="17"/>
  <c r="S23" i="17"/>
  <c r="R23" i="17"/>
  <c r="O23" i="17"/>
  <c r="R22" i="17"/>
  <c r="S22" i="17" s="1"/>
  <c r="O22" i="17"/>
  <c r="S21" i="17"/>
  <c r="R21" i="17"/>
  <c r="O21" i="17"/>
  <c r="R20" i="17"/>
  <c r="S20" i="17" s="1"/>
  <c r="O20" i="17"/>
  <c r="S19" i="17"/>
  <c r="R19" i="17"/>
  <c r="O19" i="17"/>
  <c r="R18" i="17"/>
  <c r="S18" i="17" s="1"/>
  <c r="O18" i="17"/>
  <c r="S17" i="17"/>
  <c r="R17" i="17"/>
  <c r="O17" i="17"/>
  <c r="R16" i="17"/>
  <c r="S16" i="17" s="1"/>
  <c r="O16" i="17"/>
  <c r="S15" i="17"/>
  <c r="R15" i="17"/>
  <c r="O15" i="17"/>
  <c r="R14" i="17"/>
  <c r="S14" i="17" s="1"/>
  <c r="O14" i="17"/>
  <c r="S13" i="17"/>
  <c r="R13" i="17"/>
  <c r="O13" i="17"/>
  <c r="R12" i="17"/>
  <c r="S12" i="17" s="1"/>
  <c r="O12" i="17"/>
  <c r="S11" i="17"/>
  <c r="R11" i="17"/>
  <c r="O11" i="17"/>
  <c r="R10" i="17"/>
  <c r="S10" i="17" s="1"/>
  <c r="O10" i="17"/>
  <c r="S9" i="17"/>
  <c r="R9" i="17"/>
  <c r="O9" i="17"/>
  <c r="R8" i="17"/>
  <c r="S8" i="17" s="1"/>
  <c r="O8" i="17"/>
  <c r="S7" i="17"/>
  <c r="R7" i="17"/>
  <c r="O7" i="17"/>
  <c r="R6" i="17"/>
  <c r="S6" i="17" s="1"/>
  <c r="O6" i="17"/>
  <c r="S5" i="17"/>
  <c r="R5" i="17"/>
  <c r="O5" i="17"/>
  <c r="R4" i="17"/>
  <c r="S4" i="17" s="1"/>
  <c r="O4" i="17"/>
  <c r="S3" i="17"/>
  <c r="R3" i="17"/>
  <c r="O3" i="17"/>
  <c r="R2" i="17"/>
  <c r="S2" i="17" s="1"/>
  <c r="S44" i="17" s="1"/>
  <c r="S45" i="17" s="1"/>
  <c r="O2" i="17"/>
  <c r="AQ5" i="3"/>
  <c r="AQ6" i="3"/>
  <c r="AQ7" i="3"/>
  <c r="AQ8" i="3"/>
  <c r="AQ9" i="3"/>
  <c r="AQ10" i="3"/>
  <c r="AQ11" i="3"/>
  <c r="AQ12" i="3"/>
  <c r="AQ13" i="3"/>
  <c r="AQ14" i="3"/>
  <c r="AQ15" i="3"/>
  <c r="AQ16" i="3"/>
  <c r="AQ17" i="3"/>
  <c r="AQ18" i="3"/>
  <c r="AQ19" i="3"/>
  <c r="AQ20" i="3"/>
  <c r="AQ21" i="3"/>
  <c r="AQ22" i="3"/>
  <c r="AQ23" i="3"/>
  <c r="AQ24" i="3"/>
  <c r="AQ25" i="3"/>
  <c r="AQ26" i="3"/>
  <c r="AQ27" i="3"/>
  <c r="AQ28" i="3"/>
  <c r="AQ29" i="3"/>
  <c r="AQ30" i="3"/>
  <c r="AQ31" i="3"/>
  <c r="AQ32" i="3"/>
  <c r="AQ33" i="3"/>
  <c r="AQ34" i="3"/>
  <c r="AQ35" i="3"/>
  <c r="AQ36" i="3"/>
  <c r="AQ37" i="3"/>
  <c r="AQ38" i="3"/>
  <c r="AQ39" i="3"/>
  <c r="AQ40" i="3"/>
  <c r="AQ41" i="3"/>
  <c r="AQ42" i="3"/>
  <c r="AQ43" i="3"/>
  <c r="AQ44" i="3"/>
  <c r="AQ45" i="3"/>
  <c r="AQ46" i="3"/>
  <c r="AQ47" i="3"/>
  <c r="AQ48" i="3"/>
  <c r="AQ49" i="3"/>
  <c r="AQ50" i="3"/>
  <c r="AQ51" i="3"/>
  <c r="AQ52" i="3"/>
  <c r="AQ53" i="3"/>
  <c r="AQ54" i="3"/>
  <c r="AQ55" i="3"/>
  <c r="AQ56" i="3"/>
  <c r="AQ57" i="3"/>
  <c r="AQ58" i="3"/>
  <c r="AQ59" i="3"/>
  <c r="AQ60" i="3"/>
  <c r="AQ61" i="3"/>
  <c r="AQ63" i="3"/>
  <c r="AQ64" i="3"/>
  <c r="AQ65" i="3"/>
  <c r="AQ66" i="3"/>
  <c r="AQ67" i="3"/>
  <c r="AQ68" i="3"/>
  <c r="AQ69" i="3"/>
  <c r="AQ70" i="3"/>
  <c r="AQ71" i="3"/>
  <c r="AQ72" i="3"/>
  <c r="AQ73" i="3"/>
  <c r="AQ74" i="3"/>
  <c r="AQ75" i="3"/>
  <c r="AQ76" i="3"/>
  <c r="AQ77" i="3"/>
  <c r="AQ78" i="3"/>
  <c r="AQ79" i="3"/>
  <c r="AQ80" i="3"/>
  <c r="AQ81" i="3"/>
  <c r="AQ82" i="3"/>
  <c r="AQ83" i="3"/>
  <c r="AQ84" i="3"/>
  <c r="AQ85" i="3"/>
  <c r="AQ86" i="3"/>
  <c r="AQ87" i="3"/>
  <c r="AQ88" i="3"/>
  <c r="AQ89" i="3"/>
  <c r="AQ90" i="3"/>
  <c r="AQ91" i="3"/>
  <c r="AQ92" i="3"/>
  <c r="AQ93" i="3"/>
  <c r="AQ94" i="3"/>
  <c r="AQ95" i="3"/>
  <c r="AQ96" i="3"/>
  <c r="AQ97" i="3"/>
  <c r="AQ98" i="3"/>
  <c r="AQ99" i="3"/>
  <c r="AQ100" i="3"/>
  <c r="AQ101" i="3"/>
  <c r="AQ102" i="3"/>
  <c r="AQ103" i="3"/>
  <c r="AQ104" i="3"/>
  <c r="AQ105" i="3"/>
  <c r="AQ106" i="3"/>
  <c r="AQ107" i="3"/>
  <c r="AQ108" i="3"/>
  <c r="AQ109" i="3"/>
  <c r="AQ110" i="3"/>
  <c r="AQ111" i="3"/>
  <c r="AQ112" i="3"/>
  <c r="AQ113" i="3"/>
  <c r="AQ114" i="3"/>
  <c r="AQ115" i="3"/>
  <c r="AQ116" i="3"/>
  <c r="AQ117" i="3"/>
  <c r="AQ118" i="3"/>
  <c r="AQ119" i="3"/>
  <c r="AQ120" i="3"/>
  <c r="AQ121" i="3"/>
  <c r="AQ122" i="3"/>
  <c r="AQ123" i="3"/>
  <c r="AQ124" i="3"/>
  <c r="AQ125" i="3"/>
  <c r="AQ126" i="3"/>
  <c r="AQ127" i="3"/>
  <c r="AQ128" i="3"/>
  <c r="AQ129" i="3"/>
  <c r="AQ130" i="3"/>
  <c r="AQ131" i="3"/>
  <c r="AQ132" i="3"/>
  <c r="AQ133" i="3"/>
  <c r="AQ134" i="3"/>
  <c r="AQ135" i="3"/>
  <c r="AQ136" i="3"/>
  <c r="AQ137" i="3"/>
  <c r="AQ138" i="3"/>
  <c r="AQ139" i="3"/>
  <c r="AQ140" i="3"/>
  <c r="AQ141" i="3"/>
  <c r="AQ142" i="3"/>
  <c r="AQ143" i="3"/>
  <c r="AQ144" i="3"/>
  <c r="AQ4" i="3"/>
  <c r="AP4" i="3"/>
  <c r="AP6" i="3"/>
  <c r="AP7" i="3"/>
  <c r="AP8" i="3"/>
  <c r="AP9" i="3"/>
  <c r="AP10" i="3"/>
  <c r="AP11" i="3"/>
  <c r="AP12" i="3"/>
  <c r="AP13" i="3"/>
  <c r="AP14" i="3"/>
  <c r="AP15" i="3"/>
  <c r="AP16" i="3"/>
  <c r="AP17" i="3"/>
  <c r="AP18" i="3"/>
  <c r="AP19" i="3"/>
  <c r="AP20" i="3"/>
  <c r="AP21" i="3"/>
  <c r="AP22" i="3"/>
  <c r="AP23" i="3"/>
  <c r="AP24" i="3"/>
  <c r="AP25" i="3"/>
  <c r="AP26" i="3"/>
  <c r="AP27" i="3"/>
  <c r="AP28" i="3"/>
  <c r="AP29" i="3"/>
  <c r="AP30" i="3"/>
  <c r="AP31" i="3"/>
  <c r="AP32" i="3"/>
  <c r="AP33" i="3"/>
  <c r="AP34" i="3"/>
  <c r="AP35" i="3"/>
  <c r="AP36" i="3"/>
  <c r="AP37" i="3"/>
  <c r="AP38" i="3"/>
  <c r="AP39" i="3"/>
  <c r="AP40" i="3"/>
  <c r="AP41" i="3"/>
  <c r="AP42" i="3"/>
  <c r="AP43" i="3"/>
  <c r="AP44" i="3"/>
  <c r="AP45" i="3"/>
  <c r="AP46" i="3"/>
  <c r="AP47" i="3"/>
  <c r="AP48" i="3"/>
  <c r="AP49" i="3"/>
  <c r="AP50" i="3"/>
  <c r="AP51" i="3"/>
  <c r="AP52" i="3"/>
  <c r="AP53" i="3"/>
  <c r="AP54" i="3"/>
  <c r="AP55" i="3"/>
  <c r="AP56" i="3"/>
  <c r="AP57" i="3"/>
  <c r="AP58" i="3"/>
  <c r="AP59" i="3"/>
  <c r="AP60" i="3"/>
  <c r="AP61" i="3"/>
  <c r="AP63" i="3"/>
  <c r="AP64" i="3"/>
  <c r="AP65" i="3"/>
  <c r="AP66" i="3"/>
  <c r="AP67" i="3"/>
  <c r="AP68" i="3"/>
  <c r="AP69" i="3"/>
  <c r="AP70" i="3"/>
  <c r="AP71" i="3"/>
  <c r="AP72" i="3"/>
  <c r="AP73" i="3"/>
  <c r="AP74" i="3"/>
  <c r="AP75" i="3"/>
  <c r="AP76" i="3"/>
  <c r="AP77" i="3"/>
  <c r="AP78" i="3"/>
  <c r="AP79" i="3"/>
  <c r="AP80" i="3"/>
  <c r="AP81" i="3"/>
  <c r="AP82" i="3"/>
  <c r="AP83" i="3"/>
  <c r="AP84" i="3"/>
  <c r="AP85" i="3"/>
  <c r="AP86" i="3"/>
  <c r="AP87" i="3"/>
  <c r="AP88" i="3"/>
  <c r="AP89" i="3"/>
  <c r="AP90" i="3"/>
  <c r="AP91" i="3"/>
  <c r="AP92" i="3"/>
  <c r="AP93" i="3"/>
  <c r="AP94" i="3"/>
  <c r="AP95" i="3"/>
  <c r="AP96" i="3"/>
  <c r="AP97" i="3"/>
  <c r="AP98" i="3"/>
  <c r="AP99" i="3"/>
  <c r="AP100" i="3"/>
  <c r="AP101" i="3"/>
  <c r="AP102" i="3"/>
  <c r="AP103" i="3"/>
  <c r="AP104" i="3"/>
  <c r="AP105" i="3"/>
  <c r="AP106" i="3"/>
  <c r="AP107" i="3"/>
  <c r="AP108" i="3"/>
  <c r="AP109" i="3"/>
  <c r="AP110" i="3"/>
  <c r="AP111" i="3"/>
  <c r="AP112" i="3"/>
  <c r="AP113" i="3"/>
  <c r="AP114" i="3"/>
  <c r="AP115" i="3"/>
  <c r="AP116" i="3"/>
  <c r="AP117" i="3"/>
  <c r="AP118" i="3"/>
  <c r="AP119" i="3"/>
  <c r="AP120" i="3"/>
  <c r="AP121" i="3"/>
  <c r="AP122" i="3"/>
  <c r="AP123" i="3"/>
  <c r="AP124" i="3"/>
  <c r="AP125" i="3"/>
  <c r="AP126" i="3"/>
  <c r="AP127" i="3"/>
  <c r="AP128" i="3"/>
  <c r="AP129" i="3"/>
  <c r="AP130" i="3"/>
  <c r="AP131" i="3"/>
  <c r="AP132" i="3"/>
  <c r="AP133" i="3"/>
  <c r="AP134" i="3"/>
  <c r="AP135" i="3"/>
  <c r="AP136" i="3"/>
  <c r="AP137" i="3"/>
  <c r="AP138" i="3"/>
  <c r="AP139" i="3"/>
  <c r="AP140" i="3"/>
  <c r="AP141" i="3"/>
  <c r="AP142" i="3"/>
  <c r="AP143" i="3"/>
  <c r="AP144" i="3"/>
  <c r="AP5" i="3"/>
  <c r="L44" i="16"/>
  <c r="F41" i="16"/>
  <c r="R37" i="16"/>
  <c r="S37" i="16" s="1"/>
  <c r="O37" i="16"/>
  <c r="S36" i="16"/>
  <c r="R36" i="16"/>
  <c r="O36" i="16"/>
  <c r="R35" i="16"/>
  <c r="S35" i="16" s="1"/>
  <c r="O35" i="16"/>
  <c r="S34" i="16"/>
  <c r="R34" i="16"/>
  <c r="O34" i="16"/>
  <c r="R33" i="16"/>
  <c r="S33" i="16" s="1"/>
  <c r="O33" i="16"/>
  <c r="S32" i="16"/>
  <c r="R32" i="16"/>
  <c r="O32" i="16"/>
  <c r="R31" i="16"/>
  <c r="S31" i="16" s="1"/>
  <c r="O31" i="16"/>
  <c r="S30" i="16"/>
  <c r="R30" i="16"/>
  <c r="O30" i="16"/>
  <c r="R29" i="16"/>
  <c r="S29" i="16" s="1"/>
  <c r="O29" i="16"/>
  <c r="S28" i="16"/>
  <c r="R28" i="16"/>
  <c r="O28" i="16"/>
  <c r="R27" i="16"/>
  <c r="S27" i="16" s="1"/>
  <c r="O27" i="16"/>
  <c r="S26" i="16"/>
  <c r="R26" i="16"/>
  <c r="O26" i="16"/>
  <c r="R25" i="16"/>
  <c r="S25" i="16" s="1"/>
  <c r="O25" i="16"/>
  <c r="S24" i="16"/>
  <c r="R24" i="16"/>
  <c r="O24" i="16"/>
  <c r="R23" i="16"/>
  <c r="S23" i="16" s="1"/>
  <c r="O23" i="16"/>
  <c r="S22" i="16"/>
  <c r="R22" i="16"/>
  <c r="O22" i="16"/>
  <c r="R21" i="16"/>
  <c r="S21" i="16" s="1"/>
  <c r="O21" i="16"/>
  <c r="S20" i="16"/>
  <c r="R20" i="16"/>
  <c r="O20" i="16"/>
  <c r="R19" i="16"/>
  <c r="S19" i="16" s="1"/>
  <c r="O19" i="16"/>
  <c r="S18" i="16"/>
  <c r="R18" i="16"/>
  <c r="O18" i="16"/>
  <c r="R17" i="16"/>
  <c r="S17" i="16" s="1"/>
  <c r="O17" i="16"/>
  <c r="S16" i="16"/>
  <c r="R16" i="16"/>
  <c r="O16" i="16"/>
  <c r="R15" i="16"/>
  <c r="S15" i="16" s="1"/>
  <c r="O15" i="16"/>
  <c r="S14" i="16"/>
  <c r="R14" i="16"/>
  <c r="O14" i="16"/>
  <c r="R13" i="16"/>
  <c r="S13" i="16" s="1"/>
  <c r="O13" i="16"/>
  <c r="S12" i="16"/>
  <c r="R12" i="16"/>
  <c r="O12" i="16"/>
  <c r="R11" i="16"/>
  <c r="S11" i="16" s="1"/>
  <c r="O11" i="16"/>
  <c r="S10" i="16"/>
  <c r="R10" i="16"/>
  <c r="O10" i="16"/>
  <c r="R9" i="16"/>
  <c r="S9" i="16" s="1"/>
  <c r="O9" i="16"/>
  <c r="S8" i="16"/>
  <c r="R8" i="16"/>
  <c r="O8" i="16"/>
  <c r="R7" i="16"/>
  <c r="S7" i="16" s="1"/>
  <c r="O7" i="16"/>
  <c r="S6" i="16"/>
  <c r="R6" i="16"/>
  <c r="O6" i="16"/>
  <c r="R5" i="16"/>
  <c r="S5" i="16" s="1"/>
  <c r="O5" i="16"/>
  <c r="S4" i="16"/>
  <c r="R4" i="16"/>
  <c r="O4" i="16"/>
  <c r="R3" i="16"/>
  <c r="S3" i="16" s="1"/>
  <c r="S44" i="16" s="1"/>
  <c r="S45" i="16" s="1"/>
  <c r="O3" i="16"/>
  <c r="S2" i="16"/>
  <c r="R2" i="16"/>
  <c r="R44" i="16" s="1"/>
  <c r="R45" i="16" s="1"/>
  <c r="O2" i="16"/>
  <c r="AS145" i="3" l="1"/>
  <c r="AR145" i="3"/>
  <c r="AR147" i="3" s="1"/>
  <c r="AP145" i="3"/>
  <c r="AP147" i="3" s="1"/>
  <c r="AQ145" i="3"/>
  <c r="AL14" i="2" l="1"/>
  <c r="AL24" i="2"/>
  <c r="AL23" i="2"/>
  <c r="AL6" i="2"/>
  <c r="AL7" i="2"/>
  <c r="AL8" i="2"/>
  <c r="AL9" i="2"/>
  <c r="AL12" i="2"/>
  <c r="AL13" i="2"/>
  <c r="AL16" i="2"/>
  <c r="AL17" i="2"/>
  <c r="AL18" i="2"/>
  <c r="AL19" i="2"/>
  <c r="AL21" i="2"/>
  <c r="AL22" i="2"/>
  <c r="AJ4" i="2"/>
  <c r="AJ5" i="2"/>
  <c r="AJ6" i="2"/>
  <c r="AJ7" i="2"/>
  <c r="AJ8" i="2"/>
  <c r="AJ9" i="2"/>
  <c r="AJ12" i="2"/>
  <c r="AJ13" i="2"/>
  <c r="AJ16" i="2"/>
  <c r="AJ17" i="2"/>
  <c r="AJ18" i="2"/>
  <c r="AJ22" i="2"/>
  <c r="AJ19" i="2"/>
  <c r="AJ21" i="2"/>
  <c r="AH22" i="2"/>
  <c r="AH21" i="2"/>
  <c r="AH19" i="2"/>
  <c r="AH18" i="2"/>
  <c r="AH17" i="2"/>
  <c r="AH16" i="2"/>
  <c r="AH15" i="2"/>
  <c r="AH14" i="2"/>
  <c r="AH13" i="2"/>
  <c r="AH12" i="2"/>
  <c r="AH9" i="2"/>
  <c r="AH8" i="2"/>
  <c r="AH7" i="2"/>
  <c r="AH6" i="2"/>
  <c r="AF22" i="2"/>
  <c r="AF21" i="2"/>
  <c r="AF19" i="2"/>
  <c r="AF18" i="2"/>
  <c r="AF17" i="2"/>
  <c r="AF12" i="2"/>
  <c r="AF10" i="2"/>
  <c r="AF9" i="2"/>
  <c r="AF8" i="2"/>
  <c r="AF7" i="2"/>
  <c r="AF6" i="2"/>
  <c r="AG28" i="2" l="1"/>
  <c r="AM28" i="2"/>
  <c r="AK28" i="2"/>
  <c r="AI28" i="2"/>
  <c r="AD22" i="2" l="1"/>
  <c r="AD19" i="2"/>
  <c r="AD21" i="2"/>
  <c r="AD18" i="2"/>
  <c r="AD17" i="2"/>
  <c r="AD16" i="2"/>
  <c r="AD15" i="2"/>
  <c r="AD14" i="2"/>
  <c r="AD13" i="2"/>
  <c r="AD12" i="2"/>
  <c r="AD10" i="2"/>
  <c r="AD9" i="2"/>
  <c r="AD8" i="2"/>
  <c r="AD7" i="2"/>
  <c r="AE28" i="2" l="1"/>
  <c r="AE30" i="2" s="1"/>
  <c r="Z64" i="3"/>
  <c r="AA64" i="3"/>
  <c r="AB64" i="3"/>
  <c r="AC64" i="3"/>
  <c r="Z51" i="3"/>
  <c r="AA51" i="3"/>
  <c r="AB51" i="3"/>
  <c r="AC51" i="3"/>
  <c r="Z36" i="3"/>
  <c r="AA36" i="3"/>
  <c r="AB36" i="3"/>
  <c r="AC36" i="3"/>
  <c r="AB13" i="3"/>
  <c r="AC13" i="3"/>
  <c r="AB11" i="3"/>
  <c r="AC11" i="3"/>
  <c r="AB14" i="3"/>
  <c r="AC14" i="3"/>
  <c r="AB17" i="3"/>
  <c r="AC17" i="3"/>
  <c r="AA17" i="3"/>
  <c r="Z17" i="3"/>
  <c r="AA14" i="3"/>
  <c r="Z14" i="3"/>
  <c r="AB9" i="2" l="1"/>
  <c r="AB8" i="2"/>
  <c r="AB6" i="2"/>
  <c r="AM5" i="3" l="1"/>
  <c r="AM6" i="3"/>
  <c r="AM7" i="3"/>
  <c r="AM8" i="3"/>
  <c r="AM9" i="3"/>
  <c r="AM10" i="3"/>
  <c r="AM11" i="3"/>
  <c r="AM12" i="3"/>
  <c r="AM13" i="3"/>
  <c r="AM14" i="3"/>
  <c r="AM15" i="3"/>
  <c r="AM16" i="3"/>
  <c r="AM17" i="3"/>
  <c r="AM18" i="3"/>
  <c r="AM19" i="3"/>
  <c r="AM20" i="3"/>
  <c r="AM21" i="3"/>
  <c r="AM22" i="3"/>
  <c r="AM23" i="3"/>
  <c r="AM24" i="3"/>
  <c r="AM25" i="3"/>
  <c r="AM26" i="3"/>
  <c r="AM27" i="3"/>
  <c r="AM28" i="3"/>
  <c r="AM29" i="3"/>
  <c r="AM30" i="3"/>
  <c r="AM31" i="3"/>
  <c r="AM32" i="3"/>
  <c r="AM33" i="3"/>
  <c r="AM34" i="3"/>
  <c r="AM35" i="3"/>
  <c r="AM36" i="3"/>
  <c r="AM37" i="3"/>
  <c r="AM38" i="3"/>
  <c r="AM39" i="3"/>
  <c r="AM40" i="3"/>
  <c r="AM41" i="3"/>
  <c r="AM42" i="3"/>
  <c r="AM43" i="3"/>
  <c r="AM44" i="3"/>
  <c r="AM45" i="3"/>
  <c r="AM46" i="3"/>
  <c r="AM47" i="3"/>
  <c r="AM48" i="3"/>
  <c r="AM49" i="3"/>
  <c r="AM50" i="3"/>
  <c r="AM51" i="3"/>
  <c r="AM52" i="3"/>
  <c r="AM53" i="3"/>
  <c r="AM54" i="3"/>
  <c r="AM55" i="3"/>
  <c r="AM56" i="3"/>
  <c r="AM57" i="3"/>
  <c r="AM58" i="3"/>
  <c r="AM59" i="3"/>
  <c r="AM60" i="3"/>
  <c r="AM61" i="3"/>
  <c r="AM63" i="3"/>
  <c r="AM64" i="3"/>
  <c r="AM65" i="3"/>
  <c r="AM66" i="3"/>
  <c r="AM67" i="3"/>
  <c r="AM68" i="3"/>
  <c r="AM69" i="3"/>
  <c r="AM70" i="3"/>
  <c r="AM71" i="3"/>
  <c r="AM72" i="3"/>
  <c r="AM73" i="3"/>
  <c r="AM74" i="3"/>
  <c r="AM75" i="3"/>
  <c r="AM76" i="3"/>
  <c r="AM77" i="3"/>
  <c r="AM78" i="3"/>
  <c r="AM79" i="3"/>
  <c r="AM80" i="3"/>
  <c r="AM81" i="3"/>
  <c r="AM82" i="3"/>
  <c r="AM83" i="3"/>
  <c r="AM84" i="3"/>
  <c r="AM85" i="3"/>
  <c r="AM86" i="3"/>
  <c r="AM87" i="3"/>
  <c r="AM88" i="3"/>
  <c r="AM89" i="3"/>
  <c r="AM90" i="3"/>
  <c r="AM91" i="3"/>
  <c r="AM92" i="3"/>
  <c r="AM93" i="3"/>
  <c r="AM94" i="3"/>
  <c r="AM95" i="3"/>
  <c r="AM96" i="3"/>
  <c r="AM97" i="3"/>
  <c r="AM98" i="3"/>
  <c r="AM99" i="3"/>
  <c r="AM100" i="3"/>
  <c r="AM101" i="3"/>
  <c r="AM102" i="3"/>
  <c r="AM103" i="3"/>
  <c r="AM104" i="3"/>
  <c r="AM105" i="3"/>
  <c r="AM106" i="3"/>
  <c r="AM107" i="3"/>
  <c r="AM108" i="3"/>
  <c r="AM109" i="3"/>
  <c r="AM110" i="3"/>
  <c r="AM111" i="3"/>
  <c r="AM112" i="3"/>
  <c r="AM113" i="3"/>
  <c r="AM114" i="3"/>
  <c r="AM115" i="3"/>
  <c r="AM116" i="3"/>
  <c r="AM117" i="3"/>
  <c r="AM118" i="3"/>
  <c r="AM119" i="3"/>
  <c r="AM120" i="3"/>
  <c r="AM121" i="3"/>
  <c r="AM122" i="3"/>
  <c r="AM123" i="3"/>
  <c r="AM124" i="3"/>
  <c r="AM125" i="3"/>
  <c r="AM126" i="3"/>
  <c r="AM127" i="3"/>
  <c r="AM128" i="3"/>
  <c r="AM129" i="3"/>
  <c r="AM130" i="3"/>
  <c r="AM131" i="3"/>
  <c r="AM132" i="3"/>
  <c r="AM133" i="3"/>
  <c r="AM134" i="3"/>
  <c r="AM135" i="3"/>
  <c r="AM136" i="3"/>
  <c r="AM137" i="3"/>
  <c r="AM138" i="3"/>
  <c r="AM139" i="3"/>
  <c r="AM140" i="3"/>
  <c r="AM141" i="3"/>
  <c r="AM142" i="3"/>
  <c r="AM143" i="3"/>
  <c r="AM144" i="3"/>
  <c r="AM4" i="3"/>
  <c r="AO146" i="3" l="1"/>
  <c r="AN146" i="3"/>
  <c r="AN144" i="3"/>
  <c r="AO144" i="3"/>
  <c r="AN59" i="3"/>
  <c r="AO59" i="3"/>
  <c r="AN60" i="3"/>
  <c r="AO60" i="3"/>
  <c r="AN61" i="3"/>
  <c r="AO61" i="3"/>
  <c r="AN63" i="3"/>
  <c r="AO63" i="3"/>
  <c r="AN64" i="3"/>
  <c r="AO64" i="3"/>
  <c r="AN65" i="3"/>
  <c r="AO65" i="3"/>
  <c r="AN66" i="3"/>
  <c r="AO66" i="3"/>
  <c r="AN67" i="3"/>
  <c r="AO67" i="3"/>
  <c r="AN68" i="3"/>
  <c r="AO68" i="3"/>
  <c r="AN69" i="3"/>
  <c r="AO69" i="3"/>
  <c r="AN70" i="3"/>
  <c r="AO70" i="3"/>
  <c r="AN71" i="3"/>
  <c r="AO71" i="3"/>
  <c r="AN72" i="3"/>
  <c r="AO72" i="3"/>
  <c r="AN73" i="3"/>
  <c r="AO73" i="3"/>
  <c r="AN74" i="3"/>
  <c r="AO74" i="3"/>
  <c r="AN75" i="3"/>
  <c r="AO75" i="3"/>
  <c r="AN76" i="3"/>
  <c r="AO76" i="3"/>
  <c r="AN77" i="3"/>
  <c r="AO77" i="3"/>
  <c r="AN78" i="3"/>
  <c r="AO78" i="3"/>
  <c r="AN79" i="3"/>
  <c r="AO79" i="3"/>
  <c r="AN80" i="3"/>
  <c r="AO80" i="3"/>
  <c r="AN81" i="3"/>
  <c r="AO81" i="3"/>
  <c r="AN82" i="3"/>
  <c r="AO82" i="3"/>
  <c r="AN83" i="3"/>
  <c r="AO83" i="3"/>
  <c r="AN84" i="3"/>
  <c r="AO84" i="3"/>
  <c r="AN85" i="3"/>
  <c r="AO85" i="3"/>
  <c r="AN86" i="3"/>
  <c r="AO86" i="3"/>
  <c r="AN87" i="3"/>
  <c r="AO87" i="3"/>
  <c r="AN88" i="3"/>
  <c r="AO88" i="3"/>
  <c r="AN89" i="3"/>
  <c r="AO89" i="3"/>
  <c r="AN90" i="3"/>
  <c r="AO90" i="3"/>
  <c r="AN91" i="3"/>
  <c r="AO91" i="3"/>
  <c r="AN92" i="3"/>
  <c r="AO92" i="3"/>
  <c r="AN93" i="3"/>
  <c r="AO93" i="3"/>
  <c r="AN94" i="3"/>
  <c r="AO94" i="3"/>
  <c r="AN95" i="3"/>
  <c r="AO95" i="3"/>
  <c r="AN96" i="3"/>
  <c r="AO96" i="3"/>
  <c r="AN97" i="3"/>
  <c r="AO97" i="3"/>
  <c r="AN98" i="3"/>
  <c r="AO98" i="3"/>
  <c r="AN99" i="3"/>
  <c r="AO99" i="3"/>
  <c r="AN100" i="3"/>
  <c r="AO100" i="3"/>
  <c r="AN101" i="3"/>
  <c r="AO101" i="3"/>
  <c r="AN102" i="3"/>
  <c r="AO102" i="3"/>
  <c r="AN103" i="3"/>
  <c r="AO103" i="3"/>
  <c r="AN104" i="3"/>
  <c r="AO104" i="3"/>
  <c r="AN105" i="3"/>
  <c r="AO105" i="3"/>
  <c r="AN106" i="3"/>
  <c r="AO106" i="3"/>
  <c r="AN107" i="3"/>
  <c r="AO107" i="3"/>
  <c r="AN108" i="3"/>
  <c r="AO108" i="3"/>
  <c r="AN109" i="3"/>
  <c r="AO109" i="3"/>
  <c r="AN110" i="3"/>
  <c r="AO110" i="3"/>
  <c r="AN111" i="3"/>
  <c r="AO111" i="3"/>
  <c r="AN112" i="3"/>
  <c r="AO112" i="3"/>
  <c r="AN113" i="3"/>
  <c r="AO113" i="3"/>
  <c r="AN114" i="3"/>
  <c r="AO114" i="3"/>
  <c r="AN115" i="3"/>
  <c r="AO115" i="3"/>
  <c r="AN116" i="3"/>
  <c r="AO116" i="3"/>
  <c r="AN117" i="3"/>
  <c r="AO117" i="3"/>
  <c r="AN118" i="3"/>
  <c r="AO118" i="3"/>
  <c r="AN119" i="3"/>
  <c r="AO119" i="3"/>
  <c r="AN120" i="3"/>
  <c r="AO120" i="3"/>
  <c r="AN121" i="3"/>
  <c r="AO121" i="3"/>
  <c r="AN122" i="3"/>
  <c r="AO122" i="3"/>
  <c r="AN123" i="3"/>
  <c r="AO123" i="3"/>
  <c r="AN124" i="3"/>
  <c r="AO124" i="3"/>
  <c r="AN125" i="3"/>
  <c r="AO125" i="3"/>
  <c r="AN126" i="3"/>
  <c r="AO126" i="3"/>
  <c r="AN127" i="3"/>
  <c r="AO127" i="3"/>
  <c r="AN128" i="3"/>
  <c r="AO128" i="3"/>
  <c r="AN129" i="3"/>
  <c r="AO129" i="3"/>
  <c r="AN130" i="3"/>
  <c r="AO130" i="3"/>
  <c r="AN131" i="3"/>
  <c r="AO131" i="3"/>
  <c r="AN132" i="3"/>
  <c r="AO132" i="3"/>
  <c r="AN133" i="3"/>
  <c r="AO133" i="3"/>
  <c r="AN134" i="3"/>
  <c r="AO134" i="3"/>
  <c r="AN135" i="3"/>
  <c r="AO135" i="3"/>
  <c r="AN136" i="3"/>
  <c r="AO136" i="3"/>
  <c r="AN137" i="3"/>
  <c r="AO137" i="3"/>
  <c r="AN138" i="3"/>
  <c r="AO138" i="3"/>
  <c r="AN139" i="3"/>
  <c r="AO139" i="3"/>
  <c r="AN140" i="3"/>
  <c r="AO140" i="3"/>
  <c r="AN141" i="3"/>
  <c r="AO141" i="3"/>
  <c r="AN142" i="3"/>
  <c r="AO142" i="3"/>
  <c r="AN143" i="3"/>
  <c r="AO143" i="3"/>
  <c r="AN39" i="3"/>
  <c r="AO39" i="3"/>
  <c r="AN40" i="3"/>
  <c r="AO40" i="3"/>
  <c r="AN41" i="3"/>
  <c r="AO41" i="3"/>
  <c r="AN42" i="3"/>
  <c r="AO42" i="3"/>
  <c r="AN43" i="3"/>
  <c r="AO43" i="3"/>
  <c r="AN44" i="3"/>
  <c r="AO44" i="3"/>
  <c r="AN45" i="3"/>
  <c r="AO45" i="3"/>
  <c r="AN46" i="3"/>
  <c r="AO46" i="3"/>
  <c r="AN47" i="3"/>
  <c r="AO47" i="3"/>
  <c r="AN48" i="3"/>
  <c r="AO48" i="3"/>
  <c r="AN49" i="3"/>
  <c r="AO49" i="3"/>
  <c r="AN50" i="3"/>
  <c r="AO50" i="3"/>
  <c r="AN51" i="3"/>
  <c r="AO51" i="3"/>
  <c r="AN52" i="3"/>
  <c r="AO52" i="3"/>
  <c r="AN53" i="3"/>
  <c r="AO53" i="3"/>
  <c r="AN54" i="3"/>
  <c r="AO54" i="3"/>
  <c r="AN55" i="3"/>
  <c r="AO55" i="3"/>
  <c r="AN56" i="3"/>
  <c r="AO56" i="3"/>
  <c r="AN57" i="3"/>
  <c r="AO57" i="3"/>
  <c r="AN58" i="3"/>
  <c r="AO58" i="3"/>
  <c r="AN5" i="3"/>
  <c r="AO5" i="3"/>
  <c r="AN6" i="3"/>
  <c r="AO6" i="3"/>
  <c r="AN7" i="3"/>
  <c r="AO7" i="3"/>
  <c r="AN8" i="3"/>
  <c r="AO8" i="3"/>
  <c r="AN9" i="3"/>
  <c r="AO9" i="3"/>
  <c r="AN10" i="3"/>
  <c r="AO10" i="3"/>
  <c r="AN11" i="3"/>
  <c r="AO11" i="3"/>
  <c r="AN12" i="3"/>
  <c r="AO12" i="3"/>
  <c r="AN13" i="3"/>
  <c r="AO13" i="3"/>
  <c r="AN14" i="3"/>
  <c r="AO14" i="3"/>
  <c r="AN15" i="3"/>
  <c r="AO15" i="3"/>
  <c r="AN16" i="3"/>
  <c r="AO16" i="3"/>
  <c r="AN17" i="3"/>
  <c r="AO17" i="3"/>
  <c r="AN18" i="3"/>
  <c r="AO18" i="3"/>
  <c r="AN19" i="3"/>
  <c r="AO19" i="3"/>
  <c r="AN20" i="3"/>
  <c r="AO20" i="3"/>
  <c r="AN21" i="3"/>
  <c r="AO21" i="3"/>
  <c r="AN22" i="3"/>
  <c r="AO22" i="3"/>
  <c r="AN23" i="3"/>
  <c r="AO23" i="3"/>
  <c r="AN24" i="3"/>
  <c r="AO24" i="3"/>
  <c r="AN25" i="3"/>
  <c r="AO25" i="3"/>
  <c r="AN26" i="3"/>
  <c r="AO26" i="3"/>
  <c r="AN27" i="3"/>
  <c r="AO27" i="3"/>
  <c r="AN28" i="3"/>
  <c r="AO28" i="3"/>
  <c r="AN29" i="3"/>
  <c r="AO29" i="3"/>
  <c r="AN30" i="3"/>
  <c r="AO30" i="3"/>
  <c r="AN31" i="3"/>
  <c r="AO31" i="3"/>
  <c r="AN32" i="3"/>
  <c r="AO32" i="3"/>
  <c r="AN33" i="3"/>
  <c r="AO33" i="3"/>
  <c r="AN34" i="3"/>
  <c r="AO34" i="3"/>
  <c r="AN35" i="3"/>
  <c r="AO35" i="3"/>
  <c r="AN36" i="3"/>
  <c r="AO36" i="3"/>
  <c r="AN37" i="3"/>
  <c r="AO37" i="3"/>
  <c r="AN38" i="3"/>
  <c r="AO38" i="3"/>
  <c r="AO4" i="3"/>
  <c r="AN4" i="3"/>
  <c r="AM146" i="3"/>
  <c r="AL146" i="3"/>
  <c r="AL89" i="3"/>
  <c r="AL90" i="3"/>
  <c r="AL91" i="3"/>
  <c r="AL92" i="3"/>
  <c r="AL93" i="3"/>
  <c r="AL94" i="3"/>
  <c r="AL95" i="3"/>
  <c r="AL96" i="3"/>
  <c r="AL97" i="3"/>
  <c r="AL98" i="3"/>
  <c r="AL99" i="3"/>
  <c r="AL100" i="3"/>
  <c r="AL101" i="3"/>
  <c r="AL102" i="3"/>
  <c r="AL103" i="3"/>
  <c r="AL104" i="3"/>
  <c r="AL105" i="3"/>
  <c r="AL106" i="3"/>
  <c r="AL107" i="3"/>
  <c r="AL108" i="3"/>
  <c r="AL109" i="3"/>
  <c r="AL110" i="3"/>
  <c r="AL111" i="3"/>
  <c r="AL112" i="3"/>
  <c r="AL113" i="3"/>
  <c r="AL114" i="3"/>
  <c r="AL115" i="3"/>
  <c r="AL116" i="3"/>
  <c r="AL117" i="3"/>
  <c r="AL118" i="3"/>
  <c r="AL119" i="3"/>
  <c r="AL120" i="3"/>
  <c r="AL121" i="3"/>
  <c r="AL122" i="3"/>
  <c r="AL123" i="3"/>
  <c r="AL124" i="3"/>
  <c r="AL125" i="3"/>
  <c r="AL126" i="3"/>
  <c r="AL127" i="3"/>
  <c r="AL128" i="3"/>
  <c r="AL129" i="3"/>
  <c r="AL130" i="3"/>
  <c r="AL131" i="3"/>
  <c r="AL132" i="3"/>
  <c r="AL133" i="3"/>
  <c r="AL134" i="3"/>
  <c r="AL135" i="3"/>
  <c r="AL136" i="3"/>
  <c r="AL137" i="3"/>
  <c r="AL138" i="3"/>
  <c r="AL139" i="3"/>
  <c r="AL140" i="3"/>
  <c r="AL141" i="3"/>
  <c r="AL142" i="3"/>
  <c r="AL143" i="3"/>
  <c r="AL144" i="3"/>
  <c r="AL51" i="3"/>
  <c r="AL52" i="3"/>
  <c r="AL53" i="3"/>
  <c r="AL54" i="3"/>
  <c r="AL55" i="3"/>
  <c r="AL56" i="3"/>
  <c r="AL57" i="3"/>
  <c r="AL58" i="3"/>
  <c r="AL59" i="3"/>
  <c r="AL60" i="3"/>
  <c r="AL61" i="3"/>
  <c r="AL63" i="3"/>
  <c r="AL64" i="3"/>
  <c r="AL65" i="3"/>
  <c r="AL66" i="3"/>
  <c r="AL67" i="3"/>
  <c r="AL68" i="3"/>
  <c r="AL69" i="3"/>
  <c r="AL70" i="3"/>
  <c r="AL71" i="3"/>
  <c r="AL72" i="3"/>
  <c r="AL73" i="3"/>
  <c r="AL74" i="3"/>
  <c r="AL75" i="3"/>
  <c r="AL76" i="3"/>
  <c r="AL77" i="3"/>
  <c r="AL78" i="3"/>
  <c r="AL79" i="3"/>
  <c r="AL80" i="3"/>
  <c r="AL81" i="3"/>
  <c r="AL82" i="3"/>
  <c r="AL83" i="3"/>
  <c r="AL84" i="3"/>
  <c r="AL85" i="3"/>
  <c r="AL86" i="3"/>
  <c r="AL87" i="3"/>
  <c r="AL88" i="3"/>
  <c r="AL35" i="3"/>
  <c r="AL36" i="3"/>
  <c r="AL37" i="3"/>
  <c r="AL38" i="3"/>
  <c r="AL39" i="3"/>
  <c r="AL40" i="3"/>
  <c r="AL41" i="3"/>
  <c r="AL42" i="3"/>
  <c r="AL43" i="3"/>
  <c r="AL44" i="3"/>
  <c r="AL45" i="3"/>
  <c r="AL46" i="3"/>
  <c r="AL47" i="3"/>
  <c r="AL48" i="3"/>
  <c r="AL49" i="3"/>
  <c r="AL50" i="3"/>
  <c r="AL5" i="3"/>
  <c r="AL6" i="3"/>
  <c r="AL7" i="3"/>
  <c r="AL8" i="3"/>
  <c r="AL9" i="3"/>
  <c r="AL10" i="3"/>
  <c r="AL11" i="3"/>
  <c r="AL12" i="3"/>
  <c r="AL13" i="3"/>
  <c r="AL14" i="3"/>
  <c r="AL15" i="3"/>
  <c r="AL16" i="3"/>
  <c r="AL17" i="3"/>
  <c r="AL18" i="3"/>
  <c r="AL19" i="3"/>
  <c r="AL20" i="3"/>
  <c r="AL21" i="3"/>
  <c r="AL22" i="3"/>
  <c r="AL23" i="3"/>
  <c r="AL24" i="3"/>
  <c r="AL25" i="3"/>
  <c r="AL26" i="3"/>
  <c r="AL27" i="3"/>
  <c r="AL28" i="3"/>
  <c r="AL29" i="3"/>
  <c r="AL30" i="3"/>
  <c r="AL31" i="3"/>
  <c r="AL32" i="3"/>
  <c r="AL33" i="3"/>
  <c r="AL34" i="3"/>
  <c r="AL4" i="3"/>
  <c r="AK146" i="3"/>
  <c r="AJ146" i="3"/>
  <c r="AJ89" i="3"/>
  <c r="AK89" i="3"/>
  <c r="AJ90" i="3"/>
  <c r="AK90" i="3"/>
  <c r="AJ91" i="3"/>
  <c r="AK91" i="3"/>
  <c r="AJ92" i="3"/>
  <c r="AK92" i="3"/>
  <c r="AJ93" i="3"/>
  <c r="AK93" i="3"/>
  <c r="AJ94" i="3"/>
  <c r="AK94" i="3"/>
  <c r="AJ95" i="3"/>
  <c r="AK95" i="3"/>
  <c r="AJ96" i="3"/>
  <c r="AK96" i="3"/>
  <c r="AJ97" i="3"/>
  <c r="AK97" i="3"/>
  <c r="AJ98" i="3"/>
  <c r="AK98" i="3"/>
  <c r="AJ99" i="3"/>
  <c r="AK99" i="3"/>
  <c r="AJ100" i="3"/>
  <c r="AK100" i="3"/>
  <c r="AJ101" i="3"/>
  <c r="AK101" i="3"/>
  <c r="AJ102" i="3"/>
  <c r="AK102" i="3"/>
  <c r="AJ103" i="3"/>
  <c r="AK103" i="3"/>
  <c r="AJ104" i="3"/>
  <c r="AK104" i="3"/>
  <c r="AJ105" i="3"/>
  <c r="AK105" i="3"/>
  <c r="AJ106" i="3"/>
  <c r="AK106" i="3"/>
  <c r="AJ107" i="3"/>
  <c r="AK107" i="3"/>
  <c r="AJ108" i="3"/>
  <c r="AK108" i="3"/>
  <c r="AJ109" i="3"/>
  <c r="AK109" i="3"/>
  <c r="AJ110" i="3"/>
  <c r="AK110" i="3"/>
  <c r="AJ111" i="3"/>
  <c r="AK111" i="3"/>
  <c r="AJ112" i="3"/>
  <c r="AK112" i="3"/>
  <c r="AJ113" i="3"/>
  <c r="AK113" i="3"/>
  <c r="AJ114" i="3"/>
  <c r="AK114" i="3"/>
  <c r="AJ115" i="3"/>
  <c r="AK115" i="3"/>
  <c r="AJ116" i="3"/>
  <c r="AK116" i="3"/>
  <c r="AJ117" i="3"/>
  <c r="AK117" i="3"/>
  <c r="AJ118" i="3"/>
  <c r="AK118" i="3"/>
  <c r="AJ119" i="3"/>
  <c r="AK119" i="3"/>
  <c r="AJ120" i="3"/>
  <c r="AK120" i="3"/>
  <c r="AJ121" i="3"/>
  <c r="AK121" i="3"/>
  <c r="AJ122" i="3"/>
  <c r="AK122" i="3"/>
  <c r="AJ123" i="3"/>
  <c r="AK123" i="3"/>
  <c r="AJ124" i="3"/>
  <c r="AK124" i="3"/>
  <c r="AJ125" i="3"/>
  <c r="AK125" i="3"/>
  <c r="AJ126" i="3"/>
  <c r="AK126" i="3"/>
  <c r="AJ127" i="3"/>
  <c r="AK127" i="3"/>
  <c r="AJ128" i="3"/>
  <c r="AK128" i="3"/>
  <c r="AJ129" i="3"/>
  <c r="AK129" i="3"/>
  <c r="AJ130" i="3"/>
  <c r="AK130" i="3"/>
  <c r="AJ131" i="3"/>
  <c r="AK131" i="3"/>
  <c r="AJ132" i="3"/>
  <c r="AK132" i="3"/>
  <c r="AJ133" i="3"/>
  <c r="AK133" i="3"/>
  <c r="AJ134" i="3"/>
  <c r="AK134" i="3"/>
  <c r="AJ135" i="3"/>
  <c r="AK135" i="3"/>
  <c r="AJ136" i="3"/>
  <c r="AK136" i="3"/>
  <c r="AJ137" i="3"/>
  <c r="AK137" i="3"/>
  <c r="AJ138" i="3"/>
  <c r="AK138" i="3"/>
  <c r="AJ139" i="3"/>
  <c r="AK139" i="3"/>
  <c r="AJ140" i="3"/>
  <c r="AK140" i="3"/>
  <c r="AJ141" i="3"/>
  <c r="AK141" i="3"/>
  <c r="AJ142" i="3"/>
  <c r="AK142" i="3"/>
  <c r="AJ143" i="3"/>
  <c r="AK143" i="3"/>
  <c r="AJ144" i="3"/>
  <c r="AK144" i="3"/>
  <c r="AJ52" i="3"/>
  <c r="AK52" i="3"/>
  <c r="AJ53" i="3"/>
  <c r="AK53" i="3"/>
  <c r="AJ54" i="3"/>
  <c r="AK54" i="3"/>
  <c r="AJ55" i="3"/>
  <c r="AK55" i="3"/>
  <c r="AJ56" i="3"/>
  <c r="AK56" i="3"/>
  <c r="AJ57" i="3"/>
  <c r="AK57" i="3"/>
  <c r="AJ58" i="3"/>
  <c r="AK58" i="3"/>
  <c r="AJ59" i="3"/>
  <c r="AK59" i="3"/>
  <c r="AJ60" i="3"/>
  <c r="AK60" i="3"/>
  <c r="AJ61" i="3"/>
  <c r="AK61" i="3"/>
  <c r="AJ63" i="3"/>
  <c r="AK63" i="3"/>
  <c r="AJ64" i="3"/>
  <c r="AK64" i="3"/>
  <c r="AJ65" i="3"/>
  <c r="AK65" i="3"/>
  <c r="AJ66" i="3"/>
  <c r="AK66" i="3"/>
  <c r="AJ67" i="3"/>
  <c r="AK67" i="3"/>
  <c r="AJ68" i="3"/>
  <c r="AK68" i="3"/>
  <c r="AJ69" i="3"/>
  <c r="AK69" i="3"/>
  <c r="AJ70" i="3"/>
  <c r="AK70" i="3"/>
  <c r="AJ71" i="3"/>
  <c r="AK71" i="3"/>
  <c r="AJ72" i="3"/>
  <c r="AK72" i="3"/>
  <c r="AJ73" i="3"/>
  <c r="AK73" i="3"/>
  <c r="AJ74" i="3"/>
  <c r="AK74" i="3"/>
  <c r="AJ75" i="3"/>
  <c r="AK75" i="3"/>
  <c r="AJ76" i="3"/>
  <c r="AK76" i="3"/>
  <c r="AJ77" i="3"/>
  <c r="AK77" i="3"/>
  <c r="AJ78" i="3"/>
  <c r="AK78" i="3"/>
  <c r="AJ79" i="3"/>
  <c r="AK79" i="3"/>
  <c r="AJ80" i="3"/>
  <c r="AK80" i="3"/>
  <c r="AJ81" i="3"/>
  <c r="AK81" i="3"/>
  <c r="AJ82" i="3"/>
  <c r="AK82" i="3"/>
  <c r="AJ83" i="3"/>
  <c r="AK83" i="3"/>
  <c r="AJ84" i="3"/>
  <c r="AK84" i="3"/>
  <c r="AJ85" i="3"/>
  <c r="AK85" i="3"/>
  <c r="AJ86" i="3"/>
  <c r="AK86" i="3"/>
  <c r="AJ87" i="3"/>
  <c r="AK87" i="3"/>
  <c r="AJ88" i="3"/>
  <c r="AK88" i="3"/>
  <c r="AJ30" i="3"/>
  <c r="AK30" i="3"/>
  <c r="AJ31" i="3"/>
  <c r="AK31" i="3"/>
  <c r="AJ32" i="3"/>
  <c r="AK32" i="3"/>
  <c r="AJ33" i="3"/>
  <c r="AK33" i="3"/>
  <c r="AJ34" i="3"/>
  <c r="AK34" i="3"/>
  <c r="AJ35" i="3"/>
  <c r="AK35" i="3"/>
  <c r="AJ36" i="3"/>
  <c r="AK36" i="3"/>
  <c r="AJ37" i="3"/>
  <c r="AK37" i="3"/>
  <c r="AJ38" i="3"/>
  <c r="AK38" i="3"/>
  <c r="AJ39" i="3"/>
  <c r="AK39" i="3"/>
  <c r="AJ40" i="3"/>
  <c r="AK40" i="3"/>
  <c r="AJ41" i="3"/>
  <c r="AK41" i="3"/>
  <c r="AJ42" i="3"/>
  <c r="AK42" i="3"/>
  <c r="AJ43" i="3"/>
  <c r="AK43" i="3"/>
  <c r="AJ44" i="3"/>
  <c r="AK44" i="3"/>
  <c r="AJ45" i="3"/>
  <c r="AK45" i="3"/>
  <c r="AJ46" i="3"/>
  <c r="AK46" i="3"/>
  <c r="AJ47" i="3"/>
  <c r="AK47" i="3"/>
  <c r="AJ48" i="3"/>
  <c r="AK48" i="3"/>
  <c r="AJ49" i="3"/>
  <c r="AK49" i="3"/>
  <c r="AJ50" i="3"/>
  <c r="AK50" i="3"/>
  <c r="AJ51" i="3"/>
  <c r="AK51" i="3"/>
  <c r="AJ5" i="3"/>
  <c r="AK5" i="3"/>
  <c r="AJ6" i="3"/>
  <c r="AK6" i="3"/>
  <c r="AJ7" i="3"/>
  <c r="AK7" i="3"/>
  <c r="AJ8" i="3"/>
  <c r="AK8" i="3"/>
  <c r="AJ9" i="3"/>
  <c r="AK9" i="3"/>
  <c r="AJ10" i="3"/>
  <c r="AK10" i="3"/>
  <c r="AJ11" i="3"/>
  <c r="AK11" i="3"/>
  <c r="AJ12" i="3"/>
  <c r="AK12" i="3"/>
  <c r="AJ13" i="3"/>
  <c r="AK13" i="3"/>
  <c r="AJ14" i="3"/>
  <c r="AK14" i="3"/>
  <c r="AJ15" i="3"/>
  <c r="AK15" i="3"/>
  <c r="AJ16" i="3"/>
  <c r="AK16" i="3"/>
  <c r="AJ17" i="3"/>
  <c r="AK17" i="3"/>
  <c r="AJ18" i="3"/>
  <c r="AK18" i="3"/>
  <c r="AJ19" i="3"/>
  <c r="AK19" i="3"/>
  <c r="AJ20" i="3"/>
  <c r="AK20" i="3"/>
  <c r="AJ21" i="3"/>
  <c r="AK21" i="3"/>
  <c r="AJ22" i="3"/>
  <c r="AK22" i="3"/>
  <c r="AJ23" i="3"/>
  <c r="AK23" i="3"/>
  <c r="AJ24" i="3"/>
  <c r="AK24" i="3"/>
  <c r="AJ25" i="3"/>
  <c r="AK25" i="3"/>
  <c r="AJ26" i="3"/>
  <c r="AK26" i="3"/>
  <c r="AJ27" i="3"/>
  <c r="AK27" i="3"/>
  <c r="AJ28" i="3"/>
  <c r="AK28" i="3"/>
  <c r="AJ29" i="3"/>
  <c r="AK29" i="3"/>
  <c r="AK4" i="3"/>
  <c r="AJ4" i="3"/>
  <c r="AI146" i="3"/>
  <c r="AH146" i="3"/>
  <c r="AG146" i="3"/>
  <c r="AF146" i="3"/>
  <c r="AE146" i="3"/>
  <c r="AD146" i="3"/>
  <c r="AH140" i="3"/>
  <c r="AI140" i="3"/>
  <c r="AH141" i="3"/>
  <c r="AI141" i="3"/>
  <c r="AH142" i="3"/>
  <c r="AI142" i="3"/>
  <c r="AH143" i="3"/>
  <c r="AI143" i="3"/>
  <c r="AH144" i="3"/>
  <c r="AI144" i="3"/>
  <c r="AH43" i="3"/>
  <c r="AI43" i="3"/>
  <c r="AH44" i="3"/>
  <c r="AI44" i="3"/>
  <c r="AH45" i="3"/>
  <c r="AI45" i="3"/>
  <c r="AH46" i="3"/>
  <c r="AI46" i="3"/>
  <c r="AH47" i="3"/>
  <c r="AI47" i="3"/>
  <c r="AH48" i="3"/>
  <c r="AI48" i="3"/>
  <c r="AH49" i="3"/>
  <c r="AI49" i="3"/>
  <c r="AH50" i="3"/>
  <c r="AI50" i="3"/>
  <c r="AH51" i="3"/>
  <c r="AI51" i="3"/>
  <c r="AH52" i="3"/>
  <c r="AI52" i="3"/>
  <c r="AH53" i="3"/>
  <c r="AI53" i="3"/>
  <c r="AH54" i="3"/>
  <c r="AI54" i="3"/>
  <c r="AH55" i="3"/>
  <c r="AI55" i="3"/>
  <c r="AH56" i="3"/>
  <c r="AI56" i="3"/>
  <c r="AH57" i="3"/>
  <c r="AI57" i="3"/>
  <c r="AH58" i="3"/>
  <c r="AI58" i="3"/>
  <c r="AH59" i="3"/>
  <c r="AI59" i="3"/>
  <c r="AH60" i="3"/>
  <c r="AI60" i="3"/>
  <c r="AH61" i="3"/>
  <c r="AI61" i="3"/>
  <c r="AH63" i="3"/>
  <c r="AI63" i="3"/>
  <c r="AH64" i="3"/>
  <c r="AI64" i="3"/>
  <c r="AH65" i="3"/>
  <c r="AI65" i="3"/>
  <c r="AH66" i="3"/>
  <c r="AI66" i="3"/>
  <c r="AH67" i="3"/>
  <c r="AI67" i="3"/>
  <c r="AH68" i="3"/>
  <c r="AI68" i="3"/>
  <c r="AH69" i="3"/>
  <c r="AI69" i="3"/>
  <c r="AH70" i="3"/>
  <c r="AI70" i="3"/>
  <c r="AH71" i="3"/>
  <c r="AI71" i="3"/>
  <c r="AH72" i="3"/>
  <c r="AI72" i="3"/>
  <c r="AH73" i="3"/>
  <c r="AI73" i="3"/>
  <c r="AH74" i="3"/>
  <c r="AI74" i="3"/>
  <c r="AH75" i="3"/>
  <c r="AI75" i="3"/>
  <c r="AH76" i="3"/>
  <c r="AI76" i="3"/>
  <c r="AH77" i="3"/>
  <c r="AI77" i="3"/>
  <c r="AH78" i="3"/>
  <c r="AI78" i="3"/>
  <c r="AH79" i="3"/>
  <c r="AI79" i="3"/>
  <c r="AH80" i="3"/>
  <c r="AI80" i="3"/>
  <c r="AH81" i="3"/>
  <c r="AI81" i="3"/>
  <c r="AH82" i="3"/>
  <c r="AI82" i="3"/>
  <c r="AH83" i="3"/>
  <c r="AI83" i="3"/>
  <c r="AH84" i="3"/>
  <c r="AI84" i="3"/>
  <c r="AH85" i="3"/>
  <c r="AI85" i="3"/>
  <c r="AH86" i="3"/>
  <c r="AI86" i="3"/>
  <c r="AH87" i="3"/>
  <c r="AI87" i="3"/>
  <c r="AH88" i="3"/>
  <c r="AI88" i="3"/>
  <c r="AH89" i="3"/>
  <c r="AI89" i="3"/>
  <c r="AH90" i="3"/>
  <c r="AI90" i="3"/>
  <c r="AH91" i="3"/>
  <c r="AI91" i="3"/>
  <c r="AH92" i="3"/>
  <c r="AI92" i="3"/>
  <c r="AH93" i="3"/>
  <c r="AI93" i="3"/>
  <c r="AH94" i="3"/>
  <c r="AI94" i="3"/>
  <c r="AH95" i="3"/>
  <c r="AI95" i="3"/>
  <c r="AH96" i="3"/>
  <c r="AI96" i="3"/>
  <c r="AH97" i="3"/>
  <c r="AI97" i="3"/>
  <c r="AH98" i="3"/>
  <c r="AI98" i="3"/>
  <c r="AH99" i="3"/>
  <c r="AI99" i="3"/>
  <c r="AH100" i="3"/>
  <c r="AI100" i="3"/>
  <c r="AH101" i="3"/>
  <c r="AI101" i="3"/>
  <c r="AH102" i="3"/>
  <c r="AI102" i="3"/>
  <c r="AH103" i="3"/>
  <c r="AI103" i="3"/>
  <c r="AH104" i="3"/>
  <c r="AI104" i="3"/>
  <c r="AH105" i="3"/>
  <c r="AI105" i="3"/>
  <c r="AH106" i="3"/>
  <c r="AI106" i="3"/>
  <c r="AH107" i="3"/>
  <c r="AI107" i="3"/>
  <c r="AH108" i="3"/>
  <c r="AI108" i="3"/>
  <c r="AH109" i="3"/>
  <c r="AI109" i="3"/>
  <c r="AH110" i="3"/>
  <c r="AI110" i="3"/>
  <c r="AH111" i="3"/>
  <c r="AI111" i="3"/>
  <c r="AH112" i="3"/>
  <c r="AI112" i="3"/>
  <c r="AH113" i="3"/>
  <c r="AI113" i="3"/>
  <c r="AH114" i="3"/>
  <c r="AI114" i="3"/>
  <c r="AH115" i="3"/>
  <c r="AI115" i="3"/>
  <c r="AH116" i="3"/>
  <c r="AI116" i="3"/>
  <c r="AH117" i="3"/>
  <c r="AI117" i="3"/>
  <c r="AH118" i="3"/>
  <c r="AI118" i="3"/>
  <c r="AH119" i="3"/>
  <c r="AI119" i="3"/>
  <c r="AH120" i="3"/>
  <c r="AI120" i="3"/>
  <c r="AH121" i="3"/>
  <c r="AI121" i="3"/>
  <c r="AH122" i="3"/>
  <c r="AI122" i="3"/>
  <c r="AH123" i="3"/>
  <c r="AI123" i="3"/>
  <c r="AH124" i="3"/>
  <c r="AI124" i="3"/>
  <c r="AH125" i="3"/>
  <c r="AI125" i="3"/>
  <c r="AH126" i="3"/>
  <c r="AI126" i="3"/>
  <c r="AH127" i="3"/>
  <c r="AI127" i="3"/>
  <c r="AH128" i="3"/>
  <c r="AI128" i="3"/>
  <c r="AH129" i="3"/>
  <c r="AI129" i="3"/>
  <c r="AH130" i="3"/>
  <c r="AI130" i="3"/>
  <c r="AH131" i="3"/>
  <c r="AI131" i="3"/>
  <c r="AH132" i="3"/>
  <c r="AI132" i="3"/>
  <c r="AH133" i="3"/>
  <c r="AI133" i="3"/>
  <c r="AH134" i="3"/>
  <c r="AI134" i="3"/>
  <c r="AH135" i="3"/>
  <c r="AI135" i="3"/>
  <c r="AH136" i="3"/>
  <c r="AI136" i="3"/>
  <c r="AH137" i="3"/>
  <c r="AI137" i="3"/>
  <c r="AH138" i="3"/>
  <c r="AI138" i="3"/>
  <c r="AH139" i="3"/>
  <c r="AI139" i="3"/>
  <c r="AH19" i="3"/>
  <c r="AI19" i="3"/>
  <c r="AH20" i="3"/>
  <c r="AI20" i="3"/>
  <c r="AH21" i="3"/>
  <c r="AI21" i="3"/>
  <c r="AH22" i="3"/>
  <c r="AI22" i="3"/>
  <c r="AH23" i="3"/>
  <c r="AI23" i="3"/>
  <c r="AH24" i="3"/>
  <c r="AI24" i="3"/>
  <c r="AH25" i="3"/>
  <c r="AI25" i="3"/>
  <c r="AH26" i="3"/>
  <c r="AI26" i="3"/>
  <c r="AH27" i="3"/>
  <c r="AI27" i="3"/>
  <c r="AH28" i="3"/>
  <c r="AI28" i="3"/>
  <c r="AH29" i="3"/>
  <c r="AI29" i="3"/>
  <c r="AH30" i="3"/>
  <c r="AI30" i="3"/>
  <c r="AH31" i="3"/>
  <c r="AI31" i="3"/>
  <c r="AH32" i="3"/>
  <c r="AI32" i="3"/>
  <c r="AH33" i="3"/>
  <c r="AI33" i="3"/>
  <c r="AH34" i="3"/>
  <c r="AI34" i="3"/>
  <c r="AH35" i="3"/>
  <c r="AI35" i="3"/>
  <c r="AH36" i="3"/>
  <c r="AI36" i="3"/>
  <c r="AH37" i="3"/>
  <c r="AI37" i="3"/>
  <c r="AH38" i="3"/>
  <c r="AI38" i="3"/>
  <c r="AH39" i="3"/>
  <c r="AI39" i="3"/>
  <c r="AH40" i="3"/>
  <c r="AI40" i="3"/>
  <c r="AH41" i="3"/>
  <c r="AI41" i="3"/>
  <c r="AH42" i="3"/>
  <c r="AI42" i="3"/>
  <c r="AH5" i="3"/>
  <c r="AI5" i="3"/>
  <c r="AH6" i="3"/>
  <c r="AI6" i="3"/>
  <c r="AH7" i="3"/>
  <c r="AI7" i="3"/>
  <c r="AH8" i="3"/>
  <c r="AI8" i="3"/>
  <c r="AH9" i="3"/>
  <c r="AI9" i="3"/>
  <c r="AH10" i="3"/>
  <c r="AI10" i="3"/>
  <c r="AH11" i="3"/>
  <c r="AI11" i="3"/>
  <c r="AH12" i="3"/>
  <c r="AI12" i="3"/>
  <c r="AH13" i="3"/>
  <c r="AI13" i="3"/>
  <c r="AH14" i="3"/>
  <c r="AI14" i="3"/>
  <c r="AH15" i="3"/>
  <c r="AI15" i="3"/>
  <c r="AH16" i="3"/>
  <c r="AI16" i="3"/>
  <c r="AH17" i="3"/>
  <c r="AI17" i="3"/>
  <c r="AH18" i="3"/>
  <c r="AI18" i="3"/>
  <c r="AI4" i="3"/>
  <c r="AF5" i="3"/>
  <c r="AG5" i="3"/>
  <c r="AF6" i="3"/>
  <c r="AG6" i="3"/>
  <c r="AF7" i="3"/>
  <c r="AG7" i="3"/>
  <c r="AF8" i="3"/>
  <c r="AG8" i="3"/>
  <c r="AF9" i="3"/>
  <c r="AG9" i="3"/>
  <c r="AF10" i="3"/>
  <c r="AG10" i="3"/>
  <c r="AF11" i="3"/>
  <c r="AG11" i="3"/>
  <c r="AF12" i="3"/>
  <c r="AG12" i="3"/>
  <c r="AF13" i="3"/>
  <c r="AG13" i="3"/>
  <c r="AF14" i="3"/>
  <c r="AG14" i="3"/>
  <c r="AF15" i="3"/>
  <c r="AG15" i="3"/>
  <c r="AF16" i="3"/>
  <c r="AG16" i="3"/>
  <c r="AF17" i="3"/>
  <c r="AG17" i="3"/>
  <c r="AF18" i="3"/>
  <c r="AG18" i="3"/>
  <c r="AF19" i="3"/>
  <c r="AG19" i="3"/>
  <c r="AF20" i="3"/>
  <c r="AG20" i="3"/>
  <c r="AF21" i="3"/>
  <c r="AG21" i="3"/>
  <c r="AF22" i="3"/>
  <c r="AG22" i="3"/>
  <c r="AF23" i="3"/>
  <c r="AG23" i="3"/>
  <c r="AF24" i="3"/>
  <c r="AG24" i="3"/>
  <c r="AF25" i="3"/>
  <c r="AG25" i="3"/>
  <c r="AF26" i="3"/>
  <c r="AG26" i="3"/>
  <c r="AF27" i="3"/>
  <c r="AG27" i="3"/>
  <c r="AF28" i="3"/>
  <c r="AG28" i="3"/>
  <c r="AF29" i="3"/>
  <c r="AG29" i="3"/>
  <c r="AF30" i="3"/>
  <c r="AG30" i="3"/>
  <c r="AF31" i="3"/>
  <c r="AG31" i="3"/>
  <c r="AF32" i="3"/>
  <c r="AG32" i="3"/>
  <c r="AF33" i="3"/>
  <c r="AG33" i="3"/>
  <c r="AF34" i="3"/>
  <c r="AG34" i="3"/>
  <c r="AF35" i="3"/>
  <c r="AG35" i="3"/>
  <c r="AF36" i="3"/>
  <c r="AG36" i="3"/>
  <c r="AF37" i="3"/>
  <c r="AG37" i="3"/>
  <c r="AF38" i="3"/>
  <c r="AG38" i="3"/>
  <c r="AF39" i="3"/>
  <c r="AG39" i="3"/>
  <c r="AF40" i="3"/>
  <c r="AG40" i="3"/>
  <c r="AF41" i="3"/>
  <c r="AG41" i="3"/>
  <c r="AF42" i="3"/>
  <c r="AG42" i="3"/>
  <c r="AF43" i="3"/>
  <c r="AG43" i="3"/>
  <c r="AF44" i="3"/>
  <c r="AG44" i="3"/>
  <c r="AF45" i="3"/>
  <c r="AG45" i="3"/>
  <c r="AF46" i="3"/>
  <c r="AG46" i="3"/>
  <c r="AF47" i="3"/>
  <c r="AG47" i="3"/>
  <c r="AF48" i="3"/>
  <c r="AG48" i="3"/>
  <c r="AF49" i="3"/>
  <c r="AG49" i="3"/>
  <c r="AF50" i="3"/>
  <c r="AG50" i="3"/>
  <c r="AF51" i="3"/>
  <c r="AG51" i="3"/>
  <c r="AF52" i="3"/>
  <c r="AG52" i="3"/>
  <c r="AF53" i="3"/>
  <c r="AG53" i="3"/>
  <c r="AF54" i="3"/>
  <c r="AG54" i="3"/>
  <c r="AF55" i="3"/>
  <c r="AG55" i="3"/>
  <c r="AF56" i="3"/>
  <c r="AG56" i="3"/>
  <c r="AF57" i="3"/>
  <c r="AG57" i="3"/>
  <c r="AF58" i="3"/>
  <c r="AG58" i="3"/>
  <c r="AF59" i="3"/>
  <c r="AG59" i="3"/>
  <c r="AF60" i="3"/>
  <c r="AG60" i="3"/>
  <c r="AF61" i="3"/>
  <c r="AG61" i="3"/>
  <c r="AF63" i="3"/>
  <c r="AG63" i="3"/>
  <c r="AF64" i="3"/>
  <c r="AG64" i="3"/>
  <c r="AF65" i="3"/>
  <c r="AG65" i="3"/>
  <c r="AF66" i="3"/>
  <c r="AG66" i="3"/>
  <c r="AF67" i="3"/>
  <c r="AG67" i="3"/>
  <c r="AF68" i="3"/>
  <c r="AG68" i="3"/>
  <c r="AF69" i="3"/>
  <c r="AG69" i="3"/>
  <c r="AF70" i="3"/>
  <c r="AG70" i="3"/>
  <c r="AF71" i="3"/>
  <c r="AG71" i="3"/>
  <c r="AF72" i="3"/>
  <c r="AG72" i="3"/>
  <c r="AF73" i="3"/>
  <c r="AG73" i="3"/>
  <c r="AF74" i="3"/>
  <c r="AG74" i="3"/>
  <c r="AF75" i="3"/>
  <c r="AG75" i="3"/>
  <c r="AF76" i="3"/>
  <c r="AG76" i="3"/>
  <c r="AF77" i="3"/>
  <c r="AG77" i="3"/>
  <c r="AF78" i="3"/>
  <c r="AG78" i="3"/>
  <c r="AF79" i="3"/>
  <c r="AG79" i="3"/>
  <c r="AF80" i="3"/>
  <c r="AG80" i="3"/>
  <c r="AF81" i="3"/>
  <c r="AG81" i="3"/>
  <c r="AF82" i="3"/>
  <c r="AG82" i="3"/>
  <c r="AF83" i="3"/>
  <c r="AG83" i="3"/>
  <c r="AF84" i="3"/>
  <c r="AG84" i="3"/>
  <c r="AF85" i="3"/>
  <c r="AG85" i="3"/>
  <c r="AF86" i="3"/>
  <c r="AG86" i="3"/>
  <c r="AF87" i="3"/>
  <c r="AG87" i="3"/>
  <c r="AF88" i="3"/>
  <c r="AG88" i="3"/>
  <c r="AF89" i="3"/>
  <c r="AG89" i="3"/>
  <c r="AF90" i="3"/>
  <c r="AG90" i="3"/>
  <c r="AF91" i="3"/>
  <c r="AG91" i="3"/>
  <c r="AF92" i="3"/>
  <c r="AG92" i="3"/>
  <c r="AF93" i="3"/>
  <c r="AG93" i="3"/>
  <c r="AF94" i="3"/>
  <c r="AG94" i="3"/>
  <c r="AF95" i="3"/>
  <c r="AG95" i="3"/>
  <c r="AF96" i="3"/>
  <c r="AG96" i="3"/>
  <c r="AF97" i="3"/>
  <c r="AG97" i="3"/>
  <c r="AF98" i="3"/>
  <c r="AG98" i="3"/>
  <c r="AF99" i="3"/>
  <c r="AG99" i="3"/>
  <c r="AF100" i="3"/>
  <c r="AG100" i="3"/>
  <c r="AF101" i="3"/>
  <c r="AG101" i="3"/>
  <c r="AF102" i="3"/>
  <c r="AG102" i="3"/>
  <c r="AF103" i="3"/>
  <c r="AG103" i="3"/>
  <c r="AF104" i="3"/>
  <c r="AG104" i="3"/>
  <c r="AF105" i="3"/>
  <c r="AG105" i="3"/>
  <c r="AF106" i="3"/>
  <c r="AG106" i="3"/>
  <c r="AF107" i="3"/>
  <c r="AG107" i="3"/>
  <c r="AF108" i="3"/>
  <c r="AG108" i="3"/>
  <c r="AF109" i="3"/>
  <c r="AG109" i="3"/>
  <c r="AF110" i="3"/>
  <c r="AG110" i="3"/>
  <c r="AF111" i="3"/>
  <c r="AG111" i="3"/>
  <c r="AF112" i="3"/>
  <c r="AG112" i="3"/>
  <c r="AF113" i="3"/>
  <c r="AG113" i="3"/>
  <c r="AF114" i="3"/>
  <c r="AG114" i="3"/>
  <c r="AF115" i="3"/>
  <c r="AG115" i="3"/>
  <c r="AF116" i="3"/>
  <c r="AG116" i="3"/>
  <c r="AF117" i="3"/>
  <c r="AG117" i="3"/>
  <c r="AF118" i="3"/>
  <c r="AG118" i="3"/>
  <c r="AF119" i="3"/>
  <c r="AG119" i="3"/>
  <c r="AF120" i="3"/>
  <c r="AG120" i="3"/>
  <c r="AF121" i="3"/>
  <c r="AG121" i="3"/>
  <c r="AF122" i="3"/>
  <c r="AG122" i="3"/>
  <c r="AF123" i="3"/>
  <c r="AG123" i="3"/>
  <c r="AF124" i="3"/>
  <c r="AG124" i="3"/>
  <c r="AF125" i="3"/>
  <c r="AG125" i="3"/>
  <c r="AF126" i="3"/>
  <c r="AG126" i="3"/>
  <c r="AF127" i="3"/>
  <c r="AG127" i="3"/>
  <c r="AF128" i="3"/>
  <c r="AG128" i="3"/>
  <c r="AF129" i="3"/>
  <c r="AG129" i="3"/>
  <c r="AF130" i="3"/>
  <c r="AG130" i="3"/>
  <c r="AF131" i="3"/>
  <c r="AG131" i="3"/>
  <c r="AF132" i="3"/>
  <c r="AG132" i="3"/>
  <c r="AF133" i="3"/>
  <c r="AG133" i="3"/>
  <c r="AF134" i="3"/>
  <c r="AG134" i="3"/>
  <c r="AF135" i="3"/>
  <c r="AG135" i="3"/>
  <c r="AF136" i="3"/>
  <c r="AG136" i="3"/>
  <c r="AF137" i="3"/>
  <c r="AG137" i="3"/>
  <c r="AF138" i="3"/>
  <c r="AG138" i="3"/>
  <c r="AF139" i="3"/>
  <c r="AG139" i="3"/>
  <c r="AF140" i="3"/>
  <c r="AG140" i="3"/>
  <c r="AF141" i="3"/>
  <c r="AG141" i="3"/>
  <c r="AF142" i="3"/>
  <c r="AG142" i="3"/>
  <c r="AF143" i="3"/>
  <c r="AG143" i="3"/>
  <c r="AF144" i="3"/>
  <c r="AG144" i="3"/>
  <c r="AG4" i="3"/>
  <c r="AH4" i="3"/>
  <c r="AD137" i="3"/>
  <c r="AE137" i="3"/>
  <c r="AD138" i="3"/>
  <c r="AE138" i="3"/>
  <c r="AD139" i="3"/>
  <c r="AE139" i="3"/>
  <c r="AD140" i="3"/>
  <c r="AE140" i="3"/>
  <c r="AD141" i="3"/>
  <c r="AE141" i="3"/>
  <c r="AD142" i="3"/>
  <c r="AE142" i="3"/>
  <c r="AD143" i="3"/>
  <c r="AE143" i="3"/>
  <c r="AD144" i="3"/>
  <c r="AE144" i="3"/>
  <c r="AD58" i="3"/>
  <c r="AE58" i="3"/>
  <c r="AD59" i="3"/>
  <c r="AE59" i="3"/>
  <c r="AD60" i="3"/>
  <c r="AE60" i="3"/>
  <c r="AD61" i="3"/>
  <c r="AE61" i="3"/>
  <c r="AD63" i="3"/>
  <c r="AE63" i="3"/>
  <c r="AD64" i="3"/>
  <c r="AE64" i="3"/>
  <c r="AD65" i="3"/>
  <c r="AE65" i="3"/>
  <c r="AD66" i="3"/>
  <c r="AE66" i="3"/>
  <c r="AD67" i="3"/>
  <c r="AE67" i="3"/>
  <c r="AD68" i="3"/>
  <c r="AE68" i="3"/>
  <c r="AD69" i="3"/>
  <c r="AE69" i="3"/>
  <c r="AD70" i="3"/>
  <c r="AE70" i="3"/>
  <c r="AD71" i="3"/>
  <c r="AE71" i="3"/>
  <c r="AD72" i="3"/>
  <c r="AE72" i="3"/>
  <c r="AD73" i="3"/>
  <c r="AE73" i="3"/>
  <c r="AD74" i="3"/>
  <c r="AE74" i="3"/>
  <c r="AD75" i="3"/>
  <c r="AE75" i="3"/>
  <c r="AD76" i="3"/>
  <c r="AE76" i="3"/>
  <c r="AD77" i="3"/>
  <c r="AE77" i="3"/>
  <c r="AD78" i="3"/>
  <c r="AE78" i="3"/>
  <c r="AD79" i="3"/>
  <c r="AE79" i="3"/>
  <c r="AD80" i="3"/>
  <c r="AE80" i="3"/>
  <c r="AD81" i="3"/>
  <c r="AE81" i="3"/>
  <c r="AD82" i="3"/>
  <c r="AE82" i="3"/>
  <c r="AD83" i="3"/>
  <c r="AE83" i="3"/>
  <c r="AD84" i="3"/>
  <c r="AE84" i="3"/>
  <c r="AD85" i="3"/>
  <c r="AE85" i="3"/>
  <c r="AD86" i="3"/>
  <c r="AE86" i="3"/>
  <c r="AD87" i="3"/>
  <c r="AE87" i="3"/>
  <c r="AD88" i="3"/>
  <c r="AE88" i="3"/>
  <c r="AD89" i="3"/>
  <c r="AE89" i="3"/>
  <c r="AD90" i="3"/>
  <c r="AE90" i="3"/>
  <c r="AD91" i="3"/>
  <c r="AE91" i="3"/>
  <c r="AD92" i="3"/>
  <c r="AE92" i="3"/>
  <c r="AD93" i="3"/>
  <c r="AE93" i="3"/>
  <c r="AD94" i="3"/>
  <c r="AE94" i="3"/>
  <c r="AD95" i="3"/>
  <c r="AE95" i="3"/>
  <c r="AD96" i="3"/>
  <c r="AE96" i="3"/>
  <c r="AD97" i="3"/>
  <c r="AE97" i="3"/>
  <c r="AD98" i="3"/>
  <c r="AE98" i="3"/>
  <c r="AD99" i="3"/>
  <c r="AE99" i="3"/>
  <c r="AD100" i="3"/>
  <c r="AE100" i="3"/>
  <c r="AD101" i="3"/>
  <c r="AE101" i="3"/>
  <c r="AD102" i="3"/>
  <c r="AE102" i="3"/>
  <c r="AD103" i="3"/>
  <c r="AE103" i="3"/>
  <c r="AD104" i="3"/>
  <c r="AE104" i="3"/>
  <c r="AD105" i="3"/>
  <c r="AE105" i="3"/>
  <c r="AD106" i="3"/>
  <c r="AE106" i="3"/>
  <c r="AD107" i="3"/>
  <c r="AE107" i="3"/>
  <c r="AD108" i="3"/>
  <c r="AE108" i="3"/>
  <c r="AD109" i="3"/>
  <c r="AE109" i="3"/>
  <c r="AD110" i="3"/>
  <c r="AE110" i="3"/>
  <c r="AD111" i="3"/>
  <c r="AE111" i="3"/>
  <c r="AD112" i="3"/>
  <c r="AE112" i="3"/>
  <c r="AD113" i="3"/>
  <c r="AE113" i="3"/>
  <c r="AD114" i="3"/>
  <c r="AE114" i="3"/>
  <c r="AD115" i="3"/>
  <c r="AE115" i="3"/>
  <c r="AD116" i="3"/>
  <c r="AE116" i="3"/>
  <c r="AD117" i="3"/>
  <c r="AE117" i="3"/>
  <c r="AD118" i="3"/>
  <c r="AE118" i="3"/>
  <c r="AD119" i="3"/>
  <c r="AE119" i="3"/>
  <c r="AD120" i="3"/>
  <c r="AE120" i="3"/>
  <c r="AD121" i="3"/>
  <c r="AE121" i="3"/>
  <c r="AD122" i="3"/>
  <c r="AE122" i="3"/>
  <c r="AD123" i="3"/>
  <c r="AE123" i="3"/>
  <c r="AD124" i="3"/>
  <c r="AE124" i="3"/>
  <c r="AD125" i="3"/>
  <c r="AE125" i="3"/>
  <c r="AD126" i="3"/>
  <c r="AE126" i="3"/>
  <c r="AD127" i="3"/>
  <c r="AE127" i="3"/>
  <c r="AD128" i="3"/>
  <c r="AE128" i="3"/>
  <c r="AD129" i="3"/>
  <c r="AE129" i="3"/>
  <c r="AD130" i="3"/>
  <c r="AE130" i="3"/>
  <c r="AD131" i="3"/>
  <c r="AE131" i="3"/>
  <c r="AD132" i="3"/>
  <c r="AE132" i="3"/>
  <c r="AD133" i="3"/>
  <c r="AE133" i="3"/>
  <c r="AD134" i="3"/>
  <c r="AE134" i="3"/>
  <c r="AD135" i="3"/>
  <c r="AE135" i="3"/>
  <c r="AD136" i="3"/>
  <c r="AE136" i="3"/>
  <c r="AD39" i="3"/>
  <c r="AE39" i="3"/>
  <c r="AD40" i="3"/>
  <c r="AE40" i="3"/>
  <c r="AD41" i="3"/>
  <c r="AE41" i="3"/>
  <c r="AD42" i="3"/>
  <c r="AE42" i="3"/>
  <c r="AD43" i="3"/>
  <c r="AE43" i="3"/>
  <c r="AD44" i="3"/>
  <c r="AE44" i="3"/>
  <c r="AD45" i="3"/>
  <c r="AE45" i="3"/>
  <c r="AD46" i="3"/>
  <c r="AE46" i="3"/>
  <c r="AD47" i="3"/>
  <c r="AE47" i="3"/>
  <c r="AD48" i="3"/>
  <c r="AE48" i="3"/>
  <c r="AD49" i="3"/>
  <c r="AE49" i="3"/>
  <c r="AD50" i="3"/>
  <c r="AE50" i="3"/>
  <c r="AD51" i="3"/>
  <c r="AE51" i="3"/>
  <c r="AD52" i="3"/>
  <c r="AE52" i="3"/>
  <c r="AD53" i="3"/>
  <c r="AE53" i="3"/>
  <c r="AD54" i="3"/>
  <c r="AE54" i="3"/>
  <c r="AD55" i="3"/>
  <c r="AE55" i="3"/>
  <c r="AD56" i="3"/>
  <c r="AE56" i="3"/>
  <c r="AD57" i="3"/>
  <c r="AE57" i="3"/>
  <c r="AD18" i="3"/>
  <c r="AE18" i="3"/>
  <c r="AD19" i="3"/>
  <c r="AE19" i="3"/>
  <c r="AD20" i="3"/>
  <c r="AE20" i="3"/>
  <c r="AD21" i="3"/>
  <c r="AE21" i="3"/>
  <c r="AD22" i="3"/>
  <c r="AE22" i="3"/>
  <c r="AD23" i="3"/>
  <c r="AE23" i="3"/>
  <c r="AD24" i="3"/>
  <c r="AE24" i="3"/>
  <c r="AD25" i="3"/>
  <c r="AE25" i="3"/>
  <c r="AD26" i="3"/>
  <c r="AE26" i="3"/>
  <c r="AD27" i="3"/>
  <c r="AE27" i="3"/>
  <c r="AD28" i="3"/>
  <c r="AE28" i="3"/>
  <c r="AD29" i="3"/>
  <c r="AE29" i="3"/>
  <c r="AD30" i="3"/>
  <c r="AE30" i="3"/>
  <c r="AD31" i="3"/>
  <c r="AE31" i="3"/>
  <c r="AD32" i="3"/>
  <c r="AE32" i="3"/>
  <c r="AD33" i="3"/>
  <c r="AE33" i="3"/>
  <c r="AD34" i="3"/>
  <c r="AE34" i="3"/>
  <c r="AD35" i="3"/>
  <c r="AE35" i="3"/>
  <c r="AD36" i="3"/>
  <c r="AE36" i="3"/>
  <c r="AD37" i="3"/>
  <c r="AE37" i="3"/>
  <c r="AD38" i="3"/>
  <c r="AE38" i="3"/>
  <c r="AD5" i="3"/>
  <c r="AE5" i="3"/>
  <c r="AD6" i="3"/>
  <c r="AE6" i="3"/>
  <c r="AD7" i="3"/>
  <c r="AE7" i="3"/>
  <c r="AD8" i="3"/>
  <c r="AE8" i="3"/>
  <c r="AD9" i="3"/>
  <c r="AE9" i="3"/>
  <c r="AD10" i="3"/>
  <c r="AE10" i="3"/>
  <c r="AD11" i="3"/>
  <c r="AE11" i="3"/>
  <c r="AD12" i="3"/>
  <c r="AE12" i="3"/>
  <c r="AD13" i="3"/>
  <c r="AE13" i="3"/>
  <c r="AD14" i="3"/>
  <c r="AE14" i="3"/>
  <c r="AD15" i="3"/>
  <c r="AE15" i="3"/>
  <c r="AD16" i="3"/>
  <c r="AE16" i="3"/>
  <c r="AD17" i="3"/>
  <c r="AE17" i="3"/>
  <c r="AE4" i="3"/>
  <c r="C41" i="15"/>
  <c r="D41" i="15"/>
  <c r="E41" i="15"/>
  <c r="D40" i="13"/>
  <c r="E40" i="13"/>
  <c r="F40" i="13"/>
  <c r="C40" i="13"/>
  <c r="C38" i="11"/>
  <c r="D38" i="11"/>
  <c r="E38" i="11"/>
  <c r="D40" i="12"/>
  <c r="E40" i="12"/>
  <c r="F40" i="12"/>
  <c r="C40" i="12"/>
  <c r="D36" i="10"/>
  <c r="E36" i="10"/>
  <c r="F36" i="10"/>
  <c r="C36" i="10"/>
  <c r="D42" i="9"/>
  <c r="E42" i="9"/>
  <c r="F42" i="9"/>
  <c r="C42" i="9"/>
  <c r="AC146" i="3"/>
  <c r="AB146" i="3"/>
  <c r="D39" i="8"/>
  <c r="E39" i="8"/>
  <c r="F39" i="8"/>
  <c r="C39" i="8"/>
  <c r="AA146" i="3"/>
  <c r="Z146" i="3"/>
  <c r="D44" i="6"/>
  <c r="E44" i="6"/>
  <c r="F44" i="6"/>
  <c r="C44" i="6"/>
  <c r="Y146" i="3"/>
  <c r="X146" i="3"/>
  <c r="D38" i="5"/>
  <c r="E38" i="5"/>
  <c r="F38" i="5"/>
  <c r="C38" i="5"/>
  <c r="V146" i="3"/>
  <c r="W146" i="3"/>
  <c r="C33" i="4"/>
  <c r="D33" i="4"/>
  <c r="E33" i="4"/>
  <c r="X66" i="3"/>
  <c r="Y66" i="3"/>
  <c r="X67" i="3"/>
  <c r="Y67" i="3"/>
  <c r="X68" i="3"/>
  <c r="Y68" i="3"/>
  <c r="X69" i="3"/>
  <c r="Y69" i="3"/>
  <c r="X70" i="3"/>
  <c r="Y70" i="3"/>
  <c r="X71" i="3"/>
  <c r="Y71" i="3"/>
  <c r="X72" i="3"/>
  <c r="Y72" i="3"/>
  <c r="X73" i="3"/>
  <c r="Y73" i="3"/>
  <c r="X74" i="3"/>
  <c r="Y74" i="3"/>
  <c r="X75" i="3"/>
  <c r="Y75" i="3"/>
  <c r="X76" i="3"/>
  <c r="Y76" i="3"/>
  <c r="X77" i="3"/>
  <c r="Y77" i="3"/>
  <c r="X78" i="3"/>
  <c r="Y78" i="3"/>
  <c r="X79" i="3"/>
  <c r="Y79" i="3"/>
  <c r="X80" i="3"/>
  <c r="Y80" i="3"/>
  <c r="X81" i="3"/>
  <c r="Y81" i="3"/>
  <c r="X82" i="3"/>
  <c r="Y82" i="3"/>
  <c r="X83" i="3"/>
  <c r="Y83" i="3"/>
  <c r="X84" i="3"/>
  <c r="Y84" i="3"/>
  <c r="X85" i="3"/>
  <c r="Y85" i="3"/>
  <c r="X86" i="3"/>
  <c r="Y86" i="3"/>
  <c r="X87" i="3"/>
  <c r="Y87" i="3"/>
  <c r="X88" i="3"/>
  <c r="Y88" i="3"/>
  <c r="X89" i="3"/>
  <c r="Y89" i="3"/>
  <c r="X90" i="3"/>
  <c r="Y90" i="3"/>
  <c r="X91" i="3"/>
  <c r="Y91" i="3"/>
  <c r="X92" i="3"/>
  <c r="Y92" i="3"/>
  <c r="X93" i="3"/>
  <c r="Y93" i="3"/>
  <c r="X94" i="3"/>
  <c r="Y94" i="3"/>
  <c r="X95" i="3"/>
  <c r="Y95" i="3"/>
  <c r="X96" i="3"/>
  <c r="Y96" i="3"/>
  <c r="X97" i="3"/>
  <c r="Y97" i="3"/>
  <c r="X98" i="3"/>
  <c r="Y98" i="3"/>
  <c r="X99" i="3"/>
  <c r="Y99" i="3"/>
  <c r="X100" i="3"/>
  <c r="Y100" i="3"/>
  <c r="X101" i="3"/>
  <c r="Y101" i="3"/>
  <c r="X102" i="3"/>
  <c r="Y102" i="3"/>
  <c r="X103" i="3"/>
  <c r="Y103" i="3"/>
  <c r="X104" i="3"/>
  <c r="Y104" i="3"/>
  <c r="X105" i="3"/>
  <c r="Y105" i="3"/>
  <c r="X106" i="3"/>
  <c r="Y106" i="3"/>
  <c r="X107" i="3"/>
  <c r="Y107" i="3"/>
  <c r="X108" i="3"/>
  <c r="Y108" i="3"/>
  <c r="X109" i="3"/>
  <c r="Y109" i="3"/>
  <c r="X110" i="3"/>
  <c r="Y110" i="3"/>
  <c r="X111" i="3"/>
  <c r="Y111" i="3"/>
  <c r="X112" i="3"/>
  <c r="Y112" i="3"/>
  <c r="X113" i="3"/>
  <c r="Y113" i="3"/>
  <c r="X114" i="3"/>
  <c r="Y114" i="3"/>
  <c r="X115" i="3"/>
  <c r="Y115" i="3"/>
  <c r="X116" i="3"/>
  <c r="Y116" i="3"/>
  <c r="X117" i="3"/>
  <c r="Y117" i="3"/>
  <c r="X118" i="3"/>
  <c r="Y118" i="3"/>
  <c r="X119" i="3"/>
  <c r="Y119" i="3"/>
  <c r="X120" i="3"/>
  <c r="Y120" i="3"/>
  <c r="X121" i="3"/>
  <c r="Y121" i="3"/>
  <c r="X122" i="3"/>
  <c r="Y122" i="3"/>
  <c r="X123" i="3"/>
  <c r="Y123" i="3"/>
  <c r="X124" i="3"/>
  <c r="Y124" i="3"/>
  <c r="X125" i="3"/>
  <c r="Y125" i="3"/>
  <c r="X126" i="3"/>
  <c r="Y126" i="3"/>
  <c r="X127" i="3"/>
  <c r="Y127" i="3"/>
  <c r="X128" i="3"/>
  <c r="Y128" i="3"/>
  <c r="X129" i="3"/>
  <c r="Y129" i="3"/>
  <c r="X130" i="3"/>
  <c r="Y130" i="3"/>
  <c r="X131" i="3"/>
  <c r="Y131" i="3"/>
  <c r="X132" i="3"/>
  <c r="Y132" i="3"/>
  <c r="X133" i="3"/>
  <c r="Y133" i="3"/>
  <c r="X134" i="3"/>
  <c r="Y134" i="3"/>
  <c r="X135" i="3"/>
  <c r="Y135" i="3"/>
  <c r="X136" i="3"/>
  <c r="Y136" i="3"/>
  <c r="X137" i="3"/>
  <c r="Y137" i="3"/>
  <c r="X138" i="3"/>
  <c r="Y138" i="3"/>
  <c r="X139" i="3"/>
  <c r="Y139" i="3"/>
  <c r="X140" i="3"/>
  <c r="Y140" i="3"/>
  <c r="X141" i="3"/>
  <c r="Y141" i="3"/>
  <c r="X142" i="3"/>
  <c r="Y142" i="3"/>
  <c r="X143" i="3"/>
  <c r="Y143" i="3"/>
  <c r="X144" i="3"/>
  <c r="Y144" i="3"/>
  <c r="X32" i="3"/>
  <c r="Y32" i="3"/>
  <c r="X33" i="3"/>
  <c r="Y33" i="3"/>
  <c r="X34" i="3"/>
  <c r="Y34" i="3"/>
  <c r="X35" i="3"/>
  <c r="Y35" i="3"/>
  <c r="X36" i="3"/>
  <c r="Y36" i="3"/>
  <c r="X37" i="3"/>
  <c r="Y37" i="3"/>
  <c r="X38" i="3"/>
  <c r="Y38" i="3"/>
  <c r="X39" i="3"/>
  <c r="Y39" i="3"/>
  <c r="X40" i="3"/>
  <c r="Y40" i="3"/>
  <c r="X41" i="3"/>
  <c r="Y41" i="3"/>
  <c r="X42" i="3"/>
  <c r="Y42" i="3"/>
  <c r="X43" i="3"/>
  <c r="Y43" i="3"/>
  <c r="X44" i="3"/>
  <c r="Y44" i="3"/>
  <c r="X45" i="3"/>
  <c r="Y45" i="3"/>
  <c r="X46" i="3"/>
  <c r="Y46" i="3"/>
  <c r="X47" i="3"/>
  <c r="Y47" i="3"/>
  <c r="X48" i="3"/>
  <c r="Y48" i="3"/>
  <c r="X49" i="3"/>
  <c r="Y49" i="3"/>
  <c r="X50" i="3"/>
  <c r="Y50" i="3"/>
  <c r="X51" i="3"/>
  <c r="Y51" i="3"/>
  <c r="X52" i="3"/>
  <c r="Y52" i="3"/>
  <c r="X53" i="3"/>
  <c r="Y53" i="3"/>
  <c r="X54" i="3"/>
  <c r="Y54" i="3"/>
  <c r="X55" i="3"/>
  <c r="Y55" i="3"/>
  <c r="X56" i="3"/>
  <c r="Y56" i="3"/>
  <c r="X57" i="3"/>
  <c r="Y57" i="3"/>
  <c r="X58" i="3"/>
  <c r="Y58" i="3"/>
  <c r="X59" i="3"/>
  <c r="Y59" i="3"/>
  <c r="X60" i="3"/>
  <c r="Y60" i="3"/>
  <c r="X61" i="3"/>
  <c r="Y61" i="3"/>
  <c r="X63" i="3"/>
  <c r="Y63" i="3"/>
  <c r="X64" i="3"/>
  <c r="Y64" i="3"/>
  <c r="X65" i="3"/>
  <c r="Y65" i="3"/>
  <c r="X5" i="3"/>
  <c r="Y5" i="3"/>
  <c r="X6" i="3"/>
  <c r="Y6" i="3"/>
  <c r="X7" i="3"/>
  <c r="Y7" i="3"/>
  <c r="X8" i="3"/>
  <c r="Y8" i="3"/>
  <c r="X9" i="3"/>
  <c r="Y9" i="3"/>
  <c r="X10" i="3"/>
  <c r="Y10" i="3"/>
  <c r="X11" i="3"/>
  <c r="Y11" i="3"/>
  <c r="X12" i="3"/>
  <c r="Y12" i="3"/>
  <c r="X13" i="3"/>
  <c r="Y13" i="3"/>
  <c r="X14" i="3"/>
  <c r="Y14" i="3"/>
  <c r="X15" i="3"/>
  <c r="Y15" i="3"/>
  <c r="X16" i="3"/>
  <c r="Y16" i="3"/>
  <c r="X17" i="3"/>
  <c r="Y17" i="3"/>
  <c r="X18" i="3"/>
  <c r="Y18" i="3"/>
  <c r="X19" i="3"/>
  <c r="Y19" i="3"/>
  <c r="X20" i="3"/>
  <c r="Y20" i="3"/>
  <c r="X21" i="3"/>
  <c r="Y21" i="3"/>
  <c r="X22" i="3"/>
  <c r="Y22" i="3"/>
  <c r="X23" i="3"/>
  <c r="Y23" i="3"/>
  <c r="X24" i="3"/>
  <c r="Y24" i="3"/>
  <c r="X25" i="3"/>
  <c r="Y25" i="3"/>
  <c r="X26" i="3"/>
  <c r="Y26" i="3"/>
  <c r="X27" i="3"/>
  <c r="Y27" i="3"/>
  <c r="X28" i="3"/>
  <c r="Y28" i="3"/>
  <c r="X29" i="3"/>
  <c r="Y29" i="3"/>
  <c r="X30" i="3"/>
  <c r="Y30" i="3"/>
  <c r="X31" i="3"/>
  <c r="Y31" i="3"/>
  <c r="V60" i="3"/>
  <c r="W60" i="3"/>
  <c r="V61" i="3"/>
  <c r="W61" i="3"/>
  <c r="V63" i="3"/>
  <c r="W63" i="3"/>
  <c r="V64" i="3"/>
  <c r="W64" i="3"/>
  <c r="V65" i="3"/>
  <c r="W65" i="3"/>
  <c r="V66" i="3"/>
  <c r="W66" i="3"/>
  <c r="V67" i="3"/>
  <c r="W67" i="3"/>
  <c r="V68" i="3"/>
  <c r="W68" i="3"/>
  <c r="V69" i="3"/>
  <c r="W69" i="3"/>
  <c r="V70" i="3"/>
  <c r="W70" i="3"/>
  <c r="V71" i="3"/>
  <c r="W71" i="3"/>
  <c r="V72" i="3"/>
  <c r="W72" i="3"/>
  <c r="V73" i="3"/>
  <c r="W73" i="3"/>
  <c r="V74" i="3"/>
  <c r="W74" i="3"/>
  <c r="V75" i="3"/>
  <c r="W75" i="3"/>
  <c r="V76" i="3"/>
  <c r="W76" i="3"/>
  <c r="V77" i="3"/>
  <c r="W77" i="3"/>
  <c r="V78" i="3"/>
  <c r="W78" i="3"/>
  <c r="V79" i="3"/>
  <c r="W79" i="3"/>
  <c r="V80" i="3"/>
  <c r="W80" i="3"/>
  <c r="V81" i="3"/>
  <c r="W81" i="3"/>
  <c r="V82" i="3"/>
  <c r="W82" i="3"/>
  <c r="V83" i="3"/>
  <c r="W83" i="3"/>
  <c r="V84" i="3"/>
  <c r="W84" i="3"/>
  <c r="V85" i="3"/>
  <c r="W85" i="3"/>
  <c r="V86" i="3"/>
  <c r="W86" i="3"/>
  <c r="V87" i="3"/>
  <c r="W87" i="3"/>
  <c r="V88" i="3"/>
  <c r="W88" i="3"/>
  <c r="V89" i="3"/>
  <c r="W89" i="3"/>
  <c r="V90" i="3"/>
  <c r="W90" i="3"/>
  <c r="V91" i="3"/>
  <c r="W91" i="3"/>
  <c r="V92" i="3"/>
  <c r="W92" i="3"/>
  <c r="V93" i="3"/>
  <c r="W93" i="3"/>
  <c r="V94" i="3"/>
  <c r="W94" i="3"/>
  <c r="V95" i="3"/>
  <c r="W95" i="3"/>
  <c r="V96" i="3"/>
  <c r="W96" i="3"/>
  <c r="V97" i="3"/>
  <c r="W97" i="3"/>
  <c r="V98" i="3"/>
  <c r="W98" i="3"/>
  <c r="V99" i="3"/>
  <c r="W99" i="3"/>
  <c r="V100" i="3"/>
  <c r="W100" i="3"/>
  <c r="V101" i="3"/>
  <c r="W101" i="3"/>
  <c r="V102" i="3"/>
  <c r="W102" i="3"/>
  <c r="V103" i="3"/>
  <c r="W103" i="3"/>
  <c r="V104" i="3"/>
  <c r="W104" i="3"/>
  <c r="V105" i="3"/>
  <c r="W105" i="3"/>
  <c r="V106" i="3"/>
  <c r="W106" i="3"/>
  <c r="V107" i="3"/>
  <c r="W107" i="3"/>
  <c r="V108" i="3"/>
  <c r="W108" i="3"/>
  <c r="V109" i="3"/>
  <c r="W109" i="3"/>
  <c r="V110" i="3"/>
  <c r="W110" i="3"/>
  <c r="V111" i="3"/>
  <c r="W111" i="3"/>
  <c r="V112" i="3"/>
  <c r="W112" i="3"/>
  <c r="V113" i="3"/>
  <c r="W113" i="3"/>
  <c r="V114" i="3"/>
  <c r="W114" i="3"/>
  <c r="V115" i="3"/>
  <c r="W115" i="3"/>
  <c r="V116" i="3"/>
  <c r="W116" i="3"/>
  <c r="V117" i="3"/>
  <c r="W117" i="3"/>
  <c r="V118" i="3"/>
  <c r="W118" i="3"/>
  <c r="V119" i="3"/>
  <c r="W119" i="3"/>
  <c r="V120" i="3"/>
  <c r="W120" i="3"/>
  <c r="V121" i="3"/>
  <c r="W121" i="3"/>
  <c r="V122" i="3"/>
  <c r="W122" i="3"/>
  <c r="V123" i="3"/>
  <c r="W123" i="3"/>
  <c r="V124" i="3"/>
  <c r="W124" i="3"/>
  <c r="V125" i="3"/>
  <c r="W125" i="3"/>
  <c r="V126" i="3"/>
  <c r="W126" i="3"/>
  <c r="V127" i="3"/>
  <c r="W127" i="3"/>
  <c r="V128" i="3"/>
  <c r="W128" i="3"/>
  <c r="V129" i="3"/>
  <c r="W129" i="3"/>
  <c r="V130" i="3"/>
  <c r="W130" i="3"/>
  <c r="V131" i="3"/>
  <c r="W131" i="3"/>
  <c r="V132" i="3"/>
  <c r="W132" i="3"/>
  <c r="V133" i="3"/>
  <c r="W133" i="3"/>
  <c r="V134" i="3"/>
  <c r="W134" i="3"/>
  <c r="V135" i="3"/>
  <c r="W135" i="3"/>
  <c r="V136" i="3"/>
  <c r="W136" i="3"/>
  <c r="V137" i="3"/>
  <c r="W137" i="3"/>
  <c r="V138" i="3"/>
  <c r="W138" i="3"/>
  <c r="V139" i="3"/>
  <c r="W139" i="3"/>
  <c r="V140" i="3"/>
  <c r="W140" i="3"/>
  <c r="V141" i="3"/>
  <c r="W141" i="3"/>
  <c r="V142" i="3"/>
  <c r="W142" i="3"/>
  <c r="V143" i="3"/>
  <c r="W143" i="3"/>
  <c r="V144" i="3"/>
  <c r="W144" i="3"/>
  <c r="V5" i="3"/>
  <c r="W5" i="3"/>
  <c r="V6" i="3"/>
  <c r="W6" i="3"/>
  <c r="V7" i="3"/>
  <c r="W7" i="3"/>
  <c r="V8" i="3"/>
  <c r="W8" i="3"/>
  <c r="V9" i="3"/>
  <c r="W9" i="3"/>
  <c r="V10" i="3"/>
  <c r="W10" i="3"/>
  <c r="V11" i="3"/>
  <c r="W11" i="3"/>
  <c r="V12" i="3"/>
  <c r="W12" i="3"/>
  <c r="V13" i="3"/>
  <c r="W13" i="3"/>
  <c r="V14" i="3"/>
  <c r="W14" i="3"/>
  <c r="V15" i="3"/>
  <c r="W15" i="3"/>
  <c r="V16" i="3"/>
  <c r="W16" i="3"/>
  <c r="V17" i="3"/>
  <c r="W17" i="3"/>
  <c r="V18" i="3"/>
  <c r="W18" i="3"/>
  <c r="V19" i="3"/>
  <c r="W19" i="3"/>
  <c r="V20" i="3"/>
  <c r="W20" i="3"/>
  <c r="V21" i="3"/>
  <c r="W21" i="3"/>
  <c r="V22" i="3"/>
  <c r="W22" i="3"/>
  <c r="V23" i="3"/>
  <c r="W23" i="3"/>
  <c r="V24" i="3"/>
  <c r="W24" i="3"/>
  <c r="V25" i="3"/>
  <c r="W25" i="3"/>
  <c r="V26" i="3"/>
  <c r="W26" i="3"/>
  <c r="V27" i="3"/>
  <c r="W27" i="3"/>
  <c r="V28" i="3"/>
  <c r="W28" i="3"/>
  <c r="V29" i="3"/>
  <c r="W29" i="3"/>
  <c r="V30" i="3"/>
  <c r="W30" i="3"/>
  <c r="V31" i="3"/>
  <c r="W31" i="3"/>
  <c r="V32" i="3"/>
  <c r="W32" i="3"/>
  <c r="V33" i="3"/>
  <c r="W33" i="3"/>
  <c r="V34" i="3"/>
  <c r="W34" i="3"/>
  <c r="V35" i="3"/>
  <c r="W35" i="3"/>
  <c r="V36" i="3"/>
  <c r="W36" i="3"/>
  <c r="V37" i="3"/>
  <c r="W37" i="3"/>
  <c r="V38" i="3"/>
  <c r="W38" i="3"/>
  <c r="V39" i="3"/>
  <c r="W39" i="3"/>
  <c r="V40" i="3"/>
  <c r="W40" i="3"/>
  <c r="V41" i="3"/>
  <c r="W41" i="3"/>
  <c r="V42" i="3"/>
  <c r="W42" i="3"/>
  <c r="V43" i="3"/>
  <c r="W43" i="3"/>
  <c r="V44" i="3"/>
  <c r="W44" i="3"/>
  <c r="V45" i="3"/>
  <c r="W45" i="3"/>
  <c r="V46" i="3"/>
  <c r="W46" i="3"/>
  <c r="V47" i="3"/>
  <c r="W47" i="3"/>
  <c r="V48" i="3"/>
  <c r="W48" i="3"/>
  <c r="V49" i="3"/>
  <c r="W49" i="3"/>
  <c r="V50" i="3"/>
  <c r="W50" i="3"/>
  <c r="V51" i="3"/>
  <c r="W51" i="3"/>
  <c r="V52" i="3"/>
  <c r="W52" i="3"/>
  <c r="V53" i="3"/>
  <c r="W53" i="3"/>
  <c r="V54" i="3"/>
  <c r="W54" i="3"/>
  <c r="V55" i="3"/>
  <c r="W55" i="3"/>
  <c r="V56" i="3"/>
  <c r="W56" i="3"/>
  <c r="V57" i="3"/>
  <c r="W57" i="3"/>
  <c r="V58" i="3"/>
  <c r="W58" i="3"/>
  <c r="V59" i="3"/>
  <c r="W59" i="3"/>
  <c r="AF4" i="3"/>
  <c r="AD4" i="3"/>
  <c r="AL15" i="2"/>
  <c r="AL4" i="2"/>
  <c r="AH5" i="2"/>
  <c r="AH4" i="2"/>
  <c r="AF16" i="2"/>
  <c r="AF15" i="2"/>
  <c r="AF14" i="2"/>
  <c r="AF13" i="2"/>
  <c r="AF5" i="2"/>
  <c r="AF4" i="2"/>
  <c r="AD6" i="2"/>
  <c r="AD5" i="2"/>
  <c r="AD4" i="2"/>
  <c r="AB21" i="2"/>
  <c r="AB19" i="2"/>
  <c r="AB18" i="2"/>
  <c r="AB17" i="2"/>
  <c r="AB16" i="2"/>
  <c r="AB14" i="2"/>
  <c r="AB13" i="2"/>
  <c r="AB12" i="2"/>
  <c r="AB10" i="2"/>
  <c r="AB7" i="2"/>
  <c r="AB5" i="2"/>
  <c r="AB4" i="2"/>
  <c r="Z21" i="2"/>
  <c r="Z19" i="2"/>
  <c r="Z18" i="2"/>
  <c r="Z17" i="2"/>
  <c r="Z16" i="2"/>
  <c r="Z14" i="2"/>
  <c r="Z13" i="2"/>
  <c r="Z12" i="2"/>
  <c r="Z10" i="2"/>
  <c r="Z9" i="2"/>
  <c r="Z8" i="2"/>
  <c r="Z7" i="2"/>
  <c r="Z6" i="2"/>
  <c r="Z4" i="2"/>
  <c r="X21" i="2"/>
  <c r="X19" i="2"/>
  <c r="X18" i="2"/>
  <c r="X17" i="2"/>
  <c r="X16" i="2"/>
  <c r="X14" i="2"/>
  <c r="X13" i="2"/>
  <c r="X12" i="2"/>
  <c r="X10" i="2"/>
  <c r="X9" i="2"/>
  <c r="X8" i="2"/>
  <c r="X7" i="2"/>
  <c r="X6" i="2"/>
  <c r="X4" i="2"/>
  <c r="V21" i="2"/>
  <c r="V19" i="2"/>
  <c r="V18" i="2"/>
  <c r="V17" i="2"/>
  <c r="V16" i="2"/>
  <c r="V14" i="2"/>
  <c r="V13" i="2"/>
  <c r="V12" i="2"/>
  <c r="V11" i="2"/>
  <c r="V10" i="2"/>
  <c r="V9" i="2"/>
  <c r="V8" i="2"/>
  <c r="V7" i="2"/>
  <c r="V6" i="2"/>
  <c r="V5" i="2"/>
  <c r="V4" i="2"/>
  <c r="T21" i="2"/>
  <c r="T20" i="2"/>
  <c r="T19" i="2"/>
  <c r="T18" i="2"/>
  <c r="T17" i="2"/>
  <c r="T16" i="2"/>
  <c r="T14" i="2"/>
  <c r="T13" i="2"/>
  <c r="T12" i="2"/>
  <c r="T11" i="2"/>
  <c r="T10" i="2"/>
  <c r="T9" i="2"/>
  <c r="T8" i="2"/>
  <c r="T7" i="2"/>
  <c r="T6" i="2"/>
  <c r="T5" i="2"/>
  <c r="T4" i="2"/>
  <c r="AJ28" i="2" l="1"/>
  <c r="AD28" i="2"/>
  <c r="AF28" i="2"/>
  <c r="X28" i="2"/>
  <c r="X30" i="2" s="1"/>
  <c r="AH28" i="2"/>
  <c r="AL28" i="2"/>
  <c r="S40" i="15"/>
  <c r="R40" i="15"/>
  <c r="S3" i="15"/>
  <c r="S4" i="15"/>
  <c r="S5" i="15"/>
  <c r="S6" i="15"/>
  <c r="S7" i="15"/>
  <c r="S8" i="15"/>
  <c r="S9" i="15"/>
  <c r="S10" i="15"/>
  <c r="S11" i="15"/>
  <c r="S12" i="15"/>
  <c r="S13" i="15"/>
  <c r="S14" i="15"/>
  <c r="S15" i="15"/>
  <c r="S16" i="15"/>
  <c r="S17" i="15"/>
  <c r="S18" i="15"/>
  <c r="S19" i="15"/>
  <c r="S20" i="15"/>
  <c r="S21" i="15"/>
  <c r="S22" i="15"/>
  <c r="S23" i="15"/>
  <c r="S24" i="15"/>
  <c r="S25" i="15"/>
  <c r="S26" i="15"/>
  <c r="S27" i="15"/>
  <c r="S28" i="15"/>
  <c r="S29" i="15"/>
  <c r="S30" i="15"/>
  <c r="S31" i="15"/>
  <c r="S32" i="15"/>
  <c r="S33" i="15"/>
  <c r="S34" i="15"/>
  <c r="S35" i="15"/>
  <c r="S36" i="15"/>
  <c r="S37" i="15"/>
  <c r="S38" i="15"/>
  <c r="S39" i="15"/>
  <c r="S2" i="15"/>
  <c r="R3" i="15"/>
  <c r="R4" i="15"/>
  <c r="R5" i="15"/>
  <c r="R6" i="15"/>
  <c r="R7" i="15"/>
  <c r="R8" i="15"/>
  <c r="R9" i="15"/>
  <c r="R10" i="15"/>
  <c r="R11" i="15"/>
  <c r="R12" i="15"/>
  <c r="R13" i="15"/>
  <c r="R14" i="15"/>
  <c r="R15" i="15"/>
  <c r="R16" i="15"/>
  <c r="R17" i="15"/>
  <c r="R18" i="15"/>
  <c r="R19" i="15"/>
  <c r="R20" i="15"/>
  <c r="R21" i="15"/>
  <c r="R22" i="15"/>
  <c r="R23" i="15"/>
  <c r="R24" i="15"/>
  <c r="R25" i="15"/>
  <c r="R26" i="15"/>
  <c r="R27" i="15"/>
  <c r="R28" i="15"/>
  <c r="R29" i="15"/>
  <c r="R30" i="15"/>
  <c r="R31" i="15"/>
  <c r="R32" i="15"/>
  <c r="R33" i="15"/>
  <c r="R34" i="15"/>
  <c r="R35" i="15"/>
  <c r="R36" i="15"/>
  <c r="R37" i="15"/>
  <c r="R38" i="15"/>
  <c r="R39" i="15"/>
  <c r="R2" i="15"/>
  <c r="F41" i="15"/>
  <c r="L44" i="15"/>
  <c r="S3" i="13"/>
  <c r="S4" i="13"/>
  <c r="S5" i="13"/>
  <c r="S6" i="13"/>
  <c r="S7" i="13"/>
  <c r="S8" i="13"/>
  <c r="S9" i="13"/>
  <c r="S10" i="13"/>
  <c r="S11" i="13"/>
  <c r="S12" i="13"/>
  <c r="S13" i="13"/>
  <c r="S14" i="13"/>
  <c r="S15" i="13"/>
  <c r="S16" i="13"/>
  <c r="S17" i="13"/>
  <c r="S18" i="13"/>
  <c r="S19" i="13"/>
  <c r="S20" i="13"/>
  <c r="S21" i="13"/>
  <c r="S22" i="13"/>
  <c r="S23" i="13"/>
  <c r="S24" i="13"/>
  <c r="S25" i="13"/>
  <c r="S26" i="13"/>
  <c r="S27" i="13"/>
  <c r="S28" i="13"/>
  <c r="S29" i="13"/>
  <c r="S30" i="13"/>
  <c r="S31" i="13"/>
  <c r="S32" i="13"/>
  <c r="S33" i="13"/>
  <c r="S34" i="13"/>
  <c r="S35" i="13"/>
  <c r="S36" i="13"/>
  <c r="S37" i="13"/>
  <c r="S38" i="13"/>
  <c r="S39" i="13"/>
  <c r="S2" i="13"/>
  <c r="R3" i="13"/>
  <c r="R4" i="13"/>
  <c r="R5" i="13"/>
  <c r="R6" i="13"/>
  <c r="R7" i="13"/>
  <c r="R8" i="13"/>
  <c r="R9" i="13"/>
  <c r="R10" i="13"/>
  <c r="R11" i="13"/>
  <c r="R12" i="13"/>
  <c r="R13" i="13"/>
  <c r="R14" i="13"/>
  <c r="R15" i="13"/>
  <c r="R16" i="13"/>
  <c r="R17" i="13"/>
  <c r="R18" i="13"/>
  <c r="R19" i="13"/>
  <c r="R20" i="13"/>
  <c r="R21" i="13"/>
  <c r="R22" i="13"/>
  <c r="R23" i="13"/>
  <c r="R24" i="13"/>
  <c r="R25" i="13"/>
  <c r="R26" i="13"/>
  <c r="R27" i="13"/>
  <c r="R28" i="13"/>
  <c r="R29" i="13"/>
  <c r="R30" i="13"/>
  <c r="R31" i="13"/>
  <c r="R32" i="13"/>
  <c r="R33" i="13"/>
  <c r="R34" i="13"/>
  <c r="R35" i="13"/>
  <c r="R36" i="13"/>
  <c r="R37" i="13"/>
  <c r="R38" i="13"/>
  <c r="R39" i="13"/>
  <c r="R2" i="13"/>
  <c r="L44" i="13"/>
  <c r="R44" i="15" l="1"/>
  <c r="R45" i="15" s="1"/>
  <c r="S44" i="15"/>
  <c r="R44" i="13"/>
  <c r="R45" i="13" s="1"/>
  <c r="S44" i="13"/>
  <c r="S3" i="11"/>
  <c r="S4" i="11"/>
  <c r="S5" i="11"/>
  <c r="S6" i="11"/>
  <c r="S7" i="11"/>
  <c r="S8" i="11"/>
  <c r="S9" i="11"/>
  <c r="S10" i="11"/>
  <c r="S11" i="11"/>
  <c r="S12" i="11"/>
  <c r="S13" i="11"/>
  <c r="S14" i="11"/>
  <c r="S15" i="11"/>
  <c r="S16" i="11"/>
  <c r="S17" i="11"/>
  <c r="S18" i="11"/>
  <c r="S19" i="11"/>
  <c r="S20" i="11"/>
  <c r="S21" i="11"/>
  <c r="S22" i="11"/>
  <c r="S23" i="11"/>
  <c r="S24" i="11"/>
  <c r="S25" i="11"/>
  <c r="S26" i="11"/>
  <c r="S27" i="11"/>
  <c r="S28" i="11"/>
  <c r="S29" i="11"/>
  <c r="S30" i="11"/>
  <c r="S31" i="11"/>
  <c r="S32" i="11"/>
  <c r="S33" i="11"/>
  <c r="S34" i="11"/>
  <c r="S35" i="11"/>
  <c r="S36" i="11"/>
  <c r="S37" i="11"/>
  <c r="S2" i="11"/>
  <c r="R3" i="11"/>
  <c r="R4" i="11"/>
  <c r="R5" i="11"/>
  <c r="R6" i="11"/>
  <c r="R7" i="11"/>
  <c r="R8" i="11"/>
  <c r="R9" i="11"/>
  <c r="R10" i="11"/>
  <c r="R11" i="11"/>
  <c r="R12" i="11"/>
  <c r="R13" i="11"/>
  <c r="R14" i="11"/>
  <c r="R15" i="11"/>
  <c r="R16" i="11"/>
  <c r="R17" i="11"/>
  <c r="R18" i="11"/>
  <c r="R19" i="11"/>
  <c r="R20" i="11"/>
  <c r="R21" i="11"/>
  <c r="R22" i="11"/>
  <c r="R23" i="11"/>
  <c r="R24" i="11"/>
  <c r="R25" i="11"/>
  <c r="R26" i="11"/>
  <c r="R27" i="11"/>
  <c r="R28" i="11"/>
  <c r="R29" i="11"/>
  <c r="R30" i="11"/>
  <c r="R31" i="11"/>
  <c r="R32" i="11"/>
  <c r="R33" i="11"/>
  <c r="R34" i="11"/>
  <c r="R35" i="11"/>
  <c r="R36" i="11"/>
  <c r="R37" i="11"/>
  <c r="R2" i="11"/>
  <c r="F38" i="11"/>
  <c r="L44" i="11"/>
  <c r="S47" i="12"/>
  <c r="S36" i="12"/>
  <c r="S37" i="12"/>
  <c r="S38" i="12"/>
  <c r="S39" i="12"/>
  <c r="R39" i="12"/>
  <c r="R38" i="12"/>
  <c r="R36" i="12"/>
  <c r="R37" i="12"/>
  <c r="S3" i="12"/>
  <c r="S4" i="12"/>
  <c r="S5" i="12"/>
  <c r="S6" i="12"/>
  <c r="S7" i="12"/>
  <c r="S8" i="12"/>
  <c r="S9" i="12"/>
  <c r="S10" i="12"/>
  <c r="S11" i="12"/>
  <c r="S12" i="12"/>
  <c r="S13" i="12"/>
  <c r="S14" i="12"/>
  <c r="S15" i="12"/>
  <c r="S16" i="12"/>
  <c r="S17" i="12"/>
  <c r="S18" i="12"/>
  <c r="S19" i="12"/>
  <c r="S20" i="12"/>
  <c r="S21" i="12"/>
  <c r="S22" i="12"/>
  <c r="S23" i="12"/>
  <c r="S24" i="12"/>
  <c r="S25" i="12"/>
  <c r="S26" i="12"/>
  <c r="S27" i="12"/>
  <c r="S28" i="12"/>
  <c r="S29" i="12"/>
  <c r="S30" i="12"/>
  <c r="S31" i="12"/>
  <c r="S32" i="12"/>
  <c r="S33" i="12"/>
  <c r="S34" i="12"/>
  <c r="S35" i="12"/>
  <c r="R3" i="12"/>
  <c r="R4" i="12"/>
  <c r="R5" i="12"/>
  <c r="R6" i="12"/>
  <c r="R7" i="12"/>
  <c r="R8" i="12"/>
  <c r="R9" i="12"/>
  <c r="R10" i="12"/>
  <c r="R11" i="12"/>
  <c r="R12" i="12"/>
  <c r="R13" i="12"/>
  <c r="R14" i="12"/>
  <c r="R15" i="12"/>
  <c r="R16" i="12"/>
  <c r="R17" i="12"/>
  <c r="R18" i="12"/>
  <c r="R19" i="12"/>
  <c r="R20" i="12"/>
  <c r="R21" i="12"/>
  <c r="R22" i="12"/>
  <c r="R23" i="12"/>
  <c r="R24" i="12"/>
  <c r="R25" i="12"/>
  <c r="R26" i="12"/>
  <c r="R27" i="12"/>
  <c r="R28" i="12"/>
  <c r="R29" i="12"/>
  <c r="R30" i="12"/>
  <c r="R31" i="12"/>
  <c r="R32" i="12"/>
  <c r="R33" i="12"/>
  <c r="R34" i="12"/>
  <c r="R35" i="12"/>
  <c r="U36" i="12"/>
  <c r="U37" i="12"/>
  <c r="U38" i="12"/>
  <c r="U39" i="12"/>
  <c r="U5" i="12"/>
  <c r="U6" i="12"/>
  <c r="U7" i="12"/>
  <c r="U8" i="12"/>
  <c r="U9" i="12"/>
  <c r="U10" i="12"/>
  <c r="U11" i="12"/>
  <c r="U12" i="12"/>
  <c r="U13" i="12"/>
  <c r="U14" i="12"/>
  <c r="U15" i="12"/>
  <c r="U16" i="12"/>
  <c r="U17" i="12"/>
  <c r="U18" i="12"/>
  <c r="U19" i="12"/>
  <c r="U20" i="12"/>
  <c r="U21" i="12"/>
  <c r="U22" i="12"/>
  <c r="U23" i="12"/>
  <c r="U24" i="12"/>
  <c r="U25" i="12"/>
  <c r="U26" i="12"/>
  <c r="U27" i="12"/>
  <c r="U28" i="12"/>
  <c r="U29" i="12"/>
  <c r="U30" i="12"/>
  <c r="U31" i="12"/>
  <c r="U32" i="12"/>
  <c r="U33" i="12"/>
  <c r="U34" i="12"/>
  <c r="U35" i="12"/>
  <c r="U4" i="12"/>
  <c r="U3" i="12"/>
  <c r="L44" i="12"/>
  <c r="R2" i="12"/>
  <c r="S3" i="10"/>
  <c r="S4" i="10"/>
  <c r="S5" i="10"/>
  <c r="S6" i="10"/>
  <c r="S7" i="10"/>
  <c r="S8" i="10"/>
  <c r="S9" i="10"/>
  <c r="S10" i="10"/>
  <c r="S11" i="10"/>
  <c r="S12" i="10"/>
  <c r="S13" i="10"/>
  <c r="S14" i="10"/>
  <c r="S15" i="10"/>
  <c r="S16" i="10"/>
  <c r="S17" i="10"/>
  <c r="S18" i="10"/>
  <c r="S19" i="10"/>
  <c r="S20" i="10"/>
  <c r="S21" i="10"/>
  <c r="S22" i="10"/>
  <c r="S23" i="10"/>
  <c r="S24" i="10"/>
  <c r="S25" i="10"/>
  <c r="S26" i="10"/>
  <c r="S27" i="10"/>
  <c r="S28" i="10"/>
  <c r="S29" i="10"/>
  <c r="S30" i="10"/>
  <c r="S31" i="10"/>
  <c r="S32" i="10"/>
  <c r="S33" i="10"/>
  <c r="S34" i="10"/>
  <c r="S35" i="10"/>
  <c r="S2" i="10"/>
  <c r="R38" i="10"/>
  <c r="R3" i="10"/>
  <c r="R4" i="10"/>
  <c r="R5" i="10"/>
  <c r="R6" i="10"/>
  <c r="R7" i="10"/>
  <c r="R8" i="10"/>
  <c r="R9" i="10"/>
  <c r="R10" i="10"/>
  <c r="R11" i="10"/>
  <c r="R12" i="10"/>
  <c r="R13" i="10"/>
  <c r="R14" i="10"/>
  <c r="R15" i="10"/>
  <c r="R16" i="10"/>
  <c r="R17" i="10"/>
  <c r="R18" i="10"/>
  <c r="R19" i="10"/>
  <c r="R20" i="10"/>
  <c r="R21" i="10"/>
  <c r="R22" i="10"/>
  <c r="R23" i="10"/>
  <c r="R24" i="10"/>
  <c r="R25" i="10"/>
  <c r="R26" i="10"/>
  <c r="R27" i="10"/>
  <c r="R28" i="10"/>
  <c r="R29" i="10"/>
  <c r="R30" i="10"/>
  <c r="R31" i="10"/>
  <c r="R32" i="10"/>
  <c r="R33" i="10"/>
  <c r="R34" i="10"/>
  <c r="R35" i="10"/>
  <c r="R2" i="10"/>
  <c r="L44" i="10"/>
  <c r="S39" i="9"/>
  <c r="S40" i="9"/>
  <c r="S41" i="9"/>
  <c r="R39" i="9"/>
  <c r="R40" i="9"/>
  <c r="R41" i="9"/>
  <c r="S3" i="9"/>
  <c r="S4" i="9"/>
  <c r="S5" i="9"/>
  <c r="S6" i="9"/>
  <c r="S7" i="9"/>
  <c r="S8" i="9"/>
  <c r="S9" i="9"/>
  <c r="S10" i="9"/>
  <c r="S12" i="9"/>
  <c r="S13" i="9"/>
  <c r="S14" i="9"/>
  <c r="S15" i="9"/>
  <c r="S16" i="9"/>
  <c r="S17" i="9"/>
  <c r="S18" i="9"/>
  <c r="S19" i="9"/>
  <c r="S20" i="9"/>
  <c r="S21" i="9"/>
  <c r="S22" i="9"/>
  <c r="S23" i="9"/>
  <c r="S24" i="9"/>
  <c r="S25" i="9"/>
  <c r="S26" i="9"/>
  <c r="S27" i="9"/>
  <c r="S28" i="9"/>
  <c r="S29" i="9"/>
  <c r="S30" i="9"/>
  <c r="S31" i="9"/>
  <c r="S32" i="9"/>
  <c r="S33" i="9"/>
  <c r="S34" i="9"/>
  <c r="S35" i="9"/>
  <c r="S36" i="9"/>
  <c r="S37" i="9"/>
  <c r="S38" i="9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25" i="9"/>
  <c r="R26" i="9"/>
  <c r="R27" i="9"/>
  <c r="R28" i="9"/>
  <c r="R29" i="9"/>
  <c r="R30" i="9"/>
  <c r="R31" i="9"/>
  <c r="R32" i="9"/>
  <c r="R33" i="9"/>
  <c r="R34" i="9"/>
  <c r="R35" i="9"/>
  <c r="R36" i="9"/>
  <c r="R37" i="9"/>
  <c r="R38" i="9"/>
  <c r="L44" i="9"/>
  <c r="R7" i="9"/>
  <c r="R6" i="9"/>
  <c r="R5" i="9"/>
  <c r="R4" i="9"/>
  <c r="R3" i="9"/>
  <c r="R2" i="9"/>
  <c r="S3" i="8"/>
  <c r="S4" i="8"/>
  <c r="S5" i="8"/>
  <c r="S6" i="8"/>
  <c r="S7" i="8"/>
  <c r="S8" i="8"/>
  <c r="S9" i="8"/>
  <c r="S10" i="8"/>
  <c r="S11" i="8"/>
  <c r="S12" i="8"/>
  <c r="S13" i="8"/>
  <c r="S14" i="8"/>
  <c r="S15" i="8"/>
  <c r="S16" i="8"/>
  <c r="S17" i="8"/>
  <c r="S18" i="8"/>
  <c r="S19" i="8"/>
  <c r="S20" i="8"/>
  <c r="S21" i="8"/>
  <c r="S22" i="8"/>
  <c r="S23" i="8"/>
  <c r="S24" i="8"/>
  <c r="S25" i="8"/>
  <c r="S26" i="8"/>
  <c r="S27" i="8"/>
  <c r="S28" i="8"/>
  <c r="S29" i="8"/>
  <c r="S30" i="8"/>
  <c r="S31" i="8"/>
  <c r="S32" i="8"/>
  <c r="S33" i="8"/>
  <c r="S34" i="8"/>
  <c r="S35" i="8"/>
  <c r="S36" i="8"/>
  <c r="S37" i="8"/>
  <c r="S38" i="8"/>
  <c r="S2" i="8"/>
  <c r="R4" i="8"/>
  <c r="R5" i="8"/>
  <c r="R6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9" i="8"/>
  <c r="R30" i="8"/>
  <c r="R31" i="8"/>
  <c r="R32" i="8"/>
  <c r="R33" i="8"/>
  <c r="R34" i="8"/>
  <c r="R35" i="8"/>
  <c r="R36" i="8"/>
  <c r="R37" i="8"/>
  <c r="R38" i="8"/>
  <c r="R3" i="8"/>
  <c r="R2" i="8"/>
  <c r="L44" i="8"/>
  <c r="L44" i="6"/>
  <c r="R45" i="6"/>
  <c r="S45" i="6"/>
  <c r="S44" i="6"/>
  <c r="R44" i="6"/>
  <c r="S40" i="6"/>
  <c r="S41" i="6"/>
  <c r="S42" i="6"/>
  <c r="S43" i="6"/>
  <c r="S39" i="6"/>
  <c r="S3" i="6"/>
  <c r="S4" i="6"/>
  <c r="S5" i="6"/>
  <c r="S6" i="6"/>
  <c r="S7" i="6"/>
  <c r="S8" i="6"/>
  <c r="S9" i="6"/>
  <c r="S10" i="6"/>
  <c r="S11" i="6"/>
  <c r="S12" i="6"/>
  <c r="S13" i="6"/>
  <c r="S14" i="6"/>
  <c r="S15" i="6"/>
  <c r="S16" i="6"/>
  <c r="S17" i="6"/>
  <c r="S18" i="6"/>
  <c r="S19" i="6"/>
  <c r="S20" i="6"/>
  <c r="S21" i="6"/>
  <c r="S22" i="6"/>
  <c r="S23" i="6"/>
  <c r="S24" i="6"/>
  <c r="S25" i="6"/>
  <c r="S26" i="6"/>
  <c r="S27" i="6"/>
  <c r="S28" i="6"/>
  <c r="S29" i="6"/>
  <c r="S30" i="6"/>
  <c r="S31" i="6"/>
  <c r="S32" i="6"/>
  <c r="S33" i="6"/>
  <c r="S34" i="6"/>
  <c r="S35" i="6"/>
  <c r="S36" i="6"/>
  <c r="S37" i="6"/>
  <c r="S38" i="6"/>
  <c r="S2" i="6"/>
  <c r="R39" i="6"/>
  <c r="R40" i="6"/>
  <c r="R41" i="6"/>
  <c r="R42" i="6"/>
  <c r="R43" i="6"/>
  <c r="R3" i="6"/>
  <c r="R4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R36" i="6"/>
  <c r="R37" i="6"/>
  <c r="R38" i="6"/>
  <c r="R2" i="6"/>
  <c r="T64" i="3"/>
  <c r="O5" i="13" s="1"/>
  <c r="T11" i="3"/>
  <c r="O26" i="15" s="1"/>
  <c r="O24" i="8" l="1"/>
  <c r="O26" i="9"/>
  <c r="O5" i="8"/>
  <c r="O6" i="12"/>
  <c r="O4" i="9"/>
  <c r="O5" i="11"/>
  <c r="S45" i="15"/>
  <c r="S45" i="13"/>
  <c r="R44" i="11"/>
  <c r="R45" i="11" s="1"/>
  <c r="S44" i="11"/>
  <c r="U2" i="12"/>
  <c r="R44" i="12"/>
  <c r="R45" i="12" s="1"/>
  <c r="S2" i="12"/>
  <c r="S44" i="12" s="1"/>
  <c r="R44" i="10"/>
  <c r="R45" i="10" s="1"/>
  <c r="S44" i="10"/>
  <c r="R44" i="9"/>
  <c r="R45" i="9" s="1"/>
  <c r="S2" i="9"/>
  <c r="S44" i="9" s="1"/>
  <c r="S44" i="8"/>
  <c r="R44" i="8"/>
  <c r="R45" i="8" s="1"/>
  <c r="O27" i="6"/>
  <c r="O5" i="6"/>
  <c r="S32" i="5"/>
  <c r="S3" i="5"/>
  <c r="S4" i="5"/>
  <c r="S5" i="5"/>
  <c r="S6" i="5"/>
  <c r="S7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22" i="5"/>
  <c r="S23" i="5"/>
  <c r="S24" i="5"/>
  <c r="S25" i="5"/>
  <c r="S26" i="5"/>
  <c r="S27" i="5"/>
  <c r="S28" i="5"/>
  <c r="S29" i="5"/>
  <c r="S30" i="5"/>
  <c r="S31" i="5"/>
  <c r="S33" i="5"/>
  <c r="S34" i="5"/>
  <c r="S35" i="5"/>
  <c r="S36" i="5"/>
  <c r="S37" i="5"/>
  <c r="S2" i="5"/>
  <c r="R38" i="5"/>
  <c r="R3" i="5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2" i="5"/>
  <c r="R34" i="4"/>
  <c r="R33" i="4"/>
  <c r="S34" i="4" s="1"/>
  <c r="S3" i="4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2" i="4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2" i="4"/>
  <c r="S45" i="11" l="1"/>
  <c r="S45" i="12"/>
  <c r="S45" i="10"/>
  <c r="S45" i="9"/>
  <c r="S45" i="8"/>
  <c r="S38" i="5"/>
  <c r="S40" i="5" s="1"/>
  <c r="T36" i="3"/>
  <c r="T14" i="3"/>
  <c r="T51" i="3"/>
  <c r="O27" i="8" s="1"/>
  <c r="O31" i="13" l="1"/>
  <c r="O34" i="15"/>
  <c r="O34" i="9"/>
  <c r="O29" i="11"/>
  <c r="O28" i="10"/>
  <c r="O30" i="5"/>
  <c r="O35" i="6"/>
  <c r="AA28" i="2"/>
  <c r="V28" i="2"/>
  <c r="V30" i="2" s="1"/>
  <c r="Z28" i="2" l="1"/>
  <c r="AB28" i="2" l="1"/>
  <c r="Y28" i="2" l="1"/>
  <c r="T13" i="3" l="1"/>
  <c r="T17" i="3"/>
  <c r="O23" i="6" l="1"/>
  <c r="O22" i="15"/>
  <c r="O19" i="8"/>
  <c r="O22" i="12"/>
  <c r="W28" i="2"/>
  <c r="AC5" i="3"/>
  <c r="AC6" i="3"/>
  <c r="AC7" i="3"/>
  <c r="AC8" i="3"/>
  <c r="AC9" i="3"/>
  <c r="AC10" i="3"/>
  <c r="AC12" i="3"/>
  <c r="AC15" i="3"/>
  <c r="AC16" i="3"/>
  <c r="AC18" i="3"/>
  <c r="AC19" i="3"/>
  <c r="AC20" i="3"/>
  <c r="AC21" i="3"/>
  <c r="AC22" i="3"/>
  <c r="AC23" i="3"/>
  <c r="AC24" i="3"/>
  <c r="AC25" i="3"/>
  <c r="AC26" i="3"/>
  <c r="AC27" i="3"/>
  <c r="AC28" i="3"/>
  <c r="AC29" i="3"/>
  <c r="AC30" i="3"/>
  <c r="AC31" i="3"/>
  <c r="AC32" i="3"/>
  <c r="AC33" i="3"/>
  <c r="AC34" i="3"/>
  <c r="AC35" i="3"/>
  <c r="AC37" i="3"/>
  <c r="AC38" i="3"/>
  <c r="AC39" i="3"/>
  <c r="AC40" i="3"/>
  <c r="AC41" i="3"/>
  <c r="AC42" i="3"/>
  <c r="AC43" i="3"/>
  <c r="AC44" i="3"/>
  <c r="AC45" i="3"/>
  <c r="AC46" i="3"/>
  <c r="AC47" i="3"/>
  <c r="AC48" i="3"/>
  <c r="AC49" i="3"/>
  <c r="AC50" i="3"/>
  <c r="AC52" i="3"/>
  <c r="AC53" i="3"/>
  <c r="AC54" i="3"/>
  <c r="AC55" i="3"/>
  <c r="AC56" i="3"/>
  <c r="AC57" i="3"/>
  <c r="AC58" i="3"/>
  <c r="AC59" i="3"/>
  <c r="AC60" i="3"/>
  <c r="AC61" i="3"/>
  <c r="AC63" i="3"/>
  <c r="AC65" i="3"/>
  <c r="AC66" i="3"/>
  <c r="AC67" i="3"/>
  <c r="AC68" i="3"/>
  <c r="AC69" i="3"/>
  <c r="AC70" i="3"/>
  <c r="AC71" i="3"/>
  <c r="AC72" i="3"/>
  <c r="AC73" i="3"/>
  <c r="AC74" i="3"/>
  <c r="AC75" i="3"/>
  <c r="AC76" i="3"/>
  <c r="AC77" i="3"/>
  <c r="AC78" i="3"/>
  <c r="AC79" i="3"/>
  <c r="AC80" i="3"/>
  <c r="AC81" i="3"/>
  <c r="AC82" i="3"/>
  <c r="AC83" i="3"/>
  <c r="AC84" i="3"/>
  <c r="AC85" i="3"/>
  <c r="AC86" i="3"/>
  <c r="AC87" i="3"/>
  <c r="AC88" i="3"/>
  <c r="AC89" i="3"/>
  <c r="AC90" i="3"/>
  <c r="AC91" i="3"/>
  <c r="AC92" i="3"/>
  <c r="AC93" i="3"/>
  <c r="AC94" i="3"/>
  <c r="AC95" i="3"/>
  <c r="AC96" i="3"/>
  <c r="AC97" i="3"/>
  <c r="AC98" i="3"/>
  <c r="AC99" i="3"/>
  <c r="AC100" i="3"/>
  <c r="AC101" i="3"/>
  <c r="AC102" i="3"/>
  <c r="AC103" i="3"/>
  <c r="AC104" i="3"/>
  <c r="AC105" i="3"/>
  <c r="AC106" i="3"/>
  <c r="AC107" i="3"/>
  <c r="AC108" i="3"/>
  <c r="AC109" i="3"/>
  <c r="AC110" i="3"/>
  <c r="AC111" i="3"/>
  <c r="AC112" i="3"/>
  <c r="AC113" i="3"/>
  <c r="AC114" i="3"/>
  <c r="AC115" i="3"/>
  <c r="AC116" i="3"/>
  <c r="AC117" i="3"/>
  <c r="AC118" i="3"/>
  <c r="AC119" i="3"/>
  <c r="AC120" i="3"/>
  <c r="AC121" i="3"/>
  <c r="AC122" i="3"/>
  <c r="AC123" i="3"/>
  <c r="AC124" i="3"/>
  <c r="AC125" i="3"/>
  <c r="AC126" i="3"/>
  <c r="AC127" i="3"/>
  <c r="AC128" i="3"/>
  <c r="AC129" i="3"/>
  <c r="AC130" i="3"/>
  <c r="AC131" i="3"/>
  <c r="AC132" i="3"/>
  <c r="AC133" i="3"/>
  <c r="AC134" i="3"/>
  <c r="AC135" i="3"/>
  <c r="AC136" i="3"/>
  <c r="AC137" i="3"/>
  <c r="AC138" i="3"/>
  <c r="AC139" i="3"/>
  <c r="AC140" i="3"/>
  <c r="AC141" i="3"/>
  <c r="AC142" i="3"/>
  <c r="AC143" i="3"/>
  <c r="AC144" i="3"/>
  <c r="AC4" i="3"/>
  <c r="AB5" i="3"/>
  <c r="AB6" i="3"/>
  <c r="AB7" i="3"/>
  <c r="AB8" i="3"/>
  <c r="AB9" i="3"/>
  <c r="AB10" i="3"/>
  <c r="AB12" i="3"/>
  <c r="AB15" i="3"/>
  <c r="AB16" i="3"/>
  <c r="AB18" i="3"/>
  <c r="AB19" i="3"/>
  <c r="AB20" i="3"/>
  <c r="AB21" i="3"/>
  <c r="AB22" i="3"/>
  <c r="AB23" i="3"/>
  <c r="AB24" i="3"/>
  <c r="AB25" i="3"/>
  <c r="AB26" i="3"/>
  <c r="AB27" i="3"/>
  <c r="AB28" i="3"/>
  <c r="AB29" i="3"/>
  <c r="AB30" i="3"/>
  <c r="AB31" i="3"/>
  <c r="AB32" i="3"/>
  <c r="AB33" i="3"/>
  <c r="AB34" i="3"/>
  <c r="AB35" i="3"/>
  <c r="AB37" i="3"/>
  <c r="AB38" i="3"/>
  <c r="AB39" i="3"/>
  <c r="AB40" i="3"/>
  <c r="AB41" i="3"/>
  <c r="AB42" i="3"/>
  <c r="AB43" i="3"/>
  <c r="AB44" i="3"/>
  <c r="AB45" i="3"/>
  <c r="AB46" i="3"/>
  <c r="AB47" i="3"/>
  <c r="AB48" i="3"/>
  <c r="AB49" i="3"/>
  <c r="AB50" i="3"/>
  <c r="AB52" i="3"/>
  <c r="AB53" i="3"/>
  <c r="AB54" i="3"/>
  <c r="AB55" i="3"/>
  <c r="AB56" i="3"/>
  <c r="AB57" i="3"/>
  <c r="AB58" i="3"/>
  <c r="AB59" i="3"/>
  <c r="AB60" i="3"/>
  <c r="AB61" i="3"/>
  <c r="AB63" i="3"/>
  <c r="AB65" i="3"/>
  <c r="AB66" i="3"/>
  <c r="AB67" i="3"/>
  <c r="AB68" i="3"/>
  <c r="AB69" i="3"/>
  <c r="AB70" i="3"/>
  <c r="AB71" i="3"/>
  <c r="AB72" i="3"/>
  <c r="AB73" i="3"/>
  <c r="AB74" i="3"/>
  <c r="AB75" i="3"/>
  <c r="AB76" i="3"/>
  <c r="AB77" i="3"/>
  <c r="AB78" i="3"/>
  <c r="AB79" i="3"/>
  <c r="AB80" i="3"/>
  <c r="AB81" i="3"/>
  <c r="AB82" i="3"/>
  <c r="AB83" i="3"/>
  <c r="AB84" i="3"/>
  <c r="AB85" i="3"/>
  <c r="AB86" i="3"/>
  <c r="AB87" i="3"/>
  <c r="AB88" i="3"/>
  <c r="AB89" i="3"/>
  <c r="AB90" i="3"/>
  <c r="AB91" i="3"/>
  <c r="AB92" i="3"/>
  <c r="AB93" i="3"/>
  <c r="AB94" i="3"/>
  <c r="AB95" i="3"/>
  <c r="AB96" i="3"/>
  <c r="AB97" i="3"/>
  <c r="AB98" i="3"/>
  <c r="AB99" i="3"/>
  <c r="AB100" i="3"/>
  <c r="AB101" i="3"/>
  <c r="AB102" i="3"/>
  <c r="AB103" i="3"/>
  <c r="AB104" i="3"/>
  <c r="AB105" i="3"/>
  <c r="AB106" i="3"/>
  <c r="AB107" i="3"/>
  <c r="AB108" i="3"/>
  <c r="AB109" i="3"/>
  <c r="AB110" i="3"/>
  <c r="AB111" i="3"/>
  <c r="AB112" i="3"/>
  <c r="AB113" i="3"/>
  <c r="AB114" i="3"/>
  <c r="AB115" i="3"/>
  <c r="AB116" i="3"/>
  <c r="AB117" i="3"/>
  <c r="AB118" i="3"/>
  <c r="AB119" i="3"/>
  <c r="AB120" i="3"/>
  <c r="AB121" i="3"/>
  <c r="AB122" i="3"/>
  <c r="AB123" i="3"/>
  <c r="AB124" i="3"/>
  <c r="AB125" i="3"/>
  <c r="AB126" i="3"/>
  <c r="AB127" i="3"/>
  <c r="AB128" i="3"/>
  <c r="AB129" i="3"/>
  <c r="AB130" i="3"/>
  <c r="AB131" i="3"/>
  <c r="AB132" i="3"/>
  <c r="AB133" i="3"/>
  <c r="AB134" i="3"/>
  <c r="AB135" i="3"/>
  <c r="AB136" i="3"/>
  <c r="AB137" i="3"/>
  <c r="AB138" i="3"/>
  <c r="AB139" i="3"/>
  <c r="AB140" i="3"/>
  <c r="AB141" i="3"/>
  <c r="AB142" i="3"/>
  <c r="AB143" i="3"/>
  <c r="AB144" i="3"/>
  <c r="AB4" i="3"/>
  <c r="AA5" i="3"/>
  <c r="AA6" i="3"/>
  <c r="AA7" i="3"/>
  <c r="AA8" i="3"/>
  <c r="AA9" i="3"/>
  <c r="AA10" i="3"/>
  <c r="AA12" i="3"/>
  <c r="AA15" i="3"/>
  <c r="AA16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7" i="3"/>
  <c r="AA38" i="3"/>
  <c r="AA39" i="3"/>
  <c r="AA40" i="3"/>
  <c r="AA41" i="3"/>
  <c r="AA42" i="3"/>
  <c r="AA43" i="3"/>
  <c r="AA44" i="3"/>
  <c r="AA45" i="3"/>
  <c r="AA46" i="3"/>
  <c r="AA47" i="3"/>
  <c r="AA48" i="3"/>
  <c r="AA49" i="3"/>
  <c r="AA50" i="3"/>
  <c r="AA52" i="3"/>
  <c r="AA53" i="3"/>
  <c r="AA54" i="3"/>
  <c r="AA55" i="3"/>
  <c r="AA56" i="3"/>
  <c r="AA57" i="3"/>
  <c r="AA58" i="3"/>
  <c r="AA59" i="3"/>
  <c r="AA60" i="3"/>
  <c r="AA61" i="3"/>
  <c r="AA63" i="3"/>
  <c r="AA65" i="3"/>
  <c r="AA66" i="3"/>
  <c r="AA67" i="3"/>
  <c r="AA68" i="3"/>
  <c r="AA69" i="3"/>
  <c r="AA70" i="3"/>
  <c r="AA71" i="3"/>
  <c r="AA72" i="3"/>
  <c r="AA73" i="3"/>
  <c r="AA74" i="3"/>
  <c r="AA75" i="3"/>
  <c r="AA76" i="3"/>
  <c r="AA77" i="3"/>
  <c r="AA78" i="3"/>
  <c r="AA79" i="3"/>
  <c r="AA80" i="3"/>
  <c r="AA81" i="3"/>
  <c r="AA82" i="3"/>
  <c r="AA83" i="3"/>
  <c r="AA84" i="3"/>
  <c r="AA85" i="3"/>
  <c r="AA86" i="3"/>
  <c r="AA87" i="3"/>
  <c r="AA88" i="3"/>
  <c r="AA89" i="3"/>
  <c r="AA90" i="3"/>
  <c r="AA91" i="3"/>
  <c r="AA92" i="3"/>
  <c r="AA93" i="3"/>
  <c r="AA94" i="3"/>
  <c r="AA95" i="3"/>
  <c r="AA96" i="3"/>
  <c r="AA97" i="3"/>
  <c r="AA98" i="3"/>
  <c r="AA99" i="3"/>
  <c r="AA100" i="3"/>
  <c r="AA101" i="3"/>
  <c r="AA102" i="3"/>
  <c r="AA103" i="3"/>
  <c r="AA104" i="3"/>
  <c r="AA105" i="3"/>
  <c r="AA106" i="3"/>
  <c r="AA107" i="3"/>
  <c r="AA108" i="3"/>
  <c r="AA109" i="3"/>
  <c r="AA110" i="3"/>
  <c r="AA111" i="3"/>
  <c r="AA112" i="3"/>
  <c r="AA113" i="3"/>
  <c r="AA114" i="3"/>
  <c r="AA115" i="3"/>
  <c r="AA116" i="3"/>
  <c r="AA117" i="3"/>
  <c r="AA118" i="3"/>
  <c r="AA119" i="3"/>
  <c r="AA120" i="3"/>
  <c r="AA121" i="3"/>
  <c r="AA122" i="3"/>
  <c r="AA123" i="3"/>
  <c r="AA124" i="3"/>
  <c r="AA125" i="3"/>
  <c r="AA126" i="3"/>
  <c r="AA127" i="3"/>
  <c r="AA128" i="3"/>
  <c r="AA129" i="3"/>
  <c r="AA130" i="3"/>
  <c r="AA131" i="3"/>
  <c r="AA132" i="3"/>
  <c r="AA133" i="3"/>
  <c r="AA134" i="3"/>
  <c r="AA135" i="3"/>
  <c r="AA136" i="3"/>
  <c r="AA137" i="3"/>
  <c r="AA138" i="3"/>
  <c r="AA139" i="3"/>
  <c r="AA140" i="3"/>
  <c r="AA141" i="3"/>
  <c r="AA142" i="3"/>
  <c r="AA143" i="3"/>
  <c r="AA144" i="3"/>
  <c r="AA4" i="3"/>
  <c r="Z5" i="3"/>
  <c r="Z6" i="3"/>
  <c r="Z7" i="3"/>
  <c r="Z8" i="3"/>
  <c r="Z9" i="3"/>
  <c r="Z10" i="3"/>
  <c r="Z12" i="3"/>
  <c r="Z15" i="3"/>
  <c r="Z16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33" i="3"/>
  <c r="Z34" i="3"/>
  <c r="Z35" i="3"/>
  <c r="Z37" i="3"/>
  <c r="Z38" i="3"/>
  <c r="Z39" i="3"/>
  <c r="Z40" i="3"/>
  <c r="Z41" i="3"/>
  <c r="Z42" i="3"/>
  <c r="Z43" i="3"/>
  <c r="Z44" i="3"/>
  <c r="Z45" i="3"/>
  <c r="Z46" i="3"/>
  <c r="Z47" i="3"/>
  <c r="Z48" i="3"/>
  <c r="Z49" i="3"/>
  <c r="Z50" i="3"/>
  <c r="Z52" i="3"/>
  <c r="Z53" i="3"/>
  <c r="Z54" i="3"/>
  <c r="Z55" i="3"/>
  <c r="Z56" i="3"/>
  <c r="Z57" i="3"/>
  <c r="Z58" i="3"/>
  <c r="Z59" i="3"/>
  <c r="Z60" i="3"/>
  <c r="Z61" i="3"/>
  <c r="Z63" i="3"/>
  <c r="Z65" i="3"/>
  <c r="Z66" i="3"/>
  <c r="Z67" i="3"/>
  <c r="Z68" i="3"/>
  <c r="Z69" i="3"/>
  <c r="Z70" i="3"/>
  <c r="Z71" i="3"/>
  <c r="Z72" i="3"/>
  <c r="Z73" i="3"/>
  <c r="Z74" i="3"/>
  <c r="Z75" i="3"/>
  <c r="Z76" i="3"/>
  <c r="Z77" i="3"/>
  <c r="Z78" i="3"/>
  <c r="Z79" i="3"/>
  <c r="Z80" i="3"/>
  <c r="Z81" i="3"/>
  <c r="Z82" i="3"/>
  <c r="Z83" i="3"/>
  <c r="Z84" i="3"/>
  <c r="Z85" i="3"/>
  <c r="Z86" i="3"/>
  <c r="Z87" i="3"/>
  <c r="Z88" i="3"/>
  <c r="Z89" i="3"/>
  <c r="Z90" i="3"/>
  <c r="Z91" i="3"/>
  <c r="Z92" i="3"/>
  <c r="Z93" i="3"/>
  <c r="Z94" i="3"/>
  <c r="Z95" i="3"/>
  <c r="Z96" i="3"/>
  <c r="Z97" i="3"/>
  <c r="Z98" i="3"/>
  <c r="Z99" i="3"/>
  <c r="Z100" i="3"/>
  <c r="Z101" i="3"/>
  <c r="Z102" i="3"/>
  <c r="Z103" i="3"/>
  <c r="Z104" i="3"/>
  <c r="Z105" i="3"/>
  <c r="Z106" i="3"/>
  <c r="Z107" i="3"/>
  <c r="Z108" i="3"/>
  <c r="Z109" i="3"/>
  <c r="Z110" i="3"/>
  <c r="Z111" i="3"/>
  <c r="Z112" i="3"/>
  <c r="Z113" i="3"/>
  <c r="Z114" i="3"/>
  <c r="Z115" i="3"/>
  <c r="Z116" i="3"/>
  <c r="Z117" i="3"/>
  <c r="Z118" i="3"/>
  <c r="Z119" i="3"/>
  <c r="Z120" i="3"/>
  <c r="Z121" i="3"/>
  <c r="Z122" i="3"/>
  <c r="Z123" i="3"/>
  <c r="Z124" i="3"/>
  <c r="Z125" i="3"/>
  <c r="Z126" i="3"/>
  <c r="Z127" i="3"/>
  <c r="Z128" i="3"/>
  <c r="Z129" i="3"/>
  <c r="Z130" i="3"/>
  <c r="Z131" i="3"/>
  <c r="Z132" i="3"/>
  <c r="Z133" i="3"/>
  <c r="Z134" i="3"/>
  <c r="Z135" i="3"/>
  <c r="Z136" i="3"/>
  <c r="Z137" i="3"/>
  <c r="Z138" i="3"/>
  <c r="Z139" i="3"/>
  <c r="Z140" i="3"/>
  <c r="Z141" i="3"/>
  <c r="Z142" i="3"/>
  <c r="Z143" i="3"/>
  <c r="Z144" i="3"/>
  <c r="Z4" i="3"/>
  <c r="T65" i="3" l="1"/>
  <c r="AW8" i="1" l="1"/>
  <c r="AV8" i="1"/>
  <c r="Y4" i="3" l="1"/>
  <c r="X4" i="3"/>
  <c r="F33" i="4" l="1"/>
  <c r="U28" i="2" l="1"/>
  <c r="T28" i="2"/>
  <c r="W4" i="3"/>
  <c r="AU4" i="3" s="1"/>
  <c r="V4" i="3"/>
  <c r="AT4" i="3" s="1"/>
  <c r="S33" i="4" l="1"/>
  <c r="T143" i="3"/>
  <c r="T142" i="3"/>
  <c r="AT141" i="3"/>
  <c r="AU141" i="3"/>
  <c r="T141" i="3"/>
  <c r="AT140" i="3"/>
  <c r="AU140" i="3"/>
  <c r="T140" i="3"/>
  <c r="AU139" i="3"/>
  <c r="AT139" i="3"/>
  <c r="T139" i="3"/>
  <c r="O2" i="12" s="1"/>
  <c r="AU137" i="3"/>
  <c r="AT137" i="3"/>
  <c r="T137" i="3"/>
  <c r="AU136" i="3"/>
  <c r="AT136" i="3"/>
  <c r="T136" i="3"/>
  <c r="AT135" i="3"/>
  <c r="AU135" i="3"/>
  <c r="T135" i="3"/>
  <c r="AU134" i="3"/>
  <c r="AT134" i="3"/>
  <c r="T134" i="3"/>
  <c r="T98" i="3"/>
  <c r="T97" i="3"/>
  <c r="T96" i="3"/>
  <c r="T95" i="3"/>
  <c r="T94" i="3"/>
  <c r="T93" i="3"/>
  <c r="T92" i="3"/>
  <c r="T91" i="3"/>
  <c r="T90" i="3"/>
  <c r="T89" i="3"/>
  <c r="T88" i="3"/>
  <c r="AU87" i="3"/>
  <c r="AT87" i="3"/>
  <c r="T87" i="3"/>
  <c r="AT86" i="3"/>
  <c r="AU86" i="3"/>
  <c r="T86" i="3"/>
  <c r="AU85" i="3"/>
  <c r="AT85" i="3"/>
  <c r="T85" i="3"/>
  <c r="AT84" i="3"/>
  <c r="AU84" i="3"/>
  <c r="T84" i="3"/>
  <c r="AU83" i="3"/>
  <c r="AT83" i="3"/>
  <c r="T83" i="3"/>
  <c r="AT82" i="3"/>
  <c r="AU82" i="3"/>
  <c r="T82" i="3"/>
  <c r="AU81" i="3"/>
  <c r="AT81" i="3"/>
  <c r="T81" i="3"/>
  <c r="AU80" i="3"/>
  <c r="AT80" i="3"/>
  <c r="AT79" i="3"/>
  <c r="AU79" i="3"/>
  <c r="AT78" i="3"/>
  <c r="AU78" i="3"/>
  <c r="AT77" i="3"/>
  <c r="AU77" i="3"/>
  <c r="AU76" i="3"/>
  <c r="AT76" i="3"/>
  <c r="AT75" i="3"/>
  <c r="AU75" i="3"/>
  <c r="AT74" i="3"/>
  <c r="AU74" i="3"/>
  <c r="AT73" i="3"/>
  <c r="AU73" i="3"/>
  <c r="AU72" i="3"/>
  <c r="AT72" i="3"/>
  <c r="AT71" i="3"/>
  <c r="AU71" i="3"/>
  <c r="AT70" i="3"/>
  <c r="AU70" i="3"/>
  <c r="AT69" i="3"/>
  <c r="AU69" i="3"/>
  <c r="AU68" i="3"/>
  <c r="AT68" i="3"/>
  <c r="AT67" i="3"/>
  <c r="AU67" i="3"/>
  <c r="AT66" i="3"/>
  <c r="AU66" i="3"/>
  <c r="AT65" i="3"/>
  <c r="AU65" i="3"/>
  <c r="AU63" i="3"/>
  <c r="AT63" i="3"/>
  <c r="T63" i="3"/>
  <c r="AU61" i="3"/>
  <c r="AT61" i="3"/>
  <c r="T61" i="3"/>
  <c r="AT60" i="3"/>
  <c r="AU60" i="3"/>
  <c r="T60" i="3"/>
  <c r="AU59" i="3"/>
  <c r="AT59" i="3"/>
  <c r="T59" i="3"/>
  <c r="AT58" i="3"/>
  <c r="AU58" i="3"/>
  <c r="T58" i="3"/>
  <c r="O35" i="11" s="1"/>
  <c r="AU57" i="3"/>
  <c r="AT57" i="3"/>
  <c r="T57" i="3"/>
  <c r="AU56" i="3"/>
  <c r="AT56" i="3"/>
  <c r="T56" i="3"/>
  <c r="AU55" i="3"/>
  <c r="AT55" i="3"/>
  <c r="T55" i="3"/>
  <c r="AU54" i="3"/>
  <c r="AT54" i="3"/>
  <c r="T54" i="3"/>
  <c r="AU53" i="3"/>
  <c r="AT53" i="3"/>
  <c r="T53" i="3"/>
  <c r="AU52" i="3"/>
  <c r="AT52" i="3"/>
  <c r="T52" i="3"/>
  <c r="AT50" i="3"/>
  <c r="AU50" i="3"/>
  <c r="T50" i="3"/>
  <c r="AU49" i="3"/>
  <c r="AT49" i="3"/>
  <c r="T49" i="3"/>
  <c r="AU48" i="3"/>
  <c r="AT48" i="3"/>
  <c r="T48" i="3"/>
  <c r="AT47" i="3"/>
  <c r="AU47" i="3"/>
  <c r="T47" i="3"/>
  <c r="AU46" i="3"/>
  <c r="AT46" i="3"/>
  <c r="T46" i="3"/>
  <c r="AT45" i="3"/>
  <c r="AU45" i="3"/>
  <c r="T45" i="3"/>
  <c r="AU44" i="3"/>
  <c r="AT44" i="3"/>
  <c r="T44" i="3"/>
  <c r="AU43" i="3"/>
  <c r="AT43" i="3"/>
  <c r="T43" i="3"/>
  <c r="AU42" i="3"/>
  <c r="AT42" i="3"/>
  <c r="T42" i="3"/>
  <c r="AU41" i="3"/>
  <c r="AT41" i="3"/>
  <c r="T41" i="3"/>
  <c r="AU40" i="3"/>
  <c r="AT40" i="3"/>
  <c r="T40" i="3"/>
  <c r="AT39" i="3"/>
  <c r="AU39" i="3"/>
  <c r="T39" i="3"/>
  <c r="T38" i="3"/>
  <c r="AU37" i="3"/>
  <c r="AT37" i="3"/>
  <c r="T37" i="3"/>
  <c r="AU35" i="3"/>
  <c r="AT35" i="3"/>
  <c r="T35" i="3"/>
  <c r="AU34" i="3"/>
  <c r="AT34" i="3"/>
  <c r="T34" i="3"/>
  <c r="AU33" i="3"/>
  <c r="AT33" i="3"/>
  <c r="T33" i="3"/>
  <c r="AT32" i="3"/>
  <c r="AU32" i="3"/>
  <c r="T32" i="3"/>
  <c r="AT31" i="3"/>
  <c r="AU31" i="3"/>
  <c r="T31" i="3"/>
  <c r="AU30" i="3"/>
  <c r="AT30" i="3"/>
  <c r="T30" i="3"/>
  <c r="AU29" i="3"/>
  <c r="AT29" i="3"/>
  <c r="T29" i="3"/>
  <c r="AU28" i="3"/>
  <c r="AT28" i="3"/>
  <c r="T28" i="3"/>
  <c r="O18" i="15" s="1"/>
  <c r="AU27" i="3"/>
  <c r="AT27" i="3"/>
  <c r="T27" i="3"/>
  <c r="AT26" i="3"/>
  <c r="AU26" i="3"/>
  <c r="T26" i="3"/>
  <c r="AU25" i="3"/>
  <c r="AT25" i="3"/>
  <c r="T25" i="3"/>
  <c r="AU24" i="3"/>
  <c r="AT24" i="3"/>
  <c r="T24" i="3"/>
  <c r="AT23" i="3"/>
  <c r="AU23" i="3"/>
  <c r="T23" i="3"/>
  <c r="AU22" i="3"/>
  <c r="AT22" i="3"/>
  <c r="T22" i="3"/>
  <c r="AU21" i="3"/>
  <c r="AT21" i="3"/>
  <c r="T21" i="3"/>
  <c r="AU20" i="3"/>
  <c r="AT20" i="3"/>
  <c r="T20" i="3"/>
  <c r="AU19" i="3"/>
  <c r="AT19" i="3"/>
  <c r="T19" i="3"/>
  <c r="AT18" i="3"/>
  <c r="AU18" i="3"/>
  <c r="T18" i="3"/>
  <c r="AU16" i="3"/>
  <c r="AT16" i="3"/>
  <c r="T16" i="3"/>
  <c r="AU15" i="3"/>
  <c r="AT15" i="3"/>
  <c r="T15" i="3"/>
  <c r="AU12" i="3"/>
  <c r="AT12" i="3"/>
  <c r="T12" i="3"/>
  <c r="AU10" i="3"/>
  <c r="AT10" i="3"/>
  <c r="T10" i="3"/>
  <c r="AU9" i="3"/>
  <c r="AT9" i="3"/>
  <c r="T9" i="3"/>
  <c r="AU8" i="3"/>
  <c r="AT8" i="3"/>
  <c r="T8" i="3"/>
  <c r="AU7" i="3"/>
  <c r="AT7" i="3"/>
  <c r="T7" i="3"/>
  <c r="AT6" i="3"/>
  <c r="AU6" i="3"/>
  <c r="T6" i="3"/>
  <c r="AU5" i="3"/>
  <c r="AT5" i="3"/>
  <c r="T5" i="3"/>
  <c r="AO145" i="3"/>
  <c r="AO147" i="3" s="1"/>
  <c r="AN145" i="3"/>
  <c r="AN147" i="3" s="1"/>
  <c r="AM145" i="3"/>
  <c r="AM147" i="3" s="1"/>
  <c r="AL145" i="3"/>
  <c r="AL147" i="3" s="1"/>
  <c r="AK145" i="3"/>
  <c r="AK147" i="3" s="1"/>
  <c r="AJ145" i="3"/>
  <c r="AJ147" i="3" s="1"/>
  <c r="AI145" i="3"/>
  <c r="AI147" i="3" s="1"/>
  <c r="AH145" i="3"/>
  <c r="AH147" i="3" s="1"/>
  <c r="AG145" i="3"/>
  <c r="AG147" i="3" s="1"/>
  <c r="AF145" i="3"/>
  <c r="AF147" i="3" s="1"/>
  <c r="AE145" i="3"/>
  <c r="AE147" i="3" s="1"/>
  <c r="AD145" i="3"/>
  <c r="AD147" i="3" s="1"/>
  <c r="AC145" i="3"/>
  <c r="AC147" i="3" s="1"/>
  <c r="AB145" i="3"/>
  <c r="AB147" i="3" s="1"/>
  <c r="AA145" i="3"/>
  <c r="AA147" i="3" s="1"/>
  <c r="Z145" i="3"/>
  <c r="Z147" i="3" s="1"/>
  <c r="Y145" i="3"/>
  <c r="Y147" i="3" s="1"/>
  <c r="X145" i="3"/>
  <c r="X147" i="3" s="1"/>
  <c r="W145" i="3"/>
  <c r="W147" i="3" s="1"/>
  <c r="V145" i="3"/>
  <c r="V147" i="3" s="1"/>
  <c r="T4" i="3"/>
  <c r="AS78" i="2"/>
  <c r="AR78" i="2"/>
  <c r="AS77" i="2"/>
  <c r="AR77" i="2"/>
  <c r="AS76" i="2"/>
  <c r="AR76" i="2"/>
  <c r="AS75" i="2"/>
  <c r="AR75" i="2"/>
  <c r="AS74" i="2"/>
  <c r="AR74" i="2"/>
  <c r="AS73" i="2"/>
  <c r="AR73" i="2"/>
  <c r="AS72" i="2"/>
  <c r="AR72" i="2"/>
  <c r="AS71" i="2"/>
  <c r="AR71" i="2"/>
  <c r="AS70" i="2"/>
  <c r="AR70" i="2"/>
  <c r="AS69" i="2"/>
  <c r="AR69" i="2"/>
  <c r="AS68" i="2"/>
  <c r="AR68" i="2"/>
  <c r="AS67" i="2"/>
  <c r="AR67" i="2"/>
  <c r="AS66" i="2"/>
  <c r="AR66" i="2"/>
  <c r="AS65" i="2"/>
  <c r="AR65" i="2"/>
  <c r="AS64" i="2"/>
  <c r="AR64" i="2"/>
  <c r="AS63" i="2"/>
  <c r="AR63" i="2"/>
  <c r="AS62" i="2"/>
  <c r="AR62" i="2"/>
  <c r="AS61" i="2"/>
  <c r="AR61" i="2"/>
  <c r="AS60" i="2"/>
  <c r="AR60" i="2"/>
  <c r="AS59" i="2"/>
  <c r="AR59" i="2"/>
  <c r="AS58" i="2"/>
  <c r="AR58" i="2"/>
  <c r="AS57" i="2"/>
  <c r="AR57" i="2"/>
  <c r="AS56" i="2"/>
  <c r="AR56" i="2"/>
  <c r="AS55" i="2"/>
  <c r="AR55" i="2"/>
  <c r="AS54" i="2"/>
  <c r="AR54" i="2"/>
  <c r="AS53" i="2"/>
  <c r="AR53" i="2"/>
  <c r="AS52" i="2"/>
  <c r="AR52" i="2"/>
  <c r="AS51" i="2"/>
  <c r="AR51" i="2"/>
  <c r="AS50" i="2"/>
  <c r="AR50" i="2"/>
  <c r="AS49" i="2"/>
  <c r="AR49" i="2"/>
  <c r="AS48" i="2"/>
  <c r="AR48" i="2"/>
  <c r="AS47" i="2"/>
  <c r="AR47" i="2"/>
  <c r="AS46" i="2"/>
  <c r="AR46" i="2"/>
  <c r="AS45" i="2"/>
  <c r="AR45" i="2"/>
  <c r="AS44" i="2"/>
  <c r="AR44" i="2"/>
  <c r="AS43" i="2"/>
  <c r="AR43" i="2"/>
  <c r="AS42" i="2"/>
  <c r="AR42" i="2"/>
  <c r="AS41" i="2"/>
  <c r="AR41" i="2"/>
  <c r="AS40" i="2"/>
  <c r="AR40" i="2"/>
  <c r="AS39" i="2"/>
  <c r="AR39" i="2"/>
  <c r="AS38" i="2"/>
  <c r="AR38" i="2"/>
  <c r="AS37" i="2"/>
  <c r="AR37" i="2"/>
  <c r="AS36" i="2"/>
  <c r="AR36" i="2"/>
  <c r="AS35" i="2"/>
  <c r="AR35" i="2"/>
  <c r="AS34" i="2"/>
  <c r="AR34" i="2"/>
  <c r="AS33" i="2"/>
  <c r="AR33" i="2"/>
  <c r="AS32" i="2"/>
  <c r="AR32" i="2"/>
  <c r="AS31" i="2"/>
  <c r="AR31" i="2"/>
  <c r="AS30" i="2"/>
  <c r="AR30" i="2"/>
  <c r="AS29" i="2"/>
  <c r="AR29" i="2"/>
  <c r="AS28" i="2"/>
  <c r="AR28" i="2"/>
  <c r="AS27" i="2"/>
  <c r="AR27" i="2"/>
  <c r="AS26" i="2"/>
  <c r="AR26" i="2"/>
  <c r="AS25" i="2"/>
  <c r="AR25" i="2"/>
  <c r="AS24" i="2"/>
  <c r="AR24" i="2"/>
  <c r="AS23" i="2"/>
  <c r="AR23" i="2"/>
  <c r="AS22" i="2"/>
  <c r="AR22" i="2"/>
  <c r="AS21" i="2"/>
  <c r="AR21" i="2"/>
  <c r="AS20" i="2"/>
  <c r="AR20" i="2"/>
  <c r="AS19" i="2"/>
  <c r="AR19" i="2"/>
  <c r="AS18" i="2"/>
  <c r="AR18" i="2"/>
  <c r="AR17" i="2"/>
  <c r="AS17" i="2"/>
  <c r="AS16" i="2"/>
  <c r="AR16" i="2"/>
  <c r="AR15" i="2"/>
  <c r="AS15" i="2"/>
  <c r="AS14" i="2"/>
  <c r="AR14" i="2"/>
  <c r="AR13" i="2"/>
  <c r="AS13" i="2"/>
  <c r="AR12" i="2"/>
  <c r="AS12" i="2"/>
  <c r="AR11" i="2"/>
  <c r="AS11" i="2"/>
  <c r="AR10" i="2"/>
  <c r="AS10" i="2"/>
  <c r="AR9" i="2"/>
  <c r="AS9" i="2"/>
  <c r="AR8" i="2"/>
  <c r="AS8" i="2"/>
  <c r="AS7" i="2"/>
  <c r="AR7" i="2"/>
  <c r="AS6" i="2"/>
  <c r="AR6" i="2"/>
  <c r="AR5" i="2"/>
  <c r="AS5" i="2"/>
  <c r="AS4" i="2"/>
  <c r="AR4" i="2"/>
  <c r="AM1048339" i="1"/>
  <c r="AW79" i="1"/>
  <c r="AV79" i="1"/>
  <c r="AW78" i="1"/>
  <c r="AV78" i="1"/>
  <c r="AW77" i="1"/>
  <c r="AV77" i="1"/>
  <c r="AW76" i="1"/>
  <c r="AV76" i="1"/>
  <c r="AW75" i="1"/>
  <c r="AV75" i="1"/>
  <c r="AW74" i="1"/>
  <c r="AV74" i="1"/>
  <c r="AW73" i="1"/>
  <c r="AV73" i="1"/>
  <c r="AW72" i="1"/>
  <c r="AV72" i="1"/>
  <c r="AW71" i="1"/>
  <c r="AV71" i="1"/>
  <c r="AW70" i="1"/>
  <c r="AV70" i="1"/>
  <c r="AW69" i="1"/>
  <c r="AV69" i="1"/>
  <c r="AW68" i="1"/>
  <c r="AV68" i="1"/>
  <c r="AW67" i="1"/>
  <c r="AV67" i="1"/>
  <c r="AW66" i="1"/>
  <c r="AV66" i="1"/>
  <c r="AW65" i="1"/>
  <c r="AV65" i="1"/>
  <c r="AW64" i="1"/>
  <c r="AV64" i="1"/>
  <c r="AW63" i="1"/>
  <c r="AV63" i="1"/>
  <c r="AW62" i="1"/>
  <c r="AV62" i="1"/>
  <c r="AW61" i="1"/>
  <c r="AV61" i="1"/>
  <c r="AW60" i="1"/>
  <c r="AV60" i="1"/>
  <c r="AW59" i="1"/>
  <c r="AV59" i="1"/>
  <c r="AW58" i="1"/>
  <c r="AV58" i="1"/>
  <c r="AW57" i="1"/>
  <c r="AV57" i="1"/>
  <c r="AW56" i="1"/>
  <c r="AV56" i="1"/>
  <c r="AW55" i="1"/>
  <c r="AV55" i="1"/>
  <c r="AW54" i="1"/>
  <c r="AV54" i="1"/>
  <c r="AW53" i="1"/>
  <c r="AV53" i="1"/>
  <c r="AW52" i="1"/>
  <c r="AV52" i="1"/>
  <c r="AW51" i="1"/>
  <c r="AV51" i="1"/>
  <c r="AW50" i="1"/>
  <c r="AV50" i="1"/>
  <c r="AW49" i="1"/>
  <c r="AV49" i="1"/>
  <c r="AW48" i="1"/>
  <c r="AV48" i="1"/>
  <c r="AW47" i="1"/>
  <c r="AV47" i="1"/>
  <c r="AW46" i="1"/>
  <c r="AV46" i="1"/>
  <c r="AW45" i="1"/>
  <c r="AV45" i="1"/>
  <c r="AW44" i="1"/>
  <c r="AV44" i="1"/>
  <c r="AW43" i="1"/>
  <c r="AV43" i="1"/>
  <c r="AW42" i="1"/>
  <c r="AV42" i="1"/>
  <c r="AW41" i="1"/>
  <c r="AV41" i="1"/>
  <c r="AW40" i="1"/>
  <c r="AV40" i="1"/>
  <c r="AW39" i="1"/>
  <c r="AV39" i="1"/>
  <c r="AW38" i="1"/>
  <c r="AV38" i="1"/>
  <c r="AW37" i="1"/>
  <c r="AV37" i="1"/>
  <c r="AW36" i="1"/>
  <c r="AV36" i="1"/>
  <c r="AW35" i="1"/>
  <c r="AV35" i="1"/>
  <c r="AW34" i="1"/>
  <c r="AV34" i="1"/>
  <c r="AW33" i="1"/>
  <c r="AV33" i="1"/>
  <c r="AW32" i="1"/>
  <c r="AV32" i="1"/>
  <c r="AW31" i="1"/>
  <c r="AV31" i="1"/>
  <c r="AW30" i="1"/>
  <c r="AV30" i="1"/>
  <c r="AW29" i="1"/>
  <c r="AV29" i="1"/>
  <c r="AW28" i="1"/>
  <c r="AV28" i="1"/>
  <c r="AW27" i="1"/>
  <c r="AV27" i="1"/>
  <c r="AW26" i="1"/>
  <c r="AV26" i="1"/>
  <c r="AW25" i="1"/>
  <c r="AV25" i="1"/>
  <c r="AW24" i="1"/>
  <c r="AV24" i="1"/>
  <c r="AW23" i="1"/>
  <c r="AV23" i="1"/>
  <c r="AW22" i="1"/>
  <c r="AV22" i="1"/>
  <c r="AW21" i="1"/>
  <c r="AV21" i="1"/>
  <c r="AW20" i="1"/>
  <c r="AV20" i="1"/>
  <c r="AW19" i="1"/>
  <c r="AV19" i="1"/>
  <c r="AW18" i="1"/>
  <c r="AV18" i="1"/>
  <c r="AW17" i="1"/>
  <c r="AV17" i="1"/>
  <c r="AW16" i="1"/>
  <c r="AV16" i="1"/>
  <c r="AW15" i="1"/>
  <c r="AV15" i="1"/>
  <c r="AW14" i="1"/>
  <c r="AV14" i="1"/>
  <c r="AW13" i="1"/>
  <c r="AV13" i="1"/>
  <c r="AW12" i="1"/>
  <c r="AV12" i="1"/>
  <c r="AW11" i="1"/>
  <c r="AV11" i="1"/>
  <c r="AW10" i="1"/>
  <c r="AV10" i="1"/>
  <c r="AW9" i="1"/>
  <c r="AV9" i="1"/>
  <c r="AW7" i="1"/>
  <c r="AV7" i="1"/>
  <c r="AW6" i="1"/>
  <c r="AV6" i="1"/>
  <c r="AW5" i="1"/>
  <c r="AV5" i="1"/>
  <c r="AW4" i="1"/>
  <c r="AV4" i="1"/>
  <c r="O3" i="13" l="1"/>
  <c r="O2" i="15"/>
  <c r="O3" i="8"/>
  <c r="O4" i="12"/>
  <c r="O2" i="9"/>
  <c r="O3" i="11"/>
  <c r="O3" i="10"/>
  <c r="O7" i="15"/>
  <c r="O9" i="13"/>
  <c r="O8" i="10"/>
  <c r="O10" i="12"/>
  <c r="O8" i="9"/>
  <c r="O9" i="15"/>
  <c r="O9" i="8"/>
  <c r="O12" i="12"/>
  <c r="O10" i="9"/>
  <c r="O10" i="10"/>
  <c r="O12" i="13"/>
  <c r="O11" i="15"/>
  <c r="O14" i="12"/>
  <c r="O12" i="9"/>
  <c r="O10" i="8"/>
  <c r="O12" i="5"/>
  <c r="O13" i="15"/>
  <c r="O12" i="11"/>
  <c r="O14" i="15"/>
  <c r="O14" i="13"/>
  <c r="O13" i="9"/>
  <c r="O12" i="10"/>
  <c r="O15" i="12"/>
  <c r="O11" i="8"/>
  <c r="O16" i="15"/>
  <c r="O16" i="13"/>
  <c r="O13" i="11"/>
  <c r="O13" i="10"/>
  <c r="O16" i="9"/>
  <c r="O13" i="8"/>
  <c r="O16" i="12"/>
  <c r="O15" i="10"/>
  <c r="O18" i="9"/>
  <c r="O15" i="8"/>
  <c r="O18" i="12"/>
  <c r="O20" i="15"/>
  <c r="O19" i="13"/>
  <c r="O20" i="12"/>
  <c r="O17" i="8"/>
  <c r="O16" i="11"/>
  <c r="O17" i="10"/>
  <c r="O20" i="9"/>
  <c r="O20" i="13"/>
  <c r="O21" i="15"/>
  <c r="O18" i="10"/>
  <c r="O21" i="9"/>
  <c r="O18" i="8"/>
  <c r="O17" i="11"/>
  <c r="O21" i="12"/>
  <c r="O37" i="13"/>
  <c r="O38" i="13"/>
  <c r="O36" i="11"/>
  <c r="O40" i="9"/>
  <c r="O37" i="8"/>
  <c r="O38" i="12"/>
  <c r="O34" i="10"/>
  <c r="O22" i="13"/>
  <c r="O19" i="11"/>
  <c r="O20" i="10"/>
  <c r="O23" i="9"/>
  <c r="O21" i="8"/>
  <c r="O24" i="12"/>
  <c r="O23" i="5"/>
  <c r="O25" i="15"/>
  <c r="O21" i="10"/>
  <c r="O25" i="12"/>
  <c r="O21" i="11"/>
  <c r="O25" i="9"/>
  <c r="O23" i="8"/>
  <c r="O31" i="6"/>
  <c r="O30" i="15"/>
  <c r="O27" i="13"/>
  <c r="O30" i="9"/>
  <c r="O25" i="11"/>
  <c r="O29" i="8"/>
  <c r="O29" i="12"/>
  <c r="O24" i="10"/>
  <c r="O32" i="13"/>
  <c r="O35" i="15"/>
  <c r="O30" i="11"/>
  <c r="O35" i="9"/>
  <c r="O32" i="8"/>
  <c r="O29" i="10"/>
  <c r="O33" i="12"/>
  <c r="O38" i="15"/>
  <c r="O37" i="15"/>
  <c r="O34" i="13"/>
  <c r="O34" i="8"/>
  <c r="O32" i="11"/>
  <c r="O31" i="10"/>
  <c r="O35" i="12"/>
  <c r="O37" i="9"/>
  <c r="O36" i="13"/>
  <c r="O39" i="15"/>
  <c r="O33" i="10"/>
  <c r="O39" i="9"/>
  <c r="O37" i="12"/>
  <c r="O34" i="11"/>
  <c r="O36" i="8"/>
  <c r="O7" i="13"/>
  <c r="O5" i="15"/>
  <c r="O8" i="12"/>
  <c r="O6" i="9"/>
  <c r="O7" i="11"/>
  <c r="O6" i="10"/>
  <c r="O6" i="8"/>
  <c r="O2" i="13"/>
  <c r="O2" i="10"/>
  <c r="O2" i="8"/>
  <c r="O2" i="11"/>
  <c r="O3" i="12"/>
  <c r="O8" i="13"/>
  <c r="O6" i="15"/>
  <c r="O7" i="8"/>
  <c r="O7" i="9"/>
  <c r="O8" i="11"/>
  <c r="O7" i="10"/>
  <c r="O9" i="12"/>
  <c r="O10" i="6"/>
  <c r="O8" i="15"/>
  <c r="O10" i="13"/>
  <c r="O9" i="10"/>
  <c r="O8" i="8"/>
  <c r="O9" i="11"/>
  <c r="O11" i="12"/>
  <c r="O9" i="9"/>
  <c r="O11" i="13"/>
  <c r="O10" i="15"/>
  <c r="O13" i="12"/>
  <c r="O11" i="9"/>
  <c r="O10" i="11"/>
  <c r="O11" i="10"/>
  <c r="O13" i="13"/>
  <c r="O12" i="15"/>
  <c r="O11" i="11"/>
  <c r="O15" i="6"/>
  <c r="O15" i="13"/>
  <c r="O15" i="15"/>
  <c r="O14" i="9"/>
  <c r="O12" i="8"/>
  <c r="O16" i="6"/>
  <c r="O15" i="9"/>
  <c r="O17" i="15"/>
  <c r="O17" i="13"/>
  <c r="O14" i="8"/>
  <c r="O14" i="10"/>
  <c r="O17" i="9"/>
  <c r="O14" i="11"/>
  <c r="O17" i="12"/>
  <c r="O24" i="13"/>
  <c r="O27" i="15"/>
  <c r="O26" i="12"/>
  <c r="O27" i="9"/>
  <c r="O25" i="8"/>
  <c r="O22" i="11"/>
  <c r="O19" i="15"/>
  <c r="O18" i="13"/>
  <c r="O16" i="8"/>
  <c r="O19" i="12"/>
  <c r="O15" i="11"/>
  <c r="O16" i="10"/>
  <c r="O19" i="9"/>
  <c r="O23" i="15"/>
  <c r="O21" i="13"/>
  <c r="O18" i="11"/>
  <c r="O19" i="10"/>
  <c r="O22" i="9"/>
  <c r="O20" i="8"/>
  <c r="O23" i="12"/>
  <c r="O4" i="13"/>
  <c r="O3" i="15"/>
  <c r="O4" i="8"/>
  <c r="O5" i="12"/>
  <c r="O3" i="9"/>
  <c r="O4" i="10"/>
  <c r="O4" i="11"/>
  <c r="O24" i="15"/>
  <c r="O23" i="13"/>
  <c r="O24" i="9"/>
  <c r="O22" i="8"/>
  <c r="O20" i="11"/>
  <c r="O25" i="13"/>
  <c r="O28" i="15"/>
  <c r="O22" i="10"/>
  <c r="O28" i="9"/>
  <c r="O26" i="8"/>
  <c r="O23" i="11"/>
  <c r="O27" i="12"/>
  <c r="O26" i="13"/>
  <c r="O29" i="15"/>
  <c r="O24" i="11"/>
  <c r="O28" i="8"/>
  <c r="O29" i="9"/>
  <c r="O28" i="12"/>
  <c r="O23" i="10"/>
  <c r="O31" i="15"/>
  <c r="O28" i="13"/>
  <c r="O31" i="9"/>
  <c r="O26" i="11"/>
  <c r="O30" i="12"/>
  <c r="O25" i="10"/>
  <c r="O30" i="8"/>
  <c r="O32" i="15"/>
  <c r="O29" i="13"/>
  <c r="O31" i="12"/>
  <c r="O26" i="10"/>
  <c r="O27" i="11"/>
  <c r="O32" i="9"/>
  <c r="O30" i="13"/>
  <c r="O33" i="15"/>
  <c r="O32" i="12"/>
  <c r="O27" i="10"/>
  <c r="O33" i="9"/>
  <c r="O31" i="8"/>
  <c r="O28" i="11"/>
  <c r="O37" i="6"/>
  <c r="O36" i="15"/>
  <c r="O33" i="13"/>
  <c r="O36" i="9"/>
  <c r="O31" i="11"/>
  <c r="O33" i="8"/>
  <c r="O30" i="10"/>
  <c r="O34" i="12"/>
  <c r="O35" i="13"/>
  <c r="O32" i="10"/>
  <c r="O36" i="12"/>
  <c r="O33" i="11"/>
  <c r="O35" i="8"/>
  <c r="O38" i="9"/>
  <c r="O40" i="15"/>
  <c r="O39" i="13"/>
  <c r="O37" i="11"/>
  <c r="O38" i="8"/>
  <c r="O41" i="9"/>
  <c r="O35" i="10"/>
  <c r="O39" i="12"/>
  <c r="O6" i="13"/>
  <c r="O4" i="15"/>
  <c r="O7" i="12"/>
  <c r="O5" i="10"/>
  <c r="O5" i="9"/>
  <c r="O6" i="11"/>
  <c r="O3" i="6"/>
  <c r="O3" i="5"/>
  <c r="O9" i="5"/>
  <c r="O11" i="6"/>
  <c r="O13" i="6"/>
  <c r="O11" i="5"/>
  <c r="O14" i="6"/>
  <c r="O13" i="5"/>
  <c r="O17" i="6"/>
  <c r="O14" i="5"/>
  <c r="O19" i="6"/>
  <c r="O16" i="5"/>
  <c r="O21" i="6"/>
  <c r="O18" i="5"/>
  <c r="O22" i="6"/>
  <c r="O19" i="5"/>
  <c r="O36" i="6"/>
  <c r="O31" i="5"/>
  <c r="O38" i="6"/>
  <c r="O32" i="5"/>
  <c r="O40" i="6"/>
  <c r="O34" i="5"/>
  <c r="O41" i="6"/>
  <c r="O35" i="5"/>
  <c r="O42" i="6"/>
  <c r="O36" i="5"/>
  <c r="O8" i="6"/>
  <c r="O7" i="5"/>
  <c r="O2" i="6"/>
  <c r="O2" i="5"/>
  <c r="O9" i="6"/>
  <c r="O8" i="5"/>
  <c r="O10" i="5"/>
  <c r="O12" i="6"/>
  <c r="O15" i="5"/>
  <c r="O18" i="6"/>
  <c r="O28" i="6"/>
  <c r="O24" i="5"/>
  <c r="O20" i="6"/>
  <c r="O17" i="5"/>
  <c r="O20" i="5"/>
  <c r="O24" i="6"/>
  <c r="O4" i="6"/>
  <c r="O4" i="5"/>
  <c r="O7" i="6"/>
  <c r="O6" i="5"/>
  <c r="O5" i="5"/>
  <c r="O6" i="6"/>
  <c r="O25" i="6"/>
  <c r="O21" i="5"/>
  <c r="O26" i="6"/>
  <c r="O22" i="5"/>
  <c r="O29" i="6"/>
  <c r="O25" i="5"/>
  <c r="O30" i="6"/>
  <c r="O26" i="5"/>
  <c r="O27" i="5"/>
  <c r="O32" i="6"/>
  <c r="O28" i="5"/>
  <c r="O33" i="6"/>
  <c r="O34" i="6"/>
  <c r="O29" i="5"/>
  <c r="O39" i="6"/>
  <c r="O33" i="5"/>
  <c r="O37" i="5"/>
  <c r="O43" i="6"/>
  <c r="O2" i="4"/>
  <c r="O9" i="4"/>
  <c r="O11" i="4"/>
  <c r="O12" i="4"/>
  <c r="O14" i="4"/>
  <c r="O15" i="4"/>
  <c r="O16" i="4"/>
  <c r="O23" i="4"/>
  <c r="O25" i="4"/>
  <c r="O26" i="4"/>
  <c r="O27" i="4"/>
  <c r="O29" i="4"/>
  <c r="O30" i="4"/>
  <c r="O31" i="4"/>
  <c r="O4" i="4"/>
  <c r="O6" i="4"/>
  <c r="O7" i="4"/>
  <c r="O8" i="4"/>
  <c r="O10" i="4"/>
  <c r="O13" i="4"/>
  <c r="O20" i="4"/>
  <c r="O17" i="4"/>
  <c r="O3" i="4"/>
  <c r="O5" i="4"/>
  <c r="O18" i="4"/>
  <c r="O19" i="4"/>
  <c r="O22" i="4"/>
  <c r="O24" i="4"/>
  <c r="O28" i="4"/>
  <c r="O32" i="4"/>
  <c r="O21" i="4"/>
  <c r="AT145" i="3"/>
  <c r="AU145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Carina Wong</author>
    <author>Sonja Board</author>
  </authors>
  <commentList>
    <comment ref="K2" authorId="0" shapeId="0" xr:uid="{252623D8-2D0C-49E6-A13F-F846CE967278}">
      <text>
        <r>
          <rPr>
            <b/>
            <sz val="9"/>
            <color indexed="81"/>
            <rFont val="Tahoma"/>
            <family val="2"/>
          </rPr>
          <t xml:space="preserve">Carina Wong:
eg: Farm, VLS, MAFRL, Campus Operations Grounds, Campus Operations Mail and Logistics, University Pool Vehicle, Campus Operations Security
</t>
        </r>
      </text>
    </comment>
    <comment ref="N7" authorId="1" shapeId="0" xr:uid="{9DBCB522-A7BB-495B-9D16-868FF6085365}">
      <text>
        <r>
          <rPr>
            <b/>
            <sz val="9"/>
            <color indexed="81"/>
            <rFont val="Tahoma"/>
            <family val="2"/>
          </rPr>
          <t>Sonja Board:</t>
        </r>
        <r>
          <rPr>
            <sz val="9"/>
            <color indexed="81"/>
            <rFont val="Tahoma"/>
            <family val="2"/>
          </rPr>
          <t xml:space="preserve">
Old fuel card/expired</t>
        </r>
      </text>
    </comment>
    <comment ref="N8" authorId="1" shapeId="0" xr:uid="{1FC1354C-39F8-4985-BF64-B7A86E0A0A79}">
      <text>
        <r>
          <rPr>
            <b/>
            <sz val="9"/>
            <color indexed="81"/>
            <rFont val="Tahoma"/>
            <family val="2"/>
          </rPr>
          <t>Sonja Board:</t>
        </r>
        <r>
          <rPr>
            <sz val="9"/>
            <color indexed="81"/>
            <rFont val="Tahoma"/>
            <family val="2"/>
          </rPr>
          <t xml:space="preserve">
New fuel card 23/10
exp 10/24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Carina Wong</author>
    <author>Sonja Board</author>
    <author>tc={61B39D89-23DF-4D3F-ADC1-804DB2004842}</author>
  </authors>
  <commentList>
    <comment ref="G2" authorId="0" shapeId="0" xr:uid="{AC62AE25-E21A-4378-816B-02BB356AF954}">
      <text>
        <r>
          <rPr>
            <b/>
            <sz val="9"/>
            <color indexed="81"/>
            <rFont val="Tahoma"/>
            <family val="2"/>
          </rPr>
          <t xml:space="preserve">Carina Wong:
eg: Farm, VLS, MAFRL, Campus Operations Grounds, Campus Operations Mail and Logistics, University Pool Vehicle, Campus Operations Security
</t>
        </r>
      </text>
    </comment>
    <comment ref="E6" authorId="1" shapeId="0" xr:uid="{D5CACBF9-E1B5-452F-972D-D10C85FE7571}">
      <text>
        <r>
          <rPr>
            <b/>
            <sz val="9"/>
            <color indexed="81"/>
            <rFont val="Tahoma"/>
            <family val="2"/>
          </rPr>
          <t>Sonja Board:</t>
        </r>
        <r>
          <rPr>
            <sz val="9"/>
            <color indexed="81"/>
            <rFont val="Tahoma"/>
            <family val="2"/>
          </rPr>
          <t xml:space="preserve">
Was 1GUB334 plates were stolen</t>
        </r>
      </text>
    </comment>
    <comment ref="V29" authorId="2" shapeId="0" xr:uid="{61B39D89-23DF-4D3F-ADC1-804DB2004842}">
      <text>
        <t>[Threaded comment]
Your version of Excel allows you to read this threaded comment; however, any edits to it will get removed if the file is opened in a newer version of Excel. Learn more: https://go.microsoft.com/fwlink/?linkid=870924
Comment:
    Restoration charges not Fuel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Carina Wong</author>
    <author>Sonja Board</author>
    <author>Nicolai Bennett</author>
    <author>Sara Lim</author>
  </authors>
  <commentList>
    <comment ref="H2" authorId="0" shapeId="0" xr:uid="{D9E5BAD7-8268-48B7-9ABA-0A2CC8C3DD16}">
      <text>
        <r>
          <rPr>
            <b/>
            <sz val="9"/>
            <color indexed="81"/>
            <rFont val="Tahoma"/>
            <family val="2"/>
          </rPr>
          <t xml:space="preserve">Carina Wong:
eg: Farm, VLS, MAFRL, Campus Operations Grounds, Campus Operations Mail and Logistics, University Pool Vehicle, Campus Operations Security
</t>
        </r>
      </text>
    </comment>
    <comment ref="K4" authorId="1" shapeId="0" xr:uid="{46140827-5406-4C0C-B80B-C472356ADB5E}">
      <text>
        <r>
          <rPr>
            <b/>
            <sz val="9"/>
            <color indexed="81"/>
            <rFont val="Tahoma"/>
            <family val="2"/>
          </rPr>
          <t>Sonja Board:</t>
        </r>
        <r>
          <rPr>
            <sz val="9"/>
            <color indexed="81"/>
            <rFont val="Tahoma"/>
            <family val="2"/>
          </rPr>
          <t xml:space="preserve">
New card received 4/11
</t>
        </r>
      </text>
    </comment>
    <comment ref="F18" authorId="1" shapeId="0" xr:uid="{A0AF1669-0401-419A-ABCD-8776EA7EF1C5}">
      <text>
        <r>
          <rPr>
            <b/>
            <sz val="9"/>
            <color indexed="81"/>
            <rFont val="Tahoma"/>
            <family val="2"/>
          </rPr>
          <t>Sonja Board:</t>
        </r>
        <r>
          <rPr>
            <sz val="9"/>
            <color indexed="81"/>
            <rFont val="Tahoma"/>
            <family val="2"/>
          </rPr>
          <t xml:space="preserve">
Vehicle Disposed 20.03.2019</t>
        </r>
      </text>
    </comment>
    <comment ref="K18" authorId="1" shapeId="0" xr:uid="{67451CED-6E12-4060-BBA6-8CC0CB86DB7C}">
      <text>
        <r>
          <rPr>
            <b/>
            <sz val="9"/>
            <color indexed="81"/>
            <rFont val="Tahoma"/>
            <family val="2"/>
          </rPr>
          <t>Sonja Board:</t>
        </r>
        <r>
          <rPr>
            <sz val="9"/>
            <color indexed="81"/>
            <rFont val="Tahoma"/>
            <family val="2"/>
          </rPr>
          <t xml:space="preserve">
No Card found on Puma</t>
        </r>
      </text>
    </comment>
    <comment ref="K24" authorId="1" shapeId="0" xr:uid="{48271449-18FC-43BA-9A68-1284D769F4E9}">
      <text>
        <r>
          <rPr>
            <b/>
            <sz val="9"/>
            <color indexed="81"/>
            <rFont val="Tahoma"/>
            <family val="2"/>
          </rPr>
          <t>Sonja Board:</t>
        </r>
        <r>
          <rPr>
            <sz val="9"/>
            <color indexed="81"/>
            <rFont val="Tahoma"/>
            <family val="2"/>
          </rPr>
          <t xml:space="preserve">
No Card on Puma list</t>
        </r>
      </text>
    </comment>
    <comment ref="S24" authorId="2" shapeId="0" xr:uid="{824BD329-3942-47FC-8466-06A5D4FBC676}">
      <text>
        <r>
          <rPr>
            <b/>
            <sz val="9"/>
            <color indexed="81"/>
            <rFont val="Tahoma"/>
            <family val="2"/>
          </rPr>
          <t>Nicolai Bennett:</t>
        </r>
        <r>
          <rPr>
            <sz val="9"/>
            <color indexed="81"/>
            <rFont val="Tahoma"/>
            <family val="2"/>
          </rPr>
          <t xml:space="preserve">
Changed on 23.02 as per Lars request
</t>
        </r>
      </text>
    </comment>
    <comment ref="F25" authorId="3" shapeId="0" xr:uid="{13AB82E0-057C-4E94-99FE-46F2FF9298B8}">
      <text>
        <r>
          <rPr>
            <b/>
            <sz val="9"/>
            <color indexed="81"/>
            <rFont val="Tahoma"/>
            <family val="2"/>
          </rPr>
          <t>Sara Lim:</t>
        </r>
        <r>
          <rPr>
            <sz val="9"/>
            <color indexed="81"/>
            <rFont val="Tahoma"/>
            <family val="2"/>
          </rPr>
          <t xml:space="preserve">
C1357 &amp; 08163 and 1TFO688 use the same card</t>
        </r>
      </text>
    </comment>
    <comment ref="F42" authorId="0" shapeId="0" xr:uid="{3F508555-0256-4413-BF53-0F737119E62E}">
      <text>
        <r>
          <rPr>
            <b/>
            <sz val="9"/>
            <color indexed="81"/>
            <rFont val="Tahoma"/>
            <family val="2"/>
          </rPr>
          <t>Carina Wong:</t>
        </r>
        <r>
          <rPr>
            <sz val="9"/>
            <color indexed="81"/>
            <rFont val="Tahoma"/>
            <family val="2"/>
          </rPr>
          <t xml:space="preserve">
Changed number plate to 1GVB723.  Incorrect 1GVD723 used - please advise Puma of correct number plate
</t>
        </r>
      </text>
    </comment>
    <comment ref="F58" authorId="0" shapeId="0" xr:uid="{BBCC7A63-864C-43C2-B935-C78C836E18BC}">
      <text>
        <r>
          <rPr>
            <b/>
            <sz val="9"/>
            <color indexed="81"/>
            <rFont val="Tahoma"/>
            <family val="2"/>
          </rPr>
          <t>Carina Wong:</t>
        </r>
        <r>
          <rPr>
            <sz val="9"/>
            <color indexed="81"/>
            <rFont val="Tahoma"/>
            <family val="2"/>
          </rPr>
          <t xml:space="preserve">
Got new vehicle possibly</t>
        </r>
      </text>
    </comment>
    <comment ref="F137" authorId="0" shapeId="0" xr:uid="{B3F113F7-6397-4805-9536-0151FFE31091}">
      <text>
        <r>
          <rPr>
            <b/>
            <sz val="9"/>
            <color indexed="81"/>
            <rFont val="Tahoma"/>
            <family val="2"/>
          </rPr>
          <t>Carina Wong:</t>
        </r>
        <r>
          <rPr>
            <sz val="9"/>
            <color indexed="81"/>
            <rFont val="Tahoma"/>
            <family val="2"/>
          </rPr>
          <t xml:space="preserve">
Disposed
</t>
        </r>
      </text>
    </comment>
    <comment ref="K137" authorId="1" shapeId="0" xr:uid="{FA1C84FA-3BC6-4680-BD74-E18BA4C31F8D}">
      <text>
        <r>
          <rPr>
            <b/>
            <sz val="9"/>
            <color indexed="81"/>
            <rFont val="Tahoma"/>
            <family val="2"/>
          </rPr>
          <t>Sonja Board:</t>
        </r>
        <r>
          <rPr>
            <sz val="9"/>
            <color indexed="81"/>
            <rFont val="Tahoma"/>
            <family val="2"/>
          </rPr>
          <t xml:space="preserve">
Card Cancelled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 Lim</author>
  </authors>
  <commentList>
    <comment ref="S1" authorId="0" shapeId="0" xr:uid="{CB362BB0-C803-4671-B512-E708D10F115A}">
      <text>
        <r>
          <rPr>
            <b/>
            <sz val="9"/>
            <color indexed="81"/>
            <rFont val="Tahoma"/>
            <family val="2"/>
          </rPr>
          <t>Sara Lim:</t>
        </r>
        <r>
          <rPr>
            <sz val="9"/>
            <color indexed="81"/>
            <rFont val="Tahoma"/>
            <family val="2"/>
          </rPr>
          <t xml:space="preserve">
Journal Amount GST Free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 Lim</author>
  </authors>
  <commentList>
    <comment ref="S1" authorId="0" shapeId="0" xr:uid="{152BEE52-7A52-496C-816B-B3493757BAF2}">
      <text>
        <r>
          <rPr>
            <b/>
            <sz val="9"/>
            <color indexed="81"/>
            <rFont val="Tahoma"/>
            <family val="2"/>
          </rPr>
          <t>Sara Lim:</t>
        </r>
        <r>
          <rPr>
            <sz val="9"/>
            <color indexed="81"/>
            <rFont val="Tahoma"/>
            <family val="2"/>
          </rPr>
          <t xml:space="preserve">
Journal Amount GST Free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 Lim</author>
  </authors>
  <commentList>
    <comment ref="S1" authorId="0" shapeId="0" xr:uid="{00721C19-6843-4207-867A-BD92208C9209}">
      <text>
        <r>
          <rPr>
            <b/>
            <sz val="9"/>
            <color indexed="81"/>
            <rFont val="Tahoma"/>
            <family val="2"/>
          </rPr>
          <t>Sara Lim:</t>
        </r>
        <r>
          <rPr>
            <sz val="9"/>
            <color indexed="81"/>
            <rFont val="Tahoma"/>
            <family val="2"/>
          </rPr>
          <t xml:space="preserve">
Journal Amount GST Free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 Lim</author>
  </authors>
  <commentList>
    <comment ref="S1" authorId="0" shapeId="0" xr:uid="{5488253F-DB9F-4B5D-9BAF-6E6120605290}">
      <text>
        <r>
          <rPr>
            <b/>
            <sz val="9"/>
            <color indexed="81"/>
            <rFont val="Tahoma"/>
            <family val="2"/>
          </rPr>
          <t>Sara Lim:</t>
        </r>
        <r>
          <rPr>
            <sz val="9"/>
            <color indexed="81"/>
            <rFont val="Tahoma"/>
            <family val="2"/>
          </rPr>
          <t xml:space="preserve">
Journal Amount GST Free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 Lim</author>
  </authors>
  <commentList>
    <comment ref="S1" authorId="0" shapeId="0" xr:uid="{712A1F1C-D25A-46F7-96BB-359C476278B0}">
      <text>
        <r>
          <rPr>
            <b/>
            <sz val="9"/>
            <color indexed="81"/>
            <rFont val="Tahoma"/>
            <family val="2"/>
          </rPr>
          <t>Sara Lim:</t>
        </r>
        <r>
          <rPr>
            <sz val="9"/>
            <color indexed="81"/>
            <rFont val="Tahoma"/>
            <family val="2"/>
          </rPr>
          <t xml:space="preserve">
Journal Amount GST Free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 Lim</author>
  </authors>
  <commentList>
    <comment ref="S1" authorId="0" shapeId="0" xr:uid="{2F3C73C0-9B62-4061-A012-E1124C51A433}">
      <text>
        <r>
          <rPr>
            <b/>
            <sz val="9"/>
            <color indexed="81"/>
            <rFont val="Tahoma"/>
            <family val="2"/>
          </rPr>
          <t>Sara Lim:</t>
        </r>
        <r>
          <rPr>
            <sz val="9"/>
            <color indexed="81"/>
            <rFont val="Tahoma"/>
            <family val="2"/>
          </rPr>
          <t xml:space="preserve">
Journal Amount GST Free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 Lim</author>
  </authors>
  <commentList>
    <comment ref="S1" authorId="0" shapeId="0" xr:uid="{4B8AC768-64A1-4BFA-BC7C-34F888D306E0}">
      <text>
        <r>
          <rPr>
            <b/>
            <sz val="9"/>
            <color indexed="81"/>
            <rFont val="Tahoma"/>
            <family val="2"/>
          </rPr>
          <t>Sara Lim:</t>
        </r>
        <r>
          <rPr>
            <sz val="9"/>
            <color indexed="81"/>
            <rFont val="Tahoma"/>
            <family val="2"/>
          </rPr>
          <t xml:space="preserve">
Journal Amount GST Free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 Lim</author>
  </authors>
  <commentList>
    <comment ref="S1" authorId="0" shapeId="0" xr:uid="{5ED52B4A-F2B7-4679-A49A-B291E6B06021}">
      <text>
        <r>
          <rPr>
            <b/>
            <sz val="9"/>
            <color indexed="81"/>
            <rFont val="Tahoma"/>
            <family val="2"/>
          </rPr>
          <t>Sara Lim:</t>
        </r>
        <r>
          <rPr>
            <sz val="9"/>
            <color indexed="81"/>
            <rFont val="Tahoma"/>
            <family val="2"/>
          </rPr>
          <t xml:space="preserve">
Journal Amount GST Free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 Lim</author>
  </authors>
  <commentList>
    <comment ref="S1" authorId="0" shapeId="0" xr:uid="{FDDB4885-D1C1-4F1B-BF3F-E877C90C7534}">
      <text>
        <r>
          <rPr>
            <b/>
            <sz val="9"/>
            <color indexed="81"/>
            <rFont val="Tahoma"/>
            <family val="2"/>
          </rPr>
          <t>Sara Lim:</t>
        </r>
        <r>
          <rPr>
            <sz val="9"/>
            <color indexed="81"/>
            <rFont val="Tahoma"/>
            <family val="2"/>
          </rPr>
          <t xml:space="preserve">
Journal Amount GST Free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 Lim</author>
  </authors>
  <commentList>
    <comment ref="S1" authorId="0" shapeId="0" xr:uid="{76A15266-16D9-49EE-B8DD-D806375C20B8}">
      <text>
        <r>
          <rPr>
            <b/>
            <sz val="9"/>
            <color indexed="81"/>
            <rFont val="Tahoma"/>
            <family val="2"/>
          </rPr>
          <t>Sara Lim:</t>
        </r>
        <r>
          <rPr>
            <sz val="9"/>
            <color indexed="81"/>
            <rFont val="Tahoma"/>
            <family val="2"/>
          </rPr>
          <t xml:space="preserve">
Journal Amount GST Free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 Lim</author>
  </authors>
  <commentList>
    <comment ref="S1" authorId="0" shapeId="0" xr:uid="{8815D379-63E0-4B48-B6BE-78B4BEF5E5D8}">
      <text>
        <r>
          <rPr>
            <b/>
            <sz val="9"/>
            <color indexed="81"/>
            <rFont val="Tahoma"/>
            <family val="2"/>
          </rPr>
          <t>Sara Lim:</t>
        </r>
        <r>
          <rPr>
            <sz val="9"/>
            <color indexed="81"/>
            <rFont val="Tahoma"/>
            <family val="2"/>
          </rPr>
          <t xml:space="preserve">
Journal Amount GST Free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 Lim</author>
  </authors>
  <commentList>
    <comment ref="S1" authorId="0" shapeId="0" xr:uid="{DD9A825D-8135-4E31-B2D5-083DA63B86EC}">
      <text>
        <r>
          <rPr>
            <b/>
            <sz val="9"/>
            <color indexed="81"/>
            <rFont val="Tahoma"/>
            <family val="2"/>
          </rPr>
          <t>Sara Lim:</t>
        </r>
        <r>
          <rPr>
            <sz val="9"/>
            <color indexed="81"/>
            <rFont val="Tahoma"/>
            <family val="2"/>
          </rPr>
          <t xml:space="preserve">
Journal Amount GST Free</t>
        </r>
      </text>
    </comment>
  </commentList>
</comments>
</file>

<file path=xl/sharedStrings.xml><?xml version="1.0" encoding="utf-8"?>
<sst xmlns="http://schemas.openxmlformats.org/spreadsheetml/2006/main" count="4572" uniqueCount="751">
  <si>
    <t>Motor Vehicle Fuel Cards</t>
  </si>
  <si>
    <t>Asset Number</t>
  </si>
  <si>
    <t>Asset Barcode</t>
  </si>
  <si>
    <t>Purchase Order</t>
  </si>
  <si>
    <t>Purchased</t>
  </si>
  <si>
    <t>Value</t>
  </si>
  <si>
    <t>Vehicle Description                                           eg: Toyota Rav 4 ZSA42R 2.0 GX CVT Auto</t>
  </si>
  <si>
    <t>Account Description</t>
  </si>
  <si>
    <t>First date of use</t>
  </si>
  <si>
    <t>Registration Number (no spaces)</t>
  </si>
  <si>
    <t xml:space="preserve">% </t>
  </si>
  <si>
    <t xml:space="preserve">University Area </t>
  </si>
  <si>
    <t>Location</t>
  </si>
  <si>
    <t>Responsible Person</t>
  </si>
  <si>
    <t>Fuel Card Number</t>
  </si>
  <si>
    <t>Fuel Type        eg: Diesel/Petrol</t>
  </si>
  <si>
    <t>Entity</t>
  </si>
  <si>
    <t>Division</t>
  </si>
  <si>
    <t>School/Office</t>
  </si>
  <si>
    <t>Department</t>
  </si>
  <si>
    <t>Fund Type</t>
  </si>
  <si>
    <t>Posting Code</t>
  </si>
  <si>
    <t>Project</t>
  </si>
  <si>
    <t>Comments</t>
  </si>
  <si>
    <t>Total</t>
  </si>
  <si>
    <t>Claimable</t>
  </si>
  <si>
    <t>Dollars ($)</t>
  </si>
  <si>
    <t>Litres (Ltr)</t>
  </si>
  <si>
    <t>Leased</t>
  </si>
  <si>
    <t>Suzuki APV 1.6l Ptrl Van</t>
  </si>
  <si>
    <t>1EAI939</t>
  </si>
  <si>
    <t>PDCSO</t>
  </si>
  <si>
    <t>Murdoch Print</t>
  </si>
  <si>
    <t>Jeremy colgan</t>
  </si>
  <si>
    <t>04173</t>
  </si>
  <si>
    <t>01</t>
  </si>
  <si>
    <t>00</t>
  </si>
  <si>
    <t>0308</t>
  </si>
  <si>
    <t>00000</t>
  </si>
  <si>
    <t>V100505</t>
  </si>
  <si>
    <t>Mazda BT-50 Ttop Ute</t>
  </si>
  <si>
    <t>1CKJ857</t>
  </si>
  <si>
    <t>SHEE</t>
  </si>
  <si>
    <t>SSH</t>
  </si>
  <si>
    <t>Tim Brain</t>
  </si>
  <si>
    <t>03944</t>
  </si>
  <si>
    <t>Diesel</t>
  </si>
  <si>
    <t>0127</t>
  </si>
  <si>
    <t>00517</t>
  </si>
  <si>
    <t>V100441</t>
  </si>
  <si>
    <t>Iveco Van White</t>
  </si>
  <si>
    <t>1BFT332</t>
  </si>
  <si>
    <t>Engineering</t>
  </si>
  <si>
    <t>Shaun Major</t>
  </si>
  <si>
    <t>03506</t>
  </si>
  <si>
    <t>0269</t>
  </si>
  <si>
    <t>V100695</t>
  </si>
  <si>
    <t>Suzuki Supervarry Panel Van</t>
  </si>
  <si>
    <t>1EBS172</t>
  </si>
  <si>
    <t>AVS</t>
  </si>
  <si>
    <t>02698</t>
  </si>
  <si>
    <t>0611</t>
  </si>
  <si>
    <t>Card expired Oct 20</t>
  </si>
  <si>
    <t>Jarren Beveridge</t>
  </si>
  <si>
    <t>04181</t>
  </si>
  <si>
    <t>Unleaded</t>
  </si>
  <si>
    <t>V100156</t>
  </si>
  <si>
    <t>Toyota Hiace Panel Van</t>
  </si>
  <si>
    <t>1ATU874</t>
  </si>
  <si>
    <t>Mailroom</t>
  </si>
  <si>
    <t>Mark Aurisch</t>
  </si>
  <si>
    <t>03225</t>
  </si>
  <si>
    <t>0294</t>
  </si>
  <si>
    <t>10931</t>
  </si>
  <si>
    <t>V100386</t>
  </si>
  <si>
    <t>1ARB556</t>
  </si>
  <si>
    <t>03217</t>
  </si>
  <si>
    <t>V100655</t>
  </si>
  <si>
    <t>Kia YD Cerato S</t>
  </si>
  <si>
    <t>1GEZ923</t>
  </si>
  <si>
    <t>04223</t>
  </si>
  <si>
    <t>0296</t>
  </si>
  <si>
    <t>Cancelled 20/1/20</t>
  </si>
  <si>
    <t>%</t>
  </si>
  <si>
    <t>Toyota Hiace</t>
  </si>
  <si>
    <t>1GSL829</t>
  </si>
  <si>
    <t>0293</t>
  </si>
  <si>
    <t>Renault Kangoo van</t>
  </si>
  <si>
    <t>1GST513</t>
  </si>
  <si>
    <t>Hyundai i30</t>
  </si>
  <si>
    <t>1GXZ351</t>
  </si>
  <si>
    <t>Melanie Thorpe</t>
  </si>
  <si>
    <t>0151</t>
  </si>
  <si>
    <t xml:space="preserve">1EQV690 </t>
  </si>
  <si>
    <t>7034 3050 9285 9428</t>
  </si>
  <si>
    <t>1GST515</t>
  </si>
  <si>
    <t>Toyota Rav 4</t>
  </si>
  <si>
    <t>1GJE113</t>
  </si>
  <si>
    <t>7034 3050 7333 4938</t>
  </si>
  <si>
    <t>Nissan Navara</t>
  </si>
  <si>
    <t>1GRQ067</t>
  </si>
  <si>
    <t>7034 3050 9560 6883</t>
  </si>
  <si>
    <t>0739</t>
  </si>
  <si>
    <t>Hyundai I30 GD4 1.8 Active Auto Series II</t>
  </si>
  <si>
    <t>1EWT513</t>
  </si>
  <si>
    <t>7034 3050 8876 2099</t>
  </si>
  <si>
    <t>1GJE115</t>
  </si>
  <si>
    <t>7034 3050 9222 4821</t>
  </si>
  <si>
    <t>Ford White Ranger</t>
  </si>
  <si>
    <t>1GPB139</t>
  </si>
  <si>
    <t>Animal Hospital</t>
  </si>
  <si>
    <t>Warren Timpson</t>
  </si>
  <si>
    <t>0214</t>
  </si>
  <si>
    <t>10206</t>
  </si>
  <si>
    <t>Ford Transit</t>
  </si>
  <si>
    <t>1GQH495</t>
  </si>
  <si>
    <t>7034 3050 9528 5464</t>
  </si>
  <si>
    <t>Mitsubishi ASX 4WD</t>
  </si>
  <si>
    <t>1ESV793</t>
  </si>
  <si>
    <t>Kerina Puttman</t>
  </si>
  <si>
    <t>7034 3050 9213 5530</t>
  </si>
  <si>
    <t>0744</t>
  </si>
  <si>
    <t>Outreach team van</t>
  </si>
  <si>
    <t>1GUQ684</t>
  </si>
  <si>
    <t>Renault Kangoo</t>
  </si>
  <si>
    <t>1GQL810</t>
  </si>
  <si>
    <t>Print</t>
  </si>
  <si>
    <t>Barry Mackay</t>
  </si>
  <si>
    <t>7034 3050 9493 6752</t>
  </si>
  <si>
    <t>Hyundai Imax Shuttle CRDi</t>
  </si>
  <si>
    <t xml:space="preserve">1EUB857 </t>
  </si>
  <si>
    <t>Arlene Macdonald</t>
  </si>
  <si>
    <t>0149</t>
  </si>
  <si>
    <t>Mazda CX-5 2.0 Maxx FWD Auto front sport Utility 115 5 2019</t>
  </si>
  <si>
    <t>1GUH664</t>
  </si>
  <si>
    <t xml:space="preserve">1EWT514 </t>
  </si>
  <si>
    <t>7034 3050 8893 4284</t>
  </si>
  <si>
    <t>IF(ISNA(VLOOKUP($K5,'Puma Feb'!$A:$H,6,FALSE)),"0",VLOOKUP($K5,'Puma Feb'!$A:$H,6,FALSE))</t>
  </si>
  <si>
    <t>total ($)</t>
  </si>
  <si>
    <t>Concatinate</t>
  </si>
  <si>
    <t>1 Jan - 30 June 2020</t>
  </si>
  <si>
    <t>V100520</t>
  </si>
  <si>
    <t>Toyota Hilux Turbo Diesel (Manual)</t>
  </si>
  <si>
    <t>1GCM620</t>
  </si>
  <si>
    <t>M.Craig</t>
  </si>
  <si>
    <t>0694</t>
  </si>
  <si>
    <t>Old number plate 1CVX104</t>
  </si>
  <si>
    <t>V100673</t>
  </si>
  <si>
    <t>Ford Ranger 2017 Double PU XLT</t>
  </si>
  <si>
    <t>1GJE617</t>
  </si>
  <si>
    <t>VET FARM</t>
  </si>
  <si>
    <t>K.Thomas</t>
  </si>
  <si>
    <t>ULP</t>
  </si>
  <si>
    <t>05518</t>
  </si>
  <si>
    <t>Using old fuel card for 1ETO864</t>
  </si>
  <si>
    <t>V100526</t>
  </si>
  <si>
    <t>Toyota Hilux 2005 VZN eng 5VZ1855423</t>
  </si>
  <si>
    <t>1DHO356</t>
  </si>
  <si>
    <t>FISH</t>
  </si>
  <si>
    <t>S.Beatty</t>
  </si>
  <si>
    <t>01623</t>
  </si>
  <si>
    <t>V100649</t>
  </si>
  <si>
    <t xml:space="preserve">Toyota HiLux 4X4 2.8L Turbo Diesel Dual Cab </t>
  </si>
  <si>
    <t>1GCD776</t>
  </si>
  <si>
    <t>VLS</t>
  </si>
  <si>
    <t>T.Fleming</t>
  </si>
  <si>
    <t>DIESEL</t>
  </si>
  <si>
    <t>06519</t>
  </si>
  <si>
    <t>Refer John-Michael Stuart</t>
  </si>
  <si>
    <t>V100477</t>
  </si>
  <si>
    <t>Toyota Landcruiser diesel</t>
  </si>
  <si>
    <t>1BSX935</t>
  </si>
  <si>
    <t>D.Morgan</t>
  </si>
  <si>
    <t>02269</t>
  </si>
  <si>
    <t>Located in Broome</t>
  </si>
  <si>
    <t>V100634</t>
  </si>
  <si>
    <t>Toyota Hilux 1EVM327</t>
  </si>
  <si>
    <t>1EVM327</t>
  </si>
  <si>
    <t>V100641</t>
  </si>
  <si>
    <t>Blue Fin Mangrove  Boat</t>
  </si>
  <si>
    <t>Trailer 1BMX912</t>
  </si>
  <si>
    <t>V100542</t>
  </si>
  <si>
    <t>C1417 6.6mtr Assassin hardtop boat</t>
  </si>
  <si>
    <t>C1417</t>
  </si>
  <si>
    <t>K.Wienczugow</t>
  </si>
  <si>
    <t>01835</t>
  </si>
  <si>
    <t>V100583</t>
  </si>
  <si>
    <t>Mitsubishi Truck</t>
  </si>
  <si>
    <t>1ALX198</t>
  </si>
  <si>
    <t>FARM</t>
  </si>
  <si>
    <t>0363</t>
  </si>
  <si>
    <t>V100405</t>
  </si>
  <si>
    <t>Mitsubishi Triton Ute (Manual)</t>
  </si>
  <si>
    <t>1AXW429</t>
  </si>
  <si>
    <t>ENG IT</t>
  </si>
  <si>
    <t>K.Seymour</t>
  </si>
  <si>
    <t>V100639</t>
  </si>
  <si>
    <t>Disposed</t>
  </si>
  <si>
    <t xml:space="preserve">Ford Falcon Ute </t>
  </si>
  <si>
    <t>1EWS486</t>
  </si>
  <si>
    <t>S.Goynich</t>
  </si>
  <si>
    <t>08199</t>
  </si>
  <si>
    <t>Replaced with 1GTI631</t>
  </si>
  <si>
    <t>V100568</t>
  </si>
  <si>
    <t>Mitsubishi Triton Dual Cab</t>
  </si>
  <si>
    <t>1DQB528</t>
  </si>
  <si>
    <t>V100564</t>
  </si>
  <si>
    <t>Toyota Hilux</t>
  </si>
  <si>
    <t>1DPQ704</t>
  </si>
  <si>
    <t>M.Van Keulen</t>
  </si>
  <si>
    <t>0709</t>
  </si>
  <si>
    <t>02267</t>
  </si>
  <si>
    <t>G107476</t>
  </si>
  <si>
    <t>Boat - Navicula</t>
  </si>
  <si>
    <t>C1303</t>
  </si>
  <si>
    <t>V100551</t>
  </si>
  <si>
    <t>Subaru Outback Wagon</t>
  </si>
  <si>
    <t>1COS860</t>
  </si>
  <si>
    <t>A.Lymbery</t>
  </si>
  <si>
    <t>10795</t>
  </si>
  <si>
    <t>G107767</t>
  </si>
  <si>
    <t>Polycraft Dingy C1374</t>
  </si>
  <si>
    <t>C1374</t>
  </si>
  <si>
    <t>MAFRL</t>
  </si>
  <si>
    <t>M.Taylor</t>
  </si>
  <si>
    <t>01616</t>
  </si>
  <si>
    <t>V100566</t>
  </si>
  <si>
    <t>Toyota Prado Landcruiser 4WD</t>
  </si>
  <si>
    <t>1BEE419</t>
  </si>
  <si>
    <t>L.Bejder</t>
  </si>
  <si>
    <t>0185</t>
  </si>
  <si>
    <t>10689</t>
  </si>
  <si>
    <t>G106930</t>
  </si>
  <si>
    <t>Boat NTC C1357 Trailer '08163</t>
  </si>
  <si>
    <t>C1357</t>
  </si>
  <si>
    <t>I.Potter</t>
  </si>
  <si>
    <t>01612</t>
  </si>
  <si>
    <t>Old Card 19755460, 62677553</t>
  </si>
  <si>
    <t>V100688</t>
  </si>
  <si>
    <t>PRADO DSL WGN A/T GX</t>
  </si>
  <si>
    <t>1GOO771</t>
  </si>
  <si>
    <t>S.Hancock</t>
  </si>
  <si>
    <t>V100703</t>
  </si>
  <si>
    <t>Toyota Prado DSL WGN A/T GX</t>
  </si>
  <si>
    <t>1GUE194</t>
  </si>
  <si>
    <t>01837</t>
  </si>
  <si>
    <t>V100675</t>
  </si>
  <si>
    <t>Mitsubishi NX Pajero GLX 3.2L CDI TC</t>
  </si>
  <si>
    <t>1GJW213</t>
  </si>
  <si>
    <t>J.Howieson</t>
  </si>
  <si>
    <t>01619</t>
  </si>
  <si>
    <t>V100589</t>
  </si>
  <si>
    <t>Boat - Pelagic</t>
  </si>
  <si>
    <t>C1631 &amp; 1TNZ729</t>
  </si>
  <si>
    <t>Old Fuel Card 22590383, 51811056</t>
  </si>
  <si>
    <t>V100707</t>
  </si>
  <si>
    <t>1GXV651</t>
  </si>
  <si>
    <t>I.McKernan</t>
  </si>
  <si>
    <t>1GWP045</t>
  </si>
  <si>
    <t>J.Abbott</t>
  </si>
  <si>
    <t>05511</t>
  </si>
  <si>
    <t>RANGER MC 2019.00 DOUBLE PU XL . 3.2L</t>
  </si>
  <si>
    <t>1GWP192</t>
  </si>
  <si>
    <t>01834</t>
  </si>
  <si>
    <t>V100693</t>
  </si>
  <si>
    <t>Volkswagen Caddy Maxi Trendline TSI220</t>
  </si>
  <si>
    <t>1GPR452</t>
  </si>
  <si>
    <t>01614</t>
  </si>
  <si>
    <t>V100689</t>
  </si>
  <si>
    <t>Ford Ranger 2018 MY Double PU XL 3.2D 6</t>
  </si>
  <si>
    <t>1GOA100</t>
  </si>
  <si>
    <t>M.Thiele</t>
  </si>
  <si>
    <t>0221</t>
  </si>
  <si>
    <t>V100667</t>
  </si>
  <si>
    <t>Toyota Prado</t>
  </si>
  <si>
    <t>1GDY743</t>
  </si>
  <si>
    <t>K.Chong</t>
  </si>
  <si>
    <t>00821</t>
  </si>
  <si>
    <t>V100687</t>
  </si>
  <si>
    <t>Toyota Prado White DSL A/T GXL  c/w Tow</t>
  </si>
  <si>
    <t>1GNI175</t>
  </si>
  <si>
    <t>01829</t>
  </si>
  <si>
    <t>Old fuel card</t>
  </si>
  <si>
    <t>V100701</t>
  </si>
  <si>
    <t>Toyota Hilux 4x4 2.4L DSL E/C/C 6AT Workmate</t>
  </si>
  <si>
    <t>1GUE180</t>
  </si>
  <si>
    <t>J.Tweedley</t>
  </si>
  <si>
    <t>01617</t>
  </si>
  <si>
    <t>V100691</t>
  </si>
  <si>
    <t>John Deere 5100R Utility Tractor</t>
  </si>
  <si>
    <t xml:space="preserve">1GPG721 </t>
  </si>
  <si>
    <t>V100702</t>
  </si>
  <si>
    <t>1GUH905</t>
  </si>
  <si>
    <t>01620</t>
  </si>
  <si>
    <t>V100705</t>
  </si>
  <si>
    <t>2019 Renault Master Bus 12-Seater LWB</t>
  </si>
  <si>
    <t>1GVB723</t>
  </si>
  <si>
    <t>05513</t>
  </si>
  <si>
    <t>V100698</t>
  </si>
  <si>
    <t>Toyota Hilux Workmate 4x2 2.7L Petrol</t>
  </si>
  <si>
    <t>1GTI631</t>
  </si>
  <si>
    <t>V100666</t>
  </si>
  <si>
    <t>1GGG295</t>
  </si>
  <si>
    <t>Replaced with 1HBB159</t>
  </si>
  <si>
    <t>V100697</t>
  </si>
  <si>
    <t>Toyota Hilux 4X4 2.4L DSL D/C 6AT Workmate</t>
  </si>
  <si>
    <t>1GTD603</t>
  </si>
  <si>
    <t>01624</t>
  </si>
  <si>
    <t>V100692</t>
  </si>
  <si>
    <t>Toyota Hilux 4x4 2.4L T/D D/C M/T GUN12</t>
  </si>
  <si>
    <t>1GPD065</t>
  </si>
  <si>
    <t>08204</t>
  </si>
  <si>
    <t>V100694</t>
  </si>
  <si>
    <t>Toyota Landcruiser Wagon LC200 T/D A/T</t>
  </si>
  <si>
    <t>1GPG997</t>
  </si>
  <si>
    <t>Old card 54580187</t>
  </si>
  <si>
    <t>V100628</t>
  </si>
  <si>
    <t>Ford Ranger XL plus 4x4</t>
  </si>
  <si>
    <t>1ESR949</t>
  </si>
  <si>
    <t>08756</t>
  </si>
  <si>
    <t>Old card 28547924</t>
  </si>
  <si>
    <t>V100654</t>
  </si>
  <si>
    <t xml:space="preserve">Volkswagen Caddy </t>
  </si>
  <si>
    <t>1GCW831</t>
  </si>
  <si>
    <t>V100647</t>
  </si>
  <si>
    <t xml:space="preserve">John Deere 6150M Cab Tractor rego 1GAT667 c/w Quicke Q66 DM LCS 3rd Function Loader, Himac Hay Forks 4 </t>
  </si>
  <si>
    <t>1GAT667</t>
  </si>
  <si>
    <t>V100683</t>
  </si>
  <si>
    <t>Isuzu Truck NPSAB-B16 NPS 75/45-155 4x4</t>
  </si>
  <si>
    <t>1GNH585</t>
  </si>
  <si>
    <t>05510</t>
  </si>
  <si>
    <t>Fuel card is 1GHN585. Old Card 60723045</t>
  </si>
  <si>
    <t>V100686</t>
  </si>
  <si>
    <t>Toyota Corolla Ascent 1.8L Hatch petrol CVT ZRE182R-AHXDKQ</t>
  </si>
  <si>
    <t>1GML713</t>
  </si>
  <si>
    <t>01621</t>
  </si>
  <si>
    <t>V100643</t>
  </si>
  <si>
    <t>Toyota Hilux 4x4 2.8L DSL Dual Cab 6MT SR rego 1EXP564</t>
  </si>
  <si>
    <t>1EXP564</t>
  </si>
  <si>
    <t>W.Dunstan</t>
  </si>
  <si>
    <t>02273</t>
  </si>
  <si>
    <t>V100685</t>
  </si>
  <si>
    <t>Toyota RAV4 White GX AWD A/T</t>
  </si>
  <si>
    <t>1GMX450</t>
  </si>
  <si>
    <t>C.Ferguson</t>
  </si>
  <si>
    <t>01833</t>
  </si>
  <si>
    <t>Old Card 51783834</t>
  </si>
  <si>
    <t>V100700</t>
  </si>
  <si>
    <t>1GTJ742</t>
  </si>
  <si>
    <t>01625</t>
  </si>
  <si>
    <t>V100704</t>
  </si>
  <si>
    <t>Toyota Prado GXL DSL WGN</t>
  </si>
  <si>
    <t>1GTS189</t>
  </si>
  <si>
    <t>01611</t>
  </si>
  <si>
    <t>V100699</t>
  </si>
  <si>
    <t>Isuzu Truck Giga 455CXY Prem CXYBAF01</t>
  </si>
  <si>
    <t>1GUP103</t>
  </si>
  <si>
    <t>BY92009</t>
  </si>
  <si>
    <t>V100681</t>
  </si>
  <si>
    <t>Ford Ranger 4x4 2018 MY Double PU XLT 3.2D rego 1GMJ802</t>
  </si>
  <si>
    <t>1GMJ802</t>
  </si>
  <si>
    <t>05517</t>
  </si>
  <si>
    <t>Incorrectly entered as 1GHJ802. Old card 56968299</t>
  </si>
  <si>
    <t>V100663</t>
  </si>
  <si>
    <t>1GGG395</t>
  </si>
  <si>
    <t>V100674</t>
  </si>
  <si>
    <t>Toyota Hilux 4x4 2.4L Turbo Diesel Dual Cab</t>
  </si>
  <si>
    <t>1GJL638</t>
  </si>
  <si>
    <t>K.Warren</t>
  </si>
  <si>
    <t>V100690</t>
  </si>
  <si>
    <t>RAV4 Petrol 5 Door Auto GX-AWD</t>
  </si>
  <si>
    <t>1GOE550 (1GOW550)</t>
  </si>
  <si>
    <t>01832</t>
  </si>
  <si>
    <t>Originally 1GOW550, miskeyed as 1GEO550</t>
  </si>
  <si>
    <t>J.Boulton</t>
  </si>
  <si>
    <t>V100466</t>
  </si>
  <si>
    <t>Taylor Dunn model B2-48 4-wheel trolley s/n 155274</t>
  </si>
  <si>
    <t>P.Naylor</t>
  </si>
  <si>
    <t>05992</t>
  </si>
  <si>
    <t>V100459</t>
  </si>
  <si>
    <t>Toyota Forklift 02-5FG30</t>
  </si>
  <si>
    <t>V100476</t>
  </si>
  <si>
    <t xml:space="preserve">Honda CTX 200 motorbike red 2004 </t>
  </si>
  <si>
    <t>Unlicenced</t>
  </si>
  <si>
    <t>V100486</t>
  </si>
  <si>
    <t>Yamaha 4 wheel motorbike model YFM35</t>
  </si>
  <si>
    <t>V100493</t>
  </si>
  <si>
    <t>1TDA138 Jayco Westport caravan chs 6AM0</t>
  </si>
  <si>
    <t xml:space="preserve">1TDA138 </t>
  </si>
  <si>
    <t>N.Loneragan</t>
  </si>
  <si>
    <t>V100575</t>
  </si>
  <si>
    <t>Nissan Patrol ST GU III Plus vehicle</t>
  </si>
  <si>
    <t>1EHC663</t>
  </si>
  <si>
    <t>0173</t>
  </si>
  <si>
    <t>08375</t>
  </si>
  <si>
    <t>V100676</t>
  </si>
  <si>
    <t>Nissan Navara ST-R Utility w/ Tonneau Cover</t>
  </si>
  <si>
    <t>1DXA778</t>
  </si>
  <si>
    <t>K.Nicholson</t>
  </si>
  <si>
    <t>V100635</t>
  </si>
  <si>
    <t>MR 1300D Trailer rego 1TQT253</t>
  </si>
  <si>
    <t>1TQT253</t>
  </si>
  <si>
    <t>P.Coulson</t>
  </si>
  <si>
    <t>0693</t>
  </si>
  <si>
    <t>11512</t>
  </si>
  <si>
    <t>V100636</t>
  </si>
  <si>
    <t xml:space="preserve">Trade Tuff Dual Cab 3 Door Canopy </t>
  </si>
  <si>
    <t>fitted to V100634 Toyota Hilux 1EVM327</t>
  </si>
  <si>
    <t>V100637</t>
  </si>
  <si>
    <t>BLUEFIN TREKKER 375 TOHATSU M15D2 S/SHAFT 056687AD</t>
  </si>
  <si>
    <t>V100638</t>
  </si>
  <si>
    <t>Dunbier Sports 4.7m 13BH Trailer rego 1TQX691</t>
  </si>
  <si>
    <t>1TQX691</t>
  </si>
  <si>
    <t>01626</t>
  </si>
  <si>
    <t>V100640</t>
  </si>
  <si>
    <t>Honda BF50DK LRTL BBEJ-1112426 Motor Engine ( attached to V100641 Blue Fin Mangrove Fishing Boat )</t>
  </si>
  <si>
    <t>0722</t>
  </si>
  <si>
    <t>11055</t>
  </si>
  <si>
    <t>V100642</t>
  </si>
  <si>
    <t>Bluefin 3.75 Trekker Package / Tohatsu M15D2 Short Shaft rego 9398</t>
  </si>
  <si>
    <t>V100653</t>
  </si>
  <si>
    <t>Polaris Sportsman 570 Ute Quad Bike</t>
  </si>
  <si>
    <t>Unregistered</t>
  </si>
  <si>
    <t>V100665</t>
  </si>
  <si>
    <t>Evinrude 130 Etc V4 (XL shaft)</t>
  </si>
  <si>
    <t xml:space="preserve">Kia YD Cerato S 2.0L 6Spd auto Sedan </t>
  </si>
  <si>
    <t>M.Aurisch</t>
  </si>
  <si>
    <t>V100669</t>
  </si>
  <si>
    <t xml:space="preserve">Evinrude E6RLG4 6hp Long Shaft 20 4 stroke auxiliary </t>
  </si>
  <si>
    <t>attached to boat asset number G106930 (Boat 08163)</t>
  </si>
  <si>
    <t>V100656</t>
  </si>
  <si>
    <t>Aframe Boat Trailer JPT87</t>
  </si>
  <si>
    <t xml:space="preserve">1TSC781 </t>
  </si>
  <si>
    <t>for boat rego 9399 asset no. V100637</t>
  </si>
  <si>
    <t>V100684</t>
  </si>
  <si>
    <t>Dunbier Sport 4.3m 13L Boat Trailer rego 1TTF584</t>
  </si>
  <si>
    <t>1TTF584</t>
  </si>
  <si>
    <t>V100680</t>
  </si>
  <si>
    <t>Polaris Farmhand 450HD Quad Bike</t>
  </si>
  <si>
    <t>B.Nutt</t>
  </si>
  <si>
    <t>0706</t>
  </si>
  <si>
    <t>02278</t>
  </si>
  <si>
    <t>V100487</t>
  </si>
  <si>
    <t>Nissan Forklift a/n 302537</t>
  </si>
  <si>
    <t>V100454</t>
  </si>
  <si>
    <t>Taylor Dunn model B2-48 four-wheel trolley s/n 155273</t>
  </si>
  <si>
    <t>G.Higgins</t>
  </si>
  <si>
    <t>1CKJ857 Mazda BT-50 cab chassis diesel</t>
  </si>
  <si>
    <t>A.McBride</t>
  </si>
  <si>
    <t>V100544</t>
  </si>
  <si>
    <t>1TJZ098 2.8T skid trailer for C1417 boat</t>
  </si>
  <si>
    <t>1TJZ098</t>
  </si>
  <si>
    <t>0189</t>
  </si>
  <si>
    <t>V100550</t>
  </si>
  <si>
    <t>Boat C1476 polycraft 4.1; trailer 1TIY368; outboard</t>
  </si>
  <si>
    <t>V100553</t>
  </si>
  <si>
    <t>1TLQ398 Luggage trailer 7x4</t>
  </si>
  <si>
    <t>1TLQ398</t>
  </si>
  <si>
    <t>0182</t>
  </si>
  <si>
    <t>02433</t>
  </si>
  <si>
    <t>V100556</t>
  </si>
  <si>
    <t>1TLK061 Flat top trailer</t>
  </si>
  <si>
    <t>1TLK061</t>
  </si>
  <si>
    <t>V100545</t>
  </si>
  <si>
    <t>Glass-Bottom boat  SPV172 + 2 x 20hp Honda 4 stroke engines</t>
  </si>
  <si>
    <t>V100577</t>
  </si>
  <si>
    <t>DINGY3.50M STACER EB339</t>
  </si>
  <si>
    <t>EB339</t>
  </si>
  <si>
    <t>V100581</t>
  </si>
  <si>
    <t>Massey Ferguson Combine Harvester</t>
  </si>
  <si>
    <t>V100570</t>
  </si>
  <si>
    <t>Electric powered Burden carrier</t>
  </si>
  <si>
    <t>S.Johnstone</t>
  </si>
  <si>
    <t>0321</t>
  </si>
  <si>
    <t>V100554</t>
  </si>
  <si>
    <t>Heavy duty trailer 6X4</t>
  </si>
  <si>
    <t>1TLM239</t>
  </si>
  <si>
    <t>V100567</t>
  </si>
  <si>
    <t>Motor cycle 230cc Manual</t>
  </si>
  <si>
    <t>1FA705</t>
  </si>
  <si>
    <t>V100606</t>
  </si>
  <si>
    <t xml:space="preserve">2013 Nugent Trailer Spirit 25 Horse Float GVM 2,700kg </t>
  </si>
  <si>
    <t>CH 6756</t>
  </si>
  <si>
    <t>V100586</t>
  </si>
  <si>
    <t>New Ezgo Industrial 875E 48v ute c/w weather curtains &amp; battery fill systems</t>
  </si>
  <si>
    <t>K.Chua</t>
  </si>
  <si>
    <t>0378</t>
  </si>
  <si>
    <t>V100584</t>
  </si>
  <si>
    <t>4 Wheel Honda TRX420 Motorbike</t>
  </si>
  <si>
    <t>Mundijong Farm</t>
  </si>
  <si>
    <t>V100587</t>
  </si>
  <si>
    <t>V100593</t>
  </si>
  <si>
    <t>Dunbier Glider GR5.7m 13TB Trailer</t>
  </si>
  <si>
    <t>1TRA392</t>
  </si>
  <si>
    <t>V100599</t>
  </si>
  <si>
    <t xml:space="preserve">Unpainted 4.3m Trekker V Nose Punt Dinghy c/w 4 seat sockets </t>
  </si>
  <si>
    <t>09300</t>
  </si>
  <si>
    <t>V100600</t>
  </si>
  <si>
    <t>Dunbier 4.3m Sports Trailer</t>
  </si>
  <si>
    <t>V100591</t>
  </si>
  <si>
    <t>Boat trailer for 'Pelagic'</t>
  </si>
  <si>
    <t>1TNZ729</t>
  </si>
  <si>
    <t>V100594</t>
  </si>
  <si>
    <t>Coromal Camper trailer/van</t>
  </si>
  <si>
    <t>1TIZ941</t>
  </si>
  <si>
    <t>09792</t>
  </si>
  <si>
    <t>V100650</t>
  </si>
  <si>
    <t>Quintrex Boat Trailer</t>
  </si>
  <si>
    <t xml:space="preserve">1TTC485 </t>
  </si>
  <si>
    <t>formerly L000027, Coral Bay, 1TOO906</t>
  </si>
  <si>
    <t>V100651</t>
  </si>
  <si>
    <t>Quintrex 610 Cruiseboat "Get Nudi" c/w Suzuki 140hp 4 stroke</t>
  </si>
  <si>
    <t>UI 8798</t>
  </si>
  <si>
    <t>formerly L000028, Coral Bay</t>
  </si>
  <si>
    <t>V100603</t>
  </si>
  <si>
    <t>Electric Utility Vehicle Club Car Carry</t>
  </si>
  <si>
    <t>V100604</t>
  </si>
  <si>
    <t>Electric 4 Seat Vehicle Club Car Carryall</t>
  </si>
  <si>
    <t>V100605</t>
  </si>
  <si>
    <t>V100598</t>
  </si>
  <si>
    <t>BG550 Trailer Single Axle Mech Brake</t>
  </si>
  <si>
    <t>1TRP508</t>
  </si>
  <si>
    <t>V100611</t>
  </si>
  <si>
    <t>3 Tonne Twin Axle</t>
  </si>
  <si>
    <t>1TPK932</t>
  </si>
  <si>
    <t>0391</t>
  </si>
  <si>
    <t>V100610</t>
  </si>
  <si>
    <t>5m Trailer c/w toolbox hurdles, spare tyre &amp; drop down sides</t>
  </si>
  <si>
    <t>1TPA254</t>
  </si>
  <si>
    <t>A.Thompson</t>
  </si>
  <si>
    <t>08640</t>
  </si>
  <si>
    <t>V100632</t>
  </si>
  <si>
    <t>Custom built 7 x 4m off road trailer rego 1TQN769</t>
  </si>
  <si>
    <t>1TQN769</t>
  </si>
  <si>
    <t>V100618</t>
  </si>
  <si>
    <t>Electric Utility Vehicle Carryall 100</t>
  </si>
  <si>
    <t>V100619</t>
  </si>
  <si>
    <t>V100617</t>
  </si>
  <si>
    <t>Electric Utility Vehicle Carryall 700</t>
  </si>
  <si>
    <t>V100615</t>
  </si>
  <si>
    <t>ShopRider powered Scooter/Gopher</t>
  </si>
  <si>
    <t>E.Lewin</t>
  </si>
  <si>
    <t>0486</t>
  </si>
  <si>
    <t>V100613</t>
  </si>
  <si>
    <t>10 x 5 Galvanised Dual Axl Trailer c/w cage, spare wheel</t>
  </si>
  <si>
    <t>1TPU961</t>
  </si>
  <si>
    <t>V100671</t>
  </si>
  <si>
    <t>Evinrude E6R4AA 6hp Short Shaft 15 4 stroke outboard for boat rego 9399 ( asset no. V100637 )</t>
  </si>
  <si>
    <t>NA</t>
  </si>
  <si>
    <t>V100657</t>
  </si>
  <si>
    <t>John Deere X350R Rear Discharge Ride on Mower</t>
  </si>
  <si>
    <t>K.Dodd</t>
  </si>
  <si>
    <t>V100658</t>
  </si>
  <si>
    <t>Heavy Duty Machinery Trailer</t>
  </si>
  <si>
    <t>1TSG173</t>
  </si>
  <si>
    <t>V100677</t>
  </si>
  <si>
    <t>Mobile Horse Crush c/w weigh scales installed</t>
  </si>
  <si>
    <t>1TSN647</t>
  </si>
  <si>
    <t>G.Lester</t>
  </si>
  <si>
    <t>V100659</t>
  </si>
  <si>
    <t>Cushman Utility Vehicle</t>
  </si>
  <si>
    <t>0829</t>
  </si>
  <si>
    <t>V100660</t>
  </si>
  <si>
    <t>V100661</t>
  </si>
  <si>
    <t>V100664</t>
  </si>
  <si>
    <t>Carryall 300 Electric IQ Utility Vehicle</t>
  </si>
  <si>
    <t>K.Rockley</t>
  </si>
  <si>
    <t>V100682</t>
  </si>
  <si>
    <t>Honda ( Red ) TRX 500FA6</t>
  </si>
  <si>
    <t>N/A</t>
  </si>
  <si>
    <t>V100678</t>
  </si>
  <si>
    <t>Coraline 550 Centre Console Series II ( rego tba ) c/w Yamaha 115hp 4 stroke &amp; Coraline Alloy Trailer</t>
  </si>
  <si>
    <t>TBC</t>
  </si>
  <si>
    <t>12794</t>
  </si>
  <si>
    <t>V100679</t>
  </si>
  <si>
    <t>Coraline Alloy Trailer</t>
  </si>
  <si>
    <t>1TSQ964</t>
  </si>
  <si>
    <t>V100539</t>
  </si>
  <si>
    <t>-</t>
  </si>
  <si>
    <t>1TKN029 Trailer - 8x5 tandem axle s/f rocker with cage</t>
  </si>
  <si>
    <t xml:space="preserve">1TKN029 </t>
  </si>
  <si>
    <t>1ARB556 Suzuki Carry White Engine #G13BB663630</t>
  </si>
  <si>
    <t>J.Colgan</t>
  </si>
  <si>
    <t>V100708</t>
  </si>
  <si>
    <t>NX Mitsubishi Pajero GLX 3.2L Cdi TC 5</t>
  </si>
  <si>
    <t>1GYE403</t>
  </si>
  <si>
    <t>V100444</t>
  </si>
  <si>
    <t>Suzuki Carry Van</t>
  </si>
  <si>
    <t>1BEM904</t>
  </si>
  <si>
    <t>R.Murray</t>
  </si>
  <si>
    <t>0371</t>
  </si>
  <si>
    <t>V100489</t>
  </si>
  <si>
    <t>Ford Falcon Wagon</t>
  </si>
  <si>
    <t>1CQT118</t>
  </si>
  <si>
    <t>P.Fallon</t>
  </si>
  <si>
    <t>05515</t>
  </si>
  <si>
    <t>Traded in vehicle replacement - 1GZB575/ Card Cancelled 20/7/20</t>
  </si>
  <si>
    <t>V100696</t>
  </si>
  <si>
    <t>VW Combo Maxi Panel Van</t>
  </si>
  <si>
    <t>1DNW981</t>
  </si>
  <si>
    <t>Rockingham</t>
  </si>
  <si>
    <t>V100710</t>
  </si>
  <si>
    <t>Ford Everest Trend 2.0 DTT RWD</t>
  </si>
  <si>
    <t>1GZB575</t>
  </si>
  <si>
    <t>A.Jack</t>
  </si>
  <si>
    <t>Toyota Hilux 4x4 2.8L DSL D/C/C 6AT ST</t>
  </si>
  <si>
    <t>1HBB159</t>
  </si>
  <si>
    <t>V100411</t>
  </si>
  <si>
    <t>Ford Courier Ute</t>
  </si>
  <si>
    <t>1BAC468</t>
  </si>
  <si>
    <t>Jerry Cans - Vet Farm</t>
  </si>
  <si>
    <t>Vet Farm Jerry Can</t>
  </si>
  <si>
    <t>Vet Farm</t>
  </si>
  <si>
    <t>Card No</t>
  </si>
  <si>
    <t>Vehicle</t>
  </si>
  <si>
    <t>Litres</t>
  </si>
  <si>
    <t>Card Total</t>
  </si>
  <si>
    <t>GST</t>
  </si>
  <si>
    <t>Total Inc</t>
  </si>
  <si>
    <t>Fuel Inc</t>
  </si>
  <si>
    <t>Transaction Fee</t>
  </si>
  <si>
    <t>MURDOCH</t>
  </si>
  <si>
    <t>1ETO864</t>
  </si>
  <si>
    <t>C1631</t>
  </si>
  <si>
    <t>1GEO550</t>
  </si>
  <si>
    <t>MU</t>
  </si>
  <si>
    <t>C</t>
  </si>
  <si>
    <t>Line Type</t>
  </si>
  <si>
    <t>Description</t>
  </si>
  <si>
    <t>Service</t>
  </si>
  <si>
    <t>Amt Inc</t>
  </si>
  <si>
    <t>Due Date</t>
  </si>
  <si>
    <t>Ledger Code</t>
  </si>
  <si>
    <t>Account number</t>
  </si>
  <si>
    <t>Commitment Year</t>
  </si>
  <si>
    <t xml:space="preserve">GST </t>
  </si>
  <si>
    <t>Narrative 2</t>
  </si>
  <si>
    <t>Fuel Cost</t>
  </si>
  <si>
    <t>N</t>
  </si>
  <si>
    <t>S</t>
  </si>
  <si>
    <t>VET</t>
  </si>
  <si>
    <t>IVECO Daily Van (Manual)</t>
  </si>
  <si>
    <t>Ian Dapson</t>
  </si>
  <si>
    <t>Changed as per FIN89365- Before 08199</t>
  </si>
  <si>
    <t>Changed as per FIN89365- changes in Blue</t>
  </si>
  <si>
    <t>New card received 22.04- FIN88530, Card collected on 24.05.2021 by Neville B</t>
  </si>
  <si>
    <t>Misplaced fuel card</t>
  </si>
  <si>
    <t>New fuel card</t>
  </si>
  <si>
    <t>Card damaged FIN90524- Card received express -New card 55330541</t>
  </si>
  <si>
    <t>New card 55330541</t>
  </si>
  <si>
    <t>1HGG648</t>
  </si>
  <si>
    <t>08.04.2021</t>
  </si>
  <si>
    <t>1</t>
  </si>
  <si>
    <t>25742</t>
  </si>
  <si>
    <t xml:space="preserve">Old fuel card </t>
  </si>
  <si>
    <t>11.01.2022</t>
  </si>
  <si>
    <t>Luca De Prato</t>
  </si>
  <si>
    <t>Q.Ma changed as per FIN111402-19.01.2022</t>
  </si>
  <si>
    <t>1GVD723</t>
  </si>
  <si>
    <t>s</t>
  </si>
  <si>
    <t>New Card</t>
  </si>
  <si>
    <t>New card collected from Jann</t>
  </si>
  <si>
    <t>z</t>
  </si>
  <si>
    <t xml:space="preserve">duplicate card requesting to cancel </t>
  </si>
  <si>
    <t>Dr Ron Yates</t>
  </si>
  <si>
    <t>Previously J.Howieson</t>
  </si>
  <si>
    <t>Check</t>
  </si>
  <si>
    <t>Hyundai Staria Minivan</t>
  </si>
  <si>
    <t>1HPO861</t>
  </si>
  <si>
    <t>1HRC324</t>
  </si>
  <si>
    <t>ISUZU UTE</t>
  </si>
  <si>
    <t>1GRK887</t>
  </si>
  <si>
    <t>Toyota Landcruicer</t>
  </si>
  <si>
    <t>Vehicles</t>
  </si>
  <si>
    <t>Toyota Landcruiser 11 Seat Carrier</t>
  </si>
  <si>
    <t>Toyota Hilux Ute</t>
  </si>
  <si>
    <t>Subaru Outback Wgn Man 2.5l (air bag safe)</t>
  </si>
  <si>
    <t>Toyota Hilux 4 x 4 Ute Auto Turbo Diesel</t>
  </si>
  <si>
    <t>Coromal PS421 Camper Van</t>
  </si>
  <si>
    <t>Nissan Navara D22 S5 ST-R Ute  5sp Manual 4x4 2.5DT (Airbag safe)</t>
  </si>
  <si>
    <t>Ford Ranger 4x 4 C/C SVP Crew Cab 6sp Auto Diesel</t>
  </si>
  <si>
    <t>Toyota Hilux 150SR Dual Cab 3.0l Turbo Diesel/Canopy</t>
  </si>
  <si>
    <t>Toyota Hilux 4x4 2.8l DSL D/C 6MT SR Dual cab</t>
  </si>
  <si>
    <t xml:space="preserve">Toyota Hilux 4x4 2.8l TD D/Cab 6sp Auto SR </t>
  </si>
  <si>
    <t>Prado DSL WGN A/T GX 4C78720</t>
  </si>
  <si>
    <t>Toyota Hilux 4x4 2.4l TD Dual cab 6SP Auto Workmate</t>
  </si>
  <si>
    <t xml:space="preserve">Toyota Corolla  Ascent Hatch CVT  A/T 1.8l Petrol </t>
  </si>
  <si>
    <t>Toyota Rav 4 AWD Petrol 5DR A/T GX</t>
  </si>
  <si>
    <t>Toyota Prado DSL WGN A/T GXL Auto (previously stolen)</t>
  </si>
  <si>
    <t>Ford Ranger MY Double PU XL 3.2D 6A 4 x 4 model - iJBX964</t>
  </si>
  <si>
    <t xml:space="preserve">Toyota Rav 4 AWD Petrol 5DR A/T GX Auto </t>
  </si>
  <si>
    <t>1GOE550</t>
  </si>
  <si>
    <t>Ford Ranger PX MK11 3.2 TDCi XLT Crew Cab 4x4 Auto 4x4 Pickup 3.2 Diesel Common Rail 4 6 Automatic Diesel 147 5 2018</t>
  </si>
  <si>
    <t>Toyota Hilux 4x4 2.4l T/D D/C M/T Gun125-DTFXQ with canopy</t>
  </si>
  <si>
    <t>Toyota Landcruiser LC200 T/D A/T GX 5496180</t>
  </si>
  <si>
    <t>VW Caddy Maxi Trendline TS1220 92Kw 7 Speed DSG Petrol</t>
  </si>
  <si>
    <t>Toyota Hilux 4x4 2.4L DSL D/C 6sp Auto Workmate</t>
  </si>
  <si>
    <t>Toyota Hilux 4x2 2.7l Petrol 6sp auto single cab Workmate</t>
  </si>
  <si>
    <t>Toyota Hilux 4x4 2.4l DSL E/C/C 6AT Workmate 1Y05620</t>
  </si>
  <si>
    <t>Toyota Prado DSL WGN A/T GX 4277430 003</t>
  </si>
  <si>
    <t>Toyota Hilux 4x4 2.4L  DSL E/C/C 6AT Workmate</t>
  </si>
  <si>
    <t>Toyota Hilux 4x4 2.8l DSL D/C 6AT SR 1Y46300 003</t>
  </si>
  <si>
    <t>Renault Master Van Bus 12 seater LW Base Auto T/Diesel</t>
  </si>
  <si>
    <t>Ford Ranger MC Double PU XL 3.2l TDCI 6s At 4x4 (ANLD95D)</t>
  </si>
  <si>
    <t>Hyundai Imax Active 2.5D Auto TQ4</t>
  </si>
  <si>
    <t>Toyota Hilux  4x4 2.8l Dsl D/C 6AT SR 1YA46300 004 Auto</t>
  </si>
  <si>
    <t>Mitsubishi NX Pajero GLX 3.2l CGI TC 5A/T LWB (NW-NW6W45)</t>
  </si>
  <si>
    <t>Ford Everest ZTAJ9PE 2020 25 SUV Trend 2.0l BIT 10A RWD</t>
  </si>
  <si>
    <t>Toyota Hilux 4x4 2.8l DSL D/C/C 6AT SR</t>
  </si>
  <si>
    <t>Toyota Landcruiser GX White</t>
  </si>
  <si>
    <t>Isuzu D-Max Ute White</t>
  </si>
  <si>
    <t>1HCR324</t>
  </si>
  <si>
    <t>Volkswagon Crafter 35 Box Body FWD White</t>
  </si>
  <si>
    <t>1HOU615</t>
  </si>
  <si>
    <t>Mitsubishi Fuso Van</t>
  </si>
  <si>
    <t>1HHW163</t>
  </si>
  <si>
    <t>Nissan Navara Utility</t>
  </si>
  <si>
    <t>1HKJ097</t>
  </si>
  <si>
    <t>Hyundai Staria US4 2.2 CRDi AWD 4x4 Minivan</t>
  </si>
  <si>
    <t>Toyota Prado DSL WGN A/T GX c/w Aero R/Rack-Non Roof rail 2 bar</t>
  </si>
  <si>
    <t>1HTI703</t>
  </si>
  <si>
    <t>Mitsubishi FM 618  8t  manual, diesel, tray 2 axle rigid</t>
  </si>
  <si>
    <t>Mitsubishi Starwagon Auto. Petrol 8 seats</t>
  </si>
  <si>
    <t>1AFT059</t>
  </si>
  <si>
    <t>Mitsubishi Triton Ute GLX-R 2.5 Diesel</t>
  </si>
  <si>
    <t>Ford Ranger iFBT964 XLY 3.2D a 4x4</t>
  </si>
  <si>
    <t>Ford Ranger MY Double PU XLT 3.2D 6A 4x4</t>
  </si>
  <si>
    <t>Isuzu  3t  NPSAB-B16 NPS 75/45-155 4x4 with tipper tray</t>
  </si>
  <si>
    <t>Isuzu Giga Truck  12t  455CXY Prem CXYBAF01</t>
  </si>
  <si>
    <t>Suzuki Carry Utility 1988 Model</t>
  </si>
  <si>
    <t>7MK930</t>
  </si>
  <si>
    <t>Suzuki Carry Van 1AUN248</t>
  </si>
  <si>
    <t>1AUN248</t>
  </si>
  <si>
    <t>Mitsubishi Triton Ute 4x2</t>
  </si>
  <si>
    <t>Hyundai I30PD2 2.01 Gdi Active Auto Petrol Hatchback</t>
  </si>
  <si>
    <t>Mazda CX-2.0 Maxx Sport Auto SUV</t>
  </si>
  <si>
    <t>Ford Transit Custom 2.0 Eco Blue 300S SWB Auto Front Cargo Dies</t>
  </si>
  <si>
    <t>Mazda BT50 Cab Chassis 4x2 Diesel (air bag safe)</t>
  </si>
  <si>
    <t>Renault Kangoo 1.2EDC Petrol Auto Van</t>
  </si>
  <si>
    <t>Suzuki APV Manual 1.6l Petrol 5sp 5dr</t>
  </si>
  <si>
    <t>Toyota Hiace Panel Van Auto Petrol LWB2.7lt 4sp</t>
  </si>
  <si>
    <t>1EQV690</t>
  </si>
  <si>
    <t>Ford Transit VO 2.0 EcoBlu 35L LWB  Auto Diesel Common rail</t>
  </si>
  <si>
    <t>VW Combo Maxi Panel Van 1.9l</t>
  </si>
  <si>
    <t>Kia Cerato YD S 2.0L 6spd Auto Sdn</t>
  </si>
  <si>
    <t>Toyota Rav 4 ZSA42R 2.0 GX CVT Auto</t>
  </si>
  <si>
    <t>Toyota Hiace TRH201R 2.7long auto. rear cargo van 4.6l petrol</t>
  </si>
  <si>
    <t>Renault Kangoo 1.2EDC Auto petrol  Front car van</t>
  </si>
  <si>
    <t xml:space="preserve">Sub Totals </t>
  </si>
  <si>
    <t>Number of Vehicles</t>
  </si>
  <si>
    <t>Registered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</si>
</sst>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00"/>
    <numFmt numFmtId="167" formatCode="000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b/>
      <sz val="8"/>
      <color theme="0"/>
      <name val="Arial"/>
      <family val="2"/>
    </font>
    <font>
      <sz val="8"/>
      <name val="Arial"/>
      <family val="2"/>
    </font>
    <font>
      <strike/>
      <sz val="10"/>
      <color theme="1"/>
      <name val="Arial"/>
      <family val="2"/>
    </font>
    <font>
      <strike/>
      <sz val="8"/>
      <color theme="1"/>
      <name val="Arial"/>
      <family val="2"/>
    </font>
    <font>
      <strike/>
      <sz val="10"/>
      <name val="Arial"/>
      <family val="2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trike/>
      <sz val="8"/>
      <name val="Arial"/>
      <family val="2"/>
    </font>
    <font>
      <sz val="12"/>
      <color theme="1"/>
      <name val="Calibri"/>
      <family val="2"/>
      <scheme val="minor"/>
    </font>
    <font>
      <sz val="10"/>
      <color rgb="FF000000"/>
      <name val="Courier New"/>
      <family val="3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color rgb="FF0070C0"/>
      <name val="Arial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13" fillId="0" borderId="0"/>
    <xf numFmtId="0" fontId="12" fillId="0" borderId="0"/>
    <xf numFmtId="0" fontId="12" fillId="0" borderId="0"/>
    <xf numFmtId="165" fontId="1" fillId="0" borderId="0" applyFont="0" applyFill="0" applyBorder="0" applyAlignment="0" applyProtection="0"/>
  </cellStyleXfs>
  <cellXfs count="278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horizontal="center" vertical="center" wrapText="1"/>
    </xf>
    <xf numFmtId="49" fontId="3" fillId="0" borderId="3" xfId="0" applyNumberFormat="1" applyFont="1" applyBorder="1" applyAlignment="1">
      <alignment vertical="center"/>
    </xf>
    <xf numFmtId="49" fontId="3" fillId="0" borderId="0" xfId="0" applyNumberFormat="1" applyFont="1" applyAlignment="1">
      <alignment vertical="center"/>
    </xf>
    <xf numFmtId="0" fontId="4" fillId="0" borderId="0" xfId="0" applyFont="1"/>
    <xf numFmtId="164" fontId="4" fillId="0" borderId="0" xfId="1" applyFont="1"/>
    <xf numFmtId="0" fontId="6" fillId="0" borderId="5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right" vertical="center" wrapText="1"/>
    </xf>
    <xf numFmtId="164" fontId="6" fillId="0" borderId="5" xfId="1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/>
    </xf>
    <xf numFmtId="0" fontId="5" fillId="0" borderId="4" xfId="0" applyFont="1" applyBorder="1" applyAlignment="1">
      <alignment horizontal="center" vertical="center" wrapText="1"/>
    </xf>
    <xf numFmtId="0" fontId="7" fillId="0" borderId="0" xfId="0" applyFont="1"/>
    <xf numFmtId="0" fontId="4" fillId="0" borderId="10" xfId="0" applyFont="1" applyBorder="1" applyAlignment="1">
      <alignment horizontal="center"/>
    </xf>
    <xf numFmtId="14" fontId="4" fillId="0" borderId="10" xfId="0" applyNumberFormat="1" applyFont="1" applyBorder="1" applyAlignment="1">
      <alignment horizontal="right"/>
    </xf>
    <xf numFmtId="164" fontId="4" fillId="0" borderId="10" xfId="1" applyFont="1" applyBorder="1"/>
    <xf numFmtId="0" fontId="4" fillId="0" borderId="10" xfId="0" applyFont="1" applyBorder="1"/>
    <xf numFmtId="0" fontId="5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wrapText="1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14" fontId="9" fillId="0" borderId="14" xfId="0" applyNumberFormat="1" applyFont="1" applyBorder="1" applyAlignment="1">
      <alignment horizontal="right"/>
    </xf>
    <xf numFmtId="164" fontId="9" fillId="0" borderId="14" xfId="1" applyFont="1" applyBorder="1"/>
    <xf numFmtId="0" fontId="10" fillId="0" borderId="15" xfId="0" applyFont="1" applyBorder="1"/>
    <xf numFmtId="0" fontId="9" fillId="0" borderId="14" xfId="0" applyFont="1" applyBorder="1"/>
    <xf numFmtId="0" fontId="10" fillId="0" borderId="15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49" fontId="10" fillId="0" borderId="15" xfId="0" applyNumberFormat="1" applyFont="1" applyBorder="1"/>
    <xf numFmtId="0" fontId="0" fillId="0" borderId="14" xfId="0" applyBorder="1"/>
    <xf numFmtId="0" fontId="11" fillId="0" borderId="14" xfId="0" quotePrefix="1" applyFont="1" applyBorder="1" applyAlignment="1">
      <alignment horizontal="center"/>
    </xf>
    <xf numFmtId="0" fontId="11" fillId="0" borderId="14" xfId="0" quotePrefix="1" applyFont="1" applyBorder="1" applyAlignment="1">
      <alignment horizontal="center" wrapText="1"/>
    </xf>
    <xf numFmtId="0" fontId="11" fillId="0" borderId="14" xfId="0" applyFont="1" applyBorder="1" applyAlignment="1">
      <alignment horizontal="center" wrapText="1"/>
    </xf>
    <xf numFmtId="49" fontId="11" fillId="0" borderId="14" xfId="0" applyNumberFormat="1" applyFont="1" applyBorder="1" applyAlignment="1">
      <alignment horizontal="center"/>
    </xf>
    <xf numFmtId="0" fontId="4" fillId="0" borderId="14" xfId="0" applyFont="1" applyBorder="1"/>
    <xf numFmtId="164" fontId="4" fillId="0" borderId="14" xfId="1" applyFont="1" applyBorder="1"/>
    <xf numFmtId="164" fontId="7" fillId="0" borderId="14" xfId="1" applyFont="1" applyBorder="1"/>
    <xf numFmtId="2" fontId="7" fillId="0" borderId="14" xfId="0" applyNumberFormat="1" applyFont="1" applyBorder="1"/>
    <xf numFmtId="0" fontId="12" fillId="0" borderId="15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14" fontId="4" fillId="0" borderId="15" xfId="0" applyNumberFormat="1" applyFont="1" applyBorder="1" applyAlignment="1">
      <alignment horizontal="right"/>
    </xf>
    <xf numFmtId="164" fontId="4" fillId="0" borderId="15" xfId="1" applyFont="1" applyBorder="1"/>
    <xf numFmtId="0" fontId="13" fillId="0" borderId="15" xfId="0" applyFont="1" applyBorder="1"/>
    <xf numFmtId="0" fontId="4" fillId="0" borderId="15" xfId="0" applyFont="1" applyBorder="1"/>
    <xf numFmtId="0" fontId="13" fillId="2" borderId="15" xfId="0" applyFont="1" applyFill="1" applyBorder="1" applyAlignment="1">
      <alignment horizontal="center"/>
    </xf>
    <xf numFmtId="9" fontId="13" fillId="3" borderId="15" xfId="0" applyNumberFormat="1" applyFont="1" applyFill="1" applyBorder="1" applyAlignment="1">
      <alignment horizontal="center"/>
    </xf>
    <xf numFmtId="49" fontId="13" fillId="0" borderId="15" xfId="0" applyNumberFormat="1" applyFont="1" applyBorder="1"/>
    <xf numFmtId="0" fontId="0" fillId="0" borderId="15" xfId="0" applyBorder="1"/>
    <xf numFmtId="0" fontId="11" fillId="0" borderId="15" xfId="0" quotePrefix="1" applyFont="1" applyBorder="1" applyAlignment="1">
      <alignment horizontal="center" wrapText="1"/>
    </xf>
    <xf numFmtId="0" fontId="11" fillId="0" borderId="15" xfId="0" applyFont="1" applyBorder="1" applyAlignment="1">
      <alignment horizontal="center" wrapText="1"/>
    </xf>
    <xf numFmtId="49" fontId="11" fillId="0" borderId="15" xfId="0" applyNumberFormat="1" applyFont="1" applyBorder="1" applyAlignment="1">
      <alignment horizontal="center"/>
    </xf>
    <xf numFmtId="164" fontId="7" fillId="0" borderId="15" xfId="1" applyFont="1" applyBorder="1"/>
    <xf numFmtId="2" fontId="7" fillId="0" borderId="15" xfId="0" applyNumberFormat="1" applyFont="1" applyBorder="1"/>
    <xf numFmtId="0" fontId="13" fillId="2" borderId="16" xfId="0" applyFont="1" applyFill="1" applyBorder="1" applyAlignment="1">
      <alignment horizontal="center"/>
    </xf>
    <xf numFmtId="9" fontId="13" fillId="3" borderId="16" xfId="0" applyNumberFormat="1" applyFont="1" applyFill="1" applyBorder="1" applyAlignment="1">
      <alignment horizontal="center"/>
    </xf>
    <xf numFmtId="0" fontId="13" fillId="0" borderId="17" xfId="0" applyFont="1" applyBorder="1"/>
    <xf numFmtId="0" fontId="13" fillId="0" borderId="15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14" fontId="9" fillId="0" borderId="15" xfId="0" applyNumberFormat="1" applyFont="1" applyBorder="1" applyAlignment="1">
      <alignment horizontal="right"/>
    </xf>
    <xf numFmtId="164" fontId="9" fillId="0" borderId="15" xfId="1" applyFont="1" applyBorder="1"/>
    <xf numFmtId="0" fontId="9" fillId="0" borderId="15" xfId="0" applyFont="1" applyBorder="1"/>
    <xf numFmtId="0" fontId="10" fillId="2" borderId="15" xfId="0" applyFont="1" applyFill="1" applyBorder="1" applyAlignment="1">
      <alignment horizontal="center"/>
    </xf>
    <xf numFmtId="9" fontId="10" fillId="3" borderId="15" xfId="0" applyNumberFormat="1" applyFont="1" applyFill="1" applyBorder="1" applyAlignment="1">
      <alignment horizontal="center"/>
    </xf>
    <xf numFmtId="9" fontId="10" fillId="0" borderId="15" xfId="0" applyNumberFormat="1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4" fillId="0" borderId="15" xfId="0" applyFont="1" applyBorder="1" applyAlignment="1">
      <alignment horizontal="right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11" fillId="0" borderId="2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wrapText="1"/>
    </xf>
    <xf numFmtId="49" fontId="11" fillId="0" borderId="3" xfId="0" applyNumberFormat="1" applyFont="1" applyBorder="1" applyAlignment="1">
      <alignment horizontal="center"/>
    </xf>
    <xf numFmtId="49" fontId="11" fillId="0" borderId="0" xfId="0" applyNumberFormat="1" applyFont="1" applyAlignment="1">
      <alignment horizontal="center"/>
    </xf>
    <xf numFmtId="2" fontId="4" fillId="0" borderId="0" xfId="0" applyNumberFormat="1" applyFont="1"/>
    <xf numFmtId="0" fontId="4" fillId="0" borderId="14" xfId="0" applyFont="1" applyBorder="1" applyAlignment="1">
      <alignment horizontal="center"/>
    </xf>
    <xf numFmtId="14" fontId="4" fillId="0" borderId="14" xfId="0" applyNumberFormat="1" applyFont="1" applyBorder="1" applyAlignment="1">
      <alignment horizontal="center"/>
    </xf>
    <xf numFmtId="0" fontId="16" fillId="3" borderId="15" xfId="0" applyFont="1" applyFill="1" applyBorder="1"/>
    <xf numFmtId="9" fontId="16" fillId="3" borderId="14" xfId="0" applyNumberFormat="1" applyFont="1" applyFill="1" applyBorder="1" applyAlignment="1">
      <alignment horizontal="center"/>
    </xf>
    <xf numFmtId="0" fontId="4" fillId="0" borderId="14" xfId="1" applyNumberFormat="1" applyFont="1" applyBorder="1"/>
    <xf numFmtId="2" fontId="16" fillId="0" borderId="15" xfId="1" applyNumberFormat="1" applyFont="1" applyBorder="1"/>
    <xf numFmtId="0" fontId="16" fillId="0" borderId="15" xfId="1" applyNumberFormat="1" applyFont="1" applyBorder="1"/>
    <xf numFmtId="9" fontId="16" fillId="3" borderId="15" xfId="0" applyNumberFormat="1" applyFont="1" applyFill="1" applyBorder="1" applyAlignment="1">
      <alignment horizontal="center"/>
    </xf>
    <xf numFmtId="0" fontId="4" fillId="0" borderId="15" xfId="1" applyNumberFormat="1" applyFont="1" applyBorder="1"/>
    <xf numFmtId="0" fontId="0" fillId="3" borderId="15" xfId="0" applyFill="1" applyBorder="1"/>
    <xf numFmtId="1" fontId="0" fillId="0" borderId="0" xfId="0" applyNumberFormat="1"/>
    <xf numFmtId="0" fontId="16" fillId="3" borderId="15" xfId="0" applyFont="1" applyFill="1" applyBorder="1" applyAlignment="1">
      <alignment horizontal="center"/>
    </xf>
    <xf numFmtId="0" fontId="17" fillId="0" borderId="0" xfId="0" applyFont="1"/>
    <xf numFmtId="0" fontId="1" fillId="0" borderId="15" xfId="1" applyNumberFormat="1" applyBorder="1"/>
    <xf numFmtId="2" fontId="0" fillId="0" borderId="0" xfId="0" applyNumberFormat="1"/>
    <xf numFmtId="0" fontId="0" fillId="0" borderId="0" xfId="0" applyAlignment="1">
      <alignment horizontal="center"/>
    </xf>
    <xf numFmtId="9" fontId="3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5" fillId="0" borderId="5" xfId="0" applyFont="1" applyBorder="1" applyAlignment="1">
      <alignment horizontal="center" vertical="center" wrapText="1"/>
    </xf>
    <xf numFmtId="9" fontId="5" fillId="0" borderId="4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2" fontId="5" fillId="0" borderId="18" xfId="0" applyNumberFormat="1" applyFont="1" applyBorder="1" applyAlignment="1">
      <alignment horizontal="center" vertical="center" wrapText="1"/>
    </xf>
    <xf numFmtId="9" fontId="5" fillId="0" borderId="18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0" fontId="4" fillId="0" borderId="12" xfId="0" applyFont="1" applyBorder="1" applyAlignment="1">
      <alignment horizontal="center" wrapText="1"/>
    </xf>
    <xf numFmtId="0" fontId="4" fillId="0" borderId="15" xfId="0" applyFont="1" applyBorder="1" applyAlignment="1">
      <alignment horizontal="left" vertical="center"/>
    </xf>
    <xf numFmtId="0" fontId="4" fillId="0" borderId="15" xfId="0" applyFont="1" applyBorder="1" applyAlignment="1">
      <alignment horizontal="center" vertical="center"/>
    </xf>
    <xf numFmtId="0" fontId="7" fillId="0" borderId="15" xfId="2" applyFont="1" applyBorder="1" applyAlignment="1">
      <alignment vertical="center" wrapText="1"/>
    </xf>
    <xf numFmtId="14" fontId="4" fillId="0" borderId="15" xfId="0" applyNumberFormat="1" applyFont="1" applyBorder="1" applyAlignment="1">
      <alignment horizontal="center"/>
    </xf>
    <xf numFmtId="0" fontId="7" fillId="2" borderId="15" xfId="2" applyFont="1" applyFill="1" applyBorder="1" applyAlignment="1">
      <alignment vertical="center"/>
    </xf>
    <xf numFmtId="9" fontId="4" fillId="0" borderId="15" xfId="0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/>
    </xf>
    <xf numFmtId="1" fontId="7" fillId="0" borderId="15" xfId="2" applyNumberFormat="1" applyFont="1" applyBorder="1" applyAlignment="1">
      <alignment horizontal="right" vertical="center"/>
    </xf>
    <xf numFmtId="166" fontId="5" fillId="0" borderId="15" xfId="3" quotePrefix="1" applyNumberFormat="1" applyFont="1" applyBorder="1" applyAlignment="1">
      <alignment horizontal="center" vertical="center"/>
    </xf>
    <xf numFmtId="167" fontId="5" fillId="0" borderId="15" xfId="2" quotePrefix="1" applyNumberFormat="1" applyFont="1" applyBorder="1" applyAlignment="1">
      <alignment horizontal="center" vertical="center"/>
    </xf>
    <xf numFmtId="1" fontId="5" fillId="0" borderId="15" xfId="2" quotePrefix="1" applyNumberFormat="1" applyFont="1" applyBorder="1" applyAlignment="1">
      <alignment horizontal="center" vertical="center"/>
    </xf>
    <xf numFmtId="0" fontId="5" fillId="0" borderId="15" xfId="2" applyFont="1" applyBorder="1" applyAlignment="1">
      <alignment horizontal="center" vertical="center"/>
    </xf>
    <xf numFmtId="49" fontId="5" fillId="0" borderId="15" xfId="2" quotePrefix="1" applyNumberFormat="1" applyFont="1" applyBorder="1" applyAlignment="1">
      <alignment horizontal="center" vertical="center"/>
    </xf>
    <xf numFmtId="0" fontId="5" fillId="0" borderId="15" xfId="2" quotePrefix="1" applyFont="1" applyBorder="1" applyAlignment="1">
      <alignment horizontal="center" vertical="center"/>
    </xf>
    <xf numFmtId="0" fontId="4" fillId="2" borderId="15" xfId="0" applyFont="1" applyFill="1" applyBorder="1"/>
    <xf numFmtId="9" fontId="4" fillId="0" borderId="17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1" fontId="4" fillId="0" borderId="15" xfId="0" applyNumberFormat="1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49" fontId="11" fillId="0" borderId="15" xfId="0" quotePrefix="1" applyNumberFormat="1" applyFont="1" applyBorder="1" applyAlignment="1">
      <alignment horizontal="center"/>
    </xf>
    <xf numFmtId="0" fontId="7" fillId="0" borderId="15" xfId="2" applyFont="1" applyBorder="1" applyAlignment="1">
      <alignment vertical="center"/>
    </xf>
    <xf numFmtId="0" fontId="7" fillId="2" borderId="15" xfId="2" applyFont="1" applyFill="1" applyBorder="1" applyAlignment="1">
      <alignment horizontal="left" vertical="center"/>
    </xf>
    <xf numFmtId="0" fontId="11" fillId="0" borderId="15" xfId="0" quotePrefix="1" applyFont="1" applyBorder="1" applyAlignment="1">
      <alignment horizontal="center" vertical="center"/>
    </xf>
    <xf numFmtId="49" fontId="11" fillId="0" borderId="15" xfId="0" applyNumberFormat="1" applyFont="1" applyBorder="1" applyAlignment="1">
      <alignment horizontal="center" vertical="center"/>
    </xf>
    <xf numFmtId="0" fontId="4" fillId="4" borderId="15" xfId="0" applyFont="1" applyFill="1" applyBorder="1" applyAlignment="1">
      <alignment horizontal="left" vertical="center"/>
    </xf>
    <xf numFmtId="0" fontId="4" fillId="4" borderId="15" xfId="0" applyFont="1" applyFill="1" applyBorder="1" applyAlignment="1">
      <alignment horizontal="center"/>
    </xf>
    <xf numFmtId="0" fontId="4" fillId="4" borderId="15" xfId="0" applyFont="1" applyFill="1" applyBorder="1" applyAlignment="1">
      <alignment vertical="center" wrapText="1"/>
    </xf>
    <xf numFmtId="14" fontId="4" fillId="4" borderId="15" xfId="0" applyNumberFormat="1" applyFont="1" applyFill="1" applyBorder="1" applyAlignment="1">
      <alignment horizontal="center"/>
    </xf>
    <xf numFmtId="0" fontId="4" fillId="4" borderId="15" xfId="0" applyFont="1" applyFill="1" applyBorder="1" applyAlignment="1">
      <alignment vertical="center"/>
    </xf>
    <xf numFmtId="9" fontId="4" fillId="4" borderId="17" xfId="0" applyNumberFormat="1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7" fillId="4" borderId="15" xfId="2" applyFont="1" applyFill="1" applyBorder="1" applyAlignment="1">
      <alignment vertical="center"/>
    </xf>
    <xf numFmtId="1" fontId="4" fillId="4" borderId="15" xfId="0" applyNumberFormat="1" applyFont="1" applyFill="1" applyBorder="1" applyAlignment="1">
      <alignment horizontal="right"/>
    </xf>
    <xf numFmtId="0" fontId="0" fillId="4" borderId="15" xfId="0" applyFill="1" applyBorder="1"/>
    <xf numFmtId="0" fontId="11" fillId="4" borderId="15" xfId="0" quotePrefix="1" applyFont="1" applyFill="1" applyBorder="1" applyAlignment="1">
      <alignment horizontal="center" vertical="center"/>
    </xf>
    <xf numFmtId="0" fontId="11" fillId="4" borderId="15" xfId="0" applyFont="1" applyFill="1" applyBorder="1" applyAlignment="1">
      <alignment horizontal="center" vertical="center"/>
    </xf>
    <xf numFmtId="49" fontId="11" fillId="4" borderId="15" xfId="0" quotePrefix="1" applyNumberFormat="1" applyFont="1" applyFill="1" applyBorder="1" applyAlignment="1">
      <alignment horizontal="center" vertical="center"/>
    </xf>
    <xf numFmtId="0" fontId="5" fillId="4" borderId="15" xfId="2" quotePrefix="1" applyFont="1" applyFill="1" applyBorder="1" applyAlignment="1">
      <alignment horizontal="center" vertical="center"/>
    </xf>
    <xf numFmtId="0" fontId="4" fillId="4" borderId="15" xfId="0" applyFont="1" applyFill="1" applyBorder="1"/>
    <xf numFmtId="164" fontId="7" fillId="4" borderId="15" xfId="1" applyFont="1" applyFill="1" applyBorder="1"/>
    <xf numFmtId="2" fontId="7" fillId="4" borderId="15" xfId="0" applyNumberFormat="1" applyFont="1" applyFill="1" applyBorder="1"/>
    <xf numFmtId="0" fontId="4" fillId="4" borderId="0" xfId="0" applyFont="1" applyFill="1"/>
    <xf numFmtId="0" fontId="0" fillId="4" borderId="0" xfId="0" applyFill="1"/>
    <xf numFmtId="1" fontId="5" fillId="0" borderId="15" xfId="2" applyNumberFormat="1" applyFont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7" fillId="4" borderId="15" xfId="2" applyFont="1" applyFill="1" applyBorder="1" applyAlignment="1">
      <alignment vertical="center" wrapText="1"/>
    </xf>
    <xf numFmtId="1" fontId="9" fillId="4" borderId="15" xfId="0" applyNumberFormat="1" applyFont="1" applyFill="1" applyBorder="1" applyAlignment="1">
      <alignment horizontal="right"/>
    </xf>
    <xf numFmtId="166" fontId="5" fillId="4" borderId="15" xfId="3" quotePrefix="1" applyNumberFormat="1" applyFont="1" applyFill="1" applyBorder="1" applyAlignment="1">
      <alignment horizontal="center" vertical="center"/>
    </xf>
    <xf numFmtId="167" fontId="5" fillId="4" borderId="15" xfId="2" quotePrefix="1" applyNumberFormat="1" applyFont="1" applyFill="1" applyBorder="1" applyAlignment="1">
      <alignment horizontal="center" vertical="center"/>
    </xf>
    <xf numFmtId="0" fontId="5" fillId="4" borderId="15" xfId="2" applyFont="1" applyFill="1" applyBorder="1" applyAlignment="1">
      <alignment horizontal="center" vertical="center"/>
    </xf>
    <xf numFmtId="49" fontId="5" fillId="4" borderId="15" xfId="2" quotePrefix="1" applyNumberFormat="1" applyFont="1" applyFill="1" applyBorder="1" applyAlignment="1">
      <alignment horizontal="center" vertical="center"/>
    </xf>
    <xf numFmtId="0" fontId="4" fillId="0" borderId="15" xfId="0" applyFont="1" applyBorder="1" applyAlignment="1">
      <alignment vertical="center" wrapText="1"/>
    </xf>
    <xf numFmtId="0" fontId="4" fillId="2" borderId="15" xfId="0" applyFont="1" applyFill="1" applyBorder="1" applyAlignment="1">
      <alignment vertical="center"/>
    </xf>
    <xf numFmtId="1" fontId="4" fillId="0" borderId="15" xfId="0" applyNumberFormat="1" applyFont="1" applyBorder="1" applyAlignment="1">
      <alignment horizontal="right"/>
    </xf>
    <xf numFmtId="49" fontId="11" fillId="0" borderId="15" xfId="0" quotePrefix="1" applyNumberFormat="1" applyFont="1" applyBorder="1" applyAlignment="1">
      <alignment horizontal="center" vertical="center"/>
    </xf>
    <xf numFmtId="9" fontId="4" fillId="4" borderId="15" xfId="0" applyNumberFormat="1" applyFont="1" applyFill="1" applyBorder="1" applyAlignment="1">
      <alignment horizontal="center" vertical="center"/>
    </xf>
    <xf numFmtId="1" fontId="18" fillId="4" borderId="15" xfId="2" applyNumberFormat="1" applyFont="1" applyFill="1" applyBorder="1" applyAlignment="1">
      <alignment horizontal="right" vertical="center"/>
    </xf>
    <xf numFmtId="1" fontId="5" fillId="4" borderId="15" xfId="2" quotePrefix="1" applyNumberFormat="1" applyFont="1" applyFill="1" applyBorder="1" applyAlignment="1">
      <alignment horizontal="center" vertical="center"/>
    </xf>
    <xf numFmtId="0" fontId="7" fillId="2" borderId="15" xfId="2" quotePrefix="1" applyFont="1" applyFill="1" applyBorder="1" applyAlignment="1">
      <alignment vertical="center"/>
    </xf>
    <xf numFmtId="0" fontId="11" fillId="0" borderId="15" xfId="0" quotePrefix="1" applyFont="1" applyBorder="1" applyAlignment="1">
      <alignment horizontal="center"/>
    </xf>
    <xf numFmtId="0" fontId="9" fillId="0" borderId="0" xfId="0" applyFont="1"/>
    <xf numFmtId="1" fontId="4" fillId="0" borderId="15" xfId="0" applyNumberFormat="1" applyFont="1" applyBorder="1"/>
    <xf numFmtId="49" fontId="4" fillId="0" borderId="15" xfId="0" applyNumberFormat="1" applyFont="1" applyBorder="1"/>
    <xf numFmtId="49" fontId="4" fillId="2" borderId="15" xfId="0" applyNumberFormat="1" applyFont="1" applyFill="1" applyBorder="1"/>
    <xf numFmtId="14" fontId="7" fillId="0" borderId="15" xfId="2" applyNumberFormat="1" applyFont="1" applyBorder="1" applyAlignment="1">
      <alignment horizontal="left" vertical="center"/>
    </xf>
    <xf numFmtId="0" fontId="7" fillId="0" borderId="15" xfId="2" applyFont="1" applyBorder="1" applyAlignment="1">
      <alignment horizontal="right" vertical="center"/>
    </xf>
    <xf numFmtId="0" fontId="4" fillId="5" borderId="15" xfId="0" applyFont="1" applyFill="1" applyBorder="1"/>
    <xf numFmtId="0" fontId="4" fillId="4" borderId="15" xfId="0" applyFont="1" applyFill="1" applyBorder="1" applyAlignment="1">
      <alignment horizontal="right"/>
    </xf>
    <xf numFmtId="0" fontId="11" fillId="4" borderId="15" xfId="0" quotePrefix="1" applyFont="1" applyFill="1" applyBorder="1" applyAlignment="1">
      <alignment horizontal="center"/>
    </xf>
    <xf numFmtId="0" fontId="11" fillId="4" borderId="15" xfId="0" applyFont="1" applyFill="1" applyBorder="1" applyAlignment="1">
      <alignment horizontal="center"/>
    </xf>
    <xf numFmtId="49" fontId="11" fillId="4" borderId="15" xfId="0" applyNumberFormat="1" applyFont="1" applyFill="1" applyBorder="1" applyAlignment="1">
      <alignment horizontal="center"/>
    </xf>
    <xf numFmtId="14" fontId="4" fillId="0" borderId="15" xfId="0" applyNumberFormat="1" applyFont="1" applyBorder="1" applyAlignment="1">
      <alignment horizontal="left"/>
    </xf>
    <xf numFmtId="0" fontId="7" fillId="0" borderId="15" xfId="2" applyFont="1" applyBorder="1" applyAlignment="1">
      <alignment horizontal="center" vertical="center"/>
    </xf>
    <xf numFmtId="0" fontId="7" fillId="0" borderId="15" xfId="0" applyFont="1" applyBorder="1"/>
    <xf numFmtId="1" fontId="4" fillId="0" borderId="15" xfId="0" applyNumberFormat="1" applyFont="1" applyBorder="1" applyAlignment="1">
      <alignment horizontal="right" vertical="center"/>
    </xf>
    <xf numFmtId="0" fontId="4" fillId="0" borderId="15" xfId="0" applyFont="1" applyBorder="1" applyAlignment="1">
      <alignment wrapText="1"/>
    </xf>
    <xf numFmtId="0" fontId="4" fillId="0" borderId="15" xfId="0" quotePrefix="1" applyFont="1" applyBorder="1"/>
    <xf numFmtId="0" fontId="7" fillId="5" borderId="15" xfId="4" applyFont="1" applyFill="1" applyBorder="1" applyAlignment="1">
      <alignment horizontal="left" vertical="center"/>
    </xf>
    <xf numFmtId="0" fontId="7" fillId="0" borderId="15" xfId="4" applyFont="1" applyBorder="1" applyAlignment="1">
      <alignment horizontal="left" vertical="center"/>
    </xf>
    <xf numFmtId="1" fontId="18" fillId="0" borderId="15" xfId="4" applyNumberFormat="1" applyFont="1" applyBorder="1" applyAlignment="1">
      <alignment horizontal="right" vertical="center"/>
    </xf>
    <xf numFmtId="0" fontId="0" fillId="0" borderId="15" xfId="0" applyBorder="1" applyAlignment="1">
      <alignment wrapText="1"/>
    </xf>
    <xf numFmtId="1" fontId="4" fillId="0" borderId="14" xfId="0" applyNumberFormat="1" applyFont="1" applyBorder="1"/>
    <xf numFmtId="166" fontId="5" fillId="0" borderId="14" xfId="3" quotePrefix="1" applyNumberFormat="1" applyFont="1" applyBorder="1" applyAlignment="1">
      <alignment horizontal="center" vertical="center"/>
    </xf>
    <xf numFmtId="0" fontId="11" fillId="0" borderId="14" xfId="0" applyFont="1" applyBorder="1" applyAlignment="1">
      <alignment horizontal="center"/>
    </xf>
    <xf numFmtId="0" fontId="5" fillId="0" borderId="14" xfId="2" applyFont="1" applyBorder="1" applyAlignment="1">
      <alignment horizontal="center" vertical="center"/>
    </xf>
    <xf numFmtId="0" fontId="4" fillId="0" borderId="15" xfId="0" quotePrefix="1" applyFont="1" applyBorder="1" applyAlignment="1">
      <alignment horizontal="center"/>
    </xf>
    <xf numFmtId="14" fontId="0" fillId="0" borderId="15" xfId="0" applyNumberFormat="1" applyBorder="1"/>
    <xf numFmtId="9" fontId="4" fillId="0" borderId="15" xfId="0" applyNumberFormat="1" applyFont="1" applyBorder="1" applyAlignment="1">
      <alignment horizontal="center"/>
    </xf>
    <xf numFmtId="0" fontId="11" fillId="0" borderId="15" xfId="0" quotePrefix="1" applyFont="1" applyBorder="1"/>
    <xf numFmtId="0" fontId="11" fillId="0" borderId="15" xfId="0" applyFont="1" applyBorder="1"/>
    <xf numFmtId="9" fontId="0" fillId="0" borderId="15" xfId="0" applyNumberFormat="1" applyBorder="1" applyAlignment="1">
      <alignment horizontal="center"/>
    </xf>
    <xf numFmtId="9" fontId="0" fillId="0" borderId="0" xfId="0" applyNumberFormat="1" applyAlignment="1">
      <alignment horizontal="center"/>
    </xf>
    <xf numFmtId="2" fontId="2" fillId="0" borderId="20" xfId="0" applyNumberFormat="1" applyFont="1" applyBorder="1"/>
    <xf numFmtId="0" fontId="2" fillId="0" borderId="0" xfId="0" applyFont="1"/>
    <xf numFmtId="4" fontId="0" fillId="0" borderId="0" xfId="0" applyNumberFormat="1"/>
    <xf numFmtId="0" fontId="19" fillId="0" borderId="0" xfId="0" applyFont="1"/>
    <xf numFmtId="0" fontId="2" fillId="2" borderId="0" xfId="0" applyFont="1" applyFill="1"/>
    <xf numFmtId="164" fontId="2" fillId="0" borderId="0" xfId="1" applyFont="1" applyFill="1"/>
    <xf numFmtId="164" fontId="4" fillId="0" borderId="15" xfId="0" applyNumberFormat="1" applyFont="1" applyBorder="1"/>
    <xf numFmtId="164" fontId="4" fillId="0" borderId="14" xfId="0" applyNumberFormat="1" applyFont="1" applyBorder="1"/>
    <xf numFmtId="0" fontId="20" fillId="0" borderId="0" xfId="0" applyFont="1" applyAlignment="1">
      <alignment horizontal="left" vertical="center" indent="3"/>
    </xf>
    <xf numFmtId="0" fontId="20" fillId="0" borderId="0" xfId="0" applyFont="1" applyAlignment="1">
      <alignment horizontal="left" vertical="center" wrapText="1" indent="3"/>
    </xf>
    <xf numFmtId="0" fontId="0" fillId="0" borderId="0" xfId="0" applyAlignment="1">
      <alignment wrapText="1"/>
    </xf>
    <xf numFmtId="0" fontId="7" fillId="6" borderId="15" xfId="2" applyFont="1" applyFill="1" applyBorder="1" applyAlignment="1">
      <alignment vertical="center"/>
    </xf>
    <xf numFmtId="0" fontId="4" fillId="6" borderId="15" xfId="0" applyFont="1" applyFill="1" applyBorder="1"/>
    <xf numFmtId="49" fontId="5" fillId="6" borderId="15" xfId="2" quotePrefix="1" applyNumberFormat="1" applyFont="1" applyFill="1" applyBorder="1" applyAlignment="1">
      <alignment horizontal="center" vertical="center"/>
    </xf>
    <xf numFmtId="0" fontId="4" fillId="7" borderId="15" xfId="0" applyFont="1" applyFill="1" applyBorder="1"/>
    <xf numFmtId="0" fontId="21" fillId="0" borderId="15" xfId="0" applyFont="1" applyBorder="1"/>
    <xf numFmtId="9" fontId="21" fillId="0" borderId="15" xfId="0" applyNumberFormat="1" applyFont="1" applyBorder="1" applyAlignment="1">
      <alignment horizontal="center"/>
    </xf>
    <xf numFmtId="0" fontId="22" fillId="0" borderId="17" xfId="0" applyFont="1" applyBorder="1" applyAlignment="1">
      <alignment horizontal="center"/>
    </xf>
    <xf numFmtId="166" fontId="23" fillId="0" borderId="15" xfId="3" quotePrefix="1" applyNumberFormat="1" applyFont="1" applyBorder="1" applyAlignment="1">
      <alignment horizontal="center" vertical="center"/>
    </xf>
    <xf numFmtId="0" fontId="24" fillId="0" borderId="15" xfId="0" quotePrefix="1" applyFont="1" applyBorder="1" applyAlignment="1">
      <alignment horizontal="center"/>
    </xf>
    <xf numFmtId="0" fontId="24" fillId="0" borderId="15" xfId="0" applyFont="1" applyBorder="1" applyAlignment="1">
      <alignment horizontal="center"/>
    </xf>
    <xf numFmtId="0" fontId="23" fillId="0" borderId="15" xfId="2" applyFont="1" applyBorder="1" applyAlignment="1">
      <alignment horizontal="center" vertical="center"/>
    </xf>
    <xf numFmtId="49" fontId="24" fillId="0" borderId="15" xfId="0" applyNumberFormat="1" applyFont="1" applyBorder="1" applyAlignment="1">
      <alignment horizontal="center"/>
    </xf>
    <xf numFmtId="0" fontId="23" fillId="0" borderId="15" xfId="2" quotePrefix="1" applyFont="1" applyBorder="1" applyAlignment="1">
      <alignment horizontal="center" vertical="center"/>
    </xf>
    <xf numFmtId="0" fontId="21" fillId="6" borderId="15" xfId="0" applyFont="1" applyFill="1" applyBorder="1"/>
    <xf numFmtId="0" fontId="0" fillId="2" borderId="0" xfId="0" applyFill="1"/>
    <xf numFmtId="0" fontId="25" fillId="0" borderId="0" xfId="0" applyFont="1"/>
    <xf numFmtId="0" fontId="26" fillId="8" borderId="15" xfId="0" applyFont="1" applyFill="1" applyBorder="1"/>
    <xf numFmtId="1" fontId="9" fillId="0" borderId="15" xfId="0" applyNumberFormat="1" applyFont="1" applyBorder="1" applyAlignment="1">
      <alignment horizontal="right"/>
    </xf>
    <xf numFmtId="1" fontId="7" fillId="0" borderId="0" xfId="2" applyNumberFormat="1" applyFont="1" applyAlignment="1">
      <alignment horizontal="right" vertical="center"/>
    </xf>
    <xf numFmtId="1" fontId="18" fillId="0" borderId="15" xfId="2" applyNumberFormat="1" applyFont="1" applyBorder="1" applyAlignment="1">
      <alignment horizontal="right" vertical="center"/>
    </xf>
    <xf numFmtId="4" fontId="19" fillId="0" borderId="0" xfId="0" applyNumberFormat="1" applyFont="1"/>
    <xf numFmtId="0" fontId="28" fillId="0" borderId="0" xfId="0" applyFont="1"/>
    <xf numFmtId="165" fontId="19" fillId="0" borderId="0" xfId="5" applyFont="1"/>
    <xf numFmtId="1" fontId="18" fillId="6" borderId="15" xfId="2" applyNumberFormat="1" applyFont="1" applyFill="1" applyBorder="1" applyAlignment="1">
      <alignment horizontal="right" vertical="center" wrapText="1"/>
    </xf>
    <xf numFmtId="2" fontId="19" fillId="0" borderId="0" xfId="0" applyNumberFormat="1" applyFont="1"/>
    <xf numFmtId="164" fontId="29" fillId="0" borderId="15" xfId="0" applyNumberFormat="1" applyFont="1" applyBorder="1"/>
    <xf numFmtId="1" fontId="2" fillId="0" borderId="20" xfId="0" applyNumberFormat="1" applyFont="1" applyBorder="1"/>
    <xf numFmtId="1" fontId="2" fillId="2" borderId="20" xfId="0" applyNumberFormat="1" applyFont="1" applyFill="1" applyBorder="1"/>
    <xf numFmtId="0" fontId="0" fillId="9" borderId="0" xfId="0" applyFill="1"/>
    <xf numFmtId="0" fontId="19" fillId="9" borderId="0" xfId="0" applyFont="1" applyFill="1"/>
    <xf numFmtId="4" fontId="0" fillId="9" borderId="0" xfId="0" applyNumberFormat="1" applyFill="1"/>
    <xf numFmtId="2" fontId="19" fillId="9" borderId="0" xfId="0" applyNumberFormat="1" applyFont="1" applyFill="1"/>
    <xf numFmtId="0" fontId="30" fillId="4" borderId="15" xfId="0" applyFont="1" applyFill="1" applyBorder="1"/>
    <xf numFmtId="0" fontId="0" fillId="4" borderId="15" xfId="0" applyFill="1" applyBorder="1" applyAlignment="1">
      <alignment horizontal="center"/>
    </xf>
    <xf numFmtId="0" fontId="11" fillId="4" borderId="15" xfId="0" applyFont="1" applyFill="1" applyBorder="1" applyAlignment="1">
      <alignment horizontal="center" wrapText="1"/>
    </xf>
    <xf numFmtId="0" fontId="4" fillId="4" borderId="15" xfId="1" applyNumberFormat="1" applyFont="1" applyFill="1" applyBorder="1"/>
    <xf numFmtId="164" fontId="4" fillId="4" borderId="15" xfId="0" applyNumberFormat="1" applyFont="1" applyFill="1" applyBorder="1"/>
    <xf numFmtId="0" fontId="11" fillId="0" borderId="14" xfId="0" applyFont="1" applyBorder="1"/>
    <xf numFmtId="1" fontId="26" fillId="0" borderId="0" xfId="0" applyNumberFormat="1" applyFont="1"/>
    <xf numFmtId="2" fontId="4" fillId="0" borderId="15" xfId="0" applyNumberFormat="1" applyFont="1" applyBorder="1"/>
    <xf numFmtId="164" fontId="16" fillId="0" borderId="15" xfId="1" applyFont="1" applyBorder="1"/>
    <xf numFmtId="2" fontId="16" fillId="4" borderId="15" xfId="1" applyNumberFormat="1" applyFont="1" applyFill="1" applyBorder="1"/>
    <xf numFmtId="17" fontId="5" fillId="0" borderId="7" xfId="0" applyNumberFormat="1" applyFont="1" applyBorder="1" applyAlignment="1">
      <alignment horizontal="center" vertical="center" wrapText="1"/>
    </xf>
    <xf numFmtId="17" fontId="5" fillId="0" borderId="8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17" fontId="5" fillId="0" borderId="4" xfId="0" applyNumberFormat="1" applyFont="1" applyBorder="1" applyAlignment="1">
      <alignment horizontal="center" vertical="center" wrapText="1"/>
    </xf>
    <xf numFmtId="17" fontId="5" fillId="0" borderId="9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17" fontId="5" fillId="0" borderId="18" xfId="0" applyNumberFormat="1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2" fillId="0" borderId="15" xfId="0" applyFont="1" applyBorder="1"/>
    <xf numFmtId="0" fontId="0" fillId="2" borderId="15" xfId="0" applyFill="1" applyBorder="1"/>
    <xf numFmtId="0" fontId="16" fillId="2" borderId="15" xfId="0" applyFont="1" applyFill="1" applyBorder="1"/>
    <xf numFmtId="0" fontId="2" fillId="9" borderId="15" xfId="0" applyFont="1" applyFill="1" applyBorder="1"/>
    <xf numFmtId="0" fontId="2" fillId="9" borderId="15" xfId="0" applyFont="1" applyFill="1" applyBorder="1" applyAlignment="1">
      <alignment horizontal="right"/>
    </xf>
    <xf numFmtId="0" fontId="2" fillId="9" borderId="15" xfId="0" applyFont="1" applyFill="1" applyBorder="1" applyAlignment="1">
      <alignment horizontal="left"/>
    </xf>
  </cellXfs>
  <cellStyles count="6">
    <cellStyle name="Comma" xfId="5" builtinId="3"/>
    <cellStyle name="Currency" xfId="1" builtinId="4"/>
    <cellStyle name="Normal" xfId="0" builtinId="0"/>
    <cellStyle name="Normal 11" xfId="3" xr:uid="{2961621C-156C-43F6-9FE0-676633E58ACE}"/>
    <cellStyle name="Normal 30" xfId="4" xr:uid="{F5DD9FCA-3B73-4FC2-AFB8-E12E0D4145C8}"/>
    <cellStyle name="Normal_Sheet2" xfId="2" xr:uid="{57B039BD-1858-45F0-842F-D13136469A33}"/>
  </cellStyles>
  <dxfs count="14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3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7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6.xml"/><Relationship Id="rId32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5.xml"/><Relationship Id="rId28" Type="http://schemas.openxmlformats.org/officeDocument/2006/relationships/externalLink" Target="externalLinks/externalLink10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4.xml"/><Relationship Id="rId27" Type="http://schemas.openxmlformats.org/officeDocument/2006/relationships/externalLink" Target="externalLinks/externalLink9.xml"/><Relationship Id="rId30" Type="http://schemas.openxmlformats.org/officeDocument/2006/relationships/styles" Target="styles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2</xdr:row>
      <xdr:rowOff>123825</xdr:rowOff>
    </xdr:from>
    <xdr:to>
      <xdr:col>6</xdr:col>
      <xdr:colOff>199549</xdr:colOff>
      <xdr:row>16</xdr:row>
      <xdr:rowOff>18730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FB34D8-55BB-4FE4-A6C1-9B909B0C72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504825"/>
          <a:ext cx="3809524" cy="25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5</xdr:col>
      <xdr:colOff>352000</xdr:colOff>
      <xdr:row>26</xdr:row>
      <xdr:rowOff>171190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1E60FF-3401-4EC6-AC4D-077E6D9DB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048000"/>
          <a:ext cx="3400000" cy="207619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14</xdr:col>
      <xdr:colOff>266133</xdr:colOff>
      <xdr:row>16</xdr:row>
      <xdr:rowOff>152095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A4B7FC6-2514-4672-AF79-CC2CD741D2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67200" y="762000"/>
          <a:ext cx="4533333" cy="243809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Common\Vehicles\2022\Custom%20Fleet\Custom%20Service%20Leasing%20-%20SPREADSHEET%20202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Common\Vehicles\2022\Custom%20Fleet\120320_127063_01_Sep_2022_TO_30_Sep_2022_XLSX%20%20-%20September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Common\Vehicles\2022\Custom%20Fleet\120320_127063_01_Nov_2022_TO_30_Nov_2022_XLSX-%20November%202022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Common\Vehicles\2022\Custom%20Fleet\120320_127063_01_Dec_2022_TO_31_Dec_2022_XLSX%20-%20Dec%20202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Common\Vehicles\2022\Custom%20Fleet\120320_127063_01_May_2022_TO_31_May_2022_XLSX-%20May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Common\Vehicles\2022\Custom%20Fleet\120320_127063_01_Jul_2022_TO_31_Jul_2022_XLSX-%20JULY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Common\Vehicles\2022\Custom%20Fleet\120320_127063_01_Aug_2022_TO_31_Aug_2022_XLSX%20-%20August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Common\Vehicles\2022\Custom%20Fleet\120320_127063_01_Oct_2022_TO_31_Oct_2022_XLSX%20-%20October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Common\Vehicles\2022\Custom%20Fleet\120320_127063_01_Jun_2022_TO_30_Jun_2022_XLSX%20-%20JU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Common\Vehicles\2022\MASTER%20-%20ALL%20-%20Fuel%20Card%20Template%20-%202022%20(version%20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ehicle list"/>
      <sheetName val="Jan 2022 "/>
      <sheetName val="Feb 2022"/>
      <sheetName val="March 2022"/>
      <sheetName val="April 2022"/>
      <sheetName val="May 2022"/>
      <sheetName val="June 2022"/>
      <sheetName val="July 2022"/>
      <sheetName val="Aug 2022"/>
      <sheetName val="Sep 2022"/>
      <sheetName val="Oct 2022"/>
      <sheetName val="Nov 2022"/>
      <sheetName val="Dec 2022"/>
    </sheetNames>
    <sheetDataSet>
      <sheetData sheetId="0"/>
      <sheetData sheetId="1">
        <row r="7">
          <cell r="G7">
            <v>66.31</v>
          </cell>
        </row>
        <row r="9">
          <cell r="G9">
            <v>59.550000000000011</v>
          </cell>
        </row>
        <row r="11">
          <cell r="G11">
            <v>0</v>
          </cell>
        </row>
        <row r="14">
          <cell r="G14">
            <v>67.109999999999985</v>
          </cell>
        </row>
        <row r="16">
          <cell r="G16">
            <v>126.55000000000001</v>
          </cell>
        </row>
        <row r="18">
          <cell r="G18">
            <v>286.36999999999989</v>
          </cell>
        </row>
        <row r="23">
          <cell r="G23">
            <v>0</v>
          </cell>
        </row>
        <row r="25">
          <cell r="G25">
            <v>416.70999999999992</v>
          </cell>
        </row>
        <row r="27">
          <cell r="G27">
            <v>103.38999999999987</v>
          </cell>
        </row>
        <row r="29">
          <cell r="G29">
            <v>0</v>
          </cell>
        </row>
        <row r="33">
          <cell r="G33">
            <v>0</v>
          </cell>
        </row>
        <row r="37">
          <cell r="G37">
            <v>138.74000000000007</v>
          </cell>
        </row>
        <row r="40">
          <cell r="G40">
            <v>105.99999999999996</v>
          </cell>
        </row>
        <row r="42">
          <cell r="G42">
            <v>46.029999999999973</v>
          </cell>
        </row>
        <row r="44">
          <cell r="G44">
            <v>0</v>
          </cell>
        </row>
      </sheetData>
      <sheetData sheetId="2">
        <row r="7">
          <cell r="G7">
            <v>0</v>
          </cell>
        </row>
        <row r="9">
          <cell r="G9">
            <v>0</v>
          </cell>
        </row>
        <row r="11">
          <cell r="G11">
            <v>0</v>
          </cell>
        </row>
        <row r="14">
          <cell r="G14">
            <v>2.8421709430404007E-14</v>
          </cell>
        </row>
        <row r="16">
          <cell r="G16">
            <v>257.82</v>
          </cell>
        </row>
        <row r="18">
          <cell r="G18">
            <v>308.2399999999999</v>
          </cell>
        </row>
        <row r="23">
          <cell r="G23">
            <v>966.01</v>
          </cell>
        </row>
        <row r="25">
          <cell r="G25">
            <v>597.03000000000009</v>
          </cell>
        </row>
        <row r="27">
          <cell r="G27">
            <v>269.31999999999994</v>
          </cell>
        </row>
        <row r="29">
          <cell r="G29">
            <v>120.59999999999991</v>
          </cell>
        </row>
        <row r="33">
          <cell r="G33">
            <v>0</v>
          </cell>
        </row>
        <row r="35">
          <cell r="G35">
            <v>0</v>
          </cell>
        </row>
        <row r="37">
          <cell r="G37">
            <v>71.404000000000053</v>
          </cell>
        </row>
        <row r="40">
          <cell r="G40">
            <v>203.50999999999993</v>
          </cell>
        </row>
        <row r="42">
          <cell r="G42">
            <v>56.180000000000007</v>
          </cell>
        </row>
      </sheetData>
      <sheetData sheetId="3">
        <row r="7">
          <cell r="G7">
            <v>171.48000000000002</v>
          </cell>
        </row>
        <row r="11">
          <cell r="G11">
            <v>57.329999999999984</v>
          </cell>
        </row>
        <row r="14">
          <cell r="G14">
            <v>110.12999999999997</v>
          </cell>
        </row>
        <row r="16">
          <cell r="G16">
            <v>409.47999999999996</v>
          </cell>
        </row>
        <row r="18">
          <cell r="G18">
            <v>454.47</v>
          </cell>
        </row>
        <row r="25">
          <cell r="G25">
            <v>711.43999999999994</v>
          </cell>
        </row>
        <row r="27">
          <cell r="G27">
            <v>98.099999999999909</v>
          </cell>
        </row>
        <row r="29">
          <cell r="G29">
            <v>0</v>
          </cell>
        </row>
        <row r="33">
          <cell r="G33">
            <v>79.330000000000041</v>
          </cell>
        </row>
        <row r="35">
          <cell r="G35">
            <v>62.269999999999982</v>
          </cell>
        </row>
        <row r="37">
          <cell r="G37">
            <v>177.00000000000006</v>
          </cell>
        </row>
        <row r="40">
          <cell r="G40">
            <v>151.77999999999992</v>
          </cell>
        </row>
        <row r="42">
          <cell r="G42">
            <v>69.54000000000002</v>
          </cell>
        </row>
      </sheetData>
      <sheetData sheetId="4">
        <row r="7">
          <cell r="G7">
            <v>60.788000000000011</v>
          </cell>
        </row>
        <row r="11">
          <cell r="G11">
            <v>69.519999999999982</v>
          </cell>
        </row>
        <row r="14">
          <cell r="G14">
            <v>2.8421709430404007E-14</v>
          </cell>
        </row>
        <row r="16">
          <cell r="G16">
            <v>191.55</v>
          </cell>
        </row>
        <row r="18">
          <cell r="G18">
            <v>610.05999999999995</v>
          </cell>
        </row>
        <row r="25">
          <cell r="G25">
            <v>432.24000000000012</v>
          </cell>
        </row>
        <row r="27">
          <cell r="G27">
            <v>250.05999999999995</v>
          </cell>
        </row>
        <row r="29">
          <cell r="G29">
            <v>138.28999999999996</v>
          </cell>
        </row>
        <row r="33">
          <cell r="G33">
            <v>48.730000000000018</v>
          </cell>
        </row>
        <row r="35">
          <cell r="G35">
            <v>217.56999999999994</v>
          </cell>
        </row>
        <row r="37">
          <cell r="G37">
            <v>71.420000000000016</v>
          </cell>
        </row>
        <row r="40">
          <cell r="G40">
            <v>244.0499999999999</v>
          </cell>
        </row>
        <row r="42">
          <cell r="G42">
            <v>46.849999999999966</v>
          </cell>
        </row>
      </sheetData>
      <sheetData sheetId="5">
        <row r="7">
          <cell r="G7">
            <v>0</v>
          </cell>
        </row>
        <row r="11">
          <cell r="G11">
            <v>45.579999999999984</v>
          </cell>
        </row>
        <row r="14">
          <cell r="G14">
            <v>0</v>
          </cell>
        </row>
        <row r="16">
          <cell r="G16">
            <v>302.19</v>
          </cell>
        </row>
        <row r="18">
          <cell r="G18">
            <v>421.19000000000005</v>
          </cell>
        </row>
        <row r="25">
          <cell r="G25">
            <v>466.64</v>
          </cell>
        </row>
        <row r="27">
          <cell r="G27">
            <v>225.86999999999989</v>
          </cell>
        </row>
        <row r="29">
          <cell r="G29">
            <v>0</v>
          </cell>
        </row>
        <row r="33">
          <cell r="G33">
            <v>119.83000000000004</v>
          </cell>
        </row>
        <row r="35">
          <cell r="G35">
            <v>322.10000000000002</v>
          </cell>
        </row>
        <row r="37">
          <cell r="G37">
            <v>86.19</v>
          </cell>
        </row>
        <row r="40">
          <cell r="G40">
            <v>444.32</v>
          </cell>
        </row>
        <row r="42">
          <cell r="G42">
            <v>205.46999999999997</v>
          </cell>
        </row>
      </sheetData>
      <sheetData sheetId="6">
        <row r="7">
          <cell r="G7">
            <v>0</v>
          </cell>
        </row>
        <row r="11">
          <cell r="G11">
            <v>0</v>
          </cell>
        </row>
        <row r="14">
          <cell r="G14">
            <v>87.389999999999958</v>
          </cell>
        </row>
        <row r="16">
          <cell r="G16">
            <v>235.14000000000004</v>
          </cell>
        </row>
        <row r="18">
          <cell r="G18">
            <v>635.31999999999994</v>
          </cell>
        </row>
        <row r="25">
          <cell r="G25">
            <v>488.44999999999993</v>
          </cell>
        </row>
        <row r="27">
          <cell r="G27">
            <v>357.34999999999991</v>
          </cell>
        </row>
        <row r="29">
          <cell r="G29">
            <v>0</v>
          </cell>
        </row>
        <row r="33">
          <cell r="G33">
            <v>126.55000000000007</v>
          </cell>
        </row>
        <row r="35">
          <cell r="G35">
            <v>382.93999999999994</v>
          </cell>
        </row>
        <row r="37">
          <cell r="G37">
            <v>90.800000000000011</v>
          </cell>
        </row>
        <row r="40">
          <cell r="G40">
            <v>-4.2632564145606011E-14</v>
          </cell>
        </row>
        <row r="42">
          <cell r="G42">
            <v>188.69999999999982</v>
          </cell>
        </row>
        <row r="44">
          <cell r="G44">
            <v>116.93</v>
          </cell>
        </row>
      </sheetData>
      <sheetData sheetId="7">
        <row r="7">
          <cell r="G7">
            <v>0</v>
          </cell>
        </row>
        <row r="11">
          <cell r="G11">
            <v>49.730000000000018</v>
          </cell>
        </row>
        <row r="14">
          <cell r="G14">
            <v>79.930000000000035</v>
          </cell>
        </row>
        <row r="16">
          <cell r="G16">
            <v>193.7</v>
          </cell>
        </row>
        <row r="18">
          <cell r="G18">
            <v>592.04</v>
          </cell>
        </row>
        <row r="25">
          <cell r="G25">
            <v>287.45000000000005</v>
          </cell>
        </row>
        <row r="27">
          <cell r="G27">
            <v>0</v>
          </cell>
        </row>
        <row r="29">
          <cell r="G29">
            <v>0</v>
          </cell>
        </row>
        <row r="33">
          <cell r="G33">
            <v>89.519999999999982</v>
          </cell>
        </row>
        <row r="35">
          <cell r="G35">
            <v>0</v>
          </cell>
        </row>
        <row r="37">
          <cell r="G37">
            <v>76.500000000000057</v>
          </cell>
        </row>
        <row r="40">
          <cell r="G40">
            <v>-4.2632564145606011E-14</v>
          </cell>
        </row>
        <row r="42">
          <cell r="G42">
            <v>323.56999999999994</v>
          </cell>
        </row>
        <row r="44">
          <cell r="G44">
            <v>153.41000000000003</v>
          </cell>
        </row>
      </sheetData>
      <sheetData sheetId="8">
        <row r="7">
          <cell r="G7">
            <v>0</v>
          </cell>
        </row>
        <row r="9">
          <cell r="G9">
            <v>0</v>
          </cell>
        </row>
        <row r="11">
          <cell r="G11">
            <v>60.06</v>
          </cell>
        </row>
        <row r="14">
          <cell r="G14">
            <v>0</v>
          </cell>
        </row>
        <row r="16">
          <cell r="G16">
            <v>233.76000000000005</v>
          </cell>
        </row>
        <row r="18">
          <cell r="G18">
            <v>519.26</v>
          </cell>
        </row>
        <row r="22">
          <cell r="G22">
            <v>426.86</v>
          </cell>
        </row>
        <row r="24">
          <cell r="G24">
            <v>260.05999999999995</v>
          </cell>
        </row>
        <row r="30">
          <cell r="G30">
            <v>131.74</v>
          </cell>
        </row>
        <row r="32">
          <cell r="G32">
            <v>187.30999999999995</v>
          </cell>
        </row>
        <row r="34">
          <cell r="G34">
            <v>152.00000000000006</v>
          </cell>
        </row>
        <row r="37">
          <cell r="G37">
            <v>0</v>
          </cell>
        </row>
        <row r="39">
          <cell r="G39">
            <v>433.48999999999978</v>
          </cell>
        </row>
        <row r="41">
          <cell r="G41">
            <v>171.33999999999997</v>
          </cell>
        </row>
      </sheetData>
      <sheetData sheetId="9">
        <row r="7">
          <cell r="G7">
            <v>80.450000000000045</v>
          </cell>
        </row>
        <row r="9">
          <cell r="G9">
            <v>0</v>
          </cell>
        </row>
        <row r="11">
          <cell r="G11">
            <v>127.17000000000002</v>
          </cell>
        </row>
        <row r="14">
          <cell r="G14">
            <v>0</v>
          </cell>
        </row>
        <row r="16">
          <cell r="G16">
            <v>229.23999999999995</v>
          </cell>
        </row>
        <row r="18">
          <cell r="G18">
            <v>379.41999999999996</v>
          </cell>
        </row>
        <row r="22">
          <cell r="G22">
            <v>414.68999999999994</v>
          </cell>
        </row>
        <row r="24">
          <cell r="G24">
            <v>107.46000000000004</v>
          </cell>
        </row>
        <row r="30">
          <cell r="G30">
            <v>52.360000000000014</v>
          </cell>
        </row>
        <row r="32">
          <cell r="G32">
            <v>72.970000000000027</v>
          </cell>
        </row>
        <row r="34">
          <cell r="G34">
            <v>0</v>
          </cell>
        </row>
        <row r="37">
          <cell r="G37">
            <v>0</v>
          </cell>
        </row>
        <row r="39">
          <cell r="G39">
            <v>489.03</v>
          </cell>
        </row>
        <row r="41">
          <cell r="G41">
            <v>229.29000000000002</v>
          </cell>
        </row>
      </sheetData>
      <sheetData sheetId="10">
        <row r="7">
          <cell r="G7">
            <v>0</v>
          </cell>
        </row>
        <row r="9">
          <cell r="G9">
            <v>595.12999999999988</v>
          </cell>
        </row>
        <row r="11">
          <cell r="G11">
            <v>69.990000000000009</v>
          </cell>
        </row>
        <row r="14">
          <cell r="G14">
            <v>70.280000000000058</v>
          </cell>
        </row>
        <row r="16">
          <cell r="G16">
            <v>268.46999999999997</v>
          </cell>
        </row>
        <row r="18">
          <cell r="G18">
            <v>443.84999999999991</v>
          </cell>
        </row>
        <row r="22">
          <cell r="G22">
            <v>447.9799999999999</v>
          </cell>
        </row>
        <row r="24">
          <cell r="G24">
            <v>259.38999999999987</v>
          </cell>
        </row>
        <row r="26">
          <cell r="G26">
            <v>130.99</v>
          </cell>
        </row>
        <row r="30">
          <cell r="G30">
            <v>73.12</v>
          </cell>
        </row>
        <row r="32">
          <cell r="G32">
            <v>109.98000000000002</v>
          </cell>
        </row>
        <row r="34">
          <cell r="G34">
            <v>134.39000000000004</v>
          </cell>
        </row>
        <row r="37">
          <cell r="G37">
            <v>0</v>
          </cell>
        </row>
        <row r="39">
          <cell r="G39">
            <v>339.43999999999983</v>
          </cell>
        </row>
        <row r="41">
          <cell r="G41">
            <v>177.23999999999995</v>
          </cell>
        </row>
        <row r="43">
          <cell r="G43">
            <v>175.39999999999998</v>
          </cell>
        </row>
      </sheetData>
      <sheetData sheetId="11">
        <row r="7">
          <cell r="G7">
            <v>93.840000000000032</v>
          </cell>
        </row>
        <row r="9">
          <cell r="G9">
            <v>306.14999999999986</v>
          </cell>
        </row>
        <row r="11">
          <cell r="G11">
            <v>0</v>
          </cell>
        </row>
        <row r="14">
          <cell r="G14">
            <v>91.889999999999958</v>
          </cell>
        </row>
        <row r="16">
          <cell r="G16">
            <v>220.97999999999996</v>
          </cell>
        </row>
        <row r="18">
          <cell r="G18">
            <v>333.77</v>
          </cell>
        </row>
        <row r="22">
          <cell r="G22">
            <v>585.66999999999996</v>
          </cell>
        </row>
        <row r="24">
          <cell r="G24">
            <v>152.84999999999991</v>
          </cell>
        </row>
        <row r="26">
          <cell r="G26">
            <v>132.28999999999996</v>
          </cell>
        </row>
        <row r="34">
          <cell r="G34">
            <v>93.840000000000032</v>
          </cell>
        </row>
        <row r="39">
          <cell r="G39">
            <v>315.51</v>
          </cell>
        </row>
        <row r="41">
          <cell r="G41">
            <v>63.830000000000041</v>
          </cell>
        </row>
        <row r="43">
          <cell r="G43">
            <v>351.1</v>
          </cell>
        </row>
      </sheetData>
      <sheetData sheetId="12">
        <row r="7">
          <cell r="G7">
            <v>68.019999999999982</v>
          </cell>
        </row>
        <row r="9">
          <cell r="G9">
            <v>159.78999999999996</v>
          </cell>
        </row>
        <row r="11">
          <cell r="G11">
            <v>62.94</v>
          </cell>
        </row>
        <row r="14">
          <cell r="G14">
            <v>0</v>
          </cell>
        </row>
        <row r="16">
          <cell r="G16">
            <v>58.829999999999984</v>
          </cell>
        </row>
        <row r="18">
          <cell r="G18">
            <v>421.7700000000001</v>
          </cell>
        </row>
        <row r="22">
          <cell r="G22">
            <v>525.6400000000001</v>
          </cell>
        </row>
        <row r="24">
          <cell r="G24">
            <v>102.68000000000006</v>
          </cell>
        </row>
        <row r="26">
          <cell r="G26">
            <v>0</v>
          </cell>
        </row>
        <row r="30">
          <cell r="G30">
            <v>23.389999999999986</v>
          </cell>
        </row>
        <row r="34">
          <cell r="G34">
            <v>88.740000000000066</v>
          </cell>
        </row>
        <row r="39">
          <cell r="G39">
            <v>230.13999999999987</v>
          </cell>
        </row>
        <row r="41">
          <cell r="G41">
            <v>57.159999999999968</v>
          </cell>
        </row>
        <row r="43">
          <cell r="G43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tement Summary"/>
      <sheetName val="Tax Invoice"/>
      <sheetName val="Credit Note"/>
      <sheetName val="Statement of Overdue"/>
    </sheetNames>
    <sheetDataSet>
      <sheetData sheetId="0" refreshError="1"/>
      <sheetData sheetId="1">
        <row r="20">
          <cell r="M20">
            <v>146.24</v>
          </cell>
        </row>
        <row r="31">
          <cell r="M31">
            <v>226.10000000000002</v>
          </cell>
        </row>
        <row r="40">
          <cell r="M40">
            <v>248.21</v>
          </cell>
        </row>
        <row r="43">
          <cell r="M43">
            <v>74.67</v>
          </cell>
        </row>
        <row r="48">
          <cell r="M48">
            <v>87.7</v>
          </cell>
        </row>
        <row r="53">
          <cell r="M53">
            <v>54.3</v>
          </cell>
        </row>
        <row r="58">
          <cell r="M58">
            <v>50.31</v>
          </cell>
        </row>
        <row r="62">
          <cell r="M62">
            <v>28.61</v>
          </cell>
        </row>
        <row r="66">
          <cell r="M66">
            <v>236.10000000000002</v>
          </cell>
        </row>
      </sheetData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tement Summary"/>
      <sheetName val="Tax Invoice"/>
      <sheetName val="Credit Note"/>
      <sheetName val="Statement of Overdue"/>
    </sheetNames>
    <sheetDataSet>
      <sheetData sheetId="0" refreshError="1"/>
      <sheetData sheetId="1">
        <row r="15">
          <cell r="M15">
            <v>60.16</v>
          </cell>
        </row>
        <row r="22">
          <cell r="M22">
            <v>114.85</v>
          </cell>
        </row>
        <row r="25">
          <cell r="M25">
            <v>53.41</v>
          </cell>
        </row>
        <row r="33">
          <cell r="M33">
            <v>187.72000000000003</v>
          </cell>
        </row>
        <row r="44">
          <cell r="M44">
            <v>328.90000000000003</v>
          </cell>
        </row>
        <row r="47">
          <cell r="M47">
            <v>35.479999999999997</v>
          </cell>
        </row>
        <row r="49">
          <cell r="M49">
            <v>64.790000000000006</v>
          </cell>
        </row>
        <row r="54">
          <cell r="M54">
            <v>116.48</v>
          </cell>
        </row>
        <row r="56">
          <cell r="M56">
            <v>50.48</v>
          </cell>
        </row>
        <row r="61">
          <cell r="M61">
            <v>138.07</v>
          </cell>
        </row>
        <row r="64">
          <cell r="M64">
            <v>135.36000000000001</v>
          </cell>
        </row>
      </sheetData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tement Summary"/>
      <sheetName val="Tax Invoice"/>
      <sheetName val="Credit Note"/>
      <sheetName val="Statement of Overdue"/>
    </sheetNames>
    <sheetDataSet>
      <sheetData sheetId="0" refreshError="1"/>
      <sheetData sheetId="1">
        <row r="16">
          <cell r="M16">
            <v>32.340000000000003</v>
          </cell>
        </row>
        <row r="25">
          <cell r="M25">
            <v>251.62000000000003</v>
          </cell>
        </row>
        <row r="35">
          <cell r="M35">
            <v>303.11</v>
          </cell>
        </row>
        <row r="37">
          <cell r="M37">
            <v>32.130000000000003</v>
          </cell>
        </row>
        <row r="39">
          <cell r="M39">
            <v>28.17</v>
          </cell>
        </row>
        <row r="43">
          <cell r="M43">
            <v>50.86</v>
          </cell>
        </row>
        <row r="46">
          <cell r="M46">
            <v>44.52</v>
          </cell>
        </row>
        <row r="48">
          <cell r="M48">
            <v>68.81</v>
          </cell>
        </row>
        <row r="50">
          <cell r="M50">
            <v>42.54</v>
          </cell>
        </row>
        <row r="53">
          <cell r="M53">
            <v>12.51</v>
          </cell>
        </row>
        <row r="57">
          <cell r="M57">
            <v>109.72</v>
          </cell>
        </row>
      </sheetData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tement Summary"/>
      <sheetName val="Tax Invoice"/>
      <sheetName val="Credit Note"/>
      <sheetName val="Statement of Overdue"/>
    </sheetNames>
    <sheetDataSet>
      <sheetData sheetId="0" refreshError="1"/>
      <sheetData sheetId="1">
        <row r="21">
          <cell r="M21">
            <v>159.29</v>
          </cell>
        </row>
        <row r="29">
          <cell r="M29">
            <v>233.23999999999998</v>
          </cell>
        </row>
        <row r="37">
          <cell r="M37">
            <v>240.42</v>
          </cell>
        </row>
        <row r="38">
          <cell r="M38">
            <v>25.06</v>
          </cell>
        </row>
        <row r="46">
          <cell r="M46">
            <v>108.26</v>
          </cell>
        </row>
        <row r="52">
          <cell r="M52">
            <v>156.13999999999999</v>
          </cell>
        </row>
        <row r="57">
          <cell r="M57">
            <v>215.44</v>
          </cell>
        </row>
        <row r="60">
          <cell r="M60">
            <v>112.28</v>
          </cell>
        </row>
        <row r="63">
          <cell r="M63">
            <v>43.27</v>
          </cell>
        </row>
        <row r="69">
          <cell r="M69">
            <v>60.47</v>
          </cell>
        </row>
      </sheetData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tement Summary"/>
      <sheetName val="Tax Invoice"/>
      <sheetName val="Credit Note"/>
      <sheetName val="Statement of Overdue"/>
    </sheetNames>
    <sheetDataSet>
      <sheetData sheetId="0" refreshError="1"/>
      <sheetData sheetId="1">
        <row r="19">
          <cell r="M19">
            <v>103.53</v>
          </cell>
        </row>
        <row r="22">
          <cell r="M22">
            <v>48.81</v>
          </cell>
        </row>
        <row r="31">
          <cell r="M31">
            <v>300.47000000000003</v>
          </cell>
        </row>
        <row r="36">
          <cell r="M36">
            <v>158</v>
          </cell>
        </row>
        <row r="38">
          <cell r="M38">
            <v>27.34</v>
          </cell>
        </row>
        <row r="41">
          <cell r="M41">
            <v>77.430000000000007</v>
          </cell>
        </row>
        <row r="47">
          <cell r="M47">
            <v>39.68</v>
          </cell>
        </row>
        <row r="49">
          <cell r="M49">
            <v>37.47</v>
          </cell>
        </row>
        <row r="52">
          <cell r="M52">
            <v>138.07999999999998</v>
          </cell>
        </row>
      </sheetData>
      <sheetData sheetId="2" refreshError="1"/>
      <sheetData sheetId="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tement Summary"/>
      <sheetName val="Tax Invoice"/>
      <sheetName val="Credit Note"/>
      <sheetName val="Statement of Overdue"/>
    </sheetNames>
    <sheetDataSet>
      <sheetData sheetId="0" refreshError="1"/>
      <sheetData sheetId="1">
        <row r="21">
          <cell r="M21">
            <v>142.6</v>
          </cell>
        </row>
        <row r="35">
          <cell r="M35">
            <v>306.01000000000005</v>
          </cell>
        </row>
        <row r="45">
          <cell r="M45">
            <v>253.91000000000003</v>
          </cell>
        </row>
        <row r="47">
          <cell r="M47">
            <v>35.770000000000003</v>
          </cell>
        </row>
        <row r="51">
          <cell r="M51">
            <v>55.17</v>
          </cell>
        </row>
        <row r="54">
          <cell r="M54">
            <v>55.98</v>
          </cell>
        </row>
        <row r="59">
          <cell r="M59">
            <v>123.21000000000001</v>
          </cell>
        </row>
        <row r="64">
          <cell r="M64">
            <v>83.199999999999989</v>
          </cell>
        </row>
        <row r="72">
          <cell r="M72">
            <v>67.27000000000001</v>
          </cell>
        </row>
        <row r="78">
          <cell r="M78">
            <v>209.88</v>
          </cell>
        </row>
      </sheetData>
      <sheetData sheetId="2" refreshError="1"/>
      <sheetData sheetId="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tement Summary"/>
      <sheetName val="Tax Invoice"/>
      <sheetName val="Credit Note"/>
      <sheetName val="Statement of Overdue"/>
    </sheetNames>
    <sheetDataSet>
      <sheetData sheetId="0" refreshError="1"/>
      <sheetData sheetId="1">
        <row r="15">
          <cell r="M15">
            <v>58.97</v>
          </cell>
        </row>
        <row r="20">
          <cell r="M20">
            <v>151.26999999999998</v>
          </cell>
        </row>
        <row r="23">
          <cell r="M23">
            <v>40.17</v>
          </cell>
        </row>
        <row r="31">
          <cell r="M31">
            <v>245.05</v>
          </cell>
        </row>
        <row r="40">
          <cell r="M40">
            <v>242.61</v>
          </cell>
        </row>
        <row r="42">
          <cell r="M42">
            <v>33.83</v>
          </cell>
        </row>
        <row r="45">
          <cell r="M45">
            <v>58.05</v>
          </cell>
        </row>
        <row r="48">
          <cell r="M48">
            <v>47.29</v>
          </cell>
        </row>
        <row r="51">
          <cell r="M51">
            <v>126.99000000000001</v>
          </cell>
        </row>
        <row r="56">
          <cell r="M56">
            <v>80.259999999999991</v>
          </cell>
        </row>
        <row r="61">
          <cell r="M61">
            <v>248.23000000000002</v>
          </cell>
        </row>
        <row r="64">
          <cell r="M64">
            <v>68.27</v>
          </cell>
        </row>
        <row r="66">
          <cell r="M66">
            <v>36.58</v>
          </cell>
        </row>
        <row r="68">
          <cell r="M68">
            <v>149.03</v>
          </cell>
        </row>
      </sheetData>
      <sheetData sheetId="2" refreshError="1"/>
      <sheetData sheetId="3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tement Summary"/>
      <sheetName val="Tax Invoice"/>
      <sheetName val="Credit Note"/>
      <sheetName val="Statement of Overdue"/>
    </sheetNames>
    <sheetDataSet>
      <sheetData sheetId="0" refreshError="1"/>
      <sheetData sheetId="1">
        <row r="20">
          <cell r="O20">
            <v>115.38999999999999</v>
          </cell>
        </row>
        <row r="23">
          <cell r="O23">
            <v>43.86</v>
          </cell>
        </row>
        <row r="33">
          <cell r="O33">
            <v>313.12</v>
          </cell>
        </row>
        <row r="40">
          <cell r="O40">
            <v>236.04000000000002</v>
          </cell>
        </row>
        <row r="44">
          <cell r="O44">
            <v>58.769999999999996</v>
          </cell>
        </row>
        <row r="50">
          <cell r="O50">
            <v>168.35000000000002</v>
          </cell>
        </row>
        <row r="56">
          <cell r="O56">
            <v>167.85</v>
          </cell>
        </row>
        <row r="59">
          <cell r="O59">
            <v>43.82</v>
          </cell>
        </row>
        <row r="65">
          <cell r="O65">
            <v>61.19</v>
          </cell>
        </row>
        <row r="71">
          <cell r="O71">
            <v>84.19</v>
          </cell>
        </row>
      </sheetData>
      <sheetData sheetId="2" refreshError="1"/>
      <sheetData sheetId="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P Vehicles"/>
      <sheetName val="Custom Fleet"/>
      <sheetName val="Puma"/>
      <sheetName val="Puma Jan"/>
      <sheetName val="Puma Feb"/>
      <sheetName val="Puma March"/>
      <sheetName val="Puma April"/>
      <sheetName val="Puma May"/>
      <sheetName val="Puma June"/>
      <sheetName val="Puma July"/>
      <sheetName val="Puma Aug"/>
      <sheetName val="Puma Sep"/>
      <sheetName val="Puma Oct"/>
      <sheetName val="Puma Nov"/>
      <sheetName val="Puma Dec"/>
      <sheetName val="Card copies "/>
      <sheetName val="Sheet1"/>
    </sheetNames>
    <sheetDataSet>
      <sheetData sheetId="0"/>
      <sheetData sheetId="1"/>
      <sheetData sheetId="2">
        <row r="1">
          <cell r="K1"/>
          <cell r="L1"/>
          <cell r="M1"/>
          <cell r="N1"/>
          <cell r="O1"/>
          <cell r="P1"/>
          <cell r="Q1"/>
          <cell r="R1"/>
          <cell r="S1"/>
          <cell r="T1"/>
        </row>
        <row r="2">
          <cell r="K2" t="str">
            <v>Fuel Card Number</v>
          </cell>
          <cell r="L2" t="str">
            <v>Fuel Type        eg: Diesel/Petrol</v>
          </cell>
          <cell r="M2" t="str">
            <v>Entity</v>
          </cell>
          <cell r="N2" t="str">
            <v>Division</v>
          </cell>
          <cell r="O2" t="str">
            <v>School/Office</v>
          </cell>
          <cell r="P2" t="str">
            <v>Department</v>
          </cell>
          <cell r="Q2" t="str">
            <v>Fund Type</v>
          </cell>
          <cell r="R2" t="str">
            <v>Posting Code</v>
          </cell>
          <cell r="S2" t="str">
            <v>Project</v>
          </cell>
          <cell r="T2" t="str">
            <v>Concatinate</v>
          </cell>
        </row>
        <row r="3">
          <cell r="K3"/>
          <cell r="L3"/>
          <cell r="M3"/>
          <cell r="N3"/>
          <cell r="O3"/>
          <cell r="P3"/>
          <cell r="Q3"/>
          <cell r="R3"/>
          <cell r="S3"/>
          <cell r="T3"/>
        </row>
        <row r="4">
          <cell r="K4">
            <v>54571137</v>
          </cell>
          <cell r="L4"/>
          <cell r="M4" t="str">
            <v>01</v>
          </cell>
          <cell r="N4" t="str">
            <v>00</v>
          </cell>
          <cell r="O4" t="str">
            <v>00</v>
          </cell>
          <cell r="P4" t="str">
            <v>0694</v>
          </cell>
          <cell r="Q4">
            <v>5</v>
          </cell>
          <cell r="R4">
            <v>25742</v>
          </cell>
          <cell r="S4">
            <v>10983</v>
          </cell>
          <cell r="T4" t="str">
            <v>010000069452574210983</v>
          </cell>
        </row>
        <row r="5">
          <cell r="K5">
            <v>18843705</v>
          </cell>
          <cell r="L5" t="str">
            <v>ULP</v>
          </cell>
          <cell r="M5" t="str">
            <v>01</v>
          </cell>
          <cell r="N5" t="str">
            <v>00</v>
          </cell>
          <cell r="O5" t="str">
            <v>00</v>
          </cell>
          <cell r="P5" t="str">
            <v>0694</v>
          </cell>
          <cell r="Q5">
            <v>1</v>
          </cell>
          <cell r="R5">
            <v>25742</v>
          </cell>
          <cell r="S5" t="str">
            <v>05518</v>
          </cell>
          <cell r="T5" t="str">
            <v>010000069412574205518</v>
          </cell>
        </row>
        <row r="6">
          <cell r="K6">
            <v>21483721</v>
          </cell>
          <cell r="L6" t="str">
            <v>ULP</v>
          </cell>
          <cell r="M6" t="str">
            <v>01</v>
          </cell>
          <cell r="N6" t="str">
            <v>00</v>
          </cell>
          <cell r="O6" t="str">
            <v>00</v>
          </cell>
          <cell r="P6" t="str">
            <v>0694</v>
          </cell>
          <cell r="Q6">
            <v>5</v>
          </cell>
          <cell r="R6">
            <v>25742</v>
          </cell>
          <cell r="S6" t="str">
            <v>01623</v>
          </cell>
          <cell r="T6" t="str">
            <v>010000069452574201623</v>
          </cell>
        </row>
        <row r="7">
          <cell r="K7">
            <v>22004583</v>
          </cell>
          <cell r="L7" t="str">
            <v>DIESEL</v>
          </cell>
          <cell r="M7" t="str">
            <v>01</v>
          </cell>
          <cell r="N7" t="str">
            <v>00</v>
          </cell>
          <cell r="O7" t="str">
            <v>00</v>
          </cell>
          <cell r="P7" t="str">
            <v>0694</v>
          </cell>
          <cell r="Q7">
            <v>5</v>
          </cell>
          <cell r="R7">
            <v>25742</v>
          </cell>
          <cell r="S7" t="str">
            <v>06519</v>
          </cell>
          <cell r="T7" t="str">
            <v>010000069452574206519</v>
          </cell>
        </row>
        <row r="8">
          <cell r="K8">
            <v>22143928</v>
          </cell>
          <cell r="L8"/>
          <cell r="M8" t="str">
            <v>01</v>
          </cell>
          <cell r="N8" t="str">
            <v>00</v>
          </cell>
          <cell r="O8" t="str">
            <v>00</v>
          </cell>
          <cell r="P8" t="str">
            <v>0694</v>
          </cell>
          <cell r="Q8">
            <v>1</v>
          </cell>
          <cell r="R8">
            <v>25742</v>
          </cell>
          <cell r="S8" t="str">
            <v>02269</v>
          </cell>
          <cell r="T8" t="str">
            <v>010000069412574202269</v>
          </cell>
        </row>
        <row r="9">
          <cell r="K9">
            <v>22257561</v>
          </cell>
          <cell r="L9" t="str">
            <v>DIESEL</v>
          </cell>
          <cell r="M9" t="str">
            <v>01</v>
          </cell>
          <cell r="N9" t="str">
            <v>00</v>
          </cell>
          <cell r="O9" t="str">
            <v>00</v>
          </cell>
          <cell r="P9" t="str">
            <v>0694</v>
          </cell>
          <cell r="Q9">
            <v>5</v>
          </cell>
          <cell r="R9">
            <v>25742</v>
          </cell>
          <cell r="S9" t="str">
            <v>01623</v>
          </cell>
          <cell r="T9" t="str">
            <v>010000069452574201623</v>
          </cell>
        </row>
        <row r="10">
          <cell r="K10">
            <v>23309833</v>
          </cell>
          <cell r="L10"/>
          <cell r="M10" t="str">
            <v>01</v>
          </cell>
          <cell r="N10" t="str">
            <v>00</v>
          </cell>
          <cell r="O10" t="str">
            <v>00</v>
          </cell>
          <cell r="P10" t="str">
            <v>0694</v>
          </cell>
          <cell r="Q10">
            <v>5</v>
          </cell>
          <cell r="R10">
            <v>25742</v>
          </cell>
          <cell r="S10">
            <v>12154</v>
          </cell>
          <cell r="T10" t="str">
            <v>010000069452574212154</v>
          </cell>
        </row>
        <row r="11">
          <cell r="K11">
            <v>59114834</v>
          </cell>
          <cell r="L11"/>
          <cell r="M11" t="str">
            <v>01</v>
          </cell>
          <cell r="N11" t="str">
            <v>00</v>
          </cell>
          <cell r="O11" t="str">
            <v>00</v>
          </cell>
          <cell r="P11" t="str">
            <v>0694</v>
          </cell>
          <cell r="Q11">
            <v>5</v>
          </cell>
          <cell r="R11">
            <v>25742</v>
          </cell>
          <cell r="S11">
            <v>12154</v>
          </cell>
          <cell r="T11" t="str">
            <v>010000069452574212154</v>
          </cell>
        </row>
        <row r="12">
          <cell r="K12">
            <v>23683559</v>
          </cell>
          <cell r="L12" t="str">
            <v>ULP</v>
          </cell>
          <cell r="M12" t="str">
            <v>01</v>
          </cell>
          <cell r="N12" t="str">
            <v>00</v>
          </cell>
          <cell r="O12" t="str">
            <v>00</v>
          </cell>
          <cell r="P12" t="str">
            <v>0694</v>
          </cell>
          <cell r="Q12">
            <v>5</v>
          </cell>
          <cell r="R12">
            <v>25742</v>
          </cell>
          <cell r="S12" t="str">
            <v>01835</v>
          </cell>
          <cell r="T12" t="str">
            <v>010000069452574201835</v>
          </cell>
        </row>
        <row r="13">
          <cell r="K13">
            <v>55330541</v>
          </cell>
          <cell r="L13" t="str">
            <v>ULP</v>
          </cell>
          <cell r="M13" t="str">
            <v>01</v>
          </cell>
          <cell r="N13" t="str">
            <v>00</v>
          </cell>
          <cell r="O13" t="str">
            <v>00</v>
          </cell>
          <cell r="P13" t="str">
            <v>0694</v>
          </cell>
          <cell r="Q13">
            <v>5</v>
          </cell>
          <cell r="R13">
            <v>25742</v>
          </cell>
          <cell r="S13" t="str">
            <v>01835</v>
          </cell>
          <cell r="T13" t="str">
            <v>010000069452574201835</v>
          </cell>
        </row>
        <row r="14">
          <cell r="K14">
            <v>61635289</v>
          </cell>
          <cell r="L14" t="str">
            <v>ULP</v>
          </cell>
          <cell r="M14" t="str">
            <v>01</v>
          </cell>
          <cell r="N14" t="str">
            <v>00</v>
          </cell>
          <cell r="O14" t="str">
            <v>00</v>
          </cell>
          <cell r="P14" t="str">
            <v>0694</v>
          </cell>
          <cell r="Q14">
            <v>5</v>
          </cell>
          <cell r="R14">
            <v>25742</v>
          </cell>
          <cell r="S14" t="str">
            <v>01835</v>
          </cell>
          <cell r="T14" t="str">
            <v>010000069452574201835</v>
          </cell>
        </row>
        <row r="15">
          <cell r="K15">
            <v>23982316</v>
          </cell>
          <cell r="L15"/>
          <cell r="M15" t="str">
            <v>01</v>
          </cell>
          <cell r="N15" t="str">
            <v>00</v>
          </cell>
          <cell r="O15" t="str">
            <v>00</v>
          </cell>
          <cell r="P15" t="str">
            <v>0363</v>
          </cell>
          <cell r="Q15">
            <v>1</v>
          </cell>
          <cell r="R15">
            <v>25742</v>
          </cell>
          <cell r="S15" t="str">
            <v>00000</v>
          </cell>
          <cell r="T15" t="str">
            <v>010000036312574200000</v>
          </cell>
        </row>
        <row r="16">
          <cell r="K16">
            <v>24150533</v>
          </cell>
          <cell r="L16"/>
          <cell r="M16" t="str">
            <v>01</v>
          </cell>
          <cell r="N16" t="str">
            <v>00</v>
          </cell>
          <cell r="O16" t="str">
            <v>00</v>
          </cell>
          <cell r="P16" t="str">
            <v>0269</v>
          </cell>
          <cell r="Q16">
            <v>1</v>
          </cell>
          <cell r="R16">
            <v>25742</v>
          </cell>
          <cell r="S16" t="str">
            <v>00000</v>
          </cell>
          <cell r="T16" t="str">
            <v>010000026912574200000</v>
          </cell>
        </row>
        <row r="17">
          <cell r="K17">
            <v>54788038</v>
          </cell>
          <cell r="L17"/>
          <cell r="M17" t="str">
            <v>01</v>
          </cell>
          <cell r="N17" t="str">
            <v>00</v>
          </cell>
          <cell r="O17" t="str">
            <v>00</v>
          </cell>
          <cell r="P17" t="str">
            <v>0269</v>
          </cell>
          <cell r="Q17">
            <v>1</v>
          </cell>
          <cell r="R17">
            <v>25742</v>
          </cell>
          <cell r="S17" t="str">
            <v>00000</v>
          </cell>
          <cell r="T17" t="str">
            <v>010000026912574200000</v>
          </cell>
        </row>
        <row r="18">
          <cell r="K18">
            <v>25177113</v>
          </cell>
          <cell r="L18"/>
          <cell r="M18" t="str">
            <v>01</v>
          </cell>
          <cell r="N18" t="str">
            <v>00</v>
          </cell>
          <cell r="O18" t="str">
            <v>00</v>
          </cell>
          <cell r="P18" t="str">
            <v>0694</v>
          </cell>
          <cell r="Q18">
            <v>1</v>
          </cell>
          <cell r="R18">
            <v>25742</v>
          </cell>
          <cell r="S18" t="str">
            <v>08199</v>
          </cell>
          <cell r="T18" t="str">
            <v>010000069412574208199</v>
          </cell>
        </row>
        <row r="19">
          <cell r="K19">
            <v>25701912</v>
          </cell>
          <cell r="L19"/>
          <cell r="M19" t="str">
            <v>01</v>
          </cell>
          <cell r="N19" t="str">
            <v>00</v>
          </cell>
          <cell r="O19" t="str">
            <v>00</v>
          </cell>
          <cell r="P19" t="str">
            <v>0363</v>
          </cell>
          <cell r="Q19">
            <v>1</v>
          </cell>
          <cell r="R19">
            <v>25742</v>
          </cell>
          <cell r="S19" t="str">
            <v>00000</v>
          </cell>
          <cell r="T19" t="str">
            <v>010000036312574200000</v>
          </cell>
        </row>
        <row r="20">
          <cell r="K20">
            <v>26054287</v>
          </cell>
          <cell r="L20"/>
          <cell r="M20" t="str">
            <v>01</v>
          </cell>
          <cell r="N20" t="str">
            <v>00</v>
          </cell>
          <cell r="O20" t="str">
            <v>00</v>
          </cell>
          <cell r="P20" t="str">
            <v>0709</v>
          </cell>
          <cell r="Q20">
            <v>5</v>
          </cell>
          <cell r="R20">
            <v>25742</v>
          </cell>
          <cell r="S20" t="str">
            <v>02267</v>
          </cell>
          <cell r="T20" t="str">
            <v>010000070952574202267</v>
          </cell>
        </row>
        <row r="21">
          <cell r="K21">
            <v>26768050</v>
          </cell>
          <cell r="L21"/>
          <cell r="M21" t="str">
            <v>01</v>
          </cell>
          <cell r="N21" t="str">
            <v>00</v>
          </cell>
          <cell r="O21" t="str">
            <v>00</v>
          </cell>
          <cell r="P21" t="str">
            <v>0694</v>
          </cell>
          <cell r="Q21">
            <v>5</v>
          </cell>
          <cell r="R21">
            <v>25742</v>
          </cell>
          <cell r="S21" t="str">
            <v>01835</v>
          </cell>
          <cell r="T21" t="str">
            <v>010000069452574201835</v>
          </cell>
        </row>
        <row r="22">
          <cell r="K22">
            <v>27398220</v>
          </cell>
          <cell r="L22" t="str">
            <v>ULP</v>
          </cell>
          <cell r="M22" t="str">
            <v>01</v>
          </cell>
          <cell r="N22" t="str">
            <v>00</v>
          </cell>
          <cell r="O22" t="str">
            <v>00</v>
          </cell>
          <cell r="P22" t="str">
            <v>0694</v>
          </cell>
          <cell r="Q22">
            <v>5</v>
          </cell>
          <cell r="R22">
            <v>25742</v>
          </cell>
          <cell r="S22" t="str">
            <v>10795</v>
          </cell>
          <cell r="T22" t="str">
            <v>010000069452574210795</v>
          </cell>
        </row>
        <row r="23">
          <cell r="K23">
            <v>28680360</v>
          </cell>
          <cell r="L23"/>
          <cell r="M23" t="str">
            <v>01</v>
          </cell>
          <cell r="N23" t="str">
            <v>00</v>
          </cell>
          <cell r="O23" t="str">
            <v>00</v>
          </cell>
          <cell r="P23" t="str">
            <v>0694</v>
          </cell>
          <cell r="Q23">
            <v>1</v>
          </cell>
          <cell r="R23">
            <v>25742</v>
          </cell>
          <cell r="S23" t="str">
            <v>01616</v>
          </cell>
          <cell r="T23" t="str">
            <v>010000069412574201616</v>
          </cell>
        </row>
        <row r="24">
          <cell r="K24">
            <v>29648549</v>
          </cell>
          <cell r="L24"/>
          <cell r="M24" t="str">
            <v>01</v>
          </cell>
          <cell r="N24" t="str">
            <v>00</v>
          </cell>
          <cell r="O24" t="str">
            <v>00</v>
          </cell>
          <cell r="P24" t="str">
            <v>0185</v>
          </cell>
          <cell r="Q24">
            <v>2</v>
          </cell>
          <cell r="R24">
            <v>25742</v>
          </cell>
          <cell r="S24" t="str">
            <v>10689</v>
          </cell>
          <cell r="T24" t="str">
            <v>010000018522574210689</v>
          </cell>
        </row>
        <row r="25">
          <cell r="K25">
            <v>50199883</v>
          </cell>
          <cell r="L25"/>
          <cell r="M25" t="str">
            <v>01</v>
          </cell>
          <cell r="N25" t="str">
            <v>00</v>
          </cell>
          <cell r="O25" t="str">
            <v>00</v>
          </cell>
          <cell r="P25" t="str">
            <v>0694</v>
          </cell>
          <cell r="Q25">
            <v>5</v>
          </cell>
          <cell r="R25">
            <v>25742</v>
          </cell>
          <cell r="S25" t="str">
            <v>01612</v>
          </cell>
          <cell r="T25" t="str">
            <v>010000069452574201612</v>
          </cell>
        </row>
        <row r="26">
          <cell r="K26">
            <v>50979037</v>
          </cell>
          <cell r="L26" t="str">
            <v>DIESEL</v>
          </cell>
          <cell r="M26" t="str">
            <v>01</v>
          </cell>
          <cell r="N26" t="str">
            <v>00</v>
          </cell>
          <cell r="O26" t="str">
            <v>00</v>
          </cell>
          <cell r="P26" t="str">
            <v>0694</v>
          </cell>
          <cell r="Q26">
            <v>5</v>
          </cell>
          <cell r="R26">
            <v>25742</v>
          </cell>
          <cell r="S26">
            <v>15008</v>
          </cell>
          <cell r="T26" t="str">
            <v>010000069452574215008</v>
          </cell>
        </row>
        <row r="27">
          <cell r="K27">
            <v>51513348</v>
          </cell>
          <cell r="L27" t="str">
            <v>DIESEL</v>
          </cell>
          <cell r="M27" t="str">
            <v>01</v>
          </cell>
          <cell r="N27" t="str">
            <v>00</v>
          </cell>
          <cell r="O27" t="str">
            <v>00</v>
          </cell>
          <cell r="P27" t="str">
            <v>0694</v>
          </cell>
          <cell r="Q27">
            <v>5</v>
          </cell>
          <cell r="R27">
            <v>25742</v>
          </cell>
          <cell r="S27" t="str">
            <v>01837</v>
          </cell>
          <cell r="T27" t="str">
            <v>010000069452574201837</v>
          </cell>
        </row>
        <row r="28">
          <cell r="K28">
            <v>51792264</v>
          </cell>
          <cell r="L28"/>
          <cell r="M28" t="str">
            <v>01</v>
          </cell>
          <cell r="N28" t="str">
            <v>00</v>
          </cell>
          <cell r="O28" t="str">
            <v>00</v>
          </cell>
          <cell r="P28" t="str">
            <v>0694</v>
          </cell>
          <cell r="Q28">
            <v>5</v>
          </cell>
          <cell r="R28">
            <v>25742</v>
          </cell>
          <cell r="S28" t="str">
            <v>01619</v>
          </cell>
          <cell r="T28" t="str">
            <v>010000069452574201619</v>
          </cell>
        </row>
        <row r="29">
          <cell r="K29">
            <v>59189919</v>
          </cell>
          <cell r="L29" t="str">
            <v>DIESEL</v>
          </cell>
          <cell r="M29" t="str">
            <v>01</v>
          </cell>
          <cell r="N29" t="str">
            <v>00</v>
          </cell>
          <cell r="O29" t="str">
            <v>00</v>
          </cell>
          <cell r="P29" t="str">
            <v>0694</v>
          </cell>
          <cell r="Q29">
            <v>5</v>
          </cell>
          <cell r="R29">
            <v>25742</v>
          </cell>
          <cell r="S29" t="str">
            <v>01835</v>
          </cell>
          <cell r="T29" t="str">
            <v>010000069452574201835</v>
          </cell>
        </row>
        <row r="30">
          <cell r="K30">
            <v>51908522</v>
          </cell>
          <cell r="L30"/>
          <cell r="M30" t="str">
            <v>01</v>
          </cell>
          <cell r="N30" t="str">
            <v>00</v>
          </cell>
          <cell r="O30" t="str">
            <v>00</v>
          </cell>
          <cell r="P30" t="str">
            <v>0709</v>
          </cell>
          <cell r="Q30">
            <v>5</v>
          </cell>
          <cell r="R30">
            <v>25742</v>
          </cell>
          <cell r="S30" t="str">
            <v>02267</v>
          </cell>
          <cell r="T30" t="str">
            <v>010000070952574202267</v>
          </cell>
        </row>
        <row r="31">
          <cell r="K31">
            <v>52119871</v>
          </cell>
          <cell r="L31" t="str">
            <v>DIESEL</v>
          </cell>
          <cell r="M31" t="str">
            <v>01</v>
          </cell>
          <cell r="N31" t="str">
            <v>00</v>
          </cell>
          <cell r="O31" t="str">
            <v>00</v>
          </cell>
          <cell r="P31" t="str">
            <v>0694</v>
          </cell>
          <cell r="Q31">
            <v>1</v>
          </cell>
          <cell r="R31">
            <v>25742</v>
          </cell>
          <cell r="S31" t="str">
            <v>05511</v>
          </cell>
          <cell r="T31" t="str">
            <v>010000069412574205511</v>
          </cell>
        </row>
        <row r="32">
          <cell r="K32">
            <v>52341178</v>
          </cell>
          <cell r="L32" t="str">
            <v>ULP</v>
          </cell>
          <cell r="M32" t="str">
            <v>01</v>
          </cell>
          <cell r="N32" t="str">
            <v>00</v>
          </cell>
          <cell r="O32" t="str">
            <v>00</v>
          </cell>
          <cell r="P32" t="str">
            <v>0694</v>
          </cell>
          <cell r="Q32">
            <v>5</v>
          </cell>
          <cell r="R32">
            <v>25742</v>
          </cell>
          <cell r="S32" t="str">
            <v>01834</v>
          </cell>
          <cell r="T32" t="str">
            <v>010000069452574201834</v>
          </cell>
        </row>
        <row r="33">
          <cell r="K33">
            <v>53976113</v>
          </cell>
          <cell r="L33"/>
          <cell r="M33" t="str">
            <v>01</v>
          </cell>
          <cell r="N33" t="str">
            <v>00</v>
          </cell>
          <cell r="O33" t="str">
            <v>00</v>
          </cell>
          <cell r="P33" t="str">
            <v>0694</v>
          </cell>
          <cell r="Q33">
            <v>1</v>
          </cell>
          <cell r="R33">
            <v>25742</v>
          </cell>
          <cell r="S33" t="str">
            <v>01614</v>
          </cell>
          <cell r="T33" t="str">
            <v>010000069412574201614</v>
          </cell>
        </row>
        <row r="34">
          <cell r="K34">
            <v>54212526</v>
          </cell>
          <cell r="L34" t="str">
            <v>DIESEL</v>
          </cell>
          <cell r="M34" t="str">
            <v>01</v>
          </cell>
          <cell r="N34" t="str">
            <v>00</v>
          </cell>
          <cell r="O34" t="str">
            <v>00</v>
          </cell>
          <cell r="P34" t="str">
            <v>0221</v>
          </cell>
          <cell r="Q34">
            <v>1</v>
          </cell>
          <cell r="R34">
            <v>25742</v>
          </cell>
          <cell r="S34" t="str">
            <v>00000</v>
          </cell>
          <cell r="T34" t="str">
            <v>010000022112574200000</v>
          </cell>
        </row>
        <row r="35">
          <cell r="K35">
            <v>55678824</v>
          </cell>
          <cell r="L35" t="str">
            <v>DIESEL</v>
          </cell>
          <cell r="M35" t="str">
            <v>01</v>
          </cell>
          <cell r="N35" t="str">
            <v>00</v>
          </cell>
          <cell r="O35" t="str">
            <v>00</v>
          </cell>
          <cell r="P35" t="str">
            <v>0694</v>
          </cell>
          <cell r="Q35">
            <v>5</v>
          </cell>
          <cell r="R35">
            <v>25742</v>
          </cell>
          <cell r="S35" t="str">
            <v>00821</v>
          </cell>
          <cell r="T35" t="str">
            <v>010000069452574200821</v>
          </cell>
        </row>
        <row r="36">
          <cell r="K36">
            <v>556788245</v>
          </cell>
          <cell r="L36" t="str">
            <v>DIESEL</v>
          </cell>
          <cell r="M36" t="str">
            <v>01</v>
          </cell>
          <cell r="N36" t="str">
            <v>00</v>
          </cell>
          <cell r="O36" t="str">
            <v>00</v>
          </cell>
          <cell r="P36" t="str">
            <v>0694</v>
          </cell>
          <cell r="Q36">
            <v>5</v>
          </cell>
          <cell r="R36">
            <v>25742</v>
          </cell>
          <cell r="S36" t="str">
            <v>00821</v>
          </cell>
          <cell r="T36" t="str">
            <v>010000069452574200821</v>
          </cell>
        </row>
        <row r="37">
          <cell r="K37">
            <v>55841547</v>
          </cell>
          <cell r="L37"/>
          <cell r="M37" t="str">
            <v>01</v>
          </cell>
          <cell r="N37" t="str">
            <v>00</v>
          </cell>
          <cell r="O37" t="str">
            <v>00</v>
          </cell>
          <cell r="P37" t="str">
            <v>0694</v>
          </cell>
          <cell r="Q37">
            <v>1</v>
          </cell>
          <cell r="R37">
            <v>25742</v>
          </cell>
          <cell r="S37" t="str">
            <v>01829</v>
          </cell>
          <cell r="T37" t="str">
            <v>010000069412574201829</v>
          </cell>
        </row>
        <row r="38">
          <cell r="K38">
            <v>52395216</v>
          </cell>
          <cell r="L38"/>
          <cell r="M38" t="str">
            <v>01</v>
          </cell>
          <cell r="N38" t="str">
            <v>00</v>
          </cell>
          <cell r="O38" t="str">
            <v>00</v>
          </cell>
          <cell r="P38" t="str">
            <v>0694</v>
          </cell>
          <cell r="Q38">
            <v>1</v>
          </cell>
          <cell r="R38">
            <v>25742</v>
          </cell>
          <cell r="S38" t="str">
            <v>01829</v>
          </cell>
          <cell r="T38" t="str">
            <v>010000069412574201829</v>
          </cell>
        </row>
        <row r="39">
          <cell r="K39">
            <v>55966989</v>
          </cell>
          <cell r="L39" t="str">
            <v>DIESEL</v>
          </cell>
          <cell r="M39" t="str">
            <v>01</v>
          </cell>
          <cell r="N39" t="str">
            <v>00</v>
          </cell>
          <cell r="O39" t="str">
            <v>00</v>
          </cell>
          <cell r="P39" t="str">
            <v>0694</v>
          </cell>
          <cell r="Q39">
            <v>5</v>
          </cell>
          <cell r="R39">
            <v>25742</v>
          </cell>
          <cell r="S39" t="str">
            <v>01617</v>
          </cell>
          <cell r="T39" t="str">
            <v>010000069452574201617</v>
          </cell>
        </row>
        <row r="40">
          <cell r="K40">
            <v>57116013</v>
          </cell>
          <cell r="L40" t="str">
            <v>DIESEL</v>
          </cell>
          <cell r="M40" t="str">
            <v>01</v>
          </cell>
          <cell r="N40" t="str">
            <v>00</v>
          </cell>
          <cell r="O40" t="str">
            <v>00</v>
          </cell>
          <cell r="P40" t="str">
            <v>0363</v>
          </cell>
          <cell r="Q40">
            <v>1</v>
          </cell>
          <cell r="R40">
            <v>25742</v>
          </cell>
          <cell r="S40" t="str">
            <v>00000</v>
          </cell>
          <cell r="T40" t="str">
            <v>010000036312574200000</v>
          </cell>
        </row>
        <row r="41">
          <cell r="K41">
            <v>57690058</v>
          </cell>
          <cell r="L41" t="str">
            <v>DIESEL</v>
          </cell>
          <cell r="M41" t="str">
            <v>01</v>
          </cell>
          <cell r="N41" t="str">
            <v>00</v>
          </cell>
          <cell r="O41" t="str">
            <v>00</v>
          </cell>
          <cell r="P41" t="str">
            <v>0694</v>
          </cell>
          <cell r="Q41">
            <v>5</v>
          </cell>
          <cell r="R41">
            <v>25742</v>
          </cell>
          <cell r="S41" t="str">
            <v>01620</v>
          </cell>
          <cell r="T41" t="str">
            <v>010000069452574201620</v>
          </cell>
        </row>
        <row r="42">
          <cell r="K42">
            <v>57940180</v>
          </cell>
          <cell r="L42" t="str">
            <v>DIESEL</v>
          </cell>
          <cell r="M42" t="str">
            <v>01</v>
          </cell>
          <cell r="N42" t="str">
            <v>00</v>
          </cell>
          <cell r="O42" t="str">
            <v>00</v>
          </cell>
          <cell r="P42" t="str">
            <v>0694</v>
          </cell>
          <cell r="Q42">
            <v>1</v>
          </cell>
          <cell r="R42">
            <v>25742</v>
          </cell>
          <cell r="S42" t="str">
            <v>05513</v>
          </cell>
          <cell r="T42" t="str">
            <v>010000069412574205513</v>
          </cell>
        </row>
        <row r="43">
          <cell r="K43">
            <v>59358969</v>
          </cell>
          <cell r="L43" t="str">
            <v>ULP</v>
          </cell>
          <cell r="M43" t="str">
            <v>01</v>
          </cell>
          <cell r="N43" t="str">
            <v>00</v>
          </cell>
          <cell r="O43" t="str">
            <v>00</v>
          </cell>
          <cell r="P43" t="str">
            <v>0694</v>
          </cell>
          <cell r="Q43">
            <v>1</v>
          </cell>
          <cell r="R43">
            <v>25742</v>
          </cell>
          <cell r="S43" t="str">
            <v>02269</v>
          </cell>
          <cell r="T43" t="str">
            <v>010000069412574202269</v>
          </cell>
        </row>
        <row r="44">
          <cell r="K44">
            <v>59615640</v>
          </cell>
          <cell r="L44" t="str">
            <v>DIESEL</v>
          </cell>
          <cell r="M44" t="str">
            <v>01</v>
          </cell>
          <cell r="N44" t="str">
            <v>00</v>
          </cell>
          <cell r="O44" t="str">
            <v>00</v>
          </cell>
          <cell r="P44" t="str">
            <v>0694</v>
          </cell>
          <cell r="Q44">
            <v>5</v>
          </cell>
          <cell r="R44">
            <v>25742</v>
          </cell>
          <cell r="S44">
            <v>13470</v>
          </cell>
          <cell r="T44" t="str">
            <v>010000069452574213470</v>
          </cell>
        </row>
        <row r="45">
          <cell r="K45">
            <v>60165833</v>
          </cell>
          <cell r="L45" t="str">
            <v>DIESEL</v>
          </cell>
          <cell r="M45" t="str">
            <v>01</v>
          </cell>
          <cell r="N45" t="str">
            <v>00</v>
          </cell>
          <cell r="O45" t="str">
            <v>00</v>
          </cell>
          <cell r="P45" t="str">
            <v>0694</v>
          </cell>
          <cell r="Q45">
            <v>1</v>
          </cell>
          <cell r="R45">
            <v>25742</v>
          </cell>
          <cell r="S45" t="str">
            <v>01624</v>
          </cell>
          <cell r="T45" t="str">
            <v>010000069412574201624</v>
          </cell>
        </row>
        <row r="46">
          <cell r="K46">
            <v>60218475</v>
          </cell>
          <cell r="L46" t="str">
            <v>DIESEL</v>
          </cell>
          <cell r="M46" t="str">
            <v>01</v>
          </cell>
          <cell r="N46" t="str">
            <v>00</v>
          </cell>
          <cell r="O46" t="str">
            <v>00</v>
          </cell>
          <cell r="P46" t="str">
            <v>0694</v>
          </cell>
          <cell r="Q46">
            <v>5</v>
          </cell>
          <cell r="R46">
            <v>25742</v>
          </cell>
          <cell r="S46" t="str">
            <v>08204</v>
          </cell>
          <cell r="T46" t="str">
            <v>010000069452574208204</v>
          </cell>
        </row>
        <row r="47">
          <cell r="K47">
            <v>60355558</v>
          </cell>
          <cell r="L47" t="str">
            <v>DIESEL</v>
          </cell>
          <cell r="M47" t="str">
            <v>01</v>
          </cell>
          <cell r="N47" t="str">
            <v>00</v>
          </cell>
          <cell r="O47" t="str">
            <v>00</v>
          </cell>
          <cell r="P47" t="str">
            <v>0694</v>
          </cell>
          <cell r="Q47">
            <v>5</v>
          </cell>
          <cell r="R47">
            <v>25742</v>
          </cell>
          <cell r="S47" t="str">
            <v>01834</v>
          </cell>
          <cell r="T47" t="str">
            <v>010000069452574201834</v>
          </cell>
        </row>
        <row r="48">
          <cell r="K48">
            <v>60919635</v>
          </cell>
          <cell r="L48" t="str">
            <v>DIESEL</v>
          </cell>
          <cell r="M48" t="str">
            <v>01</v>
          </cell>
          <cell r="N48" t="str">
            <v>00</v>
          </cell>
          <cell r="O48" t="str">
            <v>00</v>
          </cell>
          <cell r="P48" t="str">
            <v>0694</v>
          </cell>
          <cell r="Q48">
            <v>1</v>
          </cell>
          <cell r="R48">
            <v>25742</v>
          </cell>
          <cell r="S48" t="str">
            <v>08756</v>
          </cell>
          <cell r="T48" t="str">
            <v>010000069412574208756</v>
          </cell>
        </row>
        <row r="49">
          <cell r="K49">
            <v>61168224</v>
          </cell>
          <cell r="L49"/>
          <cell r="M49" t="str">
            <v>01</v>
          </cell>
          <cell r="N49" t="str">
            <v>00</v>
          </cell>
          <cell r="O49" t="str">
            <v>00</v>
          </cell>
          <cell r="P49" t="str">
            <v>0694</v>
          </cell>
          <cell r="Q49">
            <v>1</v>
          </cell>
          <cell r="R49">
            <v>25742</v>
          </cell>
          <cell r="S49" t="str">
            <v>01614</v>
          </cell>
          <cell r="T49" t="str">
            <v>010000069412574201614</v>
          </cell>
        </row>
        <row r="50">
          <cell r="K50">
            <v>61546601</v>
          </cell>
          <cell r="L50" t="str">
            <v>DIESEL</v>
          </cell>
          <cell r="M50" t="str">
            <v>01</v>
          </cell>
          <cell r="N50" t="str">
            <v>00</v>
          </cell>
          <cell r="O50" t="str">
            <v>00</v>
          </cell>
          <cell r="P50" t="str">
            <v>0363</v>
          </cell>
          <cell r="Q50">
            <v>1</v>
          </cell>
          <cell r="R50">
            <v>25742</v>
          </cell>
          <cell r="S50" t="str">
            <v>00000</v>
          </cell>
          <cell r="T50" t="str">
            <v>010000036312574200000</v>
          </cell>
        </row>
        <row r="51">
          <cell r="K51">
            <v>60085015</v>
          </cell>
          <cell r="L51" t="str">
            <v>DIESEL</v>
          </cell>
          <cell r="M51" t="str">
            <v>01</v>
          </cell>
          <cell r="N51" t="str">
            <v>00</v>
          </cell>
          <cell r="O51" t="str">
            <v>00</v>
          </cell>
          <cell r="P51" t="str">
            <v>0363</v>
          </cell>
          <cell r="Q51">
            <v>1</v>
          </cell>
          <cell r="R51">
            <v>25742</v>
          </cell>
          <cell r="S51" t="str">
            <v>00000</v>
          </cell>
          <cell r="T51" t="str">
            <v>010000036312574200000</v>
          </cell>
        </row>
        <row r="52">
          <cell r="K52">
            <v>61552500</v>
          </cell>
          <cell r="L52"/>
          <cell r="M52" t="str">
            <v>01</v>
          </cell>
          <cell r="N52" t="str">
            <v>00</v>
          </cell>
          <cell r="O52" t="str">
            <v>00</v>
          </cell>
          <cell r="P52" t="str">
            <v>0694</v>
          </cell>
          <cell r="Q52">
            <v>1</v>
          </cell>
          <cell r="R52">
            <v>25742</v>
          </cell>
          <cell r="S52" t="str">
            <v>05510</v>
          </cell>
          <cell r="T52" t="str">
            <v>010000069412574205510</v>
          </cell>
        </row>
        <row r="53">
          <cell r="K53">
            <v>61714324</v>
          </cell>
          <cell r="L53" t="str">
            <v>ULP</v>
          </cell>
          <cell r="M53" t="str">
            <v>01</v>
          </cell>
          <cell r="N53" t="str">
            <v>00</v>
          </cell>
          <cell r="O53" t="str">
            <v>00</v>
          </cell>
          <cell r="P53" t="str">
            <v>0694</v>
          </cell>
          <cell r="Q53">
            <v>1</v>
          </cell>
          <cell r="R53">
            <v>25742</v>
          </cell>
          <cell r="S53" t="str">
            <v>01621</v>
          </cell>
          <cell r="T53" t="str">
            <v>010000069412574201621</v>
          </cell>
        </row>
        <row r="54">
          <cell r="K54">
            <v>61796156</v>
          </cell>
          <cell r="L54" t="str">
            <v>DIESEL</v>
          </cell>
          <cell r="M54" t="str">
            <v>01</v>
          </cell>
          <cell r="N54" t="str">
            <v>00</v>
          </cell>
          <cell r="O54" t="str">
            <v>00</v>
          </cell>
          <cell r="P54" t="str">
            <v>0694</v>
          </cell>
          <cell r="Q54">
            <v>5</v>
          </cell>
          <cell r="R54">
            <v>25742</v>
          </cell>
          <cell r="S54" t="str">
            <v>02273</v>
          </cell>
          <cell r="T54" t="str">
            <v>010000069452574202273</v>
          </cell>
        </row>
        <row r="55">
          <cell r="K55">
            <v>62817308</v>
          </cell>
          <cell r="L55" t="str">
            <v>DIESEL</v>
          </cell>
          <cell r="M55" t="str">
            <v>01</v>
          </cell>
          <cell r="N55" t="str">
            <v>00</v>
          </cell>
          <cell r="O55" t="str">
            <v>00</v>
          </cell>
          <cell r="P55" t="str">
            <v>0694</v>
          </cell>
          <cell r="Q55">
            <v>1</v>
          </cell>
          <cell r="R55">
            <v>25742</v>
          </cell>
          <cell r="S55" t="str">
            <v>01833</v>
          </cell>
          <cell r="T55" t="str">
            <v>010000069412574201833</v>
          </cell>
        </row>
        <row r="56">
          <cell r="K56">
            <v>63312499</v>
          </cell>
          <cell r="L56" t="str">
            <v>DIESEL</v>
          </cell>
          <cell r="M56" t="str">
            <v>01</v>
          </cell>
          <cell r="N56" t="str">
            <v>00</v>
          </cell>
          <cell r="O56" t="str">
            <v>00</v>
          </cell>
          <cell r="P56" t="str">
            <v>0694</v>
          </cell>
          <cell r="Q56">
            <v>1</v>
          </cell>
          <cell r="R56">
            <v>25742</v>
          </cell>
          <cell r="S56" t="str">
            <v>01625</v>
          </cell>
          <cell r="T56" t="str">
            <v>010000069412574201625</v>
          </cell>
        </row>
        <row r="57">
          <cell r="K57">
            <v>63565435</v>
          </cell>
          <cell r="L57" t="str">
            <v>DIESEL</v>
          </cell>
          <cell r="M57" t="str">
            <v>01</v>
          </cell>
          <cell r="N57" t="str">
            <v>00</v>
          </cell>
          <cell r="O57" t="str">
            <v>00</v>
          </cell>
          <cell r="P57" t="str">
            <v>0694</v>
          </cell>
          <cell r="Q57">
            <v>1</v>
          </cell>
          <cell r="R57">
            <v>25742</v>
          </cell>
          <cell r="S57" t="str">
            <v>01611</v>
          </cell>
          <cell r="T57" t="str">
            <v>010000069412574201611</v>
          </cell>
        </row>
        <row r="58">
          <cell r="K58">
            <v>64429599</v>
          </cell>
          <cell r="L58" t="str">
            <v>DIESEL</v>
          </cell>
          <cell r="M58" t="str">
            <v>01</v>
          </cell>
          <cell r="N58" t="str">
            <v>00</v>
          </cell>
          <cell r="O58" t="str">
            <v>00</v>
          </cell>
          <cell r="P58" t="str">
            <v>0363</v>
          </cell>
          <cell r="Q58">
            <v>1</v>
          </cell>
          <cell r="R58">
            <v>25742</v>
          </cell>
          <cell r="S58" t="str">
            <v>00000</v>
          </cell>
          <cell r="T58" t="str">
            <v>010000036312574200000</v>
          </cell>
        </row>
        <row r="59">
          <cell r="K59">
            <v>65172354</v>
          </cell>
          <cell r="L59" t="str">
            <v>DIESEL</v>
          </cell>
          <cell r="M59" t="str">
            <v>01</v>
          </cell>
          <cell r="N59" t="str">
            <v>00</v>
          </cell>
          <cell r="O59" t="str">
            <v>00</v>
          </cell>
          <cell r="P59" t="str">
            <v>0694</v>
          </cell>
          <cell r="Q59">
            <v>1</v>
          </cell>
          <cell r="R59">
            <v>25742</v>
          </cell>
          <cell r="S59" t="str">
            <v>05517</v>
          </cell>
          <cell r="T59" t="str">
            <v>010000069412574205517</v>
          </cell>
        </row>
        <row r="60">
          <cell r="K60">
            <v>65215294</v>
          </cell>
          <cell r="L60"/>
          <cell r="M60" t="str">
            <v>01</v>
          </cell>
          <cell r="N60" t="str">
            <v>00</v>
          </cell>
          <cell r="O60" t="str">
            <v>00</v>
          </cell>
          <cell r="P60" t="str">
            <v>0694</v>
          </cell>
          <cell r="Q60">
            <v>1</v>
          </cell>
          <cell r="R60">
            <v>25742</v>
          </cell>
          <cell r="S60" t="str">
            <v>01625</v>
          </cell>
          <cell r="T60" t="str">
            <v>010000069412574201625</v>
          </cell>
        </row>
        <row r="61">
          <cell r="K61">
            <v>66004853</v>
          </cell>
          <cell r="L61"/>
          <cell r="M61" t="str">
            <v>01</v>
          </cell>
          <cell r="N61" t="str">
            <v>00</v>
          </cell>
          <cell r="O61" t="str">
            <v>00</v>
          </cell>
          <cell r="P61" t="str">
            <v>0694</v>
          </cell>
          <cell r="Q61">
            <v>5</v>
          </cell>
          <cell r="R61">
            <v>25742</v>
          </cell>
          <cell r="S61">
            <v>11620</v>
          </cell>
          <cell r="T61" t="str">
            <v>010000069452574211620</v>
          </cell>
        </row>
        <row r="62">
          <cell r="K62">
            <v>65406208</v>
          </cell>
          <cell r="L62"/>
          <cell r="M62" t="str">
            <v>01</v>
          </cell>
          <cell r="N62" t="str">
            <v>00</v>
          </cell>
          <cell r="O62" t="str">
            <v>00</v>
          </cell>
          <cell r="P62" t="str">
            <v>0694</v>
          </cell>
          <cell r="Q62">
            <v>5</v>
          </cell>
          <cell r="R62">
            <v>25742</v>
          </cell>
          <cell r="S62">
            <v>11620</v>
          </cell>
          <cell r="T62" t="str">
            <v>010000069452574211620</v>
          </cell>
        </row>
        <row r="63">
          <cell r="K63">
            <v>66095836</v>
          </cell>
          <cell r="L63" t="str">
            <v>ULP</v>
          </cell>
          <cell r="M63" t="str">
            <v>01</v>
          </cell>
          <cell r="N63" t="str">
            <v>00</v>
          </cell>
          <cell r="O63" t="str">
            <v>00</v>
          </cell>
          <cell r="P63" t="str">
            <v>0694</v>
          </cell>
          <cell r="Q63">
            <v>1</v>
          </cell>
          <cell r="R63">
            <v>25742</v>
          </cell>
          <cell r="S63" t="str">
            <v>01832</v>
          </cell>
          <cell r="T63" t="str">
            <v>010000069412574201832</v>
          </cell>
        </row>
        <row r="64">
          <cell r="K64">
            <v>56398273</v>
          </cell>
          <cell r="L64" t="str">
            <v>DIESEL</v>
          </cell>
          <cell r="M64" t="str">
            <v>01</v>
          </cell>
          <cell r="N64" t="str">
            <v>00</v>
          </cell>
          <cell r="O64" t="str">
            <v>00</v>
          </cell>
          <cell r="P64" t="str">
            <v>0269</v>
          </cell>
          <cell r="Q64">
            <v>1</v>
          </cell>
          <cell r="R64">
            <v>25742</v>
          </cell>
          <cell r="S64" t="str">
            <v>00000</v>
          </cell>
          <cell r="T64" t="str">
            <v>010000026912574200000</v>
          </cell>
        </row>
        <row r="65">
          <cell r="K65">
            <v>63725609</v>
          </cell>
          <cell r="L65" t="str">
            <v>DIESEL</v>
          </cell>
          <cell r="M65" t="str">
            <v>01</v>
          </cell>
          <cell r="N65" t="str">
            <v>00</v>
          </cell>
          <cell r="O65" t="str">
            <v>00</v>
          </cell>
          <cell r="P65" t="str">
            <v>0269</v>
          </cell>
          <cell r="Q65">
            <v>1</v>
          </cell>
          <cell r="R65">
            <v>25742</v>
          </cell>
          <cell r="S65" t="str">
            <v>00000</v>
          </cell>
          <cell r="T65" t="str">
            <v>010000026912574200000</v>
          </cell>
        </row>
        <row r="66">
          <cell r="K66"/>
          <cell r="L66"/>
          <cell r="M66" t="str">
            <v>01</v>
          </cell>
          <cell r="N66" t="str">
            <v>00</v>
          </cell>
          <cell r="O66" t="str">
            <v>00</v>
          </cell>
          <cell r="P66"/>
          <cell r="Q66"/>
          <cell r="R66">
            <v>25742</v>
          </cell>
          <cell r="S66" t="str">
            <v>05992</v>
          </cell>
          <cell r="T66"/>
        </row>
        <row r="67">
          <cell r="K67"/>
          <cell r="L67"/>
          <cell r="M67" t="str">
            <v>01</v>
          </cell>
          <cell r="N67" t="str">
            <v>00</v>
          </cell>
          <cell r="O67" t="str">
            <v>00</v>
          </cell>
          <cell r="P67"/>
          <cell r="Q67"/>
          <cell r="R67">
            <v>25742</v>
          </cell>
          <cell r="S67"/>
          <cell r="T67"/>
        </row>
        <row r="68">
          <cell r="K68"/>
          <cell r="L68"/>
          <cell r="M68" t="str">
            <v>01</v>
          </cell>
          <cell r="N68" t="str">
            <v>00</v>
          </cell>
          <cell r="O68" t="str">
            <v>00</v>
          </cell>
          <cell r="P68" t="str">
            <v>0363</v>
          </cell>
          <cell r="Q68">
            <v>1</v>
          </cell>
          <cell r="R68">
            <v>25742</v>
          </cell>
          <cell r="S68" t="str">
            <v>00000</v>
          </cell>
          <cell r="T68"/>
        </row>
        <row r="69">
          <cell r="K69"/>
          <cell r="L69"/>
          <cell r="M69" t="str">
            <v>01</v>
          </cell>
          <cell r="N69" t="str">
            <v>00</v>
          </cell>
          <cell r="O69" t="str">
            <v>00</v>
          </cell>
          <cell r="P69" t="str">
            <v>0363</v>
          </cell>
          <cell r="Q69">
            <v>1</v>
          </cell>
          <cell r="R69">
            <v>25742</v>
          </cell>
          <cell r="S69" t="str">
            <v>00000</v>
          </cell>
          <cell r="T69"/>
        </row>
        <row r="70">
          <cell r="K70"/>
          <cell r="L70"/>
          <cell r="M70" t="str">
            <v>01</v>
          </cell>
          <cell r="N70" t="str">
            <v>00</v>
          </cell>
          <cell r="O70" t="str">
            <v>00</v>
          </cell>
          <cell r="P70"/>
          <cell r="Q70"/>
          <cell r="R70">
            <v>25742</v>
          </cell>
          <cell r="S70"/>
          <cell r="T70"/>
        </row>
        <row r="71">
          <cell r="K71"/>
          <cell r="L71"/>
          <cell r="M71" t="str">
            <v>01</v>
          </cell>
          <cell r="N71" t="str">
            <v>00</v>
          </cell>
          <cell r="O71" t="str">
            <v>00</v>
          </cell>
          <cell r="P71" t="str">
            <v>0173</v>
          </cell>
          <cell r="Q71">
            <v>2</v>
          </cell>
          <cell r="R71">
            <v>25742</v>
          </cell>
          <cell r="S71" t="str">
            <v>08375</v>
          </cell>
          <cell r="T71"/>
        </row>
        <row r="72">
          <cell r="K72"/>
          <cell r="L72"/>
          <cell r="M72" t="str">
            <v>01</v>
          </cell>
          <cell r="N72" t="str">
            <v>00</v>
          </cell>
          <cell r="O72" t="str">
            <v>00</v>
          </cell>
          <cell r="P72" t="str">
            <v>0185</v>
          </cell>
          <cell r="Q72">
            <v>2</v>
          </cell>
          <cell r="R72">
            <v>25742</v>
          </cell>
          <cell r="S72">
            <v>13679</v>
          </cell>
          <cell r="T72"/>
        </row>
        <row r="73">
          <cell r="K73"/>
          <cell r="L73"/>
          <cell r="M73" t="str">
            <v>01</v>
          </cell>
          <cell r="N73" t="str">
            <v>00</v>
          </cell>
          <cell r="O73" t="str">
            <v>00</v>
          </cell>
          <cell r="P73" t="str">
            <v>0693</v>
          </cell>
          <cell r="Q73">
            <v>1</v>
          </cell>
          <cell r="R73">
            <v>25742</v>
          </cell>
          <cell r="S73" t="str">
            <v>11512</v>
          </cell>
          <cell r="T73"/>
        </row>
        <row r="74">
          <cell r="K74"/>
          <cell r="L74"/>
          <cell r="M74" t="str">
            <v>01</v>
          </cell>
          <cell r="N74" t="str">
            <v>00</v>
          </cell>
          <cell r="O74" t="str">
            <v>00</v>
          </cell>
          <cell r="P74" t="str">
            <v>0694</v>
          </cell>
          <cell r="Q74">
            <v>5</v>
          </cell>
          <cell r="R74">
            <v>25742</v>
          </cell>
          <cell r="S74" t="str">
            <v>01623</v>
          </cell>
          <cell r="T74"/>
        </row>
        <row r="75">
          <cell r="K75"/>
          <cell r="L75"/>
          <cell r="M75" t="str">
            <v>01</v>
          </cell>
          <cell r="N75" t="str">
            <v>00</v>
          </cell>
          <cell r="O75" t="str">
            <v>00</v>
          </cell>
          <cell r="P75" t="str">
            <v>0693</v>
          </cell>
          <cell r="Q75">
            <v>1</v>
          </cell>
          <cell r="R75">
            <v>25742</v>
          </cell>
          <cell r="S75" t="str">
            <v>11512</v>
          </cell>
          <cell r="T75"/>
        </row>
        <row r="76">
          <cell r="K76"/>
          <cell r="L76"/>
          <cell r="M76" t="str">
            <v>01</v>
          </cell>
          <cell r="N76" t="str">
            <v>00</v>
          </cell>
          <cell r="O76" t="str">
            <v>00</v>
          </cell>
          <cell r="P76" t="str">
            <v>0694</v>
          </cell>
          <cell r="Q76">
            <v>5</v>
          </cell>
          <cell r="R76">
            <v>25742</v>
          </cell>
          <cell r="S76" t="str">
            <v>01626</v>
          </cell>
          <cell r="T76"/>
        </row>
        <row r="77">
          <cell r="K77"/>
          <cell r="L77"/>
          <cell r="M77" t="str">
            <v>01</v>
          </cell>
          <cell r="N77" t="str">
            <v>00</v>
          </cell>
          <cell r="O77" t="str">
            <v>00</v>
          </cell>
          <cell r="P77" t="str">
            <v>0722</v>
          </cell>
          <cell r="Q77">
            <v>1</v>
          </cell>
          <cell r="R77">
            <v>25742</v>
          </cell>
          <cell r="S77" t="str">
            <v>11055</v>
          </cell>
          <cell r="T77"/>
        </row>
        <row r="78">
          <cell r="K78"/>
          <cell r="L78"/>
          <cell r="M78" t="str">
            <v>01</v>
          </cell>
          <cell r="N78" t="str">
            <v>00</v>
          </cell>
          <cell r="O78" t="str">
            <v>00</v>
          </cell>
          <cell r="P78" t="str">
            <v>0694</v>
          </cell>
          <cell r="Q78">
            <v>5</v>
          </cell>
          <cell r="R78">
            <v>25742</v>
          </cell>
          <cell r="S78" t="str">
            <v>01626</v>
          </cell>
          <cell r="T78"/>
        </row>
        <row r="79">
          <cell r="K79"/>
          <cell r="L79"/>
          <cell r="M79" t="str">
            <v>01</v>
          </cell>
          <cell r="N79" t="str">
            <v>00</v>
          </cell>
          <cell r="O79" t="str">
            <v>00</v>
          </cell>
          <cell r="P79" t="str">
            <v>0363</v>
          </cell>
          <cell r="Q79">
            <v>1</v>
          </cell>
          <cell r="R79">
            <v>25742</v>
          </cell>
          <cell r="S79" t="str">
            <v>00000</v>
          </cell>
          <cell r="T79"/>
        </row>
        <row r="80">
          <cell r="K80"/>
          <cell r="L80"/>
          <cell r="M80" t="str">
            <v>01</v>
          </cell>
          <cell r="N80" t="str">
            <v>00</v>
          </cell>
          <cell r="O80" t="str">
            <v>00</v>
          </cell>
          <cell r="P80" t="str">
            <v>0722</v>
          </cell>
          <cell r="Q80">
            <v>1</v>
          </cell>
          <cell r="R80">
            <v>25742</v>
          </cell>
          <cell r="S80" t="str">
            <v>11055</v>
          </cell>
          <cell r="T80"/>
        </row>
        <row r="81">
          <cell r="K81">
            <v>59926906</v>
          </cell>
          <cell r="L81" t="str">
            <v>ULP</v>
          </cell>
          <cell r="M81" t="str">
            <v>01</v>
          </cell>
          <cell r="N81" t="str">
            <v>00</v>
          </cell>
          <cell r="O81" t="str">
            <v>00</v>
          </cell>
          <cell r="P81" t="str">
            <v>0296</v>
          </cell>
          <cell r="Q81">
            <v>1</v>
          </cell>
          <cell r="R81">
            <v>25742</v>
          </cell>
          <cell r="S81" t="str">
            <v>10931</v>
          </cell>
          <cell r="T81" t="str">
            <v>010000029612574210931</v>
          </cell>
        </row>
        <row r="82">
          <cell r="K82"/>
          <cell r="L82"/>
          <cell r="M82" t="str">
            <v>01</v>
          </cell>
          <cell r="N82" t="str">
            <v>00</v>
          </cell>
          <cell r="O82" t="str">
            <v>00</v>
          </cell>
          <cell r="P82" t="str">
            <v>0722</v>
          </cell>
          <cell r="Q82">
            <v>1</v>
          </cell>
          <cell r="R82">
            <v>25742</v>
          </cell>
          <cell r="S82" t="str">
            <v>11055</v>
          </cell>
          <cell r="T82" t="str">
            <v>010000072212574211055</v>
          </cell>
        </row>
        <row r="83">
          <cell r="K83"/>
          <cell r="L83"/>
          <cell r="M83" t="str">
            <v>01</v>
          </cell>
          <cell r="N83" t="str">
            <v>00</v>
          </cell>
          <cell r="O83" t="str">
            <v>00</v>
          </cell>
          <cell r="P83" t="str">
            <v>0722</v>
          </cell>
          <cell r="Q83">
            <v>1</v>
          </cell>
          <cell r="R83">
            <v>25742</v>
          </cell>
          <cell r="S83">
            <v>11055</v>
          </cell>
          <cell r="T83" t="str">
            <v>010000072212574211055</v>
          </cell>
        </row>
        <row r="84">
          <cell r="K84"/>
          <cell r="L84"/>
          <cell r="M84" t="str">
            <v>01</v>
          </cell>
          <cell r="N84" t="str">
            <v>00</v>
          </cell>
          <cell r="O84" t="str">
            <v>00</v>
          </cell>
          <cell r="P84" t="str">
            <v>0694</v>
          </cell>
          <cell r="Q84">
            <v>5</v>
          </cell>
          <cell r="R84">
            <v>25742</v>
          </cell>
          <cell r="S84" t="str">
            <v>01612</v>
          </cell>
          <cell r="T84" t="str">
            <v>010000069452574201612</v>
          </cell>
        </row>
        <row r="85">
          <cell r="K85"/>
          <cell r="L85"/>
          <cell r="M85" t="str">
            <v>01</v>
          </cell>
          <cell r="N85" t="str">
            <v>00</v>
          </cell>
          <cell r="O85" t="str">
            <v>00</v>
          </cell>
          <cell r="P85" t="str">
            <v>0706</v>
          </cell>
          <cell r="Q85">
            <v>5</v>
          </cell>
          <cell r="R85">
            <v>25742</v>
          </cell>
          <cell r="S85" t="str">
            <v>02278</v>
          </cell>
          <cell r="T85" t="str">
            <v>010000070652574202278</v>
          </cell>
        </row>
        <row r="86">
          <cell r="K86"/>
          <cell r="L86"/>
          <cell r="M86" t="str">
            <v>01</v>
          </cell>
          <cell r="N86" t="str">
            <v>00</v>
          </cell>
          <cell r="O86" t="str">
            <v>00</v>
          </cell>
          <cell r="P86" t="str">
            <v>0363</v>
          </cell>
          <cell r="Q86">
            <v>1</v>
          </cell>
          <cell r="R86">
            <v>25742</v>
          </cell>
          <cell r="S86" t="str">
            <v>00000</v>
          </cell>
          <cell r="T86" t="str">
            <v>010000036312574200000</v>
          </cell>
        </row>
        <row r="87">
          <cell r="K87"/>
          <cell r="L87"/>
          <cell r="M87" t="str">
            <v>01</v>
          </cell>
          <cell r="N87" t="str">
            <v>00</v>
          </cell>
          <cell r="O87" t="str">
            <v>00</v>
          </cell>
          <cell r="P87"/>
          <cell r="Q87"/>
          <cell r="R87">
            <v>25742</v>
          </cell>
          <cell r="S87"/>
          <cell r="T87" t="str">
            <v>01000025742</v>
          </cell>
        </row>
        <row r="88">
          <cell r="K88"/>
          <cell r="L88"/>
          <cell r="M88" t="str">
            <v>01</v>
          </cell>
          <cell r="N88" t="str">
            <v>00</v>
          </cell>
          <cell r="O88" t="str">
            <v>00</v>
          </cell>
          <cell r="P88" t="str">
            <v>0127</v>
          </cell>
          <cell r="Q88">
            <v>1</v>
          </cell>
          <cell r="R88">
            <v>25742</v>
          </cell>
          <cell r="S88" t="str">
            <v>00000</v>
          </cell>
          <cell r="T88" t="str">
            <v>010000012712574200000</v>
          </cell>
        </row>
        <row r="89">
          <cell r="K89"/>
          <cell r="L89"/>
          <cell r="M89" t="str">
            <v>01</v>
          </cell>
          <cell r="N89" t="str">
            <v>00</v>
          </cell>
          <cell r="O89" t="str">
            <v>00</v>
          </cell>
          <cell r="P89" t="str">
            <v>0189</v>
          </cell>
          <cell r="Q89">
            <v>5</v>
          </cell>
          <cell r="R89">
            <v>25742</v>
          </cell>
          <cell r="S89" t="str">
            <v>00000</v>
          </cell>
          <cell r="T89" t="str">
            <v>010000018952574200000</v>
          </cell>
        </row>
        <row r="90">
          <cell r="K90"/>
          <cell r="L90"/>
          <cell r="M90" t="str">
            <v>01</v>
          </cell>
          <cell r="N90" t="str">
            <v>00</v>
          </cell>
          <cell r="O90" t="str">
            <v>00</v>
          </cell>
          <cell r="P90" t="str">
            <v>0709</v>
          </cell>
          <cell r="Q90">
            <v>5</v>
          </cell>
          <cell r="R90">
            <v>25742</v>
          </cell>
          <cell r="S90" t="str">
            <v>02267</v>
          </cell>
          <cell r="T90" t="str">
            <v>010000070952574202267</v>
          </cell>
        </row>
        <row r="91">
          <cell r="K91"/>
          <cell r="L91"/>
          <cell r="M91" t="str">
            <v>01</v>
          </cell>
          <cell r="N91" t="str">
            <v>00</v>
          </cell>
          <cell r="O91" t="str">
            <v>00</v>
          </cell>
          <cell r="P91" t="str">
            <v>0182</v>
          </cell>
          <cell r="Q91">
            <v>1</v>
          </cell>
          <cell r="R91">
            <v>25742</v>
          </cell>
          <cell r="S91" t="str">
            <v>02433</v>
          </cell>
          <cell r="T91" t="str">
            <v>010000018212574202433</v>
          </cell>
        </row>
        <row r="92">
          <cell r="K92"/>
          <cell r="L92"/>
          <cell r="M92" t="str">
            <v>01</v>
          </cell>
          <cell r="N92" t="str">
            <v>00</v>
          </cell>
          <cell r="O92" t="str">
            <v>00</v>
          </cell>
          <cell r="P92"/>
          <cell r="Q92"/>
          <cell r="R92">
            <v>25742</v>
          </cell>
          <cell r="S92"/>
          <cell r="T92" t="str">
            <v>01000025742</v>
          </cell>
        </row>
        <row r="93">
          <cell r="K93"/>
          <cell r="L93"/>
          <cell r="M93" t="str">
            <v>01</v>
          </cell>
          <cell r="N93" t="str">
            <v>00</v>
          </cell>
          <cell r="O93" t="str">
            <v>00</v>
          </cell>
          <cell r="P93" t="str">
            <v>0709</v>
          </cell>
          <cell r="Q93">
            <v>5</v>
          </cell>
          <cell r="R93">
            <v>25742</v>
          </cell>
          <cell r="S93" t="str">
            <v>02267</v>
          </cell>
          <cell r="T93" t="str">
            <v>010000070952574202267</v>
          </cell>
        </row>
        <row r="94">
          <cell r="K94"/>
          <cell r="L94"/>
          <cell r="M94" t="str">
            <v>01</v>
          </cell>
          <cell r="N94" t="str">
            <v>00</v>
          </cell>
          <cell r="O94" t="str">
            <v>00</v>
          </cell>
          <cell r="P94"/>
          <cell r="Q94"/>
          <cell r="R94">
            <v>25742</v>
          </cell>
          <cell r="S94"/>
          <cell r="T94" t="str">
            <v>01000025742</v>
          </cell>
        </row>
        <row r="95">
          <cell r="K95"/>
          <cell r="L95"/>
          <cell r="M95" t="str">
            <v>01</v>
          </cell>
          <cell r="N95" t="str">
            <v>00</v>
          </cell>
          <cell r="O95" t="str">
            <v>00</v>
          </cell>
          <cell r="P95"/>
          <cell r="Q95"/>
          <cell r="R95">
            <v>25742</v>
          </cell>
          <cell r="S95"/>
          <cell r="T95" t="str">
            <v>01000025742</v>
          </cell>
        </row>
        <row r="96">
          <cell r="K96"/>
          <cell r="L96"/>
          <cell r="M96" t="str">
            <v>01</v>
          </cell>
          <cell r="N96" t="str">
            <v>00</v>
          </cell>
          <cell r="O96" t="str">
            <v>00</v>
          </cell>
          <cell r="P96" t="str">
            <v>0321</v>
          </cell>
          <cell r="Q96">
            <v>1</v>
          </cell>
          <cell r="R96">
            <v>25742</v>
          </cell>
          <cell r="S96" t="str">
            <v>00000</v>
          </cell>
          <cell r="T96" t="str">
            <v>010000032112574200000</v>
          </cell>
        </row>
        <row r="97">
          <cell r="K97"/>
          <cell r="L97"/>
          <cell r="M97" t="str">
            <v>01</v>
          </cell>
          <cell r="N97" t="str">
            <v>00</v>
          </cell>
          <cell r="O97" t="str">
            <v>00</v>
          </cell>
          <cell r="P97"/>
          <cell r="Q97"/>
          <cell r="R97">
            <v>25742</v>
          </cell>
          <cell r="S97"/>
          <cell r="T97" t="str">
            <v>01000025742</v>
          </cell>
        </row>
        <row r="98">
          <cell r="K98"/>
          <cell r="L98"/>
          <cell r="M98" t="str">
            <v>01</v>
          </cell>
          <cell r="N98" t="str">
            <v>00</v>
          </cell>
          <cell r="O98" t="str">
            <v>00</v>
          </cell>
          <cell r="P98" t="str">
            <v>0363</v>
          </cell>
          <cell r="Q98">
            <v>1</v>
          </cell>
          <cell r="R98">
            <v>25742</v>
          </cell>
          <cell r="S98" t="str">
            <v>00000</v>
          </cell>
          <cell r="T98" t="str">
            <v>010000036312574200000</v>
          </cell>
        </row>
        <row r="99">
          <cell r="K99"/>
          <cell r="L99"/>
          <cell r="M99" t="str">
            <v>01</v>
          </cell>
          <cell r="N99" t="str">
            <v>00</v>
          </cell>
          <cell r="O99" t="str">
            <v>00</v>
          </cell>
          <cell r="P99"/>
          <cell r="Q99"/>
          <cell r="R99">
            <v>25742</v>
          </cell>
          <cell r="S99"/>
          <cell r="T99"/>
        </row>
        <row r="100">
          <cell r="K100"/>
          <cell r="L100"/>
          <cell r="M100" t="str">
            <v>01</v>
          </cell>
          <cell r="N100" t="str">
            <v>00</v>
          </cell>
          <cell r="O100" t="str">
            <v>00</v>
          </cell>
          <cell r="P100" t="str">
            <v>0378</v>
          </cell>
          <cell r="Q100">
            <v>1</v>
          </cell>
          <cell r="R100">
            <v>25742</v>
          </cell>
          <cell r="S100" t="str">
            <v>00000</v>
          </cell>
          <cell r="T100"/>
        </row>
        <row r="101">
          <cell r="K101"/>
          <cell r="L101"/>
          <cell r="M101" t="str">
            <v>01</v>
          </cell>
          <cell r="N101" t="str">
            <v>00</v>
          </cell>
          <cell r="O101" t="str">
            <v>00</v>
          </cell>
          <cell r="P101" t="str">
            <v>0363</v>
          </cell>
          <cell r="Q101">
            <v>1</v>
          </cell>
          <cell r="R101">
            <v>25742</v>
          </cell>
          <cell r="S101" t="str">
            <v>00000</v>
          </cell>
          <cell r="T101"/>
        </row>
        <row r="102">
          <cell r="K102"/>
          <cell r="L102"/>
          <cell r="M102" t="str">
            <v>01</v>
          </cell>
          <cell r="N102" t="str">
            <v>00</v>
          </cell>
          <cell r="O102" t="str">
            <v>00</v>
          </cell>
          <cell r="P102" t="str">
            <v>0378</v>
          </cell>
          <cell r="Q102">
            <v>1</v>
          </cell>
          <cell r="R102">
            <v>25742</v>
          </cell>
          <cell r="S102" t="str">
            <v>00000</v>
          </cell>
          <cell r="T102"/>
        </row>
        <row r="103">
          <cell r="K103"/>
          <cell r="L103"/>
          <cell r="M103" t="str">
            <v>01</v>
          </cell>
          <cell r="N103" t="str">
            <v>00</v>
          </cell>
          <cell r="O103" t="str">
            <v>00</v>
          </cell>
          <cell r="P103" t="str">
            <v>0185</v>
          </cell>
          <cell r="Q103"/>
          <cell r="R103">
            <v>25742</v>
          </cell>
          <cell r="S103"/>
          <cell r="T103"/>
        </row>
        <row r="104">
          <cell r="K104"/>
          <cell r="L104"/>
          <cell r="M104" t="str">
            <v>01</v>
          </cell>
          <cell r="N104" t="str">
            <v>00</v>
          </cell>
          <cell r="O104" t="str">
            <v>00</v>
          </cell>
          <cell r="P104" t="str">
            <v>0694</v>
          </cell>
          <cell r="Q104">
            <v>5</v>
          </cell>
          <cell r="R104">
            <v>25742</v>
          </cell>
          <cell r="S104" t="str">
            <v>01626</v>
          </cell>
          <cell r="T104"/>
        </row>
        <row r="105">
          <cell r="K105"/>
          <cell r="L105"/>
          <cell r="M105" t="str">
            <v>01</v>
          </cell>
          <cell r="N105" t="str">
            <v>00</v>
          </cell>
          <cell r="O105" t="str">
            <v>00</v>
          </cell>
          <cell r="P105" t="str">
            <v>0185</v>
          </cell>
          <cell r="Q105"/>
          <cell r="R105">
            <v>25742</v>
          </cell>
          <cell r="S105"/>
          <cell r="T105"/>
        </row>
        <row r="106">
          <cell r="K106"/>
          <cell r="L106"/>
          <cell r="M106" t="str">
            <v>01</v>
          </cell>
          <cell r="N106" t="str">
            <v>00</v>
          </cell>
          <cell r="O106" t="str">
            <v>00</v>
          </cell>
          <cell r="P106" t="str">
            <v>0189</v>
          </cell>
          <cell r="Q106">
            <v>5</v>
          </cell>
          <cell r="R106">
            <v>25742</v>
          </cell>
          <cell r="S106" t="str">
            <v>00000</v>
          </cell>
          <cell r="T106"/>
        </row>
        <row r="107">
          <cell r="K107"/>
          <cell r="L107"/>
          <cell r="M107" t="str">
            <v>01</v>
          </cell>
          <cell r="N107" t="str">
            <v>00</v>
          </cell>
          <cell r="O107" t="str">
            <v>00</v>
          </cell>
          <cell r="P107" t="str">
            <v>0694</v>
          </cell>
          <cell r="Q107">
            <v>5</v>
          </cell>
          <cell r="R107">
            <v>25742</v>
          </cell>
          <cell r="S107" t="str">
            <v>09792</v>
          </cell>
          <cell r="T107"/>
        </row>
        <row r="108">
          <cell r="K108"/>
          <cell r="L108"/>
          <cell r="M108" t="str">
            <v>01</v>
          </cell>
          <cell r="N108" t="str">
            <v>00</v>
          </cell>
          <cell r="O108" t="str">
            <v>00</v>
          </cell>
          <cell r="P108" t="str">
            <v>0709</v>
          </cell>
          <cell r="Q108">
            <v>5</v>
          </cell>
          <cell r="R108">
            <v>25742</v>
          </cell>
          <cell r="S108" t="str">
            <v>02267</v>
          </cell>
          <cell r="T108"/>
        </row>
        <row r="109">
          <cell r="K109"/>
          <cell r="L109"/>
          <cell r="M109" t="str">
            <v>01</v>
          </cell>
          <cell r="N109" t="str">
            <v>00</v>
          </cell>
          <cell r="O109" t="str">
            <v>00</v>
          </cell>
          <cell r="P109" t="str">
            <v>0709</v>
          </cell>
          <cell r="Q109">
            <v>5</v>
          </cell>
          <cell r="R109">
            <v>25742</v>
          </cell>
          <cell r="S109" t="str">
            <v>02267</v>
          </cell>
          <cell r="T109"/>
        </row>
        <row r="110">
          <cell r="K110"/>
          <cell r="L110"/>
          <cell r="M110" t="str">
            <v>01</v>
          </cell>
          <cell r="N110" t="str">
            <v>00</v>
          </cell>
          <cell r="O110" t="str">
            <v>00</v>
          </cell>
          <cell r="P110" t="str">
            <v>0378</v>
          </cell>
          <cell r="Q110">
            <v>1</v>
          </cell>
          <cell r="R110">
            <v>25742</v>
          </cell>
          <cell r="S110" t="str">
            <v>00000</v>
          </cell>
          <cell r="T110"/>
        </row>
        <row r="111">
          <cell r="K111"/>
          <cell r="L111"/>
          <cell r="M111" t="str">
            <v>01</v>
          </cell>
          <cell r="N111" t="str">
            <v>00</v>
          </cell>
          <cell r="O111" t="str">
            <v>00</v>
          </cell>
          <cell r="P111" t="str">
            <v>0378</v>
          </cell>
          <cell r="Q111">
            <v>1</v>
          </cell>
          <cell r="R111">
            <v>25742</v>
          </cell>
          <cell r="S111" t="str">
            <v>00000</v>
          </cell>
          <cell r="T111"/>
        </row>
        <row r="112">
          <cell r="K112"/>
          <cell r="L112"/>
          <cell r="M112" t="str">
            <v>01</v>
          </cell>
          <cell r="N112" t="str">
            <v>00</v>
          </cell>
          <cell r="O112" t="str">
            <v>00</v>
          </cell>
          <cell r="P112" t="str">
            <v>0378</v>
          </cell>
          <cell r="Q112">
            <v>1</v>
          </cell>
          <cell r="R112">
            <v>25742</v>
          </cell>
          <cell r="S112" t="str">
            <v>00000</v>
          </cell>
          <cell r="T112"/>
        </row>
        <row r="113">
          <cell r="K113"/>
          <cell r="L113"/>
          <cell r="M113" t="str">
            <v>01</v>
          </cell>
          <cell r="N113" t="str">
            <v>00</v>
          </cell>
          <cell r="O113" t="str">
            <v>00</v>
          </cell>
          <cell r="P113" t="str">
            <v>0709</v>
          </cell>
          <cell r="Q113">
            <v>5</v>
          </cell>
          <cell r="R113">
            <v>25742</v>
          </cell>
          <cell r="S113" t="str">
            <v>02267</v>
          </cell>
          <cell r="T113"/>
        </row>
        <row r="114">
          <cell r="K114"/>
          <cell r="L114"/>
          <cell r="M114" t="str">
            <v>01</v>
          </cell>
          <cell r="N114" t="str">
            <v>00</v>
          </cell>
          <cell r="O114" t="str">
            <v>00</v>
          </cell>
          <cell r="P114" t="str">
            <v>0391</v>
          </cell>
          <cell r="Q114"/>
          <cell r="R114">
            <v>25742</v>
          </cell>
          <cell r="S114"/>
          <cell r="T114"/>
        </row>
        <row r="115">
          <cell r="K115"/>
          <cell r="L115"/>
          <cell r="M115" t="str">
            <v>01</v>
          </cell>
          <cell r="N115" t="str">
            <v>00</v>
          </cell>
          <cell r="O115" t="str">
            <v>00</v>
          </cell>
          <cell r="P115" t="str">
            <v>0706</v>
          </cell>
          <cell r="Q115">
            <v>5</v>
          </cell>
          <cell r="R115">
            <v>25742</v>
          </cell>
          <cell r="S115" t="str">
            <v>08640</v>
          </cell>
          <cell r="T115"/>
        </row>
        <row r="116">
          <cell r="K116"/>
          <cell r="L116"/>
          <cell r="M116" t="str">
            <v>01</v>
          </cell>
          <cell r="N116" t="str">
            <v>00</v>
          </cell>
          <cell r="O116" t="str">
            <v>00</v>
          </cell>
          <cell r="P116" t="str">
            <v>0694</v>
          </cell>
          <cell r="Q116">
            <v>5</v>
          </cell>
          <cell r="R116">
            <v>25742</v>
          </cell>
          <cell r="S116" t="str">
            <v>01626</v>
          </cell>
          <cell r="T116"/>
        </row>
        <row r="117">
          <cell r="K117"/>
          <cell r="L117"/>
          <cell r="M117" t="str">
            <v>01</v>
          </cell>
          <cell r="N117" t="str">
            <v>00</v>
          </cell>
          <cell r="O117" t="str">
            <v>00</v>
          </cell>
          <cell r="P117" t="str">
            <v>0378</v>
          </cell>
          <cell r="Q117">
            <v>1</v>
          </cell>
          <cell r="R117">
            <v>25742</v>
          </cell>
          <cell r="S117" t="str">
            <v>00000</v>
          </cell>
          <cell r="T117"/>
        </row>
        <row r="118">
          <cell r="K118"/>
          <cell r="L118"/>
          <cell r="M118" t="str">
            <v>01</v>
          </cell>
          <cell r="N118" t="str">
            <v>00</v>
          </cell>
          <cell r="O118" t="str">
            <v>00</v>
          </cell>
          <cell r="P118" t="str">
            <v>0378</v>
          </cell>
          <cell r="Q118">
            <v>1</v>
          </cell>
          <cell r="R118">
            <v>25742</v>
          </cell>
          <cell r="S118" t="str">
            <v>00000</v>
          </cell>
          <cell r="T118"/>
        </row>
        <row r="119">
          <cell r="K119"/>
          <cell r="L119"/>
          <cell r="M119" t="str">
            <v>01</v>
          </cell>
          <cell r="N119" t="str">
            <v>00</v>
          </cell>
          <cell r="O119" t="str">
            <v>00</v>
          </cell>
          <cell r="P119" t="str">
            <v>0378</v>
          </cell>
          <cell r="Q119">
            <v>1</v>
          </cell>
          <cell r="R119">
            <v>25742</v>
          </cell>
          <cell r="S119" t="str">
            <v>00000</v>
          </cell>
          <cell r="T119"/>
        </row>
        <row r="120">
          <cell r="K120"/>
          <cell r="L120"/>
          <cell r="M120" t="str">
            <v>01</v>
          </cell>
          <cell r="N120" t="str">
            <v>00</v>
          </cell>
          <cell r="O120" t="str">
            <v>00</v>
          </cell>
          <cell r="P120" t="str">
            <v>0486</v>
          </cell>
          <cell r="Q120">
            <v>1</v>
          </cell>
          <cell r="R120">
            <v>25742</v>
          </cell>
          <cell r="S120" t="str">
            <v>00000</v>
          </cell>
          <cell r="T120"/>
        </row>
        <row r="121">
          <cell r="K121"/>
          <cell r="L121"/>
          <cell r="M121" t="str">
            <v>01</v>
          </cell>
          <cell r="N121" t="str">
            <v>00</v>
          </cell>
          <cell r="O121" t="str">
            <v>00</v>
          </cell>
          <cell r="P121" t="str">
            <v>0182</v>
          </cell>
          <cell r="Q121">
            <v>1</v>
          </cell>
          <cell r="R121">
            <v>25742</v>
          </cell>
          <cell r="S121" t="str">
            <v>02433</v>
          </cell>
          <cell r="T121"/>
        </row>
        <row r="122">
          <cell r="K122"/>
          <cell r="L122"/>
          <cell r="M122" t="str">
            <v>01</v>
          </cell>
          <cell r="N122" t="str">
            <v>00</v>
          </cell>
          <cell r="O122" t="str">
            <v>00</v>
          </cell>
          <cell r="P122" t="str">
            <v>0722</v>
          </cell>
          <cell r="Q122">
            <v>1</v>
          </cell>
          <cell r="R122">
            <v>25742</v>
          </cell>
          <cell r="S122" t="str">
            <v>11055</v>
          </cell>
          <cell r="T122"/>
        </row>
        <row r="123">
          <cell r="K123"/>
          <cell r="L123"/>
          <cell r="M123" t="str">
            <v>01</v>
          </cell>
          <cell r="N123" t="str">
            <v>00</v>
          </cell>
          <cell r="O123" t="str">
            <v>00</v>
          </cell>
          <cell r="P123" t="str">
            <v>0739</v>
          </cell>
          <cell r="Q123">
            <v>1</v>
          </cell>
          <cell r="R123">
            <v>25742</v>
          </cell>
          <cell r="S123" t="str">
            <v>10931</v>
          </cell>
          <cell r="T123"/>
        </row>
        <row r="124">
          <cell r="K124"/>
          <cell r="L124"/>
          <cell r="M124" t="str">
            <v>01</v>
          </cell>
          <cell r="N124" t="str">
            <v>00</v>
          </cell>
          <cell r="O124" t="str">
            <v>00</v>
          </cell>
          <cell r="P124" t="str">
            <v>0739</v>
          </cell>
          <cell r="Q124">
            <v>1</v>
          </cell>
          <cell r="R124">
            <v>25742</v>
          </cell>
          <cell r="S124" t="str">
            <v>10931</v>
          </cell>
          <cell r="T124"/>
        </row>
        <row r="125">
          <cell r="K125"/>
          <cell r="L125"/>
          <cell r="M125" t="str">
            <v>01</v>
          </cell>
          <cell r="N125" t="str">
            <v>00</v>
          </cell>
          <cell r="O125" t="str">
            <v>00</v>
          </cell>
          <cell r="P125" t="str">
            <v>0214</v>
          </cell>
          <cell r="Q125">
            <v>1</v>
          </cell>
          <cell r="R125">
            <v>25742</v>
          </cell>
          <cell r="S125" t="str">
            <v>00000</v>
          </cell>
          <cell r="T125"/>
        </row>
        <row r="126">
          <cell r="K126"/>
          <cell r="L126"/>
          <cell r="M126" t="str">
            <v>01</v>
          </cell>
          <cell r="N126" t="str">
            <v>00</v>
          </cell>
          <cell r="O126" t="str">
            <v>00</v>
          </cell>
          <cell r="P126" t="str">
            <v>0829</v>
          </cell>
          <cell r="Q126">
            <v>1</v>
          </cell>
          <cell r="R126">
            <v>25742</v>
          </cell>
          <cell r="S126" t="str">
            <v>00000</v>
          </cell>
          <cell r="T126"/>
        </row>
        <row r="127">
          <cell r="K127"/>
          <cell r="L127"/>
          <cell r="M127" t="str">
            <v>01</v>
          </cell>
          <cell r="N127" t="str">
            <v>00</v>
          </cell>
          <cell r="O127" t="str">
            <v>00</v>
          </cell>
          <cell r="P127" t="str">
            <v>0829</v>
          </cell>
          <cell r="Q127">
            <v>1</v>
          </cell>
          <cell r="R127">
            <v>25742</v>
          </cell>
          <cell r="S127" t="str">
            <v>00000</v>
          </cell>
          <cell r="T127"/>
        </row>
        <row r="128">
          <cell r="K128"/>
          <cell r="L128"/>
          <cell r="M128" t="str">
            <v>01</v>
          </cell>
          <cell r="N128" t="str">
            <v>00</v>
          </cell>
          <cell r="O128" t="str">
            <v>00</v>
          </cell>
          <cell r="P128" t="str">
            <v>0829</v>
          </cell>
          <cell r="Q128">
            <v>1</v>
          </cell>
          <cell r="R128">
            <v>25742</v>
          </cell>
          <cell r="S128" t="str">
            <v>00000</v>
          </cell>
          <cell r="T128"/>
        </row>
        <row r="129">
          <cell r="K129"/>
          <cell r="L129"/>
          <cell r="M129" t="str">
            <v>01</v>
          </cell>
          <cell r="N129" t="str">
            <v>00</v>
          </cell>
          <cell r="O129" t="str">
            <v>00</v>
          </cell>
          <cell r="P129" t="str">
            <v>0293</v>
          </cell>
          <cell r="Q129">
            <v>1</v>
          </cell>
          <cell r="R129">
            <v>25742</v>
          </cell>
          <cell r="S129" t="str">
            <v>10931</v>
          </cell>
          <cell r="T129"/>
        </row>
        <row r="130">
          <cell r="K130"/>
          <cell r="L130"/>
          <cell r="M130" t="str">
            <v>01</v>
          </cell>
          <cell r="N130" t="str">
            <v>00</v>
          </cell>
          <cell r="O130" t="str">
            <v>00</v>
          </cell>
          <cell r="P130" t="str">
            <v>0363</v>
          </cell>
          <cell r="Q130">
            <v>1</v>
          </cell>
          <cell r="R130">
            <v>25742</v>
          </cell>
          <cell r="S130" t="str">
            <v>00000</v>
          </cell>
          <cell r="T130"/>
        </row>
        <row r="131">
          <cell r="K131"/>
          <cell r="L131"/>
          <cell r="M131" t="str">
            <v>01</v>
          </cell>
          <cell r="N131" t="str">
            <v>00</v>
          </cell>
          <cell r="O131" t="str">
            <v>00</v>
          </cell>
          <cell r="P131" t="str">
            <v>0185</v>
          </cell>
          <cell r="Q131">
            <v>2</v>
          </cell>
          <cell r="R131">
            <v>25742</v>
          </cell>
          <cell r="S131" t="str">
            <v>12794</v>
          </cell>
          <cell r="T131"/>
        </row>
        <row r="132">
          <cell r="K132"/>
          <cell r="L132"/>
          <cell r="M132" t="str">
            <v>01</v>
          </cell>
          <cell r="N132" t="str">
            <v>00</v>
          </cell>
          <cell r="O132" t="str">
            <v>00</v>
          </cell>
          <cell r="P132" t="str">
            <v>0185</v>
          </cell>
          <cell r="Q132">
            <v>2</v>
          </cell>
          <cell r="R132">
            <v>25742</v>
          </cell>
          <cell r="S132" t="str">
            <v>12794</v>
          </cell>
          <cell r="T132"/>
        </row>
        <row r="133">
          <cell r="K133"/>
          <cell r="L133"/>
          <cell r="M133" t="str">
            <v>01</v>
          </cell>
          <cell r="N133" t="str">
            <v>00</v>
          </cell>
          <cell r="O133" t="str">
            <v>00</v>
          </cell>
          <cell r="P133"/>
          <cell r="Q133"/>
          <cell r="R133">
            <v>25742</v>
          </cell>
          <cell r="S133"/>
          <cell r="T133"/>
        </row>
        <row r="134">
          <cell r="K134">
            <v>59441864</v>
          </cell>
          <cell r="L134" t="str">
            <v>ULP</v>
          </cell>
          <cell r="M134" t="str">
            <v>01</v>
          </cell>
          <cell r="N134" t="str">
            <v>00</v>
          </cell>
          <cell r="O134" t="str">
            <v>00</v>
          </cell>
          <cell r="P134" t="str">
            <v>0308</v>
          </cell>
          <cell r="Q134">
            <v>1</v>
          </cell>
          <cell r="R134">
            <v>25742</v>
          </cell>
          <cell r="S134" t="str">
            <v>00000</v>
          </cell>
          <cell r="T134" t="str">
            <v>010000030812574200000</v>
          </cell>
        </row>
        <row r="135">
          <cell r="K135">
            <v>66122812</v>
          </cell>
          <cell r="L135" t="str">
            <v>DIESEL</v>
          </cell>
          <cell r="M135" t="str">
            <v>01</v>
          </cell>
          <cell r="N135" t="str">
            <v>00</v>
          </cell>
          <cell r="O135" t="str">
            <v>00</v>
          </cell>
          <cell r="P135" t="str">
            <v>0694</v>
          </cell>
          <cell r="Q135">
            <v>1</v>
          </cell>
          <cell r="R135">
            <v>25742</v>
          </cell>
          <cell r="S135" t="str">
            <v>01619</v>
          </cell>
          <cell r="T135" t="str">
            <v>010000069412574201619</v>
          </cell>
        </row>
        <row r="136">
          <cell r="K136">
            <v>63863921</v>
          </cell>
          <cell r="L136" t="str">
            <v>ULP</v>
          </cell>
          <cell r="M136" t="str">
            <v>01</v>
          </cell>
          <cell r="N136" t="str">
            <v>00</v>
          </cell>
          <cell r="O136" t="str">
            <v>00</v>
          </cell>
          <cell r="P136" t="str">
            <v>0371</v>
          </cell>
          <cell r="Q136">
            <v>1</v>
          </cell>
          <cell r="R136">
            <v>25742</v>
          </cell>
          <cell r="S136" t="str">
            <v>00000</v>
          </cell>
          <cell r="T136" t="str">
            <v>010000037112574200000</v>
          </cell>
        </row>
        <row r="137">
          <cell r="K137">
            <v>24958133</v>
          </cell>
          <cell r="L137" t="str">
            <v>DIESEL</v>
          </cell>
          <cell r="M137" t="str">
            <v>01</v>
          </cell>
          <cell r="N137" t="str">
            <v>00</v>
          </cell>
          <cell r="O137" t="str">
            <v>00</v>
          </cell>
          <cell r="P137" t="str">
            <v>0694</v>
          </cell>
          <cell r="Q137">
            <v>1</v>
          </cell>
          <cell r="R137">
            <v>25742</v>
          </cell>
          <cell r="S137" t="str">
            <v>05515</v>
          </cell>
          <cell r="T137" t="str">
            <v>010000069412574205515</v>
          </cell>
        </row>
        <row r="138">
          <cell r="K138"/>
          <cell r="L138"/>
          <cell r="M138" t="str">
            <v>01</v>
          </cell>
          <cell r="N138" t="str">
            <v>00</v>
          </cell>
          <cell r="O138" t="str">
            <v>00</v>
          </cell>
          <cell r="P138"/>
          <cell r="Q138">
            <v>1</v>
          </cell>
          <cell r="R138">
            <v>25742</v>
          </cell>
          <cell r="S138"/>
          <cell r="T138"/>
        </row>
        <row r="139">
          <cell r="K139">
            <v>55369135</v>
          </cell>
          <cell r="L139" t="str">
            <v>DIESEL</v>
          </cell>
          <cell r="M139" t="str">
            <v>01</v>
          </cell>
          <cell r="N139" t="str">
            <v>00</v>
          </cell>
          <cell r="O139" t="str">
            <v>00</v>
          </cell>
          <cell r="P139" t="str">
            <v>0296</v>
          </cell>
          <cell r="Q139">
            <v>1</v>
          </cell>
          <cell r="R139">
            <v>25742</v>
          </cell>
          <cell r="S139">
            <v>10932</v>
          </cell>
          <cell r="T139" t="str">
            <v>010000029612574210932</v>
          </cell>
        </row>
        <row r="140">
          <cell r="K140">
            <v>50144988</v>
          </cell>
          <cell r="L140" t="str">
            <v>DIESEL</v>
          </cell>
          <cell r="M140" t="str">
            <v>01</v>
          </cell>
          <cell r="N140" t="str">
            <v>00</v>
          </cell>
          <cell r="O140" t="str">
            <v>00</v>
          </cell>
          <cell r="P140" t="str">
            <v>0694</v>
          </cell>
          <cell r="Q140">
            <v>1</v>
          </cell>
          <cell r="R140">
            <v>25742</v>
          </cell>
          <cell r="S140" t="str">
            <v>05515</v>
          </cell>
          <cell r="T140" t="str">
            <v>010000069412574205515</v>
          </cell>
        </row>
        <row r="141">
          <cell r="K141">
            <v>51703071</v>
          </cell>
          <cell r="L141"/>
          <cell r="M141" t="str">
            <v>01</v>
          </cell>
          <cell r="N141" t="str">
            <v>00</v>
          </cell>
          <cell r="O141" t="str">
            <v>00</v>
          </cell>
          <cell r="P141" t="str">
            <v>0694</v>
          </cell>
          <cell r="Q141">
            <v>5</v>
          </cell>
          <cell r="R141">
            <v>25742</v>
          </cell>
          <cell r="S141">
            <v>13470</v>
          </cell>
          <cell r="T141" t="str">
            <v>010000069452574213470</v>
          </cell>
        </row>
        <row r="142">
          <cell r="K142">
            <v>63523822</v>
          </cell>
          <cell r="L142" t="str">
            <v>ULP</v>
          </cell>
          <cell r="M142" t="str">
            <v>01</v>
          </cell>
          <cell r="N142" t="str">
            <v>00</v>
          </cell>
          <cell r="O142" t="str">
            <v>00</v>
          </cell>
          <cell r="P142" t="str">
            <v>0296</v>
          </cell>
          <cell r="Q142">
            <v>1</v>
          </cell>
          <cell r="R142">
            <v>25742</v>
          </cell>
          <cell r="S142">
            <v>10931</v>
          </cell>
          <cell r="T142" t="str">
            <v>010000029612574210931</v>
          </cell>
        </row>
        <row r="143">
          <cell r="K143">
            <v>59341023</v>
          </cell>
          <cell r="L143"/>
          <cell r="M143" t="str">
            <v>01</v>
          </cell>
          <cell r="N143" t="str">
            <v>00</v>
          </cell>
          <cell r="O143" t="str">
            <v>00</v>
          </cell>
          <cell r="P143" t="str">
            <v>0363</v>
          </cell>
          <cell r="Q143">
            <v>1</v>
          </cell>
          <cell r="R143">
            <v>25742</v>
          </cell>
          <cell r="S143" t="str">
            <v>00000</v>
          </cell>
          <cell r="T143" t="str">
            <v>010000036312574200000</v>
          </cell>
        </row>
        <row r="144">
          <cell r="K144"/>
          <cell r="L144"/>
          <cell r="M144"/>
          <cell r="N144"/>
          <cell r="O144"/>
          <cell r="P144"/>
          <cell r="Q144"/>
          <cell r="R144"/>
          <cell r="S144"/>
          <cell r="T144"/>
        </row>
        <row r="152">
          <cell r="T152"/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Prabodha Jayawickrama" id="{14EF4210-C814-4F9D-9170-5E383A278DB4}" userId="S::20110210@murdoch.edu.au::11869e82-553a-4cf3-aa60-aa42429661a7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V29" dT="2022-11-17T01:19:35.25" personId="{14EF4210-C814-4F9D-9170-5E383A278DB4}" id="{61B39D89-23DF-4D3F-ADC1-804DB2004842}">
    <text>Restoration charges not Fuel</text>
  </threadedComment>
</ThreadedComment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28025-2F1B-4DB6-952B-51FEC3F321F5}">
  <dimension ref="A1:E69"/>
  <sheetViews>
    <sheetView workbookViewId="0">
      <selection activeCell="C1" sqref="C1"/>
    </sheetView>
  </sheetViews>
  <sheetFormatPr defaultRowHeight="14.4" x14ac:dyDescent="0.3"/>
  <cols>
    <col min="1" max="1" width="13.6640625" bestFit="1" customWidth="1"/>
    <col min="2" max="2" width="102.33203125" bestFit="1" customWidth="1"/>
    <col min="3" max="3" width="28.77734375" bestFit="1" customWidth="1"/>
  </cols>
  <sheetData>
    <row r="1" spans="1:5" ht="14.4" customHeight="1" x14ac:dyDescent="0.3">
      <c r="A1" s="272" t="s">
        <v>750</v>
      </c>
      <c r="B1" s="272" t="s">
        <v>673</v>
      </c>
      <c r="C1" s="272" t="s">
        <v>9</v>
      </c>
    </row>
    <row r="2" spans="1:5" ht="15" thickBot="1" x14ac:dyDescent="0.35">
      <c r="A2" s="273">
        <v>2004</v>
      </c>
      <c r="B2" s="273" t="s">
        <v>674</v>
      </c>
      <c r="C2" s="273" t="s">
        <v>171</v>
      </c>
    </row>
    <row r="3" spans="1:5" ht="14.4" customHeight="1" x14ac:dyDescent="0.3">
      <c r="A3" s="273">
        <v>2005</v>
      </c>
      <c r="B3" s="273" t="s">
        <v>675</v>
      </c>
      <c r="C3" s="273" t="s">
        <v>157</v>
      </c>
      <c r="E3" s="270"/>
    </row>
    <row r="4" spans="1:5" x14ac:dyDescent="0.3">
      <c r="A4" s="273">
        <v>2007</v>
      </c>
      <c r="B4" s="273" t="s">
        <v>676</v>
      </c>
      <c r="C4" s="273" t="s">
        <v>217</v>
      </c>
      <c r="E4" s="271"/>
    </row>
    <row r="5" spans="1:5" x14ac:dyDescent="0.3">
      <c r="A5" s="273">
        <v>2011</v>
      </c>
      <c r="B5" s="273" t="s">
        <v>677</v>
      </c>
      <c r="C5" s="273" t="s">
        <v>208</v>
      </c>
    </row>
    <row r="6" spans="1:5" x14ac:dyDescent="0.3">
      <c r="A6" s="273">
        <v>2008</v>
      </c>
      <c r="B6" s="273" t="s">
        <v>678</v>
      </c>
      <c r="C6" s="273" t="s">
        <v>504</v>
      </c>
    </row>
    <row r="7" spans="1:5" x14ac:dyDescent="0.3">
      <c r="A7" s="273">
        <v>2012</v>
      </c>
      <c r="B7" s="273" t="s">
        <v>679</v>
      </c>
      <c r="C7" s="273" t="s">
        <v>397</v>
      </c>
    </row>
    <row r="8" spans="1:5" x14ac:dyDescent="0.3">
      <c r="A8" s="273">
        <v>2014</v>
      </c>
      <c r="B8" s="273" t="s">
        <v>680</v>
      </c>
      <c r="C8" s="273" t="s">
        <v>318</v>
      </c>
    </row>
    <row r="9" spans="1:5" x14ac:dyDescent="0.3">
      <c r="A9" s="273">
        <v>2012</v>
      </c>
      <c r="B9" s="273" t="s">
        <v>681</v>
      </c>
      <c r="C9" s="273" t="s">
        <v>177</v>
      </c>
    </row>
    <row r="10" spans="1:5" x14ac:dyDescent="0.3">
      <c r="A10" s="273">
        <v>2015</v>
      </c>
      <c r="B10" s="273" t="s">
        <v>682</v>
      </c>
      <c r="C10" s="273" t="s">
        <v>338</v>
      </c>
    </row>
    <row r="11" spans="1:5" x14ac:dyDescent="0.3">
      <c r="A11" s="273">
        <v>2016</v>
      </c>
      <c r="B11" s="273" t="s">
        <v>683</v>
      </c>
      <c r="C11" s="273" t="s">
        <v>163</v>
      </c>
    </row>
    <row r="12" spans="1:5" x14ac:dyDescent="0.3">
      <c r="A12" s="273">
        <v>2016</v>
      </c>
      <c r="B12" s="273" t="s">
        <v>684</v>
      </c>
      <c r="C12" s="273" t="s">
        <v>275</v>
      </c>
    </row>
    <row r="13" spans="1:5" x14ac:dyDescent="0.3">
      <c r="A13" s="273">
        <v>2017</v>
      </c>
      <c r="B13" s="273" t="s">
        <v>685</v>
      </c>
      <c r="C13" s="273" t="s">
        <v>367</v>
      </c>
    </row>
    <row r="14" spans="1:5" x14ac:dyDescent="0.3">
      <c r="A14" s="273">
        <v>2018</v>
      </c>
      <c r="B14" s="273" t="s">
        <v>686</v>
      </c>
      <c r="C14" s="273" t="s">
        <v>334</v>
      </c>
    </row>
    <row r="15" spans="1:5" x14ac:dyDescent="0.3">
      <c r="A15" s="273">
        <v>2018</v>
      </c>
      <c r="B15" s="273" t="s">
        <v>687</v>
      </c>
      <c r="C15" s="273" t="s">
        <v>343</v>
      </c>
    </row>
    <row r="16" spans="1:5" x14ac:dyDescent="0.3">
      <c r="A16" s="273">
        <v>2018</v>
      </c>
      <c r="B16" s="274" t="s">
        <v>688</v>
      </c>
      <c r="C16" s="273" t="s">
        <v>280</v>
      </c>
    </row>
    <row r="17" spans="1:3" x14ac:dyDescent="0.3">
      <c r="A17" s="273">
        <v>2018</v>
      </c>
      <c r="B17" s="273" t="s">
        <v>689</v>
      </c>
      <c r="C17" s="273" t="s">
        <v>270</v>
      </c>
    </row>
    <row r="18" spans="1:3" x14ac:dyDescent="0.3">
      <c r="A18" s="273">
        <v>2018</v>
      </c>
      <c r="B18" s="273" t="s">
        <v>690</v>
      </c>
      <c r="C18" s="273" t="s">
        <v>691</v>
      </c>
    </row>
    <row r="19" spans="1:3" x14ac:dyDescent="0.3">
      <c r="A19" s="273">
        <v>2018</v>
      </c>
      <c r="B19" s="273" t="s">
        <v>692</v>
      </c>
      <c r="C19" s="273" t="s">
        <v>109</v>
      </c>
    </row>
    <row r="20" spans="1:3" x14ac:dyDescent="0.3">
      <c r="A20" s="273">
        <v>2018</v>
      </c>
      <c r="B20" s="273" t="s">
        <v>693</v>
      </c>
      <c r="C20" s="273" t="s">
        <v>310</v>
      </c>
    </row>
    <row r="21" spans="1:3" x14ac:dyDescent="0.3">
      <c r="A21" s="273">
        <v>2018</v>
      </c>
      <c r="B21" s="273" t="s">
        <v>694</v>
      </c>
      <c r="C21" s="273" t="s">
        <v>314</v>
      </c>
    </row>
    <row r="22" spans="1:3" x14ac:dyDescent="0.3">
      <c r="A22" s="273">
        <v>2018</v>
      </c>
      <c r="B22" s="273" t="s">
        <v>695</v>
      </c>
      <c r="C22" s="273" t="s">
        <v>266</v>
      </c>
    </row>
    <row r="23" spans="1:3" x14ac:dyDescent="0.3">
      <c r="A23" s="273">
        <v>2019</v>
      </c>
      <c r="B23" s="273" t="s">
        <v>696</v>
      </c>
      <c r="C23" s="273" t="s">
        <v>306</v>
      </c>
    </row>
    <row r="24" spans="1:3" x14ac:dyDescent="0.3">
      <c r="A24" s="273">
        <v>2019</v>
      </c>
      <c r="B24" s="273" t="s">
        <v>697</v>
      </c>
      <c r="C24" s="273" t="s">
        <v>300</v>
      </c>
    </row>
    <row r="25" spans="1:3" x14ac:dyDescent="0.3">
      <c r="A25" s="273">
        <v>2019</v>
      </c>
      <c r="B25" s="273" t="s">
        <v>698</v>
      </c>
      <c r="C25" s="273" t="s">
        <v>348</v>
      </c>
    </row>
    <row r="26" spans="1:3" x14ac:dyDescent="0.3">
      <c r="A26" s="273">
        <v>2019</v>
      </c>
      <c r="B26" s="273" t="s">
        <v>699</v>
      </c>
      <c r="C26" s="273" t="s">
        <v>352</v>
      </c>
    </row>
    <row r="27" spans="1:3" x14ac:dyDescent="0.3">
      <c r="A27" s="273">
        <v>2019</v>
      </c>
      <c r="B27" s="273" t="s">
        <v>700</v>
      </c>
      <c r="C27" s="273" t="s">
        <v>292</v>
      </c>
    </row>
    <row r="28" spans="1:3" x14ac:dyDescent="0.3">
      <c r="A28" s="273">
        <v>2019</v>
      </c>
      <c r="B28" s="273" t="s">
        <v>701</v>
      </c>
      <c r="C28" s="273" t="s">
        <v>285</v>
      </c>
    </row>
    <row r="29" spans="1:3" x14ac:dyDescent="0.3">
      <c r="A29" s="273">
        <v>2019</v>
      </c>
      <c r="B29" s="273" t="s">
        <v>699</v>
      </c>
      <c r="C29" s="273" t="s">
        <v>244</v>
      </c>
    </row>
    <row r="30" spans="1:3" x14ac:dyDescent="0.3">
      <c r="A30" s="273">
        <v>2019</v>
      </c>
      <c r="B30" s="273" t="s">
        <v>702</v>
      </c>
      <c r="C30" s="273" t="s">
        <v>296</v>
      </c>
    </row>
    <row r="31" spans="1:3" x14ac:dyDescent="0.3">
      <c r="A31" s="273">
        <v>2019</v>
      </c>
      <c r="B31" s="273" t="s">
        <v>703</v>
      </c>
      <c r="C31" s="273" t="s">
        <v>262</v>
      </c>
    </row>
    <row r="32" spans="1:3" x14ac:dyDescent="0.3">
      <c r="A32" s="273">
        <v>2019</v>
      </c>
      <c r="B32" s="273" t="s">
        <v>704</v>
      </c>
      <c r="C32" s="273" t="s">
        <v>258</v>
      </c>
    </row>
    <row r="33" spans="1:3" x14ac:dyDescent="0.3">
      <c r="A33" s="273">
        <v>2019</v>
      </c>
      <c r="B33" s="273" t="s">
        <v>705</v>
      </c>
      <c r="C33" s="273" t="s">
        <v>256</v>
      </c>
    </row>
    <row r="34" spans="1:3" x14ac:dyDescent="0.3">
      <c r="A34" s="273">
        <v>2019</v>
      </c>
      <c r="B34" s="273" t="s">
        <v>706</v>
      </c>
      <c r="C34" s="273" t="s">
        <v>585</v>
      </c>
    </row>
    <row r="35" spans="1:3" x14ac:dyDescent="0.3">
      <c r="A35" s="273">
        <v>2019</v>
      </c>
      <c r="B35" s="273" t="s">
        <v>707</v>
      </c>
      <c r="C35" s="273" t="s">
        <v>603</v>
      </c>
    </row>
    <row r="36" spans="1:3" x14ac:dyDescent="0.3">
      <c r="A36" s="273">
        <v>2020</v>
      </c>
      <c r="B36" s="273" t="s">
        <v>708</v>
      </c>
      <c r="C36" s="273" t="s">
        <v>606</v>
      </c>
    </row>
    <row r="37" spans="1:3" x14ac:dyDescent="0.3">
      <c r="A37" s="273">
        <v>2018</v>
      </c>
      <c r="B37" s="273" t="s">
        <v>709</v>
      </c>
      <c r="C37" s="274" t="s">
        <v>671</v>
      </c>
    </row>
    <row r="38" spans="1:3" x14ac:dyDescent="0.3">
      <c r="A38" s="273">
        <v>2020</v>
      </c>
      <c r="B38" s="273" t="s">
        <v>710</v>
      </c>
      <c r="C38" s="274" t="s">
        <v>711</v>
      </c>
    </row>
    <row r="39" spans="1:3" x14ac:dyDescent="0.3">
      <c r="A39" s="273">
        <v>2021</v>
      </c>
      <c r="B39" s="273" t="s">
        <v>712</v>
      </c>
      <c r="C39" s="273" t="s">
        <v>713</v>
      </c>
    </row>
    <row r="40" spans="1:3" x14ac:dyDescent="0.3">
      <c r="A40" s="273">
        <v>2014</v>
      </c>
      <c r="B40" s="273" t="s">
        <v>714</v>
      </c>
      <c r="C40" s="274" t="s">
        <v>715</v>
      </c>
    </row>
    <row r="41" spans="1:3" x14ac:dyDescent="0.3">
      <c r="A41" s="273">
        <v>2021</v>
      </c>
      <c r="B41" s="273" t="s">
        <v>716</v>
      </c>
      <c r="C41" s="274" t="s">
        <v>717</v>
      </c>
    </row>
    <row r="42" spans="1:3" x14ac:dyDescent="0.3">
      <c r="A42" s="273">
        <v>2022</v>
      </c>
      <c r="B42" s="273" t="s">
        <v>718</v>
      </c>
      <c r="C42" s="274" t="s">
        <v>668</v>
      </c>
    </row>
    <row r="43" spans="1:3" x14ac:dyDescent="0.3">
      <c r="A43" s="273">
        <v>2022</v>
      </c>
      <c r="B43" s="273" t="s">
        <v>719</v>
      </c>
      <c r="C43" s="273" t="s">
        <v>720</v>
      </c>
    </row>
    <row r="44" spans="1:3" x14ac:dyDescent="0.3">
      <c r="A44" s="273">
        <v>1997</v>
      </c>
      <c r="B44" s="273" t="s">
        <v>721</v>
      </c>
      <c r="C44" s="273" t="s">
        <v>188</v>
      </c>
    </row>
    <row r="45" spans="1:3" x14ac:dyDescent="0.3">
      <c r="A45" s="273">
        <v>1998</v>
      </c>
      <c r="B45" s="273" t="s">
        <v>722</v>
      </c>
      <c r="C45" s="273" t="s">
        <v>723</v>
      </c>
    </row>
    <row r="46" spans="1:3" x14ac:dyDescent="0.3">
      <c r="A46" s="273">
        <v>2011</v>
      </c>
      <c r="B46" s="273" t="s">
        <v>724</v>
      </c>
      <c r="C46" s="273" t="s">
        <v>205</v>
      </c>
    </row>
    <row r="47" spans="1:3" x14ac:dyDescent="0.3">
      <c r="A47" s="273">
        <v>2017</v>
      </c>
      <c r="B47" s="273" t="s">
        <v>725</v>
      </c>
      <c r="C47" s="273" t="s">
        <v>149</v>
      </c>
    </row>
    <row r="48" spans="1:3" x14ac:dyDescent="0.3">
      <c r="A48" s="273">
        <v>2018</v>
      </c>
      <c r="B48" s="273" t="s">
        <v>726</v>
      </c>
      <c r="C48" s="273" t="s">
        <v>360</v>
      </c>
    </row>
    <row r="49" spans="1:3" x14ac:dyDescent="0.3">
      <c r="A49" s="273">
        <v>2018</v>
      </c>
      <c r="B49" s="273" t="s">
        <v>727</v>
      </c>
      <c r="C49" s="273" t="s">
        <v>329</v>
      </c>
    </row>
    <row r="50" spans="1:3" x14ac:dyDescent="0.3">
      <c r="A50" s="273">
        <v>2008</v>
      </c>
      <c r="B50" s="273" t="s">
        <v>728</v>
      </c>
      <c r="C50" s="273" t="s">
        <v>356</v>
      </c>
    </row>
    <row r="51" spans="1:3" x14ac:dyDescent="0.3">
      <c r="A51" s="273">
        <v>1992</v>
      </c>
      <c r="B51" s="273" t="s">
        <v>729</v>
      </c>
      <c r="C51" s="273" t="s">
        <v>730</v>
      </c>
    </row>
    <row r="52" spans="1:3" x14ac:dyDescent="0.3">
      <c r="A52" s="273">
        <v>2001</v>
      </c>
      <c r="B52" s="273" t="s">
        <v>731</v>
      </c>
      <c r="C52" s="273" t="s">
        <v>732</v>
      </c>
    </row>
    <row r="53" spans="1:3" x14ac:dyDescent="0.3">
      <c r="A53" s="273">
        <v>2001</v>
      </c>
      <c r="B53" s="273" t="s">
        <v>733</v>
      </c>
      <c r="C53" s="273" t="s">
        <v>193</v>
      </c>
    </row>
    <row r="54" spans="1:3" x14ac:dyDescent="0.3">
      <c r="A54" s="273">
        <v>2019</v>
      </c>
      <c r="B54" s="273" t="s">
        <v>734</v>
      </c>
      <c r="C54" s="273" t="s">
        <v>90</v>
      </c>
    </row>
    <row r="55" spans="1:3" x14ac:dyDescent="0.3">
      <c r="A55" s="273">
        <v>2021</v>
      </c>
      <c r="B55" s="273" t="s">
        <v>735</v>
      </c>
      <c r="C55" s="273" t="s">
        <v>650</v>
      </c>
    </row>
    <row r="56" spans="1:3" x14ac:dyDescent="0.3">
      <c r="A56" s="273">
        <v>2019</v>
      </c>
      <c r="B56" s="273" t="s">
        <v>736</v>
      </c>
      <c r="C56" s="273" t="s">
        <v>123</v>
      </c>
    </row>
    <row r="57" spans="1:3" x14ac:dyDescent="0.3">
      <c r="A57" s="273">
        <v>2019</v>
      </c>
      <c r="B57" s="273" t="s">
        <v>133</v>
      </c>
      <c r="C57" s="273" t="s">
        <v>134</v>
      </c>
    </row>
    <row r="58" spans="1:3" x14ac:dyDescent="0.3">
      <c r="A58" s="273">
        <v>2007</v>
      </c>
      <c r="B58" s="273" t="s">
        <v>737</v>
      </c>
      <c r="C58" s="273" t="s">
        <v>41</v>
      </c>
    </row>
    <row r="59" spans="1:3" x14ac:dyDescent="0.3">
      <c r="A59" s="273">
        <v>2018</v>
      </c>
      <c r="B59" s="273" t="s">
        <v>738</v>
      </c>
      <c r="C59" s="273" t="s">
        <v>125</v>
      </c>
    </row>
    <row r="60" spans="1:3" x14ac:dyDescent="0.3">
      <c r="A60" s="273">
        <v>2012</v>
      </c>
      <c r="B60" s="273" t="s">
        <v>739</v>
      </c>
      <c r="C60" s="273" t="s">
        <v>58</v>
      </c>
    </row>
    <row r="61" spans="1:3" x14ac:dyDescent="0.3">
      <c r="A61" s="273">
        <v>2014</v>
      </c>
      <c r="B61" s="273" t="s">
        <v>740</v>
      </c>
      <c r="C61" s="273" t="s">
        <v>741</v>
      </c>
    </row>
    <row r="62" spans="1:3" x14ac:dyDescent="0.3">
      <c r="A62" s="273">
        <v>2018</v>
      </c>
      <c r="B62" s="273" t="s">
        <v>742</v>
      </c>
      <c r="C62" s="273" t="s">
        <v>115</v>
      </c>
    </row>
    <row r="63" spans="1:3" x14ac:dyDescent="0.3">
      <c r="A63" s="273">
        <v>2010</v>
      </c>
      <c r="B63" s="273" t="s">
        <v>743</v>
      </c>
      <c r="C63" s="273" t="s">
        <v>599</v>
      </c>
    </row>
    <row r="64" spans="1:3" x14ac:dyDescent="0.3">
      <c r="A64" s="273">
        <v>2016</v>
      </c>
      <c r="B64" s="273" t="s">
        <v>744</v>
      </c>
      <c r="C64" s="273" t="s">
        <v>79</v>
      </c>
    </row>
    <row r="65" spans="1:3" x14ac:dyDescent="0.3">
      <c r="A65" s="273">
        <v>2017</v>
      </c>
      <c r="B65" s="273" t="s">
        <v>745</v>
      </c>
      <c r="C65" s="273" t="s">
        <v>97</v>
      </c>
    </row>
    <row r="66" spans="1:3" x14ac:dyDescent="0.3">
      <c r="A66" s="273">
        <v>2017</v>
      </c>
      <c r="B66" s="273" t="s">
        <v>745</v>
      </c>
      <c r="C66" s="273" t="s">
        <v>106</v>
      </c>
    </row>
    <row r="67" spans="1:3" x14ac:dyDescent="0.3">
      <c r="A67" s="273">
        <v>2019</v>
      </c>
      <c r="B67" s="273" t="s">
        <v>746</v>
      </c>
      <c r="C67" s="273" t="s">
        <v>85</v>
      </c>
    </row>
    <row r="68" spans="1:3" x14ac:dyDescent="0.3">
      <c r="A68" s="273">
        <v>2019</v>
      </c>
      <c r="B68" s="273" t="s">
        <v>747</v>
      </c>
      <c r="C68" s="273" t="s">
        <v>95</v>
      </c>
    </row>
    <row r="69" spans="1:3" x14ac:dyDescent="0.3">
      <c r="A69" s="275" t="s">
        <v>748</v>
      </c>
      <c r="B69" s="276" t="s">
        <v>749</v>
      </c>
      <c r="C69" s="277">
        <v>67</v>
      </c>
    </row>
  </sheetData>
  <conditionalFormatting sqref="E3">
    <cfRule type="duplicateValues" dxfId="3" priority="3"/>
    <cfRule type="duplicateValues" dxfId="2" priority="4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CF3E3-A157-4D7E-BA27-260D2972F2D6}">
  <dimension ref="A1:AW1048339"/>
  <sheetViews>
    <sheetView tabSelected="1" topLeftCell="X1" workbookViewId="0">
      <selection activeCell="AV8" sqref="AV8"/>
    </sheetView>
  </sheetViews>
  <sheetFormatPr defaultColWidth="9.109375" defaultRowHeight="10.199999999999999" x14ac:dyDescent="0.2"/>
  <cols>
    <col min="1" max="1" width="9.109375" style="8"/>
    <col min="2" max="2" width="10.33203125" style="71" customWidth="1"/>
    <col min="3" max="3" width="13" style="71" hidden="1" customWidth="1"/>
    <col min="4" max="4" width="13.44140625" style="72" hidden="1" customWidth="1"/>
    <col min="5" max="5" width="12" style="9" hidden="1" customWidth="1"/>
    <col min="6" max="6" width="35.33203125" style="8" customWidth="1"/>
    <col min="7" max="7" width="25.88671875" style="8" hidden="1" customWidth="1"/>
    <col min="8" max="8" width="9.33203125" style="71" customWidth="1"/>
    <col min="9" max="10" width="13.6640625" style="71" customWidth="1"/>
    <col min="11" max="12" width="12" style="71" customWidth="1"/>
    <col min="13" max="13" width="16.6640625" style="71" customWidth="1"/>
    <col min="14" max="15" width="12.44140625" style="73" customWidth="1"/>
    <col min="16" max="16" width="6.88671875" style="74" customWidth="1"/>
    <col min="17" max="17" width="6.88671875" style="75" customWidth="1"/>
    <col min="18" max="18" width="6.6640625" style="75" customWidth="1"/>
    <col min="19" max="19" width="10.88671875" style="76" customWidth="1"/>
    <col min="20" max="20" width="7.5546875" style="76" customWidth="1"/>
    <col min="21" max="21" width="8.33203125" style="76" customWidth="1"/>
    <col min="22" max="22" width="8" style="77" customWidth="1"/>
    <col min="23" max="23" width="17.109375" style="78" customWidth="1"/>
    <col min="24" max="32" width="9.5546875" style="8" customWidth="1"/>
    <col min="33" max="33" width="9.5546875" style="9" customWidth="1"/>
    <col min="34" max="38" width="9.5546875" style="8" customWidth="1"/>
    <col min="39" max="39" width="10" style="8" customWidth="1"/>
    <col min="40" max="16384" width="9.109375" style="8"/>
  </cols>
  <sheetData>
    <row r="1" spans="1:49" ht="16.2" thickBot="1" x14ac:dyDescent="0.25">
      <c r="A1" s="1" t="s">
        <v>0</v>
      </c>
      <c r="B1" s="2"/>
      <c r="C1" s="2"/>
      <c r="D1" s="2"/>
      <c r="E1" s="2"/>
      <c r="F1" s="2"/>
      <c r="G1" s="2"/>
      <c r="H1" s="2"/>
      <c r="I1" s="3"/>
      <c r="J1" s="3"/>
      <c r="K1" s="3"/>
      <c r="L1" s="3"/>
      <c r="M1" s="3"/>
      <c r="N1" s="2"/>
      <c r="O1" s="2"/>
      <c r="P1" s="4"/>
      <c r="Q1" s="2"/>
      <c r="R1" s="2"/>
      <c r="S1" s="5"/>
      <c r="T1" s="5"/>
      <c r="U1" s="5"/>
      <c r="V1" s="6"/>
      <c r="W1" s="7"/>
    </row>
    <row r="2" spans="1:49" s="15" customFormat="1" ht="35.25" customHeight="1" thickBot="1" x14ac:dyDescent="0.25">
      <c r="A2" s="254" t="s">
        <v>1</v>
      </c>
      <c r="B2" s="254" t="s">
        <v>2</v>
      </c>
      <c r="C2" s="10" t="s">
        <v>3</v>
      </c>
      <c r="D2" s="11" t="s">
        <v>4</v>
      </c>
      <c r="E2" s="12" t="s">
        <v>5</v>
      </c>
      <c r="F2" s="254" t="s">
        <v>6</v>
      </c>
      <c r="G2" s="13" t="s">
        <v>7</v>
      </c>
      <c r="H2" s="252" t="s">
        <v>8</v>
      </c>
      <c r="I2" s="254" t="s">
        <v>9</v>
      </c>
      <c r="J2" s="14" t="s">
        <v>10</v>
      </c>
      <c r="K2" s="254" t="s">
        <v>11</v>
      </c>
      <c r="L2" s="254" t="s">
        <v>12</v>
      </c>
      <c r="M2" s="254" t="s">
        <v>13</v>
      </c>
      <c r="N2" s="254" t="s">
        <v>14</v>
      </c>
      <c r="O2" s="254" t="s">
        <v>15</v>
      </c>
      <c r="P2" s="262" t="s">
        <v>16</v>
      </c>
      <c r="Q2" s="260" t="s">
        <v>17</v>
      </c>
      <c r="R2" s="252" t="s">
        <v>18</v>
      </c>
      <c r="S2" s="254" t="s">
        <v>19</v>
      </c>
      <c r="T2" s="252" t="s">
        <v>20</v>
      </c>
      <c r="U2" s="254" t="s">
        <v>21</v>
      </c>
      <c r="V2" s="256" t="s">
        <v>22</v>
      </c>
      <c r="W2" s="258" t="s">
        <v>23</v>
      </c>
      <c r="X2" s="250">
        <v>44562</v>
      </c>
      <c r="Y2" s="251"/>
      <c r="Z2" s="250">
        <v>44593</v>
      </c>
      <c r="AA2" s="251"/>
      <c r="AB2" s="250">
        <v>44621</v>
      </c>
      <c r="AC2" s="251"/>
      <c r="AD2" s="250">
        <v>44652</v>
      </c>
      <c r="AE2" s="251"/>
      <c r="AF2" s="250">
        <v>44682</v>
      </c>
      <c r="AG2" s="251"/>
      <c r="AH2" s="250">
        <v>44713</v>
      </c>
      <c r="AI2" s="251"/>
      <c r="AJ2" s="250">
        <v>81267</v>
      </c>
      <c r="AK2" s="251"/>
      <c r="AL2" s="250">
        <v>81298</v>
      </c>
      <c r="AM2" s="251"/>
      <c r="AN2" s="250">
        <v>81329</v>
      </c>
      <c r="AO2" s="251"/>
      <c r="AP2" s="250">
        <v>81359</v>
      </c>
      <c r="AQ2" s="251"/>
      <c r="AR2" s="250">
        <v>81390</v>
      </c>
      <c r="AS2" s="251"/>
      <c r="AT2" s="250">
        <v>81420</v>
      </c>
      <c r="AU2" s="251"/>
      <c r="AV2" s="250" t="s">
        <v>24</v>
      </c>
      <c r="AW2" s="251"/>
    </row>
    <row r="3" spans="1:49" ht="28.5" customHeight="1" thickBot="1" x14ac:dyDescent="0.25">
      <c r="A3" s="255"/>
      <c r="B3" s="255"/>
      <c r="C3" s="16"/>
      <c r="D3" s="17"/>
      <c r="E3" s="18"/>
      <c r="F3" s="255"/>
      <c r="G3" s="19"/>
      <c r="H3" s="253"/>
      <c r="I3" s="255"/>
      <c r="J3" s="20" t="s">
        <v>25</v>
      </c>
      <c r="K3" s="255"/>
      <c r="L3" s="255"/>
      <c r="M3" s="255"/>
      <c r="N3" s="255"/>
      <c r="O3" s="255"/>
      <c r="P3" s="263"/>
      <c r="Q3" s="261"/>
      <c r="R3" s="253"/>
      <c r="S3" s="255"/>
      <c r="T3" s="253"/>
      <c r="U3" s="255"/>
      <c r="V3" s="257"/>
      <c r="W3" s="259"/>
      <c r="X3" s="21" t="s">
        <v>26</v>
      </c>
      <c r="Y3" s="22" t="s">
        <v>27</v>
      </c>
      <c r="Z3" s="21" t="s">
        <v>26</v>
      </c>
      <c r="AA3" s="22" t="s">
        <v>27</v>
      </c>
      <c r="AB3" s="21" t="s">
        <v>26</v>
      </c>
      <c r="AC3" s="22" t="s">
        <v>27</v>
      </c>
      <c r="AD3" s="21" t="s">
        <v>26</v>
      </c>
      <c r="AE3" s="23" t="s">
        <v>27</v>
      </c>
      <c r="AF3" s="21" t="s">
        <v>26</v>
      </c>
      <c r="AG3" s="23" t="s">
        <v>27</v>
      </c>
      <c r="AH3" s="21" t="s">
        <v>26</v>
      </c>
      <c r="AI3" s="23" t="s">
        <v>27</v>
      </c>
      <c r="AJ3" s="21" t="s">
        <v>26</v>
      </c>
      <c r="AK3" s="23" t="s">
        <v>27</v>
      </c>
      <c r="AL3" s="21" t="s">
        <v>26</v>
      </c>
      <c r="AM3" s="23" t="s">
        <v>27</v>
      </c>
      <c r="AN3" s="21" t="s">
        <v>26</v>
      </c>
      <c r="AO3" s="23" t="s">
        <v>27</v>
      </c>
      <c r="AP3" s="21" t="s">
        <v>26</v>
      </c>
      <c r="AQ3" s="23" t="s">
        <v>27</v>
      </c>
      <c r="AR3" s="21" t="s">
        <v>26</v>
      </c>
      <c r="AS3" s="23" t="s">
        <v>27</v>
      </c>
      <c r="AT3" s="21" t="s">
        <v>26</v>
      </c>
      <c r="AU3" s="23" t="s">
        <v>27</v>
      </c>
      <c r="AV3" s="21" t="s">
        <v>26</v>
      </c>
      <c r="AW3" s="23" t="s">
        <v>27</v>
      </c>
    </row>
    <row r="4" spans="1:49" ht="14.4" x14ac:dyDescent="0.3">
      <c r="A4" s="24" t="s">
        <v>28</v>
      </c>
      <c r="B4" s="24" t="s">
        <v>28</v>
      </c>
      <c r="C4" s="25"/>
      <c r="D4" s="26"/>
      <c r="E4" s="27"/>
      <c r="F4" s="28" t="s">
        <v>29</v>
      </c>
      <c r="G4" s="29"/>
      <c r="H4" s="25"/>
      <c r="I4" s="30" t="s">
        <v>30</v>
      </c>
      <c r="J4" s="31"/>
      <c r="K4" s="25" t="s">
        <v>31</v>
      </c>
      <c r="L4" s="25" t="s">
        <v>32</v>
      </c>
      <c r="M4" s="25" t="s">
        <v>33</v>
      </c>
      <c r="N4" s="32" t="s">
        <v>34</v>
      </c>
      <c r="O4" s="33"/>
      <c r="P4" s="34" t="s">
        <v>35</v>
      </c>
      <c r="Q4" s="34" t="s">
        <v>36</v>
      </c>
      <c r="R4" s="34" t="s">
        <v>36</v>
      </c>
      <c r="S4" s="35" t="s">
        <v>37</v>
      </c>
      <c r="T4" s="36">
        <v>1</v>
      </c>
      <c r="U4" s="36">
        <v>25742</v>
      </c>
      <c r="V4" s="37" t="s">
        <v>38</v>
      </c>
      <c r="W4" s="37"/>
      <c r="X4" s="38"/>
      <c r="Y4" s="38"/>
      <c r="Z4" s="38"/>
      <c r="AA4" s="38"/>
      <c r="AB4" s="38"/>
      <c r="AC4" s="38"/>
      <c r="AD4" s="38"/>
      <c r="AE4" s="38"/>
      <c r="AF4" s="38"/>
      <c r="AG4" s="39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40">
        <f>AT4+AR4+AP4+AN4+AL4+AJ4+AH4+AF4+AD4+AB4+Z4+X4</f>
        <v>0</v>
      </c>
      <c r="AW4" s="41">
        <f>AU4+AS4+AQ4+AO4+AM4+AK4+AI4+AG4+AE4+AC4+AA4+Y4</f>
        <v>0</v>
      </c>
    </row>
    <row r="5" spans="1:49" ht="14.4" x14ac:dyDescent="0.3">
      <c r="A5" s="42" t="s">
        <v>39</v>
      </c>
      <c r="B5" s="42">
        <v>205481</v>
      </c>
      <c r="C5" s="43"/>
      <c r="D5" s="44"/>
      <c r="E5" s="45"/>
      <c r="F5" s="46" t="s">
        <v>40</v>
      </c>
      <c r="G5" s="47"/>
      <c r="H5" s="43"/>
      <c r="I5" s="48" t="s">
        <v>41</v>
      </c>
      <c r="J5" s="49">
        <v>0.6</v>
      </c>
      <c r="K5" s="43" t="s">
        <v>42</v>
      </c>
      <c r="L5" s="43" t="s">
        <v>43</v>
      </c>
      <c r="M5" s="43" t="s">
        <v>44</v>
      </c>
      <c r="N5" s="50" t="s">
        <v>45</v>
      </c>
      <c r="O5" s="51" t="s">
        <v>46</v>
      </c>
      <c r="P5" s="34" t="s">
        <v>35</v>
      </c>
      <c r="Q5" s="34" t="s">
        <v>36</v>
      </c>
      <c r="R5" s="34" t="s">
        <v>36</v>
      </c>
      <c r="S5" s="52" t="s">
        <v>47</v>
      </c>
      <c r="T5" s="53">
        <v>1</v>
      </c>
      <c r="U5" s="53">
        <v>25742</v>
      </c>
      <c r="V5" s="54" t="s">
        <v>48</v>
      </c>
      <c r="W5" s="54"/>
      <c r="X5" s="47"/>
      <c r="Y5" s="47"/>
      <c r="Z5" s="47"/>
      <c r="AA5" s="47"/>
      <c r="AB5" s="47"/>
      <c r="AC5" s="47"/>
      <c r="AD5" s="47">
        <v>100.14</v>
      </c>
      <c r="AE5" s="47">
        <v>54.22</v>
      </c>
      <c r="AF5" s="47"/>
      <c r="AG5" s="45"/>
      <c r="AH5" s="47"/>
      <c r="AI5" s="47"/>
      <c r="AJ5" s="47"/>
      <c r="AK5" s="47"/>
      <c r="AL5" s="47">
        <v>92.5</v>
      </c>
      <c r="AM5" s="47">
        <v>51.05</v>
      </c>
      <c r="AN5" s="47"/>
      <c r="AO5" s="47"/>
      <c r="AP5" s="47"/>
      <c r="AQ5" s="47"/>
      <c r="AR5" s="47">
        <v>118.24</v>
      </c>
      <c r="AS5" s="47">
        <v>54.69</v>
      </c>
      <c r="AT5" s="47"/>
      <c r="AU5" s="47"/>
      <c r="AV5" s="55">
        <f>AT5+AR5+AP5+AN5+AL5+AJ5+AH5+AF5+AD5+AB5+Z5+X5</f>
        <v>310.88</v>
      </c>
      <c r="AW5" s="56">
        <f t="shared" ref="AW5:AW69" si="0">AU5+AS5+AQ5+AO5+AM5+AK5+AI5+AG5+AE5+AC5+AA5+Y5</f>
        <v>159.95999999999998</v>
      </c>
    </row>
    <row r="6" spans="1:49" ht="14.4" x14ac:dyDescent="0.3">
      <c r="A6" s="42" t="s">
        <v>49</v>
      </c>
      <c r="B6" s="42">
        <v>113197</v>
      </c>
      <c r="C6" s="43"/>
      <c r="D6" s="44"/>
      <c r="E6" s="45"/>
      <c r="F6" s="46" t="s">
        <v>50</v>
      </c>
      <c r="G6" s="47"/>
      <c r="H6" s="43"/>
      <c r="I6" s="57" t="s">
        <v>51</v>
      </c>
      <c r="J6" s="58">
        <v>0.01</v>
      </c>
      <c r="K6" s="43" t="s">
        <v>42</v>
      </c>
      <c r="L6" s="43" t="s">
        <v>52</v>
      </c>
      <c r="M6" s="43" t="s">
        <v>53</v>
      </c>
      <c r="N6" s="50" t="s">
        <v>54</v>
      </c>
      <c r="O6" s="51" t="s">
        <v>46</v>
      </c>
      <c r="P6" s="34" t="s">
        <v>35</v>
      </c>
      <c r="Q6" s="34" t="s">
        <v>36</v>
      </c>
      <c r="R6" s="34" t="s">
        <v>36</v>
      </c>
      <c r="S6" s="52" t="s">
        <v>55</v>
      </c>
      <c r="T6" s="53">
        <v>1</v>
      </c>
      <c r="U6" s="36">
        <v>25742</v>
      </c>
      <c r="V6" s="54" t="s">
        <v>38</v>
      </c>
      <c r="W6" s="54"/>
      <c r="X6" s="47"/>
      <c r="Y6" s="47"/>
      <c r="Z6" s="47"/>
      <c r="AA6" s="47"/>
      <c r="AB6" s="47"/>
      <c r="AC6" s="47"/>
      <c r="AD6" s="47"/>
      <c r="AE6" s="47"/>
      <c r="AF6" s="47"/>
      <c r="AG6" s="45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55">
        <f t="shared" ref="AV6:AV69" si="1">AT6+AR6+AP6+AN6+AL6+AJ6+AH6+AF6+AD6+AB6+Z6+X6</f>
        <v>0</v>
      </c>
      <c r="AW6" s="56">
        <f t="shared" si="0"/>
        <v>0</v>
      </c>
    </row>
    <row r="7" spans="1:49" ht="14.4" x14ac:dyDescent="0.3">
      <c r="A7" s="42" t="s">
        <v>56</v>
      </c>
      <c r="B7" s="42">
        <v>234170</v>
      </c>
      <c r="C7" s="43"/>
      <c r="D7" s="44"/>
      <c r="E7" s="45"/>
      <c r="F7" s="59" t="s">
        <v>57</v>
      </c>
      <c r="G7" s="47"/>
      <c r="H7" s="43"/>
      <c r="I7" s="48" t="s">
        <v>58</v>
      </c>
      <c r="J7" s="49">
        <v>0.95</v>
      </c>
      <c r="K7" s="43"/>
      <c r="L7" s="43" t="s">
        <v>59</v>
      </c>
      <c r="M7" s="43"/>
      <c r="N7" s="32" t="s">
        <v>60</v>
      </c>
      <c r="O7" s="51"/>
      <c r="P7" s="34" t="s">
        <v>35</v>
      </c>
      <c r="Q7" s="34" t="s">
        <v>36</v>
      </c>
      <c r="R7" s="34" t="s">
        <v>36</v>
      </c>
      <c r="S7" s="52" t="s">
        <v>61</v>
      </c>
      <c r="T7" s="53">
        <v>1</v>
      </c>
      <c r="U7" s="53">
        <v>25742</v>
      </c>
      <c r="V7" s="54" t="s">
        <v>38</v>
      </c>
      <c r="W7" s="54" t="s">
        <v>62</v>
      </c>
      <c r="X7" s="47"/>
      <c r="Y7" s="47"/>
      <c r="Z7" s="47"/>
      <c r="AA7" s="47"/>
      <c r="AB7" s="47"/>
      <c r="AC7" s="47"/>
      <c r="AD7" s="47"/>
      <c r="AE7" s="47"/>
      <c r="AF7" s="47"/>
      <c r="AG7" s="45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55">
        <f t="shared" si="1"/>
        <v>0</v>
      </c>
      <c r="AW7" s="56">
        <f t="shared" si="0"/>
        <v>0</v>
      </c>
    </row>
    <row r="8" spans="1:49" ht="14.4" x14ac:dyDescent="0.3">
      <c r="A8" s="42" t="s">
        <v>56</v>
      </c>
      <c r="B8" s="42">
        <v>234170</v>
      </c>
      <c r="C8" s="43"/>
      <c r="D8" s="44"/>
      <c r="E8" s="45"/>
      <c r="F8" s="59" t="s">
        <v>57</v>
      </c>
      <c r="G8" s="47"/>
      <c r="H8" s="43"/>
      <c r="I8" s="48" t="s">
        <v>58</v>
      </c>
      <c r="J8" s="49">
        <v>0.95</v>
      </c>
      <c r="K8" s="43"/>
      <c r="L8" s="43" t="s">
        <v>59</v>
      </c>
      <c r="M8" s="43" t="s">
        <v>63</v>
      </c>
      <c r="N8" s="50" t="s">
        <v>64</v>
      </c>
      <c r="O8" s="51" t="s">
        <v>65</v>
      </c>
      <c r="P8" s="34" t="s">
        <v>35</v>
      </c>
      <c r="Q8" s="34" t="s">
        <v>36</v>
      </c>
      <c r="R8" s="34" t="s">
        <v>36</v>
      </c>
      <c r="S8" s="52" t="s">
        <v>61</v>
      </c>
      <c r="T8" s="53">
        <v>1</v>
      </c>
      <c r="U8" s="53">
        <v>25742</v>
      </c>
      <c r="V8" s="54" t="s">
        <v>38</v>
      </c>
      <c r="W8" s="54"/>
      <c r="X8" s="47"/>
      <c r="Y8" s="47"/>
      <c r="Z8" s="47"/>
      <c r="AA8" s="47"/>
      <c r="AB8" s="47"/>
      <c r="AC8" s="47"/>
      <c r="AD8" s="47"/>
      <c r="AE8" s="47"/>
      <c r="AF8" s="47">
        <v>67.540000000000006</v>
      </c>
      <c r="AG8" s="45">
        <v>36.909999999999997</v>
      </c>
      <c r="AH8" s="47"/>
      <c r="AI8" s="47"/>
      <c r="AJ8" s="47"/>
      <c r="AK8" s="47"/>
      <c r="AL8" s="47"/>
      <c r="AM8" s="47"/>
      <c r="AN8" s="47">
        <v>49.55</v>
      </c>
      <c r="AO8" s="47">
        <v>33.46</v>
      </c>
      <c r="AP8" s="47"/>
      <c r="AQ8" s="47"/>
      <c r="AR8" s="47">
        <v>65.849999999999994</v>
      </c>
      <c r="AS8" s="47">
        <v>37.65</v>
      </c>
      <c r="AT8" s="47"/>
      <c r="AU8" s="47"/>
      <c r="AV8" s="55">
        <f t="shared" si="1"/>
        <v>182.94</v>
      </c>
      <c r="AW8" s="56">
        <f t="shared" si="0"/>
        <v>108.02</v>
      </c>
    </row>
    <row r="9" spans="1:49" ht="14.4" x14ac:dyDescent="0.3">
      <c r="A9" s="60" t="s">
        <v>66</v>
      </c>
      <c r="B9" s="42">
        <v>112198</v>
      </c>
      <c r="C9" s="43"/>
      <c r="D9" s="44"/>
      <c r="E9" s="45"/>
      <c r="F9" s="46" t="s">
        <v>67</v>
      </c>
      <c r="G9" s="47"/>
      <c r="H9" s="43"/>
      <c r="I9" s="48" t="s">
        <v>68</v>
      </c>
      <c r="J9" s="49">
        <v>0.9</v>
      </c>
      <c r="K9" s="43" t="s">
        <v>31</v>
      </c>
      <c r="L9" s="43" t="s">
        <v>69</v>
      </c>
      <c r="M9" s="43" t="s">
        <v>70</v>
      </c>
      <c r="N9" s="50" t="s">
        <v>71</v>
      </c>
      <c r="O9" s="51" t="s">
        <v>65</v>
      </c>
      <c r="P9" s="34" t="s">
        <v>35</v>
      </c>
      <c r="Q9" s="34" t="s">
        <v>36</v>
      </c>
      <c r="R9" s="34" t="s">
        <v>36</v>
      </c>
      <c r="S9" s="52" t="s">
        <v>72</v>
      </c>
      <c r="T9" s="53">
        <v>1</v>
      </c>
      <c r="U9" s="36">
        <v>25742</v>
      </c>
      <c r="V9" s="54" t="s">
        <v>73</v>
      </c>
      <c r="W9" s="54"/>
      <c r="X9" s="47"/>
      <c r="Y9" s="47"/>
      <c r="Z9" s="47"/>
      <c r="AA9" s="47"/>
      <c r="AB9" s="47"/>
      <c r="AC9" s="47"/>
      <c r="AD9" s="47"/>
      <c r="AE9" s="47"/>
      <c r="AF9" s="47"/>
      <c r="AG9" s="45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55">
        <f t="shared" si="1"/>
        <v>0</v>
      </c>
      <c r="AW9" s="56">
        <f t="shared" si="0"/>
        <v>0</v>
      </c>
    </row>
    <row r="10" spans="1:49" ht="14.4" x14ac:dyDescent="0.3">
      <c r="A10" s="30" t="s">
        <v>74</v>
      </c>
      <c r="B10" s="61">
        <v>118278</v>
      </c>
      <c r="C10" s="62"/>
      <c r="D10" s="63"/>
      <c r="E10" s="64"/>
      <c r="F10" s="28" t="s">
        <v>57</v>
      </c>
      <c r="G10" s="65"/>
      <c r="H10" s="62"/>
      <c r="I10" s="66" t="s">
        <v>75</v>
      </c>
      <c r="J10" s="67">
        <v>0.9</v>
      </c>
      <c r="K10" s="62" t="s">
        <v>31</v>
      </c>
      <c r="L10" s="62" t="s">
        <v>32</v>
      </c>
      <c r="M10" s="62" t="s">
        <v>33</v>
      </c>
      <c r="N10" s="32" t="s">
        <v>76</v>
      </c>
      <c r="O10" t="s">
        <v>65</v>
      </c>
      <c r="P10" s="34" t="s">
        <v>35</v>
      </c>
      <c r="Q10" s="34" t="s">
        <v>36</v>
      </c>
      <c r="R10" s="34" t="s">
        <v>36</v>
      </c>
      <c r="S10" s="52" t="s">
        <v>37</v>
      </c>
      <c r="T10" s="53">
        <v>1</v>
      </c>
      <c r="U10" s="53">
        <v>25742</v>
      </c>
      <c r="V10" s="54" t="s">
        <v>38</v>
      </c>
      <c r="W10" s="54"/>
      <c r="X10" s="47"/>
      <c r="Y10" s="47"/>
      <c r="Z10" s="47"/>
      <c r="AA10" s="47"/>
      <c r="AB10" s="47"/>
      <c r="AC10" s="47"/>
      <c r="AD10" s="47"/>
      <c r="AE10" s="47"/>
      <c r="AF10" s="47"/>
      <c r="AG10" s="45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55">
        <f t="shared" si="1"/>
        <v>0</v>
      </c>
      <c r="AW10" s="56">
        <f t="shared" si="0"/>
        <v>0</v>
      </c>
    </row>
    <row r="11" spans="1:49" ht="14.4" x14ac:dyDescent="0.3">
      <c r="A11" s="61" t="s">
        <v>77</v>
      </c>
      <c r="B11" s="61">
        <v>231450</v>
      </c>
      <c r="C11" s="62"/>
      <c r="D11" s="63"/>
      <c r="E11" s="64"/>
      <c r="F11" s="28" t="s">
        <v>78</v>
      </c>
      <c r="G11" s="65"/>
      <c r="H11" s="62"/>
      <c r="I11" s="66" t="s">
        <v>79</v>
      </c>
      <c r="J11" s="68">
        <v>0.1</v>
      </c>
      <c r="K11" s="62" t="s">
        <v>31</v>
      </c>
      <c r="L11" s="62" t="s">
        <v>31</v>
      </c>
      <c r="M11" s="62" t="s">
        <v>70</v>
      </c>
      <c r="N11" s="32" t="s">
        <v>80</v>
      </c>
      <c r="O11" t="s">
        <v>65</v>
      </c>
      <c r="P11" s="34" t="s">
        <v>35</v>
      </c>
      <c r="Q11" s="34" t="s">
        <v>36</v>
      </c>
      <c r="R11" s="34" t="s">
        <v>36</v>
      </c>
      <c r="S11" s="52" t="s">
        <v>81</v>
      </c>
      <c r="T11" s="53">
        <v>1</v>
      </c>
      <c r="U11" s="36">
        <v>25742</v>
      </c>
      <c r="V11" s="54" t="s">
        <v>73</v>
      </c>
      <c r="W11" s="54" t="s">
        <v>82</v>
      </c>
      <c r="X11" s="47"/>
      <c r="Y11" s="47"/>
      <c r="Z11" s="47"/>
      <c r="AA11" s="47"/>
      <c r="AB11" s="47"/>
      <c r="AC11" s="47"/>
      <c r="AD11" s="47"/>
      <c r="AE11" s="47"/>
      <c r="AF11" s="47"/>
      <c r="AG11" s="45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55">
        <f t="shared" si="1"/>
        <v>0</v>
      </c>
      <c r="AW11" s="56">
        <f t="shared" si="0"/>
        <v>0</v>
      </c>
    </row>
    <row r="12" spans="1:49" ht="14.4" x14ac:dyDescent="0.3">
      <c r="A12" s="47"/>
      <c r="B12" s="43"/>
      <c r="C12" s="43"/>
      <c r="D12" s="44"/>
      <c r="E12" s="45"/>
      <c r="F12" s="47"/>
      <c r="G12" s="47"/>
      <c r="H12" s="43"/>
      <c r="I12" s="43"/>
      <c r="J12" s="43"/>
      <c r="K12" s="43"/>
      <c r="L12" s="43"/>
      <c r="M12" s="43"/>
      <c r="N12" s="51"/>
      <c r="O12" s="51"/>
      <c r="P12" s="69"/>
      <c r="Q12" s="69"/>
      <c r="R12" s="69"/>
      <c r="S12" s="53"/>
      <c r="T12" s="53"/>
      <c r="U12" s="53"/>
      <c r="V12" s="54"/>
      <c r="W12" s="54"/>
      <c r="X12" s="47"/>
      <c r="Y12" s="47"/>
      <c r="Z12" s="47"/>
      <c r="AA12" s="47"/>
      <c r="AB12" s="47"/>
      <c r="AC12" s="47"/>
      <c r="AD12" s="47"/>
      <c r="AE12" s="47"/>
      <c r="AF12" s="47"/>
      <c r="AG12" s="45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55">
        <f t="shared" si="1"/>
        <v>0</v>
      </c>
      <c r="AW12" s="56">
        <f t="shared" si="0"/>
        <v>0</v>
      </c>
    </row>
    <row r="13" spans="1:49" ht="14.4" x14ac:dyDescent="0.3">
      <c r="A13" s="47"/>
      <c r="B13" s="43"/>
      <c r="C13" s="43"/>
      <c r="D13" s="44"/>
      <c r="E13" s="45"/>
      <c r="F13" s="47"/>
      <c r="G13" s="47"/>
      <c r="H13" s="43"/>
      <c r="I13" s="43"/>
      <c r="J13" s="43"/>
      <c r="K13" s="43"/>
      <c r="L13" s="43"/>
      <c r="M13" s="43"/>
      <c r="N13" s="51"/>
      <c r="O13" s="51"/>
      <c r="P13" s="69"/>
      <c r="Q13" s="69"/>
      <c r="R13" s="69"/>
      <c r="S13" s="53"/>
      <c r="T13" s="53"/>
      <c r="U13" s="53"/>
      <c r="V13" s="54"/>
      <c r="W13" s="54"/>
      <c r="X13" s="47"/>
      <c r="Y13" s="47"/>
      <c r="Z13" s="47"/>
      <c r="AA13" s="47"/>
      <c r="AB13" s="47"/>
      <c r="AC13" s="47"/>
      <c r="AD13" s="47"/>
      <c r="AE13" s="47"/>
      <c r="AF13" s="47"/>
      <c r="AG13" s="45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55">
        <f t="shared" si="1"/>
        <v>0</v>
      </c>
      <c r="AW13" s="56">
        <f t="shared" si="0"/>
        <v>0</v>
      </c>
    </row>
    <row r="14" spans="1:49" ht="14.4" x14ac:dyDescent="0.3">
      <c r="A14" s="47"/>
      <c r="B14" s="43"/>
      <c r="C14" s="43"/>
      <c r="D14" s="44"/>
      <c r="E14" s="45"/>
      <c r="F14" s="47"/>
      <c r="G14" s="47"/>
      <c r="H14" s="43"/>
      <c r="I14" s="43"/>
      <c r="J14" s="43"/>
      <c r="K14" s="43"/>
      <c r="L14" s="43"/>
      <c r="M14" s="43"/>
      <c r="N14" s="51"/>
      <c r="O14" s="51"/>
      <c r="P14" s="69"/>
      <c r="Q14" s="69"/>
      <c r="R14" s="69"/>
      <c r="S14" s="53"/>
      <c r="T14" s="53"/>
      <c r="U14" s="53"/>
      <c r="V14" s="54"/>
      <c r="W14" s="54"/>
      <c r="X14" s="47"/>
      <c r="Y14" s="47"/>
      <c r="Z14" s="47"/>
      <c r="AA14" s="47"/>
      <c r="AB14" s="47"/>
      <c r="AC14" s="47"/>
      <c r="AD14" s="47"/>
      <c r="AE14" s="47"/>
      <c r="AF14" s="47"/>
      <c r="AG14" s="45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55">
        <f t="shared" si="1"/>
        <v>0</v>
      </c>
      <c r="AW14" s="56">
        <f t="shared" si="0"/>
        <v>0</v>
      </c>
    </row>
    <row r="15" spans="1:49" ht="14.4" x14ac:dyDescent="0.3">
      <c r="A15" s="47"/>
      <c r="B15" s="43"/>
      <c r="C15" s="43"/>
      <c r="D15" s="44"/>
      <c r="E15" s="45"/>
      <c r="F15" s="47"/>
      <c r="G15" s="47"/>
      <c r="H15" s="43"/>
      <c r="I15" s="43"/>
      <c r="J15" s="43"/>
      <c r="K15" s="43"/>
      <c r="L15" s="43"/>
      <c r="M15" s="43"/>
      <c r="N15" s="51"/>
      <c r="O15" s="51"/>
      <c r="P15" s="69"/>
      <c r="Q15" s="69"/>
      <c r="R15" s="69"/>
      <c r="S15" s="53"/>
      <c r="T15" s="53"/>
      <c r="U15" s="53"/>
      <c r="V15" s="54"/>
      <c r="W15" s="54"/>
      <c r="X15" s="47"/>
      <c r="Y15" s="47"/>
      <c r="Z15" s="47"/>
      <c r="AA15" s="47"/>
      <c r="AB15" s="47"/>
      <c r="AC15" s="47"/>
      <c r="AD15" s="47"/>
      <c r="AE15" s="47"/>
      <c r="AF15" s="47"/>
      <c r="AG15" s="45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55">
        <f t="shared" si="1"/>
        <v>0</v>
      </c>
      <c r="AW15" s="56">
        <f t="shared" si="0"/>
        <v>0</v>
      </c>
    </row>
    <row r="16" spans="1:49" ht="14.4" x14ac:dyDescent="0.3">
      <c r="A16" s="47"/>
      <c r="B16" s="43"/>
      <c r="C16" s="43"/>
      <c r="D16" s="44"/>
      <c r="E16" s="45"/>
      <c r="F16" s="47"/>
      <c r="G16" s="47"/>
      <c r="H16" s="43"/>
      <c r="I16" s="43"/>
      <c r="J16" s="43"/>
      <c r="K16" s="43"/>
      <c r="L16" s="43"/>
      <c r="M16" s="43"/>
      <c r="N16" s="51"/>
      <c r="O16" s="51"/>
      <c r="P16" s="69"/>
      <c r="Q16" s="69"/>
      <c r="R16" s="69"/>
      <c r="S16" s="53"/>
      <c r="T16" s="53"/>
      <c r="U16" s="53"/>
      <c r="V16" s="54"/>
      <c r="W16" s="54"/>
      <c r="X16" s="47"/>
      <c r="Y16" s="47"/>
      <c r="Z16" s="47"/>
      <c r="AA16" s="47"/>
      <c r="AB16" s="47"/>
      <c r="AC16" s="47"/>
      <c r="AD16" s="47"/>
      <c r="AE16" s="47"/>
      <c r="AF16" s="47"/>
      <c r="AG16" s="45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55">
        <f t="shared" si="1"/>
        <v>0</v>
      </c>
      <c r="AW16" s="56">
        <f t="shared" si="0"/>
        <v>0</v>
      </c>
    </row>
    <row r="17" spans="1:49" ht="14.4" x14ac:dyDescent="0.3">
      <c r="A17" s="47"/>
      <c r="B17" s="43"/>
      <c r="C17" s="43"/>
      <c r="D17" s="44"/>
      <c r="E17" s="45"/>
      <c r="F17" s="47"/>
      <c r="G17" s="47"/>
      <c r="H17" s="43"/>
      <c r="I17" s="43"/>
      <c r="J17" s="43"/>
      <c r="K17" s="43"/>
      <c r="L17" s="43"/>
      <c r="M17" s="43"/>
      <c r="N17" s="51"/>
      <c r="O17" s="51"/>
      <c r="P17" s="69"/>
      <c r="Q17" s="69"/>
      <c r="R17" s="69"/>
      <c r="S17" s="53"/>
      <c r="T17" s="53"/>
      <c r="U17" s="53"/>
      <c r="V17" s="54"/>
      <c r="W17" s="54"/>
      <c r="X17" s="47"/>
      <c r="Y17" s="47"/>
      <c r="Z17" s="47"/>
      <c r="AA17" s="47"/>
      <c r="AB17" s="47"/>
      <c r="AC17" s="47"/>
      <c r="AD17" s="47"/>
      <c r="AE17" s="47"/>
      <c r="AF17" s="47"/>
      <c r="AG17" s="45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55">
        <f t="shared" si="1"/>
        <v>0</v>
      </c>
      <c r="AW17" s="56">
        <f t="shared" si="0"/>
        <v>0</v>
      </c>
    </row>
    <row r="18" spans="1:49" ht="14.4" x14ac:dyDescent="0.3">
      <c r="A18" s="47"/>
      <c r="B18" s="43"/>
      <c r="C18" s="43"/>
      <c r="D18" s="44"/>
      <c r="E18" s="45"/>
      <c r="F18" s="47"/>
      <c r="G18" s="47"/>
      <c r="H18" s="43"/>
      <c r="I18" s="43"/>
      <c r="J18" s="43"/>
      <c r="K18" s="43"/>
      <c r="L18" s="43"/>
      <c r="M18" s="43"/>
      <c r="N18" s="51"/>
      <c r="O18" s="51"/>
      <c r="P18" s="69"/>
      <c r="Q18" s="69"/>
      <c r="R18" s="69"/>
      <c r="S18" s="53"/>
      <c r="T18" s="53"/>
      <c r="U18" s="53"/>
      <c r="V18" s="54"/>
      <c r="W18" s="54"/>
      <c r="X18" s="47"/>
      <c r="Y18" s="47"/>
      <c r="Z18" s="47"/>
      <c r="AA18" s="47"/>
      <c r="AB18" s="47"/>
      <c r="AC18" s="47"/>
      <c r="AD18" s="47"/>
      <c r="AE18" s="47"/>
      <c r="AF18" s="47"/>
      <c r="AG18" s="45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55">
        <f t="shared" si="1"/>
        <v>0</v>
      </c>
      <c r="AW18" s="56">
        <f t="shared" si="0"/>
        <v>0</v>
      </c>
    </row>
    <row r="19" spans="1:49" ht="14.4" x14ac:dyDescent="0.3">
      <c r="A19" s="47"/>
      <c r="B19" s="43"/>
      <c r="C19" s="43"/>
      <c r="D19" s="44"/>
      <c r="E19" s="45"/>
      <c r="F19" s="47"/>
      <c r="G19" s="47"/>
      <c r="H19" s="43"/>
      <c r="I19" s="43"/>
      <c r="J19" s="43"/>
      <c r="K19" s="43"/>
      <c r="L19" s="43"/>
      <c r="M19" s="43"/>
      <c r="N19" s="51"/>
      <c r="O19" s="51"/>
      <c r="P19" s="69"/>
      <c r="Q19" s="69"/>
      <c r="R19" s="69"/>
      <c r="S19" s="53"/>
      <c r="T19" s="53"/>
      <c r="U19" s="53"/>
      <c r="V19" s="54"/>
      <c r="W19" s="54"/>
      <c r="X19" s="47"/>
      <c r="Y19" s="47"/>
      <c r="Z19" s="47"/>
      <c r="AA19" s="47"/>
      <c r="AB19" s="47"/>
      <c r="AC19" s="47"/>
      <c r="AD19" s="47"/>
      <c r="AE19" s="47"/>
      <c r="AF19" s="47"/>
      <c r="AG19" s="45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55">
        <f t="shared" si="1"/>
        <v>0</v>
      </c>
      <c r="AW19" s="56">
        <f t="shared" si="0"/>
        <v>0</v>
      </c>
    </row>
    <row r="20" spans="1:49" ht="14.4" x14ac:dyDescent="0.3">
      <c r="A20" s="47"/>
      <c r="B20" s="43"/>
      <c r="C20" s="43"/>
      <c r="D20" s="44"/>
      <c r="E20" s="45"/>
      <c r="F20" s="47"/>
      <c r="G20" s="47"/>
      <c r="H20" s="43"/>
      <c r="I20" s="43"/>
      <c r="J20" s="43"/>
      <c r="K20" s="43"/>
      <c r="L20" s="43"/>
      <c r="M20" s="43"/>
      <c r="N20" s="51"/>
      <c r="O20" s="51"/>
      <c r="P20" s="69"/>
      <c r="Q20" s="69"/>
      <c r="R20" s="69"/>
      <c r="S20" s="53"/>
      <c r="T20" s="53"/>
      <c r="U20" s="53"/>
      <c r="V20" s="54"/>
      <c r="W20" s="54"/>
      <c r="X20" s="47"/>
      <c r="Y20" s="47"/>
      <c r="Z20" s="47"/>
      <c r="AA20" s="47"/>
      <c r="AB20" s="47"/>
      <c r="AC20" s="47"/>
      <c r="AD20" s="47"/>
      <c r="AE20" s="47"/>
      <c r="AF20" s="47"/>
      <c r="AG20" s="45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55">
        <f t="shared" si="1"/>
        <v>0</v>
      </c>
      <c r="AW20" s="56">
        <f t="shared" si="0"/>
        <v>0</v>
      </c>
    </row>
    <row r="21" spans="1:49" ht="14.4" x14ac:dyDescent="0.3">
      <c r="A21" s="47"/>
      <c r="B21" s="43"/>
      <c r="C21" s="43"/>
      <c r="D21" s="44"/>
      <c r="E21" s="45"/>
      <c r="F21" s="47"/>
      <c r="G21" s="47"/>
      <c r="H21" s="43"/>
      <c r="I21" s="43"/>
      <c r="J21" s="43"/>
      <c r="K21" s="43"/>
      <c r="L21" s="43"/>
      <c r="M21" s="43"/>
      <c r="N21" s="51"/>
      <c r="O21" s="51"/>
      <c r="P21" s="69"/>
      <c r="Q21" s="69"/>
      <c r="R21" s="69"/>
      <c r="S21" s="53"/>
      <c r="T21" s="53"/>
      <c r="U21" s="53"/>
      <c r="V21" s="54"/>
      <c r="W21" s="54"/>
      <c r="X21" s="47"/>
      <c r="Y21" s="47"/>
      <c r="Z21" s="47"/>
      <c r="AA21" s="47"/>
      <c r="AB21" s="47"/>
      <c r="AC21" s="47"/>
      <c r="AD21" s="47"/>
      <c r="AE21" s="47"/>
      <c r="AF21" s="47"/>
      <c r="AG21" s="45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55">
        <f t="shared" si="1"/>
        <v>0</v>
      </c>
      <c r="AW21" s="56">
        <f t="shared" si="0"/>
        <v>0</v>
      </c>
    </row>
    <row r="22" spans="1:49" ht="14.4" x14ac:dyDescent="0.3">
      <c r="A22" s="47"/>
      <c r="B22" s="43"/>
      <c r="C22" s="43"/>
      <c r="D22" s="44"/>
      <c r="E22" s="45"/>
      <c r="F22" s="47"/>
      <c r="G22" s="47"/>
      <c r="H22" s="43"/>
      <c r="I22" s="43"/>
      <c r="J22" s="43"/>
      <c r="K22" s="43"/>
      <c r="L22" s="43"/>
      <c r="M22" s="43"/>
      <c r="N22" s="51"/>
      <c r="O22" s="51"/>
      <c r="P22" s="69"/>
      <c r="Q22" s="69"/>
      <c r="R22" s="69"/>
      <c r="S22" s="53"/>
      <c r="T22" s="53"/>
      <c r="U22" s="53"/>
      <c r="V22" s="54"/>
      <c r="W22" s="54"/>
      <c r="X22" s="47"/>
      <c r="Y22" s="47"/>
      <c r="Z22" s="47"/>
      <c r="AA22" s="47"/>
      <c r="AB22" s="47"/>
      <c r="AC22" s="47"/>
      <c r="AD22" s="47"/>
      <c r="AE22" s="47"/>
      <c r="AF22" s="47"/>
      <c r="AG22" s="45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55">
        <f t="shared" si="1"/>
        <v>0</v>
      </c>
      <c r="AW22" s="56">
        <f t="shared" si="0"/>
        <v>0</v>
      </c>
    </row>
    <row r="23" spans="1:49" ht="14.4" x14ac:dyDescent="0.3">
      <c r="A23" s="47"/>
      <c r="B23" s="43"/>
      <c r="C23" s="43"/>
      <c r="D23" s="44"/>
      <c r="E23" s="45"/>
      <c r="F23" s="47"/>
      <c r="G23" s="47"/>
      <c r="H23" s="43"/>
      <c r="I23" s="43"/>
      <c r="J23" s="43"/>
      <c r="K23" s="43"/>
      <c r="L23" s="43"/>
      <c r="M23" s="43"/>
      <c r="N23" s="51"/>
      <c r="O23" s="51"/>
      <c r="P23" s="69"/>
      <c r="Q23" s="69"/>
      <c r="R23" s="69"/>
      <c r="S23" s="53"/>
      <c r="T23" s="53"/>
      <c r="U23" s="53"/>
      <c r="V23" s="54"/>
      <c r="W23" s="54"/>
      <c r="X23" s="47"/>
      <c r="Y23" s="47"/>
      <c r="Z23" s="47"/>
      <c r="AA23" s="47"/>
      <c r="AB23" s="47"/>
      <c r="AC23" s="47"/>
      <c r="AD23" s="47"/>
      <c r="AE23" s="47"/>
      <c r="AF23" s="47"/>
      <c r="AG23" s="45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55">
        <f t="shared" si="1"/>
        <v>0</v>
      </c>
      <c r="AW23" s="56">
        <f t="shared" si="0"/>
        <v>0</v>
      </c>
    </row>
    <row r="24" spans="1:49" ht="14.4" x14ac:dyDescent="0.3">
      <c r="A24" s="47"/>
      <c r="B24" s="43"/>
      <c r="C24" s="43"/>
      <c r="D24" s="44"/>
      <c r="E24" s="45"/>
      <c r="F24" s="47"/>
      <c r="G24" s="47"/>
      <c r="H24" s="43"/>
      <c r="I24" s="43"/>
      <c r="J24" s="43"/>
      <c r="K24" s="43"/>
      <c r="L24" s="43"/>
      <c r="M24" s="43"/>
      <c r="N24" s="51"/>
      <c r="O24" s="51"/>
      <c r="P24" s="69"/>
      <c r="Q24" s="69"/>
      <c r="R24" s="69"/>
      <c r="S24" s="53"/>
      <c r="T24" s="53"/>
      <c r="U24" s="53"/>
      <c r="V24" s="54"/>
      <c r="W24" s="54"/>
      <c r="X24" s="47"/>
      <c r="Y24" s="47"/>
      <c r="Z24" s="47"/>
      <c r="AA24" s="47"/>
      <c r="AB24" s="47"/>
      <c r="AC24" s="47"/>
      <c r="AD24" s="47"/>
      <c r="AE24" s="47"/>
      <c r="AF24" s="47"/>
      <c r="AG24" s="45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55">
        <f t="shared" si="1"/>
        <v>0</v>
      </c>
      <c r="AW24" s="56">
        <f t="shared" si="0"/>
        <v>0</v>
      </c>
    </row>
    <row r="25" spans="1:49" ht="14.4" x14ac:dyDescent="0.3">
      <c r="A25" s="47"/>
      <c r="B25" s="43"/>
      <c r="C25" s="43"/>
      <c r="D25" s="44"/>
      <c r="E25" s="45"/>
      <c r="F25" s="47"/>
      <c r="G25" s="47"/>
      <c r="H25" s="43"/>
      <c r="I25" s="43"/>
      <c r="J25" s="43"/>
      <c r="K25" s="43"/>
      <c r="L25" s="43"/>
      <c r="M25" s="43"/>
      <c r="N25" s="51"/>
      <c r="O25" s="51"/>
      <c r="P25" s="69"/>
      <c r="Q25" s="69"/>
      <c r="R25" s="69"/>
      <c r="S25" s="53"/>
      <c r="T25" s="53"/>
      <c r="U25" s="53"/>
      <c r="V25" s="54"/>
      <c r="W25" s="54"/>
      <c r="X25" s="47"/>
      <c r="Y25" s="47"/>
      <c r="Z25" s="47"/>
      <c r="AA25" s="47"/>
      <c r="AB25" s="47"/>
      <c r="AC25" s="47"/>
      <c r="AD25" s="47"/>
      <c r="AE25" s="47"/>
      <c r="AF25" s="47"/>
      <c r="AG25" s="45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55">
        <f t="shared" si="1"/>
        <v>0</v>
      </c>
      <c r="AW25" s="56">
        <f t="shared" si="0"/>
        <v>0</v>
      </c>
    </row>
    <row r="26" spans="1:49" ht="14.4" x14ac:dyDescent="0.3">
      <c r="A26" s="47"/>
      <c r="B26" s="43"/>
      <c r="C26" s="43"/>
      <c r="D26" s="44"/>
      <c r="E26" s="45"/>
      <c r="F26" s="47"/>
      <c r="G26" s="47"/>
      <c r="H26" s="43"/>
      <c r="I26" s="43"/>
      <c r="J26" s="43"/>
      <c r="K26" s="43"/>
      <c r="L26" s="43"/>
      <c r="M26" s="43"/>
      <c r="N26" s="51"/>
      <c r="O26" s="51"/>
      <c r="P26" s="69"/>
      <c r="Q26" s="69"/>
      <c r="R26" s="69"/>
      <c r="S26" s="53"/>
      <c r="T26" s="53"/>
      <c r="U26" s="53"/>
      <c r="V26" s="54"/>
      <c r="W26" s="54"/>
      <c r="X26" s="47"/>
      <c r="Y26" s="47"/>
      <c r="Z26" s="47"/>
      <c r="AA26" s="47"/>
      <c r="AB26" s="47"/>
      <c r="AC26" s="47"/>
      <c r="AD26" s="47"/>
      <c r="AE26" s="47"/>
      <c r="AF26" s="47"/>
      <c r="AG26" s="45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55">
        <f t="shared" si="1"/>
        <v>0</v>
      </c>
      <c r="AW26" s="56">
        <f t="shared" si="0"/>
        <v>0</v>
      </c>
    </row>
    <row r="27" spans="1:49" ht="14.4" x14ac:dyDescent="0.3">
      <c r="A27" s="47"/>
      <c r="B27" s="43"/>
      <c r="C27" s="43"/>
      <c r="D27" s="44"/>
      <c r="E27" s="45"/>
      <c r="F27" s="47"/>
      <c r="G27" s="47"/>
      <c r="H27" s="43"/>
      <c r="I27" s="43"/>
      <c r="J27" s="43"/>
      <c r="K27" s="43"/>
      <c r="L27" s="43"/>
      <c r="M27" s="43"/>
      <c r="N27" s="51"/>
      <c r="O27" s="51"/>
      <c r="P27" s="69"/>
      <c r="Q27" s="69"/>
      <c r="R27" s="69"/>
      <c r="S27" s="53"/>
      <c r="T27" s="53"/>
      <c r="U27" s="53"/>
      <c r="V27" s="54"/>
      <c r="W27" s="54"/>
      <c r="X27" s="47"/>
      <c r="Y27" s="47"/>
      <c r="Z27" s="47"/>
      <c r="AA27" s="47"/>
      <c r="AB27" s="47"/>
      <c r="AC27" s="47"/>
      <c r="AD27" s="47"/>
      <c r="AE27" s="47"/>
      <c r="AF27" s="47"/>
      <c r="AG27" s="45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55">
        <f t="shared" si="1"/>
        <v>0</v>
      </c>
      <c r="AW27" s="56">
        <f t="shared" si="0"/>
        <v>0</v>
      </c>
    </row>
    <row r="28" spans="1:49" ht="14.4" x14ac:dyDescent="0.3">
      <c r="A28" s="47"/>
      <c r="B28" s="43"/>
      <c r="C28" s="43"/>
      <c r="D28" s="44"/>
      <c r="E28" s="45"/>
      <c r="F28" s="47"/>
      <c r="G28" s="47"/>
      <c r="H28" s="43"/>
      <c r="I28" s="43"/>
      <c r="J28" s="43"/>
      <c r="K28" s="43"/>
      <c r="L28" s="43"/>
      <c r="M28" s="43"/>
      <c r="N28" s="51"/>
      <c r="O28" s="51"/>
      <c r="P28" s="69"/>
      <c r="Q28" s="69"/>
      <c r="R28" s="69"/>
      <c r="S28" s="53"/>
      <c r="T28" s="53"/>
      <c r="U28" s="53"/>
      <c r="V28" s="54"/>
      <c r="W28" s="54"/>
      <c r="X28" s="47"/>
      <c r="Y28" s="47"/>
      <c r="Z28" s="47"/>
      <c r="AA28" s="47"/>
      <c r="AB28" s="47"/>
      <c r="AC28" s="47"/>
      <c r="AD28" s="47"/>
      <c r="AE28" s="47"/>
      <c r="AF28" s="47"/>
      <c r="AG28" s="45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55">
        <f t="shared" si="1"/>
        <v>0</v>
      </c>
      <c r="AW28" s="56">
        <f t="shared" si="0"/>
        <v>0</v>
      </c>
    </row>
    <row r="29" spans="1:49" ht="14.4" x14ac:dyDescent="0.3">
      <c r="A29" s="47"/>
      <c r="B29" s="43"/>
      <c r="C29" s="43"/>
      <c r="D29" s="44"/>
      <c r="E29" s="45"/>
      <c r="F29" s="47"/>
      <c r="G29" s="47"/>
      <c r="H29" s="43"/>
      <c r="I29" s="43"/>
      <c r="J29" s="43"/>
      <c r="K29" s="43"/>
      <c r="L29" s="43"/>
      <c r="M29" s="43"/>
      <c r="N29" s="51"/>
      <c r="O29" s="51"/>
      <c r="P29" s="69"/>
      <c r="Q29" s="69"/>
      <c r="R29" s="69"/>
      <c r="S29" s="53"/>
      <c r="T29" s="53"/>
      <c r="U29" s="53"/>
      <c r="V29" s="54"/>
      <c r="W29" s="54"/>
      <c r="X29" s="47"/>
      <c r="Y29" s="47"/>
      <c r="Z29" s="47"/>
      <c r="AA29" s="47"/>
      <c r="AB29" s="47"/>
      <c r="AC29" s="47"/>
      <c r="AD29" s="47"/>
      <c r="AE29" s="47"/>
      <c r="AF29" s="47"/>
      <c r="AG29" s="45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55">
        <f t="shared" si="1"/>
        <v>0</v>
      </c>
      <c r="AW29" s="56">
        <f t="shared" si="0"/>
        <v>0</v>
      </c>
    </row>
    <row r="30" spans="1:49" ht="14.4" x14ac:dyDescent="0.3">
      <c r="A30" s="47"/>
      <c r="B30" s="43"/>
      <c r="C30" s="43"/>
      <c r="D30" s="44"/>
      <c r="E30" s="45"/>
      <c r="F30" s="47"/>
      <c r="G30" s="47"/>
      <c r="H30" s="43"/>
      <c r="I30" s="43"/>
      <c r="J30" s="43"/>
      <c r="K30" s="43"/>
      <c r="L30" s="43"/>
      <c r="M30" s="43"/>
      <c r="N30" s="51"/>
      <c r="O30" s="51"/>
      <c r="P30" s="69"/>
      <c r="Q30" s="69"/>
      <c r="R30" s="69"/>
      <c r="S30" s="53"/>
      <c r="T30" s="53"/>
      <c r="U30" s="53"/>
      <c r="V30" s="54"/>
      <c r="W30" s="54"/>
      <c r="X30" s="47"/>
      <c r="Y30" s="47"/>
      <c r="Z30" s="47"/>
      <c r="AA30" s="47"/>
      <c r="AB30" s="47"/>
      <c r="AC30" s="47"/>
      <c r="AD30" s="47"/>
      <c r="AE30" s="47"/>
      <c r="AF30" s="47"/>
      <c r="AG30" s="45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55">
        <f t="shared" si="1"/>
        <v>0</v>
      </c>
      <c r="AW30" s="56">
        <f t="shared" si="0"/>
        <v>0</v>
      </c>
    </row>
    <row r="31" spans="1:49" ht="14.4" x14ac:dyDescent="0.3">
      <c r="A31" s="47"/>
      <c r="B31" s="43"/>
      <c r="C31" s="43"/>
      <c r="D31" s="44"/>
      <c r="E31" s="45"/>
      <c r="F31" s="47"/>
      <c r="G31" s="47"/>
      <c r="H31" s="43"/>
      <c r="I31" s="43"/>
      <c r="J31" s="43"/>
      <c r="K31" s="43"/>
      <c r="L31" s="43"/>
      <c r="M31" s="43"/>
      <c r="N31" s="51"/>
      <c r="O31" s="51"/>
      <c r="P31" s="69"/>
      <c r="Q31" s="69"/>
      <c r="R31" s="69"/>
      <c r="S31" s="53"/>
      <c r="T31" s="53"/>
      <c r="U31" s="53"/>
      <c r="V31" s="54"/>
      <c r="W31" s="54"/>
      <c r="X31" s="47"/>
      <c r="Y31" s="47"/>
      <c r="Z31" s="47"/>
      <c r="AA31" s="47"/>
      <c r="AB31" s="47"/>
      <c r="AC31" s="47"/>
      <c r="AD31" s="47"/>
      <c r="AE31" s="47"/>
      <c r="AF31" s="47"/>
      <c r="AG31" s="45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55">
        <f t="shared" si="1"/>
        <v>0</v>
      </c>
      <c r="AW31" s="56">
        <f t="shared" si="0"/>
        <v>0</v>
      </c>
    </row>
    <row r="32" spans="1:49" ht="14.4" x14ac:dyDescent="0.3">
      <c r="A32" s="47"/>
      <c r="B32" s="43"/>
      <c r="C32" s="43"/>
      <c r="D32" s="44"/>
      <c r="E32" s="45"/>
      <c r="F32" s="47"/>
      <c r="G32" s="47"/>
      <c r="H32" s="43"/>
      <c r="I32" s="43"/>
      <c r="J32" s="43"/>
      <c r="K32" s="43"/>
      <c r="L32" s="43"/>
      <c r="M32" s="43"/>
      <c r="N32" s="51"/>
      <c r="O32" s="51"/>
      <c r="P32" s="69"/>
      <c r="Q32" s="69"/>
      <c r="R32" s="69"/>
      <c r="S32" s="53"/>
      <c r="T32" s="53"/>
      <c r="U32" s="53"/>
      <c r="V32" s="54"/>
      <c r="W32" s="54"/>
      <c r="X32" s="47"/>
      <c r="Y32" s="47"/>
      <c r="Z32" s="47"/>
      <c r="AA32" s="47"/>
      <c r="AB32" s="47"/>
      <c r="AC32" s="47"/>
      <c r="AD32" s="47"/>
      <c r="AE32" s="47"/>
      <c r="AF32" s="47"/>
      <c r="AG32" s="45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55">
        <f t="shared" si="1"/>
        <v>0</v>
      </c>
      <c r="AW32" s="56">
        <f t="shared" si="0"/>
        <v>0</v>
      </c>
    </row>
    <row r="33" spans="1:49" ht="14.4" x14ac:dyDescent="0.3">
      <c r="A33" s="47"/>
      <c r="B33" s="43"/>
      <c r="C33" s="43"/>
      <c r="D33" s="44"/>
      <c r="E33" s="45"/>
      <c r="F33" s="47"/>
      <c r="G33" s="47"/>
      <c r="H33" s="43"/>
      <c r="I33" s="43"/>
      <c r="J33" s="43"/>
      <c r="K33" s="43"/>
      <c r="L33" s="43"/>
      <c r="M33" s="43"/>
      <c r="N33" s="51"/>
      <c r="O33" s="51"/>
      <c r="P33" s="69"/>
      <c r="Q33" s="69"/>
      <c r="R33" s="69"/>
      <c r="S33" s="53"/>
      <c r="T33" s="53"/>
      <c r="U33" s="53"/>
      <c r="V33" s="54"/>
      <c r="W33" s="54"/>
      <c r="X33" s="47"/>
      <c r="Y33" s="47"/>
      <c r="Z33" s="47"/>
      <c r="AA33" s="47"/>
      <c r="AB33" s="47"/>
      <c r="AC33" s="47"/>
      <c r="AD33" s="47"/>
      <c r="AE33" s="47"/>
      <c r="AF33" s="47"/>
      <c r="AG33" s="45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55">
        <f t="shared" si="1"/>
        <v>0</v>
      </c>
      <c r="AW33" s="56">
        <f t="shared" si="0"/>
        <v>0</v>
      </c>
    </row>
    <row r="34" spans="1:49" ht="14.4" x14ac:dyDescent="0.3">
      <c r="A34" s="47"/>
      <c r="B34" s="43"/>
      <c r="C34" s="43"/>
      <c r="D34" s="44"/>
      <c r="E34" s="45"/>
      <c r="F34" s="47"/>
      <c r="G34" s="47"/>
      <c r="H34" s="43"/>
      <c r="I34" s="43"/>
      <c r="J34" s="43"/>
      <c r="K34" s="43"/>
      <c r="L34" s="43"/>
      <c r="M34" s="43"/>
      <c r="N34" s="51"/>
      <c r="O34" s="51"/>
      <c r="P34" s="69"/>
      <c r="Q34" s="69"/>
      <c r="R34" s="69"/>
      <c r="S34" s="53"/>
      <c r="T34" s="53"/>
      <c r="U34" s="53"/>
      <c r="V34" s="54"/>
      <c r="W34" s="54"/>
      <c r="X34" s="47"/>
      <c r="Y34" s="47"/>
      <c r="Z34" s="47"/>
      <c r="AA34" s="47"/>
      <c r="AB34" s="47"/>
      <c r="AC34" s="47"/>
      <c r="AD34" s="47"/>
      <c r="AE34" s="47"/>
      <c r="AF34" s="47"/>
      <c r="AG34" s="45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55">
        <f t="shared" si="1"/>
        <v>0</v>
      </c>
      <c r="AW34" s="56">
        <f t="shared" si="0"/>
        <v>0</v>
      </c>
    </row>
    <row r="35" spans="1:49" ht="14.4" x14ac:dyDescent="0.3">
      <c r="A35" s="47"/>
      <c r="B35" s="43"/>
      <c r="C35" s="43"/>
      <c r="D35" s="44"/>
      <c r="E35" s="45"/>
      <c r="F35" s="47"/>
      <c r="G35" s="47"/>
      <c r="H35" s="43"/>
      <c r="I35" s="43"/>
      <c r="J35" s="43"/>
      <c r="K35" s="43"/>
      <c r="L35" s="43"/>
      <c r="M35" s="43"/>
      <c r="N35" s="51"/>
      <c r="O35" s="51"/>
      <c r="P35" s="69"/>
      <c r="Q35" s="69"/>
      <c r="R35" s="69"/>
      <c r="S35" s="53"/>
      <c r="T35" s="53"/>
      <c r="U35" s="53"/>
      <c r="V35" s="54"/>
      <c r="W35" s="54"/>
      <c r="X35" s="47"/>
      <c r="Y35" s="47"/>
      <c r="Z35" s="47"/>
      <c r="AA35" s="47"/>
      <c r="AB35" s="47"/>
      <c r="AC35" s="47"/>
      <c r="AD35" s="47"/>
      <c r="AE35" s="47"/>
      <c r="AF35" s="47"/>
      <c r="AG35" s="45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55">
        <f t="shared" si="1"/>
        <v>0</v>
      </c>
      <c r="AW35" s="56">
        <f t="shared" si="0"/>
        <v>0</v>
      </c>
    </row>
    <row r="36" spans="1:49" ht="14.4" x14ac:dyDescent="0.3">
      <c r="A36" s="47"/>
      <c r="B36" s="43"/>
      <c r="C36" s="43"/>
      <c r="D36" s="44"/>
      <c r="E36" s="45"/>
      <c r="F36" s="47"/>
      <c r="G36" s="47"/>
      <c r="H36" s="43"/>
      <c r="I36" s="43"/>
      <c r="J36" s="43"/>
      <c r="K36" s="43"/>
      <c r="L36" s="43"/>
      <c r="M36" s="43"/>
      <c r="N36" s="51"/>
      <c r="O36" s="51"/>
      <c r="P36" s="69"/>
      <c r="Q36" s="69"/>
      <c r="R36" s="69"/>
      <c r="S36" s="53"/>
      <c r="T36" s="53"/>
      <c r="U36" s="53"/>
      <c r="V36" s="54"/>
      <c r="W36" s="54"/>
      <c r="X36" s="47"/>
      <c r="Y36" s="47"/>
      <c r="Z36" s="47"/>
      <c r="AA36" s="47"/>
      <c r="AB36" s="47"/>
      <c r="AC36" s="47"/>
      <c r="AD36" s="47"/>
      <c r="AE36" s="47"/>
      <c r="AF36" s="47"/>
      <c r="AG36" s="45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55">
        <f t="shared" si="1"/>
        <v>0</v>
      </c>
      <c r="AW36" s="56">
        <f t="shared" si="0"/>
        <v>0</v>
      </c>
    </row>
    <row r="37" spans="1:49" ht="14.4" x14ac:dyDescent="0.3">
      <c r="A37" s="47"/>
      <c r="B37" s="43"/>
      <c r="C37" s="43"/>
      <c r="D37" s="44"/>
      <c r="E37" s="45"/>
      <c r="F37" s="47"/>
      <c r="G37" s="47"/>
      <c r="H37" s="43"/>
      <c r="I37" s="43"/>
      <c r="J37" s="43"/>
      <c r="K37" s="43"/>
      <c r="L37" s="43"/>
      <c r="M37" s="43"/>
      <c r="N37" s="51"/>
      <c r="O37" s="51"/>
      <c r="P37" s="69"/>
      <c r="Q37" s="69"/>
      <c r="R37" s="69"/>
      <c r="S37" s="53"/>
      <c r="T37" s="53"/>
      <c r="U37" s="53"/>
      <c r="V37" s="54"/>
      <c r="W37" s="54"/>
      <c r="X37" s="47"/>
      <c r="Y37" s="47"/>
      <c r="Z37" s="47"/>
      <c r="AA37" s="47"/>
      <c r="AB37" s="47"/>
      <c r="AC37" s="47"/>
      <c r="AD37" s="47"/>
      <c r="AE37" s="47"/>
      <c r="AF37" s="47"/>
      <c r="AG37" s="45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55">
        <f t="shared" si="1"/>
        <v>0</v>
      </c>
      <c r="AW37" s="56">
        <f t="shared" si="0"/>
        <v>0</v>
      </c>
    </row>
    <row r="38" spans="1:49" ht="14.4" x14ac:dyDescent="0.3">
      <c r="A38" s="47"/>
      <c r="B38" s="43"/>
      <c r="C38" s="43"/>
      <c r="D38" s="44"/>
      <c r="E38" s="45"/>
      <c r="F38" s="47"/>
      <c r="G38" s="47"/>
      <c r="H38" s="43"/>
      <c r="I38" s="43"/>
      <c r="J38" s="43"/>
      <c r="K38" s="43"/>
      <c r="L38" s="43"/>
      <c r="M38" s="43"/>
      <c r="N38" s="51"/>
      <c r="O38" s="51"/>
      <c r="P38" s="69"/>
      <c r="Q38" s="69"/>
      <c r="R38" s="69"/>
      <c r="S38" s="53"/>
      <c r="T38" s="53"/>
      <c r="U38" s="53"/>
      <c r="V38" s="54"/>
      <c r="W38" s="54"/>
      <c r="X38" s="47"/>
      <c r="Y38" s="47"/>
      <c r="Z38" s="47"/>
      <c r="AA38" s="47"/>
      <c r="AB38" s="47"/>
      <c r="AC38" s="47"/>
      <c r="AD38" s="47"/>
      <c r="AE38" s="47"/>
      <c r="AF38" s="47"/>
      <c r="AG38" s="45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55">
        <f t="shared" si="1"/>
        <v>0</v>
      </c>
      <c r="AW38" s="56">
        <f t="shared" si="0"/>
        <v>0</v>
      </c>
    </row>
    <row r="39" spans="1:49" ht="14.4" x14ac:dyDescent="0.3">
      <c r="A39" s="47"/>
      <c r="B39" s="43"/>
      <c r="C39" s="43"/>
      <c r="D39" s="44"/>
      <c r="E39" s="45"/>
      <c r="F39" s="47"/>
      <c r="G39" s="47"/>
      <c r="H39" s="43"/>
      <c r="I39" s="43"/>
      <c r="J39" s="43"/>
      <c r="K39" s="43"/>
      <c r="L39" s="43"/>
      <c r="M39" s="43"/>
      <c r="N39" s="51"/>
      <c r="O39" s="51"/>
      <c r="P39" s="69"/>
      <c r="Q39" s="69"/>
      <c r="R39" s="69"/>
      <c r="S39" s="53"/>
      <c r="T39" s="53"/>
      <c r="U39" s="53"/>
      <c r="V39" s="54"/>
      <c r="W39" s="54"/>
      <c r="X39" s="47"/>
      <c r="Y39" s="47"/>
      <c r="Z39" s="47"/>
      <c r="AA39" s="47"/>
      <c r="AB39" s="47"/>
      <c r="AC39" s="47"/>
      <c r="AD39" s="47"/>
      <c r="AE39" s="47"/>
      <c r="AF39" s="47"/>
      <c r="AG39" s="45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55">
        <f t="shared" si="1"/>
        <v>0</v>
      </c>
      <c r="AW39" s="56">
        <f t="shared" si="0"/>
        <v>0</v>
      </c>
    </row>
    <row r="40" spans="1:49" x14ac:dyDescent="0.2">
      <c r="A40" s="47"/>
      <c r="B40" s="43"/>
      <c r="C40" s="43"/>
      <c r="D40" s="44"/>
      <c r="E40" s="45"/>
      <c r="F40" s="47"/>
      <c r="G40" s="47"/>
      <c r="H40" s="43"/>
      <c r="I40" s="43"/>
      <c r="J40" s="43"/>
      <c r="K40" s="43"/>
      <c r="L40" s="43"/>
      <c r="M40" s="43"/>
      <c r="N40" s="70"/>
      <c r="O40" s="70"/>
      <c r="P40" s="69"/>
      <c r="Q40" s="69"/>
      <c r="R40" s="69"/>
      <c r="S40" s="53"/>
      <c r="T40" s="53"/>
      <c r="U40" s="53"/>
      <c r="V40" s="54"/>
      <c r="W40" s="54"/>
      <c r="X40" s="47"/>
      <c r="Y40" s="47"/>
      <c r="Z40" s="47"/>
      <c r="AA40" s="47"/>
      <c r="AB40" s="47"/>
      <c r="AC40" s="47"/>
      <c r="AD40" s="47"/>
      <c r="AE40" s="47"/>
      <c r="AF40" s="47"/>
      <c r="AG40" s="45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55">
        <f t="shared" si="1"/>
        <v>0</v>
      </c>
      <c r="AW40" s="56">
        <f t="shared" si="0"/>
        <v>0</v>
      </c>
    </row>
    <row r="41" spans="1:49" x14ac:dyDescent="0.2">
      <c r="A41" s="47"/>
      <c r="B41" s="43"/>
      <c r="C41" s="43"/>
      <c r="D41" s="44"/>
      <c r="E41" s="45"/>
      <c r="F41" s="47"/>
      <c r="G41" s="47"/>
      <c r="H41" s="43"/>
      <c r="I41" s="43"/>
      <c r="J41" s="43"/>
      <c r="K41" s="43"/>
      <c r="L41" s="43"/>
      <c r="M41" s="43"/>
      <c r="N41" s="70"/>
      <c r="O41" s="70"/>
      <c r="P41" s="69"/>
      <c r="Q41" s="69"/>
      <c r="R41" s="69"/>
      <c r="S41" s="53"/>
      <c r="T41" s="53"/>
      <c r="U41" s="53"/>
      <c r="V41" s="54"/>
      <c r="W41" s="54"/>
      <c r="X41" s="47"/>
      <c r="Y41" s="47"/>
      <c r="Z41" s="47"/>
      <c r="AA41" s="47"/>
      <c r="AB41" s="47"/>
      <c r="AC41" s="47"/>
      <c r="AD41" s="47"/>
      <c r="AE41" s="47"/>
      <c r="AF41" s="47"/>
      <c r="AG41" s="45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55">
        <f t="shared" si="1"/>
        <v>0</v>
      </c>
      <c r="AW41" s="56">
        <f t="shared" si="0"/>
        <v>0</v>
      </c>
    </row>
    <row r="42" spans="1:49" x14ac:dyDescent="0.2">
      <c r="A42" s="47"/>
      <c r="B42" s="43"/>
      <c r="C42" s="43"/>
      <c r="D42" s="44"/>
      <c r="E42" s="45"/>
      <c r="F42" s="47"/>
      <c r="G42" s="47"/>
      <c r="H42" s="43"/>
      <c r="I42" s="43"/>
      <c r="J42" s="43"/>
      <c r="K42" s="43"/>
      <c r="L42" s="43"/>
      <c r="M42" s="43"/>
      <c r="N42" s="70"/>
      <c r="O42" s="70"/>
      <c r="P42" s="69"/>
      <c r="Q42" s="69"/>
      <c r="R42" s="69"/>
      <c r="S42" s="53"/>
      <c r="T42" s="53"/>
      <c r="U42" s="53"/>
      <c r="V42" s="54"/>
      <c r="W42" s="54"/>
      <c r="X42" s="47"/>
      <c r="Y42" s="47"/>
      <c r="Z42" s="47"/>
      <c r="AA42" s="47"/>
      <c r="AB42" s="47"/>
      <c r="AC42" s="47"/>
      <c r="AD42" s="47"/>
      <c r="AE42" s="47"/>
      <c r="AF42" s="47"/>
      <c r="AG42" s="45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55">
        <f t="shared" si="1"/>
        <v>0</v>
      </c>
      <c r="AW42" s="56">
        <f t="shared" si="0"/>
        <v>0</v>
      </c>
    </row>
    <row r="43" spans="1:49" x14ac:dyDescent="0.2">
      <c r="A43" s="47"/>
      <c r="B43" s="43"/>
      <c r="C43" s="43"/>
      <c r="D43" s="44"/>
      <c r="E43" s="45"/>
      <c r="F43" s="47"/>
      <c r="G43" s="47"/>
      <c r="H43" s="43"/>
      <c r="I43" s="43"/>
      <c r="J43" s="43"/>
      <c r="K43" s="43"/>
      <c r="L43" s="43"/>
      <c r="M43" s="43"/>
      <c r="N43" s="70"/>
      <c r="O43" s="70"/>
      <c r="P43" s="69"/>
      <c r="Q43" s="69"/>
      <c r="R43" s="69"/>
      <c r="S43" s="53"/>
      <c r="T43" s="53"/>
      <c r="U43" s="53"/>
      <c r="V43" s="54"/>
      <c r="W43" s="54"/>
      <c r="X43" s="47"/>
      <c r="Y43" s="47"/>
      <c r="Z43" s="47"/>
      <c r="AA43" s="47"/>
      <c r="AB43" s="47"/>
      <c r="AC43" s="47"/>
      <c r="AD43" s="47"/>
      <c r="AE43" s="47"/>
      <c r="AF43" s="47"/>
      <c r="AG43" s="45"/>
      <c r="AH43" s="47"/>
      <c r="AI43" s="47"/>
      <c r="AJ43" s="47"/>
      <c r="AK43" s="47"/>
      <c r="AL43" s="47"/>
      <c r="AM43" s="47"/>
      <c r="AN43" s="47"/>
      <c r="AO43" s="47"/>
      <c r="AP43" s="47"/>
      <c r="AQ43" s="47"/>
      <c r="AR43" s="47"/>
      <c r="AS43" s="47"/>
      <c r="AT43" s="47"/>
      <c r="AU43" s="47"/>
      <c r="AV43" s="55">
        <f t="shared" si="1"/>
        <v>0</v>
      </c>
      <c r="AW43" s="56">
        <f t="shared" si="0"/>
        <v>0</v>
      </c>
    </row>
    <row r="44" spans="1:49" x14ac:dyDescent="0.2">
      <c r="A44" s="47"/>
      <c r="B44" s="43"/>
      <c r="C44" s="43"/>
      <c r="D44" s="44"/>
      <c r="E44" s="45"/>
      <c r="F44" s="47"/>
      <c r="G44" s="47"/>
      <c r="H44" s="43"/>
      <c r="I44" s="43"/>
      <c r="J44" s="43"/>
      <c r="K44" s="43"/>
      <c r="L44" s="43"/>
      <c r="M44" s="43"/>
      <c r="N44" s="70"/>
      <c r="O44" s="70"/>
      <c r="P44" s="69"/>
      <c r="Q44" s="69"/>
      <c r="R44" s="69"/>
      <c r="S44" s="53"/>
      <c r="T44" s="53"/>
      <c r="U44" s="53"/>
      <c r="V44" s="54"/>
      <c r="W44" s="54"/>
      <c r="X44" s="47"/>
      <c r="Y44" s="47"/>
      <c r="Z44" s="47"/>
      <c r="AA44" s="47"/>
      <c r="AB44" s="47"/>
      <c r="AC44" s="47"/>
      <c r="AD44" s="47"/>
      <c r="AE44" s="47"/>
      <c r="AF44" s="47"/>
      <c r="AG44" s="45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55">
        <f t="shared" si="1"/>
        <v>0</v>
      </c>
      <c r="AW44" s="56">
        <f t="shared" si="0"/>
        <v>0</v>
      </c>
    </row>
    <row r="45" spans="1:49" x14ac:dyDescent="0.2">
      <c r="A45" s="47"/>
      <c r="B45" s="43"/>
      <c r="C45" s="43"/>
      <c r="D45" s="44"/>
      <c r="E45" s="45"/>
      <c r="F45" s="47"/>
      <c r="G45" s="47"/>
      <c r="H45" s="43"/>
      <c r="I45" s="43"/>
      <c r="J45" s="43"/>
      <c r="K45" s="43"/>
      <c r="L45" s="43"/>
      <c r="M45" s="43"/>
      <c r="N45" s="70"/>
      <c r="O45" s="70"/>
      <c r="P45" s="69"/>
      <c r="Q45" s="69"/>
      <c r="R45" s="69"/>
      <c r="S45" s="53"/>
      <c r="T45" s="53"/>
      <c r="U45" s="53"/>
      <c r="V45" s="54"/>
      <c r="W45" s="54"/>
      <c r="X45" s="47"/>
      <c r="Y45" s="47"/>
      <c r="Z45" s="47"/>
      <c r="AA45" s="47"/>
      <c r="AB45" s="47"/>
      <c r="AC45" s="47"/>
      <c r="AD45" s="47"/>
      <c r="AE45" s="47"/>
      <c r="AF45" s="47"/>
      <c r="AG45" s="45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/>
      <c r="AV45" s="55">
        <f t="shared" si="1"/>
        <v>0</v>
      </c>
      <c r="AW45" s="56">
        <f t="shared" si="0"/>
        <v>0</v>
      </c>
    </row>
    <row r="46" spans="1:49" x14ac:dyDescent="0.2">
      <c r="A46" s="47"/>
      <c r="B46" s="43"/>
      <c r="C46" s="43"/>
      <c r="D46" s="44"/>
      <c r="E46" s="45"/>
      <c r="F46" s="47"/>
      <c r="G46" s="47"/>
      <c r="H46" s="43"/>
      <c r="I46" s="43"/>
      <c r="J46" s="43"/>
      <c r="K46" s="43"/>
      <c r="L46" s="43"/>
      <c r="M46" s="43"/>
      <c r="N46" s="70"/>
      <c r="O46" s="70"/>
      <c r="P46" s="69"/>
      <c r="Q46" s="69"/>
      <c r="R46" s="69"/>
      <c r="S46" s="53"/>
      <c r="T46" s="53"/>
      <c r="U46" s="53"/>
      <c r="V46" s="54"/>
      <c r="W46" s="54"/>
      <c r="X46" s="47"/>
      <c r="Y46" s="47"/>
      <c r="Z46" s="47"/>
      <c r="AA46" s="47"/>
      <c r="AB46" s="47"/>
      <c r="AC46" s="47"/>
      <c r="AD46" s="47"/>
      <c r="AE46" s="47"/>
      <c r="AF46" s="47"/>
      <c r="AG46" s="45"/>
      <c r="AH46" s="47"/>
      <c r="AI46" s="47"/>
      <c r="AJ46" s="47"/>
      <c r="AK46" s="47"/>
      <c r="AL46" s="47"/>
      <c r="AM46" s="47"/>
      <c r="AN46" s="47"/>
      <c r="AO46" s="47"/>
      <c r="AP46" s="47"/>
      <c r="AQ46" s="47"/>
      <c r="AR46" s="47"/>
      <c r="AS46" s="47"/>
      <c r="AT46" s="47"/>
      <c r="AU46" s="47"/>
      <c r="AV46" s="55">
        <f t="shared" si="1"/>
        <v>0</v>
      </c>
      <c r="AW46" s="56">
        <f t="shared" si="0"/>
        <v>0</v>
      </c>
    </row>
    <row r="47" spans="1:49" x14ac:dyDescent="0.2">
      <c r="A47" s="47"/>
      <c r="B47" s="43"/>
      <c r="C47" s="43"/>
      <c r="D47" s="44"/>
      <c r="E47" s="45"/>
      <c r="F47" s="47"/>
      <c r="G47" s="47"/>
      <c r="H47" s="43"/>
      <c r="I47" s="43"/>
      <c r="J47" s="43"/>
      <c r="K47" s="43"/>
      <c r="L47" s="43"/>
      <c r="M47" s="43"/>
      <c r="N47" s="70"/>
      <c r="O47" s="70"/>
      <c r="P47" s="69"/>
      <c r="Q47" s="69"/>
      <c r="R47" s="69"/>
      <c r="S47" s="53"/>
      <c r="T47" s="53"/>
      <c r="U47" s="53"/>
      <c r="V47" s="54"/>
      <c r="W47" s="54"/>
      <c r="X47" s="47"/>
      <c r="Y47" s="47"/>
      <c r="Z47" s="47"/>
      <c r="AA47" s="47"/>
      <c r="AB47" s="47"/>
      <c r="AC47" s="47"/>
      <c r="AD47" s="47"/>
      <c r="AE47" s="47"/>
      <c r="AF47" s="47"/>
      <c r="AG47" s="45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47"/>
      <c r="AT47" s="47"/>
      <c r="AU47" s="47"/>
      <c r="AV47" s="55">
        <f t="shared" si="1"/>
        <v>0</v>
      </c>
      <c r="AW47" s="56">
        <f t="shared" si="0"/>
        <v>0</v>
      </c>
    </row>
    <row r="48" spans="1:49" x14ac:dyDescent="0.2">
      <c r="A48" s="47"/>
      <c r="B48" s="43"/>
      <c r="C48" s="43"/>
      <c r="D48" s="44"/>
      <c r="E48" s="45"/>
      <c r="F48" s="47"/>
      <c r="G48" s="47"/>
      <c r="H48" s="43"/>
      <c r="I48" s="43"/>
      <c r="J48" s="43"/>
      <c r="K48" s="43"/>
      <c r="L48" s="43"/>
      <c r="M48" s="43"/>
      <c r="N48" s="70"/>
      <c r="O48" s="70"/>
      <c r="P48" s="69"/>
      <c r="Q48" s="69"/>
      <c r="R48" s="69"/>
      <c r="S48" s="53"/>
      <c r="T48" s="53"/>
      <c r="U48" s="53"/>
      <c r="V48" s="54"/>
      <c r="W48" s="54"/>
      <c r="X48" s="47"/>
      <c r="Y48" s="47"/>
      <c r="Z48" s="47"/>
      <c r="AA48" s="47"/>
      <c r="AB48" s="47"/>
      <c r="AC48" s="47"/>
      <c r="AD48" s="47"/>
      <c r="AE48" s="47"/>
      <c r="AF48" s="47"/>
      <c r="AG48" s="45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55">
        <f t="shared" si="1"/>
        <v>0</v>
      </c>
      <c r="AW48" s="56">
        <f t="shared" si="0"/>
        <v>0</v>
      </c>
    </row>
    <row r="49" spans="1:49" x14ac:dyDescent="0.2">
      <c r="A49" s="47"/>
      <c r="B49" s="43"/>
      <c r="C49" s="43"/>
      <c r="D49" s="44"/>
      <c r="E49" s="45"/>
      <c r="F49" s="47"/>
      <c r="G49" s="47"/>
      <c r="H49" s="43"/>
      <c r="I49" s="43"/>
      <c r="J49" s="43"/>
      <c r="K49" s="43"/>
      <c r="L49" s="43"/>
      <c r="M49" s="43"/>
      <c r="N49" s="70"/>
      <c r="O49" s="70"/>
      <c r="P49" s="69"/>
      <c r="Q49" s="69"/>
      <c r="R49" s="69"/>
      <c r="S49" s="53"/>
      <c r="T49" s="53"/>
      <c r="U49" s="53"/>
      <c r="V49" s="54"/>
      <c r="W49" s="54"/>
      <c r="X49" s="47"/>
      <c r="Y49" s="47"/>
      <c r="Z49" s="47"/>
      <c r="AA49" s="47"/>
      <c r="AB49" s="47"/>
      <c r="AC49" s="47"/>
      <c r="AD49" s="47"/>
      <c r="AE49" s="47"/>
      <c r="AF49" s="47"/>
      <c r="AG49" s="45"/>
      <c r="AH49" s="47"/>
      <c r="AI49" s="47"/>
      <c r="AJ49" s="47"/>
      <c r="AK49" s="47"/>
      <c r="AL49" s="47"/>
      <c r="AM49" s="47"/>
      <c r="AN49" s="47"/>
      <c r="AO49" s="47"/>
      <c r="AP49" s="47"/>
      <c r="AQ49" s="47"/>
      <c r="AR49" s="47"/>
      <c r="AS49" s="47"/>
      <c r="AT49" s="47"/>
      <c r="AU49" s="47"/>
      <c r="AV49" s="55">
        <f t="shared" si="1"/>
        <v>0</v>
      </c>
      <c r="AW49" s="56">
        <f t="shared" si="0"/>
        <v>0</v>
      </c>
    </row>
    <row r="50" spans="1:49" x14ac:dyDescent="0.2">
      <c r="A50" s="47"/>
      <c r="B50" s="43"/>
      <c r="C50" s="43"/>
      <c r="D50" s="44"/>
      <c r="E50" s="45"/>
      <c r="F50" s="47"/>
      <c r="G50" s="47"/>
      <c r="H50" s="43"/>
      <c r="I50" s="43"/>
      <c r="J50" s="43"/>
      <c r="K50" s="43"/>
      <c r="L50" s="43"/>
      <c r="M50" s="43"/>
      <c r="N50" s="70"/>
      <c r="O50" s="70"/>
      <c r="P50" s="69"/>
      <c r="Q50" s="69"/>
      <c r="R50" s="69"/>
      <c r="S50" s="53"/>
      <c r="T50" s="53"/>
      <c r="U50" s="53"/>
      <c r="V50" s="54"/>
      <c r="W50" s="54"/>
      <c r="X50" s="47"/>
      <c r="Y50" s="47"/>
      <c r="Z50" s="47"/>
      <c r="AA50" s="47"/>
      <c r="AB50" s="47"/>
      <c r="AC50" s="47"/>
      <c r="AD50" s="47"/>
      <c r="AE50" s="47"/>
      <c r="AF50" s="47"/>
      <c r="AG50" s="45"/>
      <c r="AH50" s="47"/>
      <c r="AI50" s="47"/>
      <c r="AJ50" s="47"/>
      <c r="AK50" s="47"/>
      <c r="AL50" s="47"/>
      <c r="AM50" s="47"/>
      <c r="AN50" s="47"/>
      <c r="AO50" s="47"/>
      <c r="AP50" s="47"/>
      <c r="AQ50" s="47"/>
      <c r="AR50" s="47"/>
      <c r="AS50" s="47"/>
      <c r="AT50" s="47"/>
      <c r="AU50" s="47"/>
      <c r="AV50" s="55">
        <f t="shared" si="1"/>
        <v>0</v>
      </c>
      <c r="AW50" s="56">
        <f t="shared" si="0"/>
        <v>0</v>
      </c>
    </row>
    <row r="51" spans="1:49" x14ac:dyDescent="0.2">
      <c r="A51" s="47"/>
      <c r="B51" s="43"/>
      <c r="C51" s="43"/>
      <c r="D51" s="44"/>
      <c r="E51" s="45"/>
      <c r="F51" s="47"/>
      <c r="G51" s="47"/>
      <c r="H51" s="43"/>
      <c r="I51" s="43"/>
      <c r="J51" s="43"/>
      <c r="K51" s="43"/>
      <c r="L51" s="43"/>
      <c r="M51" s="43"/>
      <c r="N51" s="70"/>
      <c r="O51" s="70"/>
      <c r="P51" s="69"/>
      <c r="Q51" s="69"/>
      <c r="R51" s="69"/>
      <c r="S51" s="53"/>
      <c r="T51" s="53"/>
      <c r="U51" s="53"/>
      <c r="V51" s="54"/>
      <c r="W51" s="54"/>
      <c r="X51" s="47"/>
      <c r="Y51" s="47"/>
      <c r="Z51" s="47"/>
      <c r="AA51" s="47"/>
      <c r="AB51" s="47"/>
      <c r="AC51" s="47"/>
      <c r="AD51" s="47"/>
      <c r="AE51" s="47"/>
      <c r="AF51" s="47"/>
      <c r="AG51" s="45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55">
        <f t="shared" si="1"/>
        <v>0</v>
      </c>
      <c r="AW51" s="56">
        <f t="shared" si="0"/>
        <v>0</v>
      </c>
    </row>
    <row r="52" spans="1:49" x14ac:dyDescent="0.2">
      <c r="A52" s="47"/>
      <c r="B52" s="43"/>
      <c r="C52" s="43"/>
      <c r="D52" s="44"/>
      <c r="E52" s="45"/>
      <c r="F52" s="47"/>
      <c r="G52" s="47"/>
      <c r="H52" s="43"/>
      <c r="I52" s="43"/>
      <c r="J52" s="43"/>
      <c r="K52" s="43"/>
      <c r="L52" s="43"/>
      <c r="M52" s="43"/>
      <c r="N52" s="70"/>
      <c r="O52" s="70"/>
      <c r="P52" s="69"/>
      <c r="Q52" s="69"/>
      <c r="R52" s="69"/>
      <c r="S52" s="53"/>
      <c r="T52" s="53"/>
      <c r="U52" s="53"/>
      <c r="V52" s="54"/>
      <c r="W52" s="54"/>
      <c r="X52" s="47"/>
      <c r="Y52" s="47"/>
      <c r="Z52" s="47"/>
      <c r="AA52" s="47"/>
      <c r="AB52" s="47"/>
      <c r="AC52" s="47"/>
      <c r="AD52" s="47"/>
      <c r="AE52" s="47"/>
      <c r="AF52" s="47"/>
      <c r="AG52" s="45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V52" s="55">
        <f t="shared" si="1"/>
        <v>0</v>
      </c>
      <c r="AW52" s="56">
        <f t="shared" si="0"/>
        <v>0</v>
      </c>
    </row>
    <row r="53" spans="1:49" x14ac:dyDescent="0.2">
      <c r="A53" s="47"/>
      <c r="B53" s="43"/>
      <c r="C53" s="43"/>
      <c r="D53" s="44"/>
      <c r="E53" s="45"/>
      <c r="F53" s="47"/>
      <c r="G53" s="47"/>
      <c r="H53" s="43"/>
      <c r="I53" s="43"/>
      <c r="J53" s="43"/>
      <c r="K53" s="43"/>
      <c r="L53" s="43"/>
      <c r="M53" s="43"/>
      <c r="N53" s="70"/>
      <c r="O53" s="70"/>
      <c r="P53" s="69"/>
      <c r="Q53" s="69"/>
      <c r="R53" s="69"/>
      <c r="S53" s="53"/>
      <c r="T53" s="53"/>
      <c r="U53" s="53"/>
      <c r="V53" s="54"/>
      <c r="W53" s="54"/>
      <c r="X53" s="47"/>
      <c r="Y53" s="47"/>
      <c r="Z53" s="47"/>
      <c r="AA53" s="47"/>
      <c r="AB53" s="47"/>
      <c r="AC53" s="47"/>
      <c r="AD53" s="47"/>
      <c r="AE53" s="47"/>
      <c r="AF53" s="47"/>
      <c r="AG53" s="45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V53" s="55">
        <f t="shared" si="1"/>
        <v>0</v>
      </c>
      <c r="AW53" s="56">
        <f t="shared" si="0"/>
        <v>0</v>
      </c>
    </row>
    <row r="54" spans="1:49" x14ac:dyDescent="0.2">
      <c r="A54" s="47"/>
      <c r="B54" s="43"/>
      <c r="C54" s="43"/>
      <c r="D54" s="44"/>
      <c r="E54" s="45"/>
      <c r="F54" s="47"/>
      <c r="G54" s="47"/>
      <c r="H54" s="43"/>
      <c r="I54" s="43"/>
      <c r="J54" s="43"/>
      <c r="K54" s="43"/>
      <c r="L54" s="43"/>
      <c r="M54" s="43"/>
      <c r="N54" s="70"/>
      <c r="O54" s="70"/>
      <c r="P54" s="69"/>
      <c r="Q54" s="69"/>
      <c r="R54" s="69"/>
      <c r="S54" s="53"/>
      <c r="T54" s="53"/>
      <c r="U54" s="53"/>
      <c r="V54" s="54"/>
      <c r="W54" s="54"/>
      <c r="X54" s="47"/>
      <c r="Y54" s="47"/>
      <c r="Z54" s="47"/>
      <c r="AA54" s="47"/>
      <c r="AB54" s="47"/>
      <c r="AC54" s="47"/>
      <c r="AD54" s="47"/>
      <c r="AE54" s="47"/>
      <c r="AF54" s="47"/>
      <c r="AG54" s="45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55">
        <f t="shared" si="1"/>
        <v>0</v>
      </c>
      <c r="AW54" s="56">
        <f t="shared" si="0"/>
        <v>0</v>
      </c>
    </row>
    <row r="55" spans="1:49" x14ac:dyDescent="0.2">
      <c r="A55" s="47"/>
      <c r="B55" s="43"/>
      <c r="C55" s="43"/>
      <c r="D55" s="44"/>
      <c r="E55" s="45"/>
      <c r="F55" s="47"/>
      <c r="G55" s="47"/>
      <c r="H55" s="43"/>
      <c r="I55" s="43"/>
      <c r="J55" s="43"/>
      <c r="K55" s="43"/>
      <c r="L55" s="43"/>
      <c r="M55" s="43"/>
      <c r="N55" s="70"/>
      <c r="O55" s="70"/>
      <c r="P55" s="69"/>
      <c r="Q55" s="69"/>
      <c r="R55" s="69"/>
      <c r="S55" s="53"/>
      <c r="T55" s="53"/>
      <c r="U55" s="53"/>
      <c r="V55" s="54"/>
      <c r="W55" s="54"/>
      <c r="X55" s="47"/>
      <c r="Y55" s="47"/>
      <c r="Z55" s="47"/>
      <c r="AA55" s="47"/>
      <c r="AB55" s="47"/>
      <c r="AC55" s="47"/>
      <c r="AD55" s="47"/>
      <c r="AE55" s="47"/>
      <c r="AF55" s="47"/>
      <c r="AG55" s="45"/>
      <c r="AH55" s="47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55">
        <f t="shared" si="1"/>
        <v>0</v>
      </c>
      <c r="AW55" s="56">
        <f t="shared" si="0"/>
        <v>0</v>
      </c>
    </row>
    <row r="56" spans="1:49" x14ac:dyDescent="0.2">
      <c r="A56" s="47"/>
      <c r="B56" s="43"/>
      <c r="C56" s="43"/>
      <c r="D56" s="44"/>
      <c r="E56" s="45"/>
      <c r="F56" s="47"/>
      <c r="G56" s="47"/>
      <c r="H56" s="43"/>
      <c r="I56" s="43"/>
      <c r="J56" s="43"/>
      <c r="K56" s="43"/>
      <c r="L56" s="43"/>
      <c r="M56" s="43"/>
      <c r="N56" s="70"/>
      <c r="O56" s="70"/>
      <c r="P56" s="69"/>
      <c r="Q56" s="69"/>
      <c r="R56" s="69"/>
      <c r="S56" s="53"/>
      <c r="T56" s="53"/>
      <c r="U56" s="53"/>
      <c r="V56" s="54"/>
      <c r="W56" s="54"/>
      <c r="X56" s="47"/>
      <c r="Y56" s="47"/>
      <c r="Z56" s="47"/>
      <c r="AA56" s="47"/>
      <c r="AB56" s="47"/>
      <c r="AC56" s="47"/>
      <c r="AD56" s="47"/>
      <c r="AE56" s="47"/>
      <c r="AF56" s="47"/>
      <c r="AG56" s="45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55">
        <f t="shared" si="1"/>
        <v>0</v>
      </c>
      <c r="AW56" s="56">
        <f t="shared" si="0"/>
        <v>0</v>
      </c>
    </row>
    <row r="57" spans="1:49" x14ac:dyDescent="0.2">
      <c r="A57" s="47"/>
      <c r="B57" s="43"/>
      <c r="C57" s="43"/>
      <c r="D57" s="44"/>
      <c r="E57" s="45"/>
      <c r="F57" s="47"/>
      <c r="G57" s="47"/>
      <c r="H57" s="43"/>
      <c r="I57" s="43"/>
      <c r="J57" s="43"/>
      <c r="K57" s="43"/>
      <c r="L57" s="43"/>
      <c r="M57" s="43"/>
      <c r="N57" s="70"/>
      <c r="O57" s="70"/>
      <c r="P57" s="69"/>
      <c r="Q57" s="69"/>
      <c r="R57" s="69"/>
      <c r="S57" s="53"/>
      <c r="T57" s="53"/>
      <c r="U57" s="53"/>
      <c r="V57" s="54"/>
      <c r="W57" s="54"/>
      <c r="X57" s="47"/>
      <c r="Y57" s="47"/>
      <c r="Z57" s="47"/>
      <c r="AA57" s="47"/>
      <c r="AB57" s="47"/>
      <c r="AC57" s="47"/>
      <c r="AD57" s="47"/>
      <c r="AE57" s="47"/>
      <c r="AF57" s="47"/>
      <c r="AG57" s="45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55">
        <f t="shared" si="1"/>
        <v>0</v>
      </c>
      <c r="AW57" s="56">
        <f t="shared" si="0"/>
        <v>0</v>
      </c>
    </row>
    <row r="58" spans="1:49" x14ac:dyDescent="0.2">
      <c r="A58" s="47"/>
      <c r="B58" s="43"/>
      <c r="C58" s="43"/>
      <c r="D58" s="44"/>
      <c r="E58" s="45"/>
      <c r="F58" s="47"/>
      <c r="G58" s="47"/>
      <c r="H58" s="43"/>
      <c r="I58" s="43"/>
      <c r="J58" s="43"/>
      <c r="K58" s="43"/>
      <c r="L58" s="43"/>
      <c r="M58" s="43"/>
      <c r="N58" s="70"/>
      <c r="O58" s="70"/>
      <c r="P58" s="69"/>
      <c r="Q58" s="69"/>
      <c r="R58" s="69"/>
      <c r="S58" s="53"/>
      <c r="T58" s="53"/>
      <c r="U58" s="53"/>
      <c r="V58" s="54"/>
      <c r="W58" s="54"/>
      <c r="X58" s="47"/>
      <c r="Y58" s="47"/>
      <c r="Z58" s="47"/>
      <c r="AA58" s="47"/>
      <c r="AB58" s="47"/>
      <c r="AC58" s="47"/>
      <c r="AD58" s="47"/>
      <c r="AE58" s="47"/>
      <c r="AF58" s="47"/>
      <c r="AG58" s="45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55">
        <f t="shared" si="1"/>
        <v>0</v>
      </c>
      <c r="AW58" s="56">
        <f t="shared" si="0"/>
        <v>0</v>
      </c>
    </row>
    <row r="59" spans="1:49" x14ac:dyDescent="0.2">
      <c r="A59" s="47"/>
      <c r="B59" s="43"/>
      <c r="C59" s="43"/>
      <c r="D59" s="44"/>
      <c r="E59" s="45"/>
      <c r="F59" s="47"/>
      <c r="G59" s="47"/>
      <c r="H59" s="43"/>
      <c r="I59" s="43"/>
      <c r="J59" s="43"/>
      <c r="K59" s="43"/>
      <c r="L59" s="43"/>
      <c r="M59" s="43"/>
      <c r="N59" s="70"/>
      <c r="O59" s="70"/>
      <c r="P59" s="69"/>
      <c r="Q59" s="69"/>
      <c r="R59" s="69"/>
      <c r="S59" s="53"/>
      <c r="T59" s="53"/>
      <c r="U59" s="53"/>
      <c r="V59" s="54"/>
      <c r="W59" s="54"/>
      <c r="X59" s="47"/>
      <c r="Y59" s="47"/>
      <c r="Z59" s="47"/>
      <c r="AA59" s="47"/>
      <c r="AB59" s="47"/>
      <c r="AC59" s="47"/>
      <c r="AD59" s="47"/>
      <c r="AE59" s="47"/>
      <c r="AF59" s="47"/>
      <c r="AG59" s="45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55">
        <f t="shared" si="1"/>
        <v>0</v>
      </c>
      <c r="AW59" s="56">
        <f t="shared" si="0"/>
        <v>0</v>
      </c>
    </row>
    <row r="60" spans="1:49" x14ac:dyDescent="0.2">
      <c r="A60" s="47"/>
      <c r="B60" s="43"/>
      <c r="C60" s="43"/>
      <c r="D60" s="44"/>
      <c r="E60" s="45"/>
      <c r="F60" s="47"/>
      <c r="G60" s="47"/>
      <c r="H60" s="43"/>
      <c r="I60" s="43"/>
      <c r="J60" s="43"/>
      <c r="K60" s="43"/>
      <c r="L60" s="43"/>
      <c r="M60" s="43"/>
      <c r="N60" s="70"/>
      <c r="O60" s="70"/>
      <c r="P60" s="69"/>
      <c r="Q60" s="69"/>
      <c r="R60" s="69"/>
      <c r="S60" s="53"/>
      <c r="T60" s="53"/>
      <c r="U60" s="53"/>
      <c r="V60" s="54"/>
      <c r="W60" s="54"/>
      <c r="X60" s="47"/>
      <c r="Y60" s="47"/>
      <c r="Z60" s="47"/>
      <c r="AA60" s="47"/>
      <c r="AB60" s="47"/>
      <c r="AC60" s="47"/>
      <c r="AD60" s="47"/>
      <c r="AE60" s="47"/>
      <c r="AF60" s="47"/>
      <c r="AG60" s="45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7"/>
      <c r="AV60" s="55">
        <f t="shared" si="1"/>
        <v>0</v>
      </c>
      <c r="AW60" s="56">
        <f t="shared" si="0"/>
        <v>0</v>
      </c>
    </row>
    <row r="61" spans="1:49" x14ac:dyDescent="0.2">
      <c r="A61" s="47"/>
      <c r="B61" s="43"/>
      <c r="C61" s="43"/>
      <c r="D61" s="44"/>
      <c r="E61" s="45"/>
      <c r="F61" s="47"/>
      <c r="G61" s="47"/>
      <c r="H61" s="43"/>
      <c r="I61" s="43"/>
      <c r="J61" s="43"/>
      <c r="K61" s="43"/>
      <c r="L61" s="43"/>
      <c r="M61" s="43"/>
      <c r="N61" s="70"/>
      <c r="O61" s="70"/>
      <c r="P61" s="69"/>
      <c r="Q61" s="69"/>
      <c r="R61" s="69"/>
      <c r="S61" s="53"/>
      <c r="T61" s="53"/>
      <c r="U61" s="53"/>
      <c r="V61" s="54"/>
      <c r="W61" s="54"/>
      <c r="X61" s="47"/>
      <c r="Y61" s="47"/>
      <c r="Z61" s="47"/>
      <c r="AA61" s="47"/>
      <c r="AB61" s="47"/>
      <c r="AC61" s="47"/>
      <c r="AD61" s="47"/>
      <c r="AE61" s="47"/>
      <c r="AF61" s="47"/>
      <c r="AG61" s="45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55">
        <f t="shared" si="1"/>
        <v>0</v>
      </c>
      <c r="AW61" s="56">
        <f t="shared" si="0"/>
        <v>0</v>
      </c>
    </row>
    <row r="62" spans="1:49" x14ac:dyDescent="0.2">
      <c r="A62" s="47"/>
      <c r="B62" s="43"/>
      <c r="C62" s="43"/>
      <c r="D62" s="44"/>
      <c r="E62" s="45"/>
      <c r="F62" s="47"/>
      <c r="G62" s="47"/>
      <c r="H62" s="43"/>
      <c r="I62" s="43"/>
      <c r="J62" s="43"/>
      <c r="K62" s="43"/>
      <c r="L62" s="43"/>
      <c r="M62" s="43"/>
      <c r="N62" s="70"/>
      <c r="O62" s="70"/>
      <c r="P62" s="69"/>
      <c r="Q62" s="69"/>
      <c r="R62" s="69"/>
      <c r="S62" s="53"/>
      <c r="T62" s="53"/>
      <c r="U62" s="53"/>
      <c r="V62" s="54"/>
      <c r="W62" s="54"/>
      <c r="X62" s="47"/>
      <c r="Y62" s="47"/>
      <c r="Z62" s="47"/>
      <c r="AA62" s="47"/>
      <c r="AB62" s="47"/>
      <c r="AC62" s="47"/>
      <c r="AD62" s="47"/>
      <c r="AE62" s="47"/>
      <c r="AF62" s="47"/>
      <c r="AG62" s="45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55">
        <f t="shared" si="1"/>
        <v>0</v>
      </c>
      <c r="AW62" s="56">
        <f t="shared" si="0"/>
        <v>0</v>
      </c>
    </row>
    <row r="63" spans="1:49" x14ac:dyDescent="0.2">
      <c r="A63" s="47"/>
      <c r="B63" s="43"/>
      <c r="C63" s="43"/>
      <c r="D63" s="44"/>
      <c r="E63" s="45"/>
      <c r="F63" s="47"/>
      <c r="G63" s="47"/>
      <c r="H63" s="43"/>
      <c r="I63" s="43"/>
      <c r="J63" s="43"/>
      <c r="K63" s="43"/>
      <c r="L63" s="43"/>
      <c r="M63" s="43"/>
      <c r="N63" s="70"/>
      <c r="O63" s="70"/>
      <c r="P63" s="69"/>
      <c r="Q63" s="69"/>
      <c r="R63" s="69"/>
      <c r="S63" s="53"/>
      <c r="T63" s="53"/>
      <c r="U63" s="53"/>
      <c r="V63" s="54"/>
      <c r="W63" s="54"/>
      <c r="X63" s="47"/>
      <c r="Y63" s="47"/>
      <c r="Z63" s="47"/>
      <c r="AA63" s="47"/>
      <c r="AB63" s="47"/>
      <c r="AC63" s="47"/>
      <c r="AD63" s="47"/>
      <c r="AE63" s="47"/>
      <c r="AF63" s="47"/>
      <c r="AG63" s="45"/>
      <c r="AH63" s="47"/>
      <c r="AI63" s="47"/>
      <c r="AJ63" s="47"/>
      <c r="AK63" s="47"/>
      <c r="AL63" s="47"/>
      <c r="AM63" s="47"/>
      <c r="AN63" s="47"/>
      <c r="AO63" s="47"/>
      <c r="AP63" s="47"/>
      <c r="AQ63" s="47"/>
      <c r="AR63" s="47"/>
      <c r="AS63" s="47"/>
      <c r="AT63" s="47"/>
      <c r="AU63" s="47"/>
      <c r="AV63" s="55">
        <f t="shared" si="1"/>
        <v>0</v>
      </c>
      <c r="AW63" s="56">
        <f t="shared" si="0"/>
        <v>0</v>
      </c>
    </row>
    <row r="64" spans="1:49" x14ac:dyDescent="0.2">
      <c r="A64" s="47"/>
      <c r="B64" s="43"/>
      <c r="C64" s="43"/>
      <c r="D64" s="44"/>
      <c r="E64" s="45"/>
      <c r="F64" s="47"/>
      <c r="G64" s="47"/>
      <c r="H64" s="43"/>
      <c r="I64" s="43"/>
      <c r="J64" s="43"/>
      <c r="K64" s="43"/>
      <c r="L64" s="43"/>
      <c r="M64" s="43"/>
      <c r="N64" s="70"/>
      <c r="O64" s="70"/>
      <c r="P64" s="69"/>
      <c r="Q64" s="69"/>
      <c r="R64" s="69"/>
      <c r="S64" s="53"/>
      <c r="T64" s="53"/>
      <c r="U64" s="53"/>
      <c r="V64" s="54"/>
      <c r="W64" s="54"/>
      <c r="X64" s="47"/>
      <c r="Y64" s="47"/>
      <c r="Z64" s="47"/>
      <c r="AA64" s="47"/>
      <c r="AB64" s="47"/>
      <c r="AC64" s="47"/>
      <c r="AD64" s="47"/>
      <c r="AE64" s="47"/>
      <c r="AF64" s="47"/>
      <c r="AG64" s="45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55">
        <f t="shared" si="1"/>
        <v>0</v>
      </c>
      <c r="AW64" s="56">
        <f t="shared" si="0"/>
        <v>0</v>
      </c>
    </row>
    <row r="65" spans="1:49" x14ac:dyDescent="0.2">
      <c r="A65" s="47"/>
      <c r="B65" s="43"/>
      <c r="C65" s="43"/>
      <c r="D65" s="44"/>
      <c r="E65" s="45"/>
      <c r="F65" s="47"/>
      <c r="G65" s="47"/>
      <c r="H65" s="43"/>
      <c r="I65" s="43"/>
      <c r="J65" s="43"/>
      <c r="K65" s="43"/>
      <c r="L65" s="43"/>
      <c r="M65" s="43"/>
      <c r="N65" s="70"/>
      <c r="O65" s="70"/>
      <c r="P65" s="69"/>
      <c r="Q65" s="69"/>
      <c r="R65" s="69"/>
      <c r="S65" s="53"/>
      <c r="T65" s="53"/>
      <c r="U65" s="53"/>
      <c r="V65" s="54"/>
      <c r="W65" s="54"/>
      <c r="X65" s="47"/>
      <c r="Y65" s="47"/>
      <c r="Z65" s="47"/>
      <c r="AA65" s="47"/>
      <c r="AB65" s="47"/>
      <c r="AC65" s="47"/>
      <c r="AD65" s="47"/>
      <c r="AE65" s="47"/>
      <c r="AF65" s="47"/>
      <c r="AG65" s="45"/>
      <c r="AH65" s="47"/>
      <c r="AI65" s="47"/>
      <c r="AJ65" s="47"/>
      <c r="AK65" s="47"/>
      <c r="AL65" s="47"/>
      <c r="AM65" s="47"/>
      <c r="AN65" s="47"/>
      <c r="AO65" s="47"/>
      <c r="AP65" s="47"/>
      <c r="AQ65" s="47"/>
      <c r="AR65" s="47"/>
      <c r="AS65" s="47"/>
      <c r="AT65" s="47"/>
      <c r="AU65" s="47"/>
      <c r="AV65" s="55">
        <f t="shared" si="1"/>
        <v>0</v>
      </c>
      <c r="AW65" s="56">
        <f t="shared" si="0"/>
        <v>0</v>
      </c>
    </row>
    <row r="66" spans="1:49" x14ac:dyDescent="0.2">
      <c r="A66" s="47"/>
      <c r="B66" s="43"/>
      <c r="C66" s="43"/>
      <c r="D66" s="44"/>
      <c r="E66" s="45"/>
      <c r="F66" s="47"/>
      <c r="G66" s="47"/>
      <c r="H66" s="43"/>
      <c r="I66" s="43"/>
      <c r="J66" s="43"/>
      <c r="K66" s="43"/>
      <c r="L66" s="43"/>
      <c r="M66" s="43"/>
      <c r="N66" s="70"/>
      <c r="O66" s="70"/>
      <c r="P66" s="69"/>
      <c r="Q66" s="69"/>
      <c r="R66" s="69"/>
      <c r="S66" s="53"/>
      <c r="T66" s="53"/>
      <c r="U66" s="53"/>
      <c r="V66" s="54"/>
      <c r="W66" s="54"/>
      <c r="X66" s="47"/>
      <c r="Y66" s="47"/>
      <c r="Z66" s="47"/>
      <c r="AA66" s="47"/>
      <c r="AB66" s="47"/>
      <c r="AC66" s="47"/>
      <c r="AD66" s="47"/>
      <c r="AE66" s="47"/>
      <c r="AF66" s="47"/>
      <c r="AG66" s="45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55">
        <f t="shared" si="1"/>
        <v>0</v>
      </c>
      <c r="AW66" s="56">
        <f t="shared" si="0"/>
        <v>0</v>
      </c>
    </row>
    <row r="67" spans="1:49" x14ac:dyDescent="0.2">
      <c r="A67" s="47"/>
      <c r="B67" s="43"/>
      <c r="C67" s="43"/>
      <c r="D67" s="44"/>
      <c r="E67" s="45"/>
      <c r="F67" s="47"/>
      <c r="G67" s="47"/>
      <c r="H67" s="43"/>
      <c r="I67" s="43"/>
      <c r="J67" s="43"/>
      <c r="K67" s="43"/>
      <c r="L67" s="43"/>
      <c r="M67" s="43"/>
      <c r="N67" s="70"/>
      <c r="O67" s="70"/>
      <c r="P67" s="69"/>
      <c r="Q67" s="69"/>
      <c r="R67" s="69"/>
      <c r="S67" s="53"/>
      <c r="T67" s="53"/>
      <c r="U67" s="53"/>
      <c r="V67" s="54"/>
      <c r="W67" s="54"/>
      <c r="X67" s="47"/>
      <c r="Y67" s="47"/>
      <c r="Z67" s="47"/>
      <c r="AA67" s="47"/>
      <c r="AB67" s="47"/>
      <c r="AC67" s="47"/>
      <c r="AD67" s="47"/>
      <c r="AE67" s="47"/>
      <c r="AF67" s="47"/>
      <c r="AG67" s="45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47"/>
      <c r="AS67" s="47"/>
      <c r="AT67" s="47"/>
      <c r="AU67" s="47"/>
      <c r="AV67" s="55">
        <f t="shared" si="1"/>
        <v>0</v>
      </c>
      <c r="AW67" s="56">
        <f t="shared" si="0"/>
        <v>0</v>
      </c>
    </row>
    <row r="68" spans="1:49" x14ac:dyDescent="0.2">
      <c r="A68" s="47"/>
      <c r="B68" s="43"/>
      <c r="C68" s="43"/>
      <c r="D68" s="44"/>
      <c r="E68" s="45"/>
      <c r="F68" s="47"/>
      <c r="G68" s="47"/>
      <c r="H68" s="43"/>
      <c r="I68" s="43"/>
      <c r="J68" s="43"/>
      <c r="K68" s="43"/>
      <c r="L68" s="43"/>
      <c r="M68" s="43"/>
      <c r="N68" s="70"/>
      <c r="O68" s="70"/>
      <c r="P68" s="69"/>
      <c r="Q68" s="69"/>
      <c r="R68" s="69"/>
      <c r="S68" s="53"/>
      <c r="T68" s="53"/>
      <c r="U68" s="53"/>
      <c r="V68" s="54"/>
      <c r="W68" s="54"/>
      <c r="X68" s="47"/>
      <c r="Y68" s="47"/>
      <c r="Z68" s="47"/>
      <c r="AA68" s="47"/>
      <c r="AB68" s="47"/>
      <c r="AC68" s="47"/>
      <c r="AD68" s="47"/>
      <c r="AE68" s="47"/>
      <c r="AF68" s="47"/>
      <c r="AG68" s="45"/>
      <c r="AH68" s="47"/>
      <c r="AI68" s="47"/>
      <c r="AJ68" s="47"/>
      <c r="AK68" s="47"/>
      <c r="AL68" s="47"/>
      <c r="AM68" s="47"/>
      <c r="AN68" s="47"/>
      <c r="AO68" s="47"/>
      <c r="AP68" s="47"/>
      <c r="AQ68" s="47"/>
      <c r="AR68" s="47"/>
      <c r="AS68" s="47"/>
      <c r="AT68" s="47"/>
      <c r="AU68" s="47"/>
      <c r="AV68" s="55">
        <f t="shared" si="1"/>
        <v>0</v>
      </c>
      <c r="AW68" s="56">
        <f t="shared" si="0"/>
        <v>0</v>
      </c>
    </row>
    <row r="69" spans="1:49" x14ac:dyDescent="0.2">
      <c r="A69" s="47"/>
      <c r="B69" s="43"/>
      <c r="C69" s="43"/>
      <c r="D69" s="44"/>
      <c r="E69" s="45"/>
      <c r="F69" s="47"/>
      <c r="G69" s="47"/>
      <c r="H69" s="43"/>
      <c r="I69" s="43"/>
      <c r="J69" s="43"/>
      <c r="K69" s="43"/>
      <c r="L69" s="43"/>
      <c r="M69" s="43"/>
      <c r="N69" s="70"/>
      <c r="O69" s="70"/>
      <c r="P69" s="69"/>
      <c r="Q69" s="69"/>
      <c r="R69" s="69"/>
      <c r="S69" s="53"/>
      <c r="T69" s="53"/>
      <c r="U69" s="53"/>
      <c r="V69" s="54"/>
      <c r="W69" s="54"/>
      <c r="X69" s="47"/>
      <c r="Y69" s="47"/>
      <c r="Z69" s="47"/>
      <c r="AA69" s="47"/>
      <c r="AB69" s="47"/>
      <c r="AC69" s="47"/>
      <c r="AD69" s="47"/>
      <c r="AE69" s="47"/>
      <c r="AF69" s="47"/>
      <c r="AG69" s="45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55">
        <f t="shared" si="1"/>
        <v>0</v>
      </c>
      <c r="AW69" s="56">
        <f t="shared" si="0"/>
        <v>0</v>
      </c>
    </row>
    <row r="70" spans="1:49" x14ac:dyDescent="0.2">
      <c r="A70" s="47"/>
      <c r="B70" s="43"/>
      <c r="C70" s="43"/>
      <c r="D70" s="44"/>
      <c r="E70" s="45"/>
      <c r="F70" s="47"/>
      <c r="G70" s="47"/>
      <c r="H70" s="43"/>
      <c r="I70" s="43"/>
      <c r="J70" s="43"/>
      <c r="K70" s="43"/>
      <c r="L70" s="43"/>
      <c r="M70" s="43"/>
      <c r="N70" s="70"/>
      <c r="O70" s="70"/>
      <c r="P70" s="69"/>
      <c r="Q70" s="69"/>
      <c r="R70" s="69"/>
      <c r="S70" s="53"/>
      <c r="T70" s="53"/>
      <c r="U70" s="53"/>
      <c r="V70" s="54"/>
      <c r="W70" s="54"/>
      <c r="X70" s="47"/>
      <c r="Y70" s="47"/>
      <c r="Z70" s="47"/>
      <c r="AA70" s="47"/>
      <c r="AB70" s="47"/>
      <c r="AC70" s="47"/>
      <c r="AD70" s="47"/>
      <c r="AE70" s="47"/>
      <c r="AF70" s="47"/>
      <c r="AG70" s="45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55">
        <f t="shared" ref="AV70:AW79" si="2">AT70+AR70+AP70+AN70+AL70+AJ70+AH70+AF70+AD70+AB70+Z70+X70</f>
        <v>0</v>
      </c>
      <c r="AW70" s="56">
        <f t="shared" si="2"/>
        <v>0</v>
      </c>
    </row>
    <row r="71" spans="1:49" x14ac:dyDescent="0.2">
      <c r="A71" s="47"/>
      <c r="B71" s="43"/>
      <c r="C71" s="43"/>
      <c r="D71" s="44"/>
      <c r="E71" s="45"/>
      <c r="F71" s="47"/>
      <c r="G71" s="47"/>
      <c r="H71" s="43"/>
      <c r="I71" s="43"/>
      <c r="J71" s="43"/>
      <c r="K71" s="43"/>
      <c r="L71" s="43"/>
      <c r="M71" s="43"/>
      <c r="N71" s="70"/>
      <c r="O71" s="70"/>
      <c r="P71" s="69"/>
      <c r="Q71" s="69"/>
      <c r="R71" s="69"/>
      <c r="S71" s="53"/>
      <c r="T71" s="53"/>
      <c r="U71" s="53"/>
      <c r="V71" s="54"/>
      <c r="W71" s="54"/>
      <c r="X71" s="47"/>
      <c r="Y71" s="47"/>
      <c r="Z71" s="47"/>
      <c r="AA71" s="47"/>
      <c r="AB71" s="47"/>
      <c r="AC71" s="47"/>
      <c r="AD71" s="47"/>
      <c r="AE71" s="47"/>
      <c r="AF71" s="47"/>
      <c r="AG71" s="45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7"/>
      <c r="AV71" s="55">
        <f t="shared" si="2"/>
        <v>0</v>
      </c>
      <c r="AW71" s="56">
        <f t="shared" si="2"/>
        <v>0</v>
      </c>
    </row>
    <row r="72" spans="1:49" x14ac:dyDescent="0.2">
      <c r="A72" s="47"/>
      <c r="B72" s="43"/>
      <c r="C72" s="43"/>
      <c r="D72" s="44"/>
      <c r="E72" s="45"/>
      <c r="F72" s="47"/>
      <c r="G72" s="47"/>
      <c r="H72" s="43"/>
      <c r="I72" s="43"/>
      <c r="J72" s="43"/>
      <c r="K72" s="43"/>
      <c r="L72" s="43"/>
      <c r="M72" s="43"/>
      <c r="N72" s="70"/>
      <c r="O72" s="70"/>
      <c r="P72" s="69"/>
      <c r="Q72" s="69"/>
      <c r="R72" s="69"/>
      <c r="S72" s="53"/>
      <c r="T72" s="53"/>
      <c r="U72" s="53"/>
      <c r="V72" s="54"/>
      <c r="W72" s="54"/>
      <c r="X72" s="47"/>
      <c r="Y72" s="47"/>
      <c r="Z72" s="47"/>
      <c r="AA72" s="47"/>
      <c r="AB72" s="47"/>
      <c r="AC72" s="47"/>
      <c r="AD72" s="47"/>
      <c r="AE72" s="47"/>
      <c r="AF72" s="47"/>
      <c r="AG72" s="45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47"/>
      <c r="AS72" s="47"/>
      <c r="AT72" s="47"/>
      <c r="AU72" s="47"/>
      <c r="AV72" s="55">
        <f t="shared" si="2"/>
        <v>0</v>
      </c>
      <c r="AW72" s="56">
        <f t="shared" si="2"/>
        <v>0</v>
      </c>
    </row>
    <row r="73" spans="1:49" x14ac:dyDescent="0.2">
      <c r="A73" s="47"/>
      <c r="B73" s="43"/>
      <c r="C73" s="43"/>
      <c r="D73" s="44"/>
      <c r="E73" s="45"/>
      <c r="F73" s="47"/>
      <c r="G73" s="47"/>
      <c r="H73" s="43"/>
      <c r="I73" s="43"/>
      <c r="J73" s="43"/>
      <c r="K73" s="43"/>
      <c r="L73" s="43"/>
      <c r="M73" s="43"/>
      <c r="N73" s="70"/>
      <c r="O73" s="70"/>
      <c r="P73" s="69"/>
      <c r="Q73" s="69"/>
      <c r="R73" s="69"/>
      <c r="S73" s="53"/>
      <c r="T73" s="53"/>
      <c r="U73" s="53"/>
      <c r="V73" s="54"/>
      <c r="W73" s="54"/>
      <c r="X73" s="47"/>
      <c r="Y73" s="47"/>
      <c r="Z73" s="47"/>
      <c r="AA73" s="47"/>
      <c r="AB73" s="47"/>
      <c r="AC73" s="47"/>
      <c r="AD73" s="47"/>
      <c r="AE73" s="47"/>
      <c r="AF73" s="47"/>
      <c r="AG73" s="45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47"/>
      <c r="AS73" s="47"/>
      <c r="AT73" s="47"/>
      <c r="AU73" s="47"/>
      <c r="AV73" s="55">
        <f t="shared" si="2"/>
        <v>0</v>
      </c>
      <c r="AW73" s="56">
        <f t="shared" si="2"/>
        <v>0</v>
      </c>
    </row>
    <row r="74" spans="1:49" x14ac:dyDescent="0.2">
      <c r="A74" s="47"/>
      <c r="B74" s="43"/>
      <c r="C74" s="43"/>
      <c r="D74" s="44"/>
      <c r="E74" s="45"/>
      <c r="F74" s="47"/>
      <c r="G74" s="47"/>
      <c r="H74" s="43"/>
      <c r="I74" s="43"/>
      <c r="J74" s="43"/>
      <c r="K74" s="43"/>
      <c r="L74" s="43"/>
      <c r="M74" s="43"/>
      <c r="N74" s="70"/>
      <c r="O74" s="70"/>
      <c r="P74" s="69"/>
      <c r="Q74" s="69"/>
      <c r="R74" s="69"/>
      <c r="S74" s="53"/>
      <c r="T74" s="53"/>
      <c r="U74" s="53"/>
      <c r="V74" s="54"/>
      <c r="W74" s="54"/>
      <c r="X74" s="47"/>
      <c r="Y74" s="47"/>
      <c r="Z74" s="47"/>
      <c r="AA74" s="47"/>
      <c r="AB74" s="47"/>
      <c r="AC74" s="47"/>
      <c r="AD74" s="47"/>
      <c r="AE74" s="47"/>
      <c r="AF74" s="47"/>
      <c r="AG74" s="45"/>
      <c r="AH74" s="47"/>
      <c r="AI74" s="47"/>
      <c r="AJ74" s="47"/>
      <c r="AK74" s="47"/>
      <c r="AL74" s="47"/>
      <c r="AM74" s="47"/>
      <c r="AN74" s="47"/>
      <c r="AO74" s="47"/>
      <c r="AP74" s="47"/>
      <c r="AQ74" s="47"/>
      <c r="AR74" s="47"/>
      <c r="AS74" s="47"/>
      <c r="AT74" s="47"/>
      <c r="AU74" s="47"/>
      <c r="AV74" s="55">
        <f t="shared" si="2"/>
        <v>0</v>
      </c>
      <c r="AW74" s="56">
        <f t="shared" si="2"/>
        <v>0</v>
      </c>
    </row>
    <row r="75" spans="1:49" x14ac:dyDescent="0.2">
      <c r="A75" s="47"/>
      <c r="B75" s="43"/>
      <c r="C75" s="43"/>
      <c r="D75" s="44"/>
      <c r="E75" s="45"/>
      <c r="F75" s="47"/>
      <c r="G75" s="47"/>
      <c r="H75" s="43"/>
      <c r="I75" s="43"/>
      <c r="J75" s="43"/>
      <c r="K75" s="43"/>
      <c r="L75" s="43"/>
      <c r="M75" s="43"/>
      <c r="N75" s="70"/>
      <c r="O75" s="70"/>
      <c r="P75" s="69"/>
      <c r="Q75" s="69"/>
      <c r="R75" s="69"/>
      <c r="S75" s="53"/>
      <c r="T75" s="53"/>
      <c r="U75" s="53"/>
      <c r="V75" s="54"/>
      <c r="W75" s="54"/>
      <c r="X75" s="47"/>
      <c r="Y75" s="47"/>
      <c r="Z75" s="47"/>
      <c r="AA75" s="47"/>
      <c r="AB75" s="47"/>
      <c r="AC75" s="47"/>
      <c r="AD75" s="47"/>
      <c r="AE75" s="47"/>
      <c r="AF75" s="47"/>
      <c r="AG75" s="45"/>
      <c r="AH75" s="47"/>
      <c r="AI75" s="47"/>
      <c r="AJ75" s="47"/>
      <c r="AK75" s="47"/>
      <c r="AL75" s="47"/>
      <c r="AM75" s="47"/>
      <c r="AN75" s="47"/>
      <c r="AO75" s="47"/>
      <c r="AP75" s="47"/>
      <c r="AQ75" s="47"/>
      <c r="AR75" s="47"/>
      <c r="AS75" s="47"/>
      <c r="AT75" s="47"/>
      <c r="AU75" s="47"/>
      <c r="AV75" s="55">
        <f t="shared" si="2"/>
        <v>0</v>
      </c>
      <c r="AW75" s="56">
        <f t="shared" si="2"/>
        <v>0</v>
      </c>
    </row>
    <row r="76" spans="1:49" x14ac:dyDescent="0.2">
      <c r="A76" s="47"/>
      <c r="B76" s="43"/>
      <c r="C76" s="43"/>
      <c r="D76" s="44"/>
      <c r="E76" s="45"/>
      <c r="F76" s="47"/>
      <c r="G76" s="47"/>
      <c r="H76" s="43"/>
      <c r="I76" s="43"/>
      <c r="J76" s="43"/>
      <c r="K76" s="43"/>
      <c r="L76" s="43"/>
      <c r="M76" s="43"/>
      <c r="N76" s="70"/>
      <c r="O76" s="70"/>
      <c r="P76" s="69"/>
      <c r="Q76" s="69"/>
      <c r="R76" s="69"/>
      <c r="S76" s="53"/>
      <c r="T76" s="53"/>
      <c r="U76" s="53"/>
      <c r="V76" s="54"/>
      <c r="W76" s="54"/>
      <c r="X76" s="47"/>
      <c r="Y76" s="47"/>
      <c r="Z76" s="47"/>
      <c r="AA76" s="47"/>
      <c r="AB76" s="47"/>
      <c r="AC76" s="47"/>
      <c r="AD76" s="47"/>
      <c r="AE76" s="47"/>
      <c r="AF76" s="47"/>
      <c r="AG76" s="45"/>
      <c r="AH76" s="47"/>
      <c r="AI76" s="47"/>
      <c r="AJ76" s="47"/>
      <c r="AK76" s="47"/>
      <c r="AL76" s="47"/>
      <c r="AM76" s="47"/>
      <c r="AN76" s="47"/>
      <c r="AO76" s="47"/>
      <c r="AP76" s="47"/>
      <c r="AQ76" s="47"/>
      <c r="AR76" s="47"/>
      <c r="AS76" s="47"/>
      <c r="AT76" s="47"/>
      <c r="AU76" s="47"/>
      <c r="AV76" s="55">
        <f t="shared" si="2"/>
        <v>0</v>
      </c>
      <c r="AW76" s="56">
        <f t="shared" si="2"/>
        <v>0</v>
      </c>
    </row>
    <row r="77" spans="1:49" x14ac:dyDescent="0.2">
      <c r="A77" s="47"/>
      <c r="B77" s="43"/>
      <c r="C77" s="43"/>
      <c r="D77" s="44"/>
      <c r="E77" s="45"/>
      <c r="F77" s="47"/>
      <c r="G77" s="47"/>
      <c r="H77" s="43"/>
      <c r="I77" s="43"/>
      <c r="J77" s="43"/>
      <c r="K77" s="43"/>
      <c r="L77" s="43"/>
      <c r="M77" s="43"/>
      <c r="N77" s="70"/>
      <c r="O77" s="70"/>
      <c r="P77" s="69"/>
      <c r="Q77" s="69"/>
      <c r="R77" s="69"/>
      <c r="S77" s="53"/>
      <c r="T77" s="53"/>
      <c r="U77" s="53"/>
      <c r="V77" s="54"/>
      <c r="W77" s="54"/>
      <c r="X77" s="47"/>
      <c r="Y77" s="47"/>
      <c r="Z77" s="47"/>
      <c r="AA77" s="47"/>
      <c r="AB77" s="47"/>
      <c r="AC77" s="47"/>
      <c r="AD77" s="47"/>
      <c r="AE77" s="47"/>
      <c r="AF77" s="47"/>
      <c r="AG77" s="45"/>
      <c r="AH77" s="47"/>
      <c r="AI77" s="47"/>
      <c r="AJ77" s="47"/>
      <c r="AK77" s="47"/>
      <c r="AL77" s="47"/>
      <c r="AM77" s="47"/>
      <c r="AN77" s="47"/>
      <c r="AO77" s="47"/>
      <c r="AP77" s="47"/>
      <c r="AQ77" s="47"/>
      <c r="AR77" s="47"/>
      <c r="AS77" s="47"/>
      <c r="AT77" s="47"/>
      <c r="AU77" s="47"/>
      <c r="AV77" s="55">
        <f t="shared" si="2"/>
        <v>0</v>
      </c>
      <c r="AW77" s="56">
        <f t="shared" si="2"/>
        <v>0</v>
      </c>
    </row>
    <row r="78" spans="1:49" x14ac:dyDescent="0.2">
      <c r="A78" s="47"/>
      <c r="B78" s="43"/>
      <c r="C78" s="43"/>
      <c r="D78" s="44"/>
      <c r="E78" s="45"/>
      <c r="F78" s="47"/>
      <c r="G78" s="47"/>
      <c r="H78" s="43"/>
      <c r="I78" s="43"/>
      <c r="J78" s="43"/>
      <c r="K78" s="43"/>
      <c r="L78" s="43"/>
      <c r="M78" s="43"/>
      <c r="N78" s="70"/>
      <c r="O78" s="70"/>
      <c r="P78" s="69"/>
      <c r="Q78" s="69"/>
      <c r="R78" s="69"/>
      <c r="S78" s="53"/>
      <c r="T78" s="53"/>
      <c r="U78" s="53"/>
      <c r="V78" s="54"/>
      <c r="W78" s="54"/>
      <c r="X78" s="47"/>
      <c r="Y78" s="47"/>
      <c r="Z78" s="47"/>
      <c r="AA78" s="47"/>
      <c r="AB78" s="47"/>
      <c r="AC78" s="47"/>
      <c r="AD78" s="47"/>
      <c r="AE78" s="47"/>
      <c r="AF78" s="47"/>
      <c r="AG78" s="45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  <c r="AS78" s="47"/>
      <c r="AT78" s="47"/>
      <c r="AU78" s="47"/>
      <c r="AV78" s="55">
        <f t="shared" si="2"/>
        <v>0</v>
      </c>
      <c r="AW78" s="56">
        <f t="shared" si="2"/>
        <v>0</v>
      </c>
    </row>
    <row r="79" spans="1:49" x14ac:dyDescent="0.2">
      <c r="A79" s="47"/>
      <c r="B79" s="43"/>
      <c r="C79" s="43"/>
      <c r="D79" s="44"/>
      <c r="E79" s="45"/>
      <c r="F79" s="47"/>
      <c r="G79" s="47"/>
      <c r="H79" s="43"/>
      <c r="I79" s="43"/>
      <c r="J79" s="43"/>
      <c r="K79" s="43"/>
      <c r="L79" s="43"/>
      <c r="M79" s="43"/>
      <c r="N79" s="70"/>
      <c r="O79" s="70"/>
      <c r="P79" s="69"/>
      <c r="Q79" s="69"/>
      <c r="R79" s="69"/>
      <c r="S79" s="53"/>
      <c r="T79" s="53"/>
      <c r="U79" s="53"/>
      <c r="V79" s="54"/>
      <c r="W79" s="54"/>
      <c r="X79" s="47"/>
      <c r="Y79" s="47"/>
      <c r="Z79" s="47"/>
      <c r="AA79" s="47"/>
      <c r="AB79" s="47"/>
      <c r="AC79" s="47"/>
      <c r="AD79" s="47"/>
      <c r="AE79" s="47"/>
      <c r="AF79" s="47"/>
      <c r="AG79" s="45"/>
      <c r="AH79" s="47"/>
      <c r="AI79" s="47"/>
      <c r="AJ79" s="47"/>
      <c r="AK79" s="47"/>
      <c r="AL79" s="47"/>
      <c r="AM79" s="47"/>
      <c r="AN79" s="47"/>
      <c r="AO79" s="47"/>
      <c r="AP79" s="47"/>
      <c r="AQ79" s="47"/>
      <c r="AR79" s="47"/>
      <c r="AS79" s="47"/>
      <c r="AT79" s="47"/>
      <c r="AU79" s="47"/>
      <c r="AV79" s="55">
        <f t="shared" si="2"/>
        <v>0</v>
      </c>
      <c r="AW79" s="56">
        <f t="shared" si="2"/>
        <v>0</v>
      </c>
    </row>
    <row r="1048339" spans="39:39" x14ac:dyDescent="0.2">
      <c r="AM1048339" s="79" t="str">
        <f>CONCATENATE(P1048339,Q1048339,R1048339,S1048339,T1048339,U1048339,V1048339)</f>
        <v/>
      </c>
    </row>
  </sheetData>
  <mergeCells count="31">
    <mergeCell ref="Q2:Q3"/>
    <mergeCell ref="A2:A3"/>
    <mergeCell ref="B2:B3"/>
    <mergeCell ref="F2:F3"/>
    <mergeCell ref="H2:H3"/>
    <mergeCell ref="I2:I3"/>
    <mergeCell ref="K2:K3"/>
    <mergeCell ref="L2:L3"/>
    <mergeCell ref="M2:M3"/>
    <mergeCell ref="N2:N3"/>
    <mergeCell ref="O2:O3"/>
    <mergeCell ref="P2:P3"/>
    <mergeCell ref="AH2:AI2"/>
    <mergeCell ref="R2:R3"/>
    <mergeCell ref="S2:S3"/>
    <mergeCell ref="T2:T3"/>
    <mergeCell ref="U2:U3"/>
    <mergeCell ref="V2:V3"/>
    <mergeCell ref="W2:W3"/>
    <mergeCell ref="X2:Y2"/>
    <mergeCell ref="Z2:AA2"/>
    <mergeCell ref="AB2:AC2"/>
    <mergeCell ref="AD2:AE2"/>
    <mergeCell ref="AF2:AG2"/>
    <mergeCell ref="AV2:AW2"/>
    <mergeCell ref="AJ2:AK2"/>
    <mergeCell ref="AL2:AM2"/>
    <mergeCell ref="AN2:AO2"/>
    <mergeCell ref="AP2:AQ2"/>
    <mergeCell ref="AR2:AS2"/>
    <mergeCell ref="AT2:AU2"/>
  </mergeCells>
  <conditionalFormatting sqref="A1 A4:A7 A9:A1048576">
    <cfRule type="duplicateValues" dxfId="140" priority="17"/>
  </conditionalFormatting>
  <conditionalFormatting sqref="A8">
    <cfRule type="duplicateValues" dxfId="139" priority="1"/>
  </conditionalFormatting>
  <conditionalFormatting sqref="A2:B2">
    <cfRule type="duplicateValues" dxfId="138" priority="3"/>
    <cfRule type="duplicateValues" dxfId="137" priority="4"/>
    <cfRule type="duplicateValues" dxfId="136" priority="5"/>
    <cfRule type="duplicateValues" dxfId="135" priority="6"/>
  </conditionalFormatting>
  <conditionalFormatting sqref="I2:J2">
    <cfRule type="duplicateValues" dxfId="134" priority="11"/>
    <cfRule type="duplicateValues" dxfId="133" priority="12"/>
  </conditionalFormatting>
  <conditionalFormatting sqref="K32:M1048576 K1:M1">
    <cfRule type="duplicateValues" dxfId="132" priority="15"/>
    <cfRule type="duplicateValues" dxfId="131" priority="16"/>
  </conditionalFormatting>
  <conditionalFormatting sqref="L2">
    <cfRule type="duplicateValues" dxfId="130" priority="7"/>
    <cfRule type="duplicateValues" dxfId="129" priority="8"/>
    <cfRule type="duplicateValues" dxfId="128" priority="9"/>
    <cfRule type="duplicateValues" dxfId="127" priority="10"/>
  </conditionalFormatting>
  <conditionalFormatting sqref="N1:O2 N4:O7 N9:O1048576">
    <cfRule type="duplicateValues" dxfId="126" priority="18"/>
  </conditionalFormatting>
  <conditionalFormatting sqref="N1:O2">
    <cfRule type="duplicateValues" dxfId="125" priority="19"/>
    <cfRule type="duplicateValues" dxfId="124" priority="20"/>
  </conditionalFormatting>
  <conditionalFormatting sqref="N8:O8">
    <cfRule type="duplicateValues" dxfId="123" priority="2"/>
  </conditionalFormatting>
  <conditionalFormatting sqref="N40:O1048576 N1:O2">
    <cfRule type="duplicateValues" dxfId="122" priority="14"/>
  </conditionalFormatting>
  <conditionalFormatting sqref="N40:O1048576">
    <cfRule type="duplicateValues" dxfId="121" priority="13"/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B7843-C7D1-4851-9743-54AB74EE4FA8}">
  <dimension ref="A1:AT81"/>
  <sheetViews>
    <sheetView topLeftCell="H1" workbookViewId="0">
      <selection activeCell="E6" sqref="E6"/>
    </sheetView>
  </sheetViews>
  <sheetFormatPr defaultRowHeight="14.4" x14ac:dyDescent="0.3"/>
  <cols>
    <col min="3" max="3" width="68.5546875" bestFit="1" customWidth="1"/>
    <col min="6" max="6" width="9.109375" style="95"/>
    <col min="7" max="7" width="9" customWidth="1"/>
    <col min="8" max="8" width="10.5546875" customWidth="1"/>
    <col min="9" max="9" width="13.88671875" customWidth="1"/>
    <col min="10" max="10" width="18.33203125" customWidth="1"/>
    <col min="11" max="11" width="25.33203125" customWidth="1"/>
    <col min="12" max="25" width="9" customWidth="1"/>
    <col min="44" max="44" width="10.5546875" customWidth="1"/>
    <col min="45" max="45" width="11.88671875" customWidth="1"/>
  </cols>
  <sheetData>
    <row r="1" spans="1:46" ht="16.2" thickBot="1" x14ac:dyDescent="0.35">
      <c r="A1" s="1" t="s">
        <v>0</v>
      </c>
      <c r="B1" s="2"/>
      <c r="C1" s="2"/>
      <c r="D1" s="2"/>
      <c r="E1" s="3"/>
      <c r="F1" s="3"/>
      <c r="G1" s="3"/>
      <c r="H1" s="3"/>
      <c r="I1" s="3"/>
      <c r="J1" s="2"/>
      <c r="K1" s="2"/>
      <c r="L1" s="4"/>
      <c r="M1" s="2"/>
      <c r="N1" s="2"/>
      <c r="O1" s="5"/>
      <c r="P1" s="5"/>
      <c r="Q1" s="5"/>
      <c r="R1" s="6"/>
      <c r="S1" s="7"/>
      <c r="T1" s="8"/>
      <c r="U1" s="8"/>
      <c r="V1" s="8"/>
      <c r="W1" s="8"/>
      <c r="X1" s="8"/>
      <c r="Y1" s="8"/>
      <c r="Z1" s="8"/>
      <c r="AA1" s="8"/>
      <c r="AB1" s="8"/>
      <c r="AC1" s="9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1:46" ht="15" thickBot="1" x14ac:dyDescent="0.35">
      <c r="A2" s="254" t="s">
        <v>1</v>
      </c>
      <c r="B2" s="254" t="s">
        <v>2</v>
      </c>
      <c r="C2" s="254" t="s">
        <v>6</v>
      </c>
      <c r="D2" s="252" t="s">
        <v>8</v>
      </c>
      <c r="E2" s="254" t="s">
        <v>9</v>
      </c>
      <c r="F2" s="14" t="s">
        <v>83</v>
      </c>
      <c r="G2" s="254" t="s">
        <v>11</v>
      </c>
      <c r="H2" s="254" t="s">
        <v>12</v>
      </c>
      <c r="I2" s="254" t="s">
        <v>13</v>
      </c>
      <c r="J2" s="254" t="s">
        <v>14</v>
      </c>
      <c r="K2" s="254" t="s">
        <v>15</v>
      </c>
      <c r="L2" s="262" t="s">
        <v>16</v>
      </c>
      <c r="M2" s="260" t="s">
        <v>17</v>
      </c>
      <c r="N2" s="252" t="s">
        <v>18</v>
      </c>
      <c r="O2" s="254" t="s">
        <v>19</v>
      </c>
      <c r="P2" s="252" t="s">
        <v>20</v>
      </c>
      <c r="Q2" s="254" t="s">
        <v>21</v>
      </c>
      <c r="R2" s="256" t="s">
        <v>22</v>
      </c>
      <c r="S2" s="258" t="s">
        <v>23</v>
      </c>
      <c r="T2" s="250">
        <v>81086</v>
      </c>
      <c r="U2" s="251"/>
      <c r="V2" s="250">
        <v>81117</v>
      </c>
      <c r="W2" s="251"/>
      <c r="X2" s="250">
        <v>81145</v>
      </c>
      <c r="Y2" s="251"/>
      <c r="Z2" s="250">
        <v>81176</v>
      </c>
      <c r="AA2" s="251"/>
      <c r="AB2" s="250">
        <v>81206</v>
      </c>
      <c r="AC2" s="251"/>
      <c r="AD2" s="250">
        <v>81237</v>
      </c>
      <c r="AE2" s="251"/>
      <c r="AF2" s="250">
        <v>81267</v>
      </c>
      <c r="AG2" s="251"/>
      <c r="AH2" s="250">
        <v>81298</v>
      </c>
      <c r="AI2" s="251"/>
      <c r="AJ2" s="250">
        <v>81329</v>
      </c>
      <c r="AK2" s="251"/>
      <c r="AL2" s="250">
        <v>81359</v>
      </c>
      <c r="AM2" s="251"/>
      <c r="AN2" s="250">
        <v>81390</v>
      </c>
      <c r="AO2" s="251"/>
      <c r="AP2" s="250">
        <v>81420</v>
      </c>
      <c r="AQ2" s="251"/>
      <c r="AR2" s="250" t="s">
        <v>24</v>
      </c>
      <c r="AS2" s="251"/>
      <c r="AT2" s="15"/>
    </row>
    <row r="3" spans="1:46" ht="15" thickBot="1" x14ac:dyDescent="0.35">
      <c r="A3" s="255"/>
      <c r="B3" s="255"/>
      <c r="C3" s="255"/>
      <c r="D3" s="253"/>
      <c r="E3" s="255"/>
      <c r="F3" s="20" t="s">
        <v>25</v>
      </c>
      <c r="G3" s="255"/>
      <c r="H3" s="255"/>
      <c r="I3" s="255"/>
      <c r="J3" s="255"/>
      <c r="K3" s="255"/>
      <c r="L3" s="263"/>
      <c r="M3" s="261"/>
      <c r="N3" s="253"/>
      <c r="O3" s="255"/>
      <c r="P3" s="253"/>
      <c r="Q3" s="255"/>
      <c r="R3" s="257"/>
      <c r="S3" s="259"/>
      <c r="T3" s="21" t="s">
        <v>26</v>
      </c>
      <c r="U3" s="22" t="s">
        <v>27</v>
      </c>
      <c r="V3" s="21" t="s">
        <v>26</v>
      </c>
      <c r="W3" s="22" t="s">
        <v>27</v>
      </c>
      <c r="X3" s="21" t="s">
        <v>26</v>
      </c>
      <c r="Y3" s="22" t="s">
        <v>27</v>
      </c>
      <c r="Z3" s="21" t="s">
        <v>26</v>
      </c>
      <c r="AA3" s="23" t="s">
        <v>27</v>
      </c>
      <c r="AB3" s="21" t="s">
        <v>26</v>
      </c>
      <c r="AC3" s="23" t="s">
        <v>27</v>
      </c>
      <c r="AD3" s="21" t="s">
        <v>26</v>
      </c>
      <c r="AE3" s="23" t="s">
        <v>27</v>
      </c>
      <c r="AF3" s="21" t="s">
        <v>26</v>
      </c>
      <c r="AG3" s="23" t="s">
        <v>27</v>
      </c>
      <c r="AH3" s="21" t="s">
        <v>26</v>
      </c>
      <c r="AI3" s="23" t="s">
        <v>27</v>
      </c>
      <c r="AJ3" s="21" t="s">
        <v>26</v>
      </c>
      <c r="AK3" s="23" t="s">
        <v>27</v>
      </c>
      <c r="AL3" s="21" t="s">
        <v>26</v>
      </c>
      <c r="AM3" s="23" t="s">
        <v>27</v>
      </c>
      <c r="AN3" s="21" t="s">
        <v>26</v>
      </c>
      <c r="AO3" s="23" t="s">
        <v>27</v>
      </c>
      <c r="AP3" s="21" t="s">
        <v>26</v>
      </c>
      <c r="AQ3" s="23" t="s">
        <v>27</v>
      </c>
      <c r="AR3" s="21" t="s">
        <v>26</v>
      </c>
      <c r="AS3" s="23" t="s">
        <v>27</v>
      </c>
      <c r="AT3" s="8"/>
    </row>
    <row r="4" spans="1:46" x14ac:dyDescent="0.3">
      <c r="A4" s="38" t="s">
        <v>28</v>
      </c>
      <c r="B4" s="80" t="s">
        <v>28</v>
      </c>
      <c r="C4" s="51" t="s">
        <v>84</v>
      </c>
      <c r="D4" s="81">
        <v>44012</v>
      </c>
      <c r="E4" s="82" t="s">
        <v>85</v>
      </c>
      <c r="F4" s="83">
        <v>0.98</v>
      </c>
      <c r="G4" s="80" t="s">
        <v>31</v>
      </c>
      <c r="H4" s="80"/>
      <c r="I4" s="80" t="s">
        <v>70</v>
      </c>
      <c r="J4" s="33"/>
      <c r="K4" s="33" t="s">
        <v>65</v>
      </c>
      <c r="L4" s="34" t="s">
        <v>35</v>
      </c>
      <c r="M4" s="34" t="s">
        <v>36</v>
      </c>
      <c r="N4" s="34" t="s">
        <v>36</v>
      </c>
      <c r="O4" s="35" t="s">
        <v>86</v>
      </c>
      <c r="P4" s="36">
        <v>1</v>
      </c>
      <c r="Q4" s="36">
        <v>25742</v>
      </c>
      <c r="R4" s="37" t="s">
        <v>73</v>
      </c>
      <c r="S4" s="37"/>
      <c r="T4" s="204">
        <f>'[1]Jan 2022 '!$G$7</f>
        <v>66.31</v>
      </c>
      <c r="U4" s="38">
        <v>40.46</v>
      </c>
      <c r="V4" s="204">
        <f>'[1]Feb 2022'!$G$7</f>
        <v>0</v>
      </c>
      <c r="W4" s="38"/>
      <c r="X4" s="204">
        <f>'[1]March 2022'!$G$7</f>
        <v>171.48000000000002</v>
      </c>
      <c r="Y4" s="38">
        <v>86.19</v>
      </c>
      <c r="Z4" s="204">
        <f>'[1]April 2022'!$G$7</f>
        <v>60.788000000000011</v>
      </c>
      <c r="AA4" s="38">
        <v>37.31</v>
      </c>
      <c r="AB4" s="204">
        <f>'[1]May 2022'!$G$7</f>
        <v>0</v>
      </c>
      <c r="AC4" s="84">
        <f>'[1]May 2022'!$G$7</f>
        <v>0</v>
      </c>
      <c r="AD4" s="204">
        <f>'[1]June 2022'!$G$7</f>
        <v>0</v>
      </c>
      <c r="AE4" s="38"/>
      <c r="AF4" s="204">
        <f>'[1]July 2022'!$G$7</f>
        <v>0</v>
      </c>
      <c r="AG4" s="38"/>
      <c r="AH4" s="204">
        <f>'[1]Aug 2022'!$G$7</f>
        <v>0</v>
      </c>
      <c r="AI4" s="38"/>
      <c r="AJ4" s="204">
        <f>'[1]Sep 2022'!G$7</f>
        <v>80.450000000000045</v>
      </c>
      <c r="AK4" s="38">
        <f>'[2]Tax Invoice'!$M$58</f>
        <v>50.31</v>
      </c>
      <c r="AL4" s="204">
        <f>'[1]Oct 2022'!$G$7</f>
        <v>0</v>
      </c>
      <c r="AM4" s="38"/>
      <c r="AN4" s="85">
        <f>'[1]Nov 2022'!$G$7</f>
        <v>93.840000000000032</v>
      </c>
      <c r="AO4" s="38">
        <f>'[3]Tax Invoice'!$M$56</f>
        <v>50.48</v>
      </c>
      <c r="AP4" s="248">
        <f>'[1]Dec 2022'!$G$7</f>
        <v>68.019999999999982</v>
      </c>
      <c r="AQ4" s="38">
        <f>'[4]Tax Invoice'!$M$50</f>
        <v>42.54</v>
      </c>
      <c r="AR4" s="40">
        <f>AP4+AN4+AL4+AJ4+AH4+AF4+AB4+Z4+X4+V4+T4+AD4</f>
        <v>540.88800000000015</v>
      </c>
      <c r="AS4" s="41">
        <f>AQ4+AO4+AM4+AK4+AI4+AG4+AC4+AA4+Y4+W4+U4+AE4</f>
        <v>307.28999999999996</v>
      </c>
      <c r="AT4" s="8"/>
    </row>
    <row r="5" spans="1:46" x14ac:dyDescent="0.3">
      <c r="A5" s="38" t="s">
        <v>28</v>
      </c>
      <c r="B5" s="80" t="s">
        <v>28</v>
      </c>
      <c r="C5" s="51" t="s">
        <v>87</v>
      </c>
      <c r="D5" s="81">
        <v>44012</v>
      </c>
      <c r="E5" s="82" t="s">
        <v>88</v>
      </c>
      <c r="F5" s="87">
        <v>0.98</v>
      </c>
      <c r="G5" s="43" t="s">
        <v>31</v>
      </c>
      <c r="H5" s="43"/>
      <c r="I5" s="43" t="s">
        <v>70</v>
      </c>
      <c r="J5" s="51"/>
      <c r="K5" s="51" t="s">
        <v>65</v>
      </c>
      <c r="L5" s="34" t="s">
        <v>35</v>
      </c>
      <c r="M5" s="34" t="s">
        <v>36</v>
      </c>
      <c r="N5" s="34" t="s">
        <v>36</v>
      </c>
      <c r="O5" s="52" t="s">
        <v>72</v>
      </c>
      <c r="P5" s="53">
        <v>1</v>
      </c>
      <c r="Q5" s="53">
        <v>25742</v>
      </c>
      <c r="R5" s="54" t="s">
        <v>73</v>
      </c>
      <c r="S5" s="54"/>
      <c r="T5" s="204">
        <f>'[1]Jan 2022 '!$G$9</f>
        <v>59.550000000000011</v>
      </c>
      <c r="U5" s="47">
        <v>32.380000000000003</v>
      </c>
      <c r="V5" s="204">
        <f>'[1]Feb 2022'!$G$9</f>
        <v>0</v>
      </c>
      <c r="W5" s="47"/>
      <c r="X5" s="203">
        <v>0</v>
      </c>
      <c r="Y5" s="47"/>
      <c r="Z5" s="203"/>
      <c r="AA5" s="47"/>
      <c r="AB5" s="203">
        <f>'[1]May 2022'!$G$9</f>
        <v>0</v>
      </c>
      <c r="AC5" s="84">
        <v>0</v>
      </c>
      <c r="AD5" s="203">
        <f>'[1]June 2022'!$G$9</f>
        <v>0</v>
      </c>
      <c r="AE5" s="47"/>
      <c r="AF5" s="203">
        <f>'[1]July 2022'!$G$9</f>
        <v>0</v>
      </c>
      <c r="AG5" s="47"/>
      <c r="AH5" s="203">
        <f>'[1]Aug 2022'!$G$9</f>
        <v>0</v>
      </c>
      <c r="AI5" s="47"/>
      <c r="AJ5" s="203">
        <f>'[1]Sep 2022'!G$9</f>
        <v>0</v>
      </c>
      <c r="AK5" s="47"/>
      <c r="AL5" s="203">
        <v>0</v>
      </c>
      <c r="AM5" s="47"/>
      <c r="AN5" s="85">
        <v>0</v>
      </c>
      <c r="AO5" s="47"/>
      <c r="AP5" s="86">
        <v>0</v>
      </c>
      <c r="AQ5" s="47"/>
      <c r="AR5" s="40">
        <f t="shared" ref="AR5:AS21" si="0">AP5+AN5+AL5+AJ5+AH5+AF5+AB5+Z5+X5+V5+T5+AD5</f>
        <v>59.550000000000011</v>
      </c>
      <c r="AS5" s="41">
        <f t="shared" si="0"/>
        <v>32.380000000000003</v>
      </c>
      <c r="AT5" s="8"/>
    </row>
    <row r="6" spans="1:46" x14ac:dyDescent="0.3">
      <c r="A6" s="38" t="s">
        <v>28</v>
      </c>
      <c r="B6" s="80" t="s">
        <v>28</v>
      </c>
      <c r="C6" s="51" t="s">
        <v>89</v>
      </c>
      <c r="D6" s="81">
        <v>44012</v>
      </c>
      <c r="E6" s="89" t="s">
        <v>90</v>
      </c>
      <c r="F6" s="87">
        <v>0</v>
      </c>
      <c r="G6" s="43"/>
      <c r="H6" s="43"/>
      <c r="I6" s="43" t="s">
        <v>91</v>
      </c>
      <c r="J6" s="51"/>
      <c r="K6" s="51" t="s">
        <v>65</v>
      </c>
      <c r="L6" s="34" t="s">
        <v>35</v>
      </c>
      <c r="M6" s="34" t="s">
        <v>36</v>
      </c>
      <c r="N6" s="34" t="s">
        <v>36</v>
      </c>
      <c r="O6" s="52" t="s">
        <v>92</v>
      </c>
      <c r="P6" s="53">
        <v>1</v>
      </c>
      <c r="Q6" s="36">
        <v>25742</v>
      </c>
      <c r="R6" s="54" t="s">
        <v>38</v>
      </c>
      <c r="S6" s="54"/>
      <c r="T6" s="203">
        <f>'[1]Jan 2022 '!$G$11</f>
        <v>0</v>
      </c>
      <c r="U6" s="47"/>
      <c r="V6" s="204">
        <f>'[1]Feb 2022'!$G$11</f>
        <v>0</v>
      </c>
      <c r="W6" s="47"/>
      <c r="X6" s="203">
        <f>'[1]March 2022'!$G$11</f>
        <v>57.329999999999984</v>
      </c>
      <c r="Y6" s="47">
        <v>30.19</v>
      </c>
      <c r="Z6" s="203">
        <f>'[1]April 2022'!$G$11</f>
        <v>69.519999999999982</v>
      </c>
      <c r="AA6" s="47">
        <v>36.799999999999997</v>
      </c>
      <c r="AB6" s="203">
        <f>'[1]May 2022'!G$11</f>
        <v>45.579999999999984</v>
      </c>
      <c r="AC6" s="84">
        <f>'[5]Tax Invoice'!$M$38</f>
        <v>25.06</v>
      </c>
      <c r="AD6" s="203">
        <f>'[1]June 2022'!$G$11</f>
        <v>0</v>
      </c>
      <c r="AE6" s="47"/>
      <c r="AF6" s="203">
        <f>'[1]July 2022'!G$11</f>
        <v>49.730000000000018</v>
      </c>
      <c r="AG6" s="47">
        <f>'[6]Tax Invoice'!$M$38</f>
        <v>27.34</v>
      </c>
      <c r="AH6" s="203">
        <f>'[1]Aug 2022'!G$11</f>
        <v>60.06</v>
      </c>
      <c r="AI6" s="47">
        <f>'[7]Tax Invoice'!$M$47</f>
        <v>35.770000000000003</v>
      </c>
      <c r="AJ6" s="203">
        <f>'[1]Sep 2022'!G$11</f>
        <v>127.17000000000002</v>
      </c>
      <c r="AK6" s="47">
        <f>'[2]Tax Invoice'!$M$43</f>
        <v>74.67</v>
      </c>
      <c r="AL6" s="203">
        <f>'[1]Oct 2022'!G$11</f>
        <v>69.990000000000009</v>
      </c>
      <c r="AM6" s="47">
        <f>'[8]Tax Invoice'!$M$42</f>
        <v>33.83</v>
      </c>
      <c r="AN6" s="85">
        <f>'[1]Nov 2022'!$G$11</f>
        <v>0</v>
      </c>
      <c r="AO6" s="47"/>
      <c r="AP6" s="248">
        <f>'[1]Dec 2022'!$G$11</f>
        <v>62.94</v>
      </c>
      <c r="AQ6" s="47">
        <f>'[4]Tax Invoice'!$M$37</f>
        <v>32.130000000000003</v>
      </c>
      <c r="AR6" s="40">
        <f t="shared" si="0"/>
        <v>542.31999999999994</v>
      </c>
      <c r="AS6" s="41">
        <f t="shared" si="0"/>
        <v>295.79000000000002</v>
      </c>
      <c r="AT6" s="8"/>
    </row>
    <row r="7" spans="1:46" x14ac:dyDescent="0.3">
      <c r="A7" s="38" t="s">
        <v>28</v>
      </c>
      <c r="B7" s="80" t="s">
        <v>28</v>
      </c>
      <c r="C7" s="51" t="s">
        <v>84</v>
      </c>
      <c r="D7" s="81">
        <v>44012</v>
      </c>
      <c r="E7" s="82" t="s">
        <v>93</v>
      </c>
      <c r="F7" s="87">
        <v>0.98</v>
      </c>
      <c r="G7" s="43" t="s">
        <v>31</v>
      </c>
      <c r="H7" s="43"/>
      <c r="I7" s="43" t="s">
        <v>70</v>
      </c>
      <c r="J7" s="51" t="s">
        <v>94</v>
      </c>
      <c r="K7" s="51" t="s">
        <v>65</v>
      </c>
      <c r="L7" s="34" t="s">
        <v>35</v>
      </c>
      <c r="M7" s="34" t="s">
        <v>36</v>
      </c>
      <c r="N7" s="34" t="s">
        <v>36</v>
      </c>
      <c r="O7" s="52" t="s">
        <v>72</v>
      </c>
      <c r="P7" s="53">
        <v>1</v>
      </c>
      <c r="Q7" s="53">
        <v>25742</v>
      </c>
      <c r="R7" s="54" t="s">
        <v>73</v>
      </c>
      <c r="S7" s="54"/>
      <c r="T7" s="203">
        <f>'[1]Jan 2022 '!$G$14</f>
        <v>67.109999999999985</v>
      </c>
      <c r="U7" s="47">
        <v>43.89</v>
      </c>
      <c r="V7" s="203">
        <f>'[1]Feb 2022'!$G$14</f>
        <v>2.8421709430404007E-14</v>
      </c>
      <c r="W7" s="47"/>
      <c r="X7" s="203">
        <f>'[1]March 2022'!$G$14</f>
        <v>110.12999999999997</v>
      </c>
      <c r="Y7" s="47">
        <v>50.08</v>
      </c>
      <c r="Z7" s="203">
        <f>'[1]April 2022'!$G$14</f>
        <v>2.8421709430404007E-14</v>
      </c>
      <c r="AA7" s="47"/>
      <c r="AB7" s="203">
        <f>'[1]May 2022'!$G$14</f>
        <v>0</v>
      </c>
      <c r="AC7" s="84">
        <f>'[1]May 2022'!$G$7</f>
        <v>0</v>
      </c>
      <c r="AD7" s="203">
        <f>'[1]June 2022'!G$14</f>
        <v>87.389999999999958</v>
      </c>
      <c r="AE7" s="47">
        <f>'[9]Tax Invoice'!$O$23</f>
        <v>43.86</v>
      </c>
      <c r="AF7" s="203">
        <f>'[1]July 2022'!G$14</f>
        <v>79.930000000000035</v>
      </c>
      <c r="AG7" s="47">
        <f>'[6]Tax Invoice'!$M$22</f>
        <v>48.81</v>
      </c>
      <c r="AH7" s="203">
        <f>'[1]Aug 2022'!G$14</f>
        <v>0</v>
      </c>
      <c r="AI7" s="47"/>
      <c r="AJ7" s="203">
        <f>'[1]Sep 2022'!G$14</f>
        <v>0</v>
      </c>
      <c r="AK7" s="47"/>
      <c r="AL7" s="203">
        <f>'[1]Oct 2022'!G$14</f>
        <v>70.280000000000058</v>
      </c>
      <c r="AM7" s="47">
        <f>'[8]Tax Invoice'!$M$23</f>
        <v>40.17</v>
      </c>
      <c r="AN7" s="85">
        <f>'[1]Nov 2022'!$G$14</f>
        <v>91.889999999999958</v>
      </c>
      <c r="AO7" s="47">
        <f>'[3]Tax Invoice'!$M$25</f>
        <v>53.41</v>
      </c>
      <c r="AP7" s="248">
        <f>'[1]Dec 2022'!$G$14</f>
        <v>0</v>
      </c>
      <c r="AQ7" s="47"/>
      <c r="AR7" s="40">
        <f t="shared" si="0"/>
        <v>506.73</v>
      </c>
      <c r="AS7" s="41">
        <f t="shared" si="0"/>
        <v>280.21999999999997</v>
      </c>
      <c r="AT7" s="8"/>
    </row>
    <row r="8" spans="1:46" x14ac:dyDescent="0.3">
      <c r="A8" s="38" t="s">
        <v>28</v>
      </c>
      <c r="B8" s="80" t="s">
        <v>28</v>
      </c>
      <c r="C8" s="51" t="s">
        <v>87</v>
      </c>
      <c r="D8" s="81">
        <v>44012</v>
      </c>
      <c r="E8" s="82" t="s">
        <v>95</v>
      </c>
      <c r="F8" s="87">
        <v>0.9</v>
      </c>
      <c r="G8" s="43" t="s">
        <v>31</v>
      </c>
      <c r="H8" s="43"/>
      <c r="I8" s="43" t="s">
        <v>70</v>
      </c>
      <c r="J8" s="51"/>
      <c r="K8" s="51" t="s">
        <v>65</v>
      </c>
      <c r="L8" s="34" t="s">
        <v>35</v>
      </c>
      <c r="M8" s="34" t="s">
        <v>36</v>
      </c>
      <c r="N8" s="34" t="s">
        <v>36</v>
      </c>
      <c r="O8" s="52" t="s">
        <v>72</v>
      </c>
      <c r="P8" s="53">
        <v>1</v>
      </c>
      <c r="Q8" s="36">
        <v>25742</v>
      </c>
      <c r="R8" s="54" t="s">
        <v>73</v>
      </c>
      <c r="S8" s="54"/>
      <c r="T8" s="203">
        <f>'[1]Jan 2022 '!$G$16</f>
        <v>126.55000000000001</v>
      </c>
      <c r="U8" s="47">
        <v>78.55</v>
      </c>
      <c r="V8" s="203">
        <f>'[1]Feb 2022'!$G$16</f>
        <v>257.82</v>
      </c>
      <c r="W8" s="47">
        <v>137.75</v>
      </c>
      <c r="X8" s="203">
        <f>'[1]March 2022'!$G$16</f>
        <v>409.47999999999996</v>
      </c>
      <c r="Y8" s="47">
        <v>202.55</v>
      </c>
      <c r="Z8" s="203">
        <f>'[1]April 2022'!$G$16</f>
        <v>191.55</v>
      </c>
      <c r="AA8" s="47">
        <v>113.35</v>
      </c>
      <c r="AB8" s="203">
        <f>'[1]May 2022'!G$16</f>
        <v>302.19</v>
      </c>
      <c r="AC8" s="84">
        <f>'[5]Tax Invoice'!$M$21</f>
        <v>159.29</v>
      </c>
      <c r="AD8" s="203">
        <f>'[1]June 2022'!G$16</f>
        <v>235.14000000000004</v>
      </c>
      <c r="AE8" s="47">
        <f>'[9]Tax Invoice'!$O$20</f>
        <v>115.38999999999999</v>
      </c>
      <c r="AF8" s="203">
        <f>'[1]July 2022'!G$16</f>
        <v>193.7</v>
      </c>
      <c r="AG8" s="47">
        <f>'[6]Tax Invoice'!$M$19</f>
        <v>103.53</v>
      </c>
      <c r="AH8" s="203">
        <f>'[1]Aug 2022'!G$16</f>
        <v>233.76000000000005</v>
      </c>
      <c r="AI8" s="47">
        <f>'[7]Tax Invoice'!$M$21</f>
        <v>142.6</v>
      </c>
      <c r="AJ8" s="203">
        <f>'[1]Sep 2022'!G$16</f>
        <v>229.23999999999995</v>
      </c>
      <c r="AK8" s="47">
        <f>'[2]Tax Invoice'!$M$20</f>
        <v>146.24</v>
      </c>
      <c r="AL8" s="203">
        <f>'[1]Oct 2022'!G$16</f>
        <v>268.46999999999997</v>
      </c>
      <c r="AM8" s="47">
        <f>'[8]Tax Invoice'!$M$20</f>
        <v>151.26999999999998</v>
      </c>
      <c r="AN8" s="85">
        <f>'[1]Nov 2022'!$G$16</f>
        <v>220.97999999999996</v>
      </c>
      <c r="AO8" s="47">
        <f>'[3]Tax Invoice'!$M$22</f>
        <v>114.85</v>
      </c>
      <c r="AP8" s="248">
        <f>'[1]Dec 2022'!$G$16</f>
        <v>58.829999999999984</v>
      </c>
      <c r="AQ8" s="47">
        <f>'[4]Tax Invoice'!$M$16</f>
        <v>32.340000000000003</v>
      </c>
      <c r="AR8" s="40">
        <f t="shared" si="0"/>
        <v>2727.71</v>
      </c>
      <c r="AS8" s="41">
        <f t="shared" si="0"/>
        <v>1497.71</v>
      </c>
      <c r="AT8" s="8"/>
    </row>
    <row r="9" spans="1:46" x14ac:dyDescent="0.3">
      <c r="A9" s="38" t="s">
        <v>28</v>
      </c>
      <c r="B9" s="80" t="s">
        <v>28</v>
      </c>
      <c r="C9" s="51" t="s">
        <v>96</v>
      </c>
      <c r="D9" s="81">
        <v>44012</v>
      </c>
      <c r="E9" s="82" t="s">
        <v>97</v>
      </c>
      <c r="F9" s="87">
        <v>0.98</v>
      </c>
      <c r="G9" s="43" t="s">
        <v>31</v>
      </c>
      <c r="H9" s="43"/>
      <c r="I9" s="43" t="s">
        <v>70</v>
      </c>
      <c r="J9" s="51" t="s">
        <v>98</v>
      </c>
      <c r="K9" s="51" t="s">
        <v>65</v>
      </c>
      <c r="L9" s="34" t="s">
        <v>35</v>
      </c>
      <c r="M9" s="34" t="s">
        <v>36</v>
      </c>
      <c r="N9" s="34" t="s">
        <v>36</v>
      </c>
      <c r="O9" s="52" t="s">
        <v>86</v>
      </c>
      <c r="P9" s="53">
        <v>1</v>
      </c>
      <c r="Q9" s="53">
        <v>25742</v>
      </c>
      <c r="R9" s="54" t="s">
        <v>73</v>
      </c>
      <c r="S9" s="54"/>
      <c r="T9" s="203">
        <f>'[1]Jan 2022 '!$G$18</f>
        <v>286.36999999999989</v>
      </c>
      <c r="U9" s="47">
        <v>172.48</v>
      </c>
      <c r="V9" s="203">
        <f>'[1]Feb 2022'!$G$18</f>
        <v>308.2399999999999</v>
      </c>
      <c r="W9" s="47">
        <v>173.61</v>
      </c>
      <c r="X9" s="203">
        <f>'[1]March 2022'!$G$18</f>
        <v>454.47</v>
      </c>
      <c r="Y9" s="47">
        <v>217.4</v>
      </c>
      <c r="Z9" s="203">
        <f>'[1]April 2022'!$G$18</f>
        <v>610.05999999999995</v>
      </c>
      <c r="AA9" s="47">
        <v>347.22</v>
      </c>
      <c r="AB9" s="203">
        <f>'[1]May 2022'!G$18</f>
        <v>421.19000000000005</v>
      </c>
      <c r="AC9" s="84">
        <f>'[5]Tax Invoice'!$M$29</f>
        <v>233.23999999999998</v>
      </c>
      <c r="AD9" s="203">
        <f>'[1]June 2022'!G$18</f>
        <v>635.31999999999994</v>
      </c>
      <c r="AE9" s="47">
        <f>'[9]Tax Invoice'!$O$33</f>
        <v>313.12</v>
      </c>
      <c r="AF9" s="203">
        <f>'[1]July 2022'!G$18</f>
        <v>592.04</v>
      </c>
      <c r="AG9" s="47">
        <f>'[6]Tax Invoice'!$M$31</f>
        <v>300.47000000000003</v>
      </c>
      <c r="AH9" s="203">
        <f>'[1]Aug 2022'!G$18</f>
        <v>519.26</v>
      </c>
      <c r="AI9" s="47">
        <f>'[7]Tax Invoice'!$M$35</f>
        <v>306.01000000000005</v>
      </c>
      <c r="AJ9" s="203">
        <f>'[1]Sep 2022'!G$18</f>
        <v>379.41999999999996</v>
      </c>
      <c r="AK9" s="47">
        <f>'[2]Tax Invoice'!$M$31</f>
        <v>226.10000000000002</v>
      </c>
      <c r="AL9" s="203">
        <f>'[1]Oct 2022'!G$18</f>
        <v>443.84999999999991</v>
      </c>
      <c r="AM9" s="47">
        <f>'[8]Tax Invoice'!$M$31</f>
        <v>245.05</v>
      </c>
      <c r="AN9" s="85">
        <f>'[1]Nov 2022'!$G$18</f>
        <v>333.77</v>
      </c>
      <c r="AO9" s="47">
        <f>'[3]Tax Invoice'!$M$33</f>
        <v>187.72000000000003</v>
      </c>
      <c r="AP9" s="248">
        <f>'[1]Dec 2022'!$G$18</f>
        <v>421.7700000000001</v>
      </c>
      <c r="AQ9" s="47">
        <f>'[4]Tax Invoice'!$M$25</f>
        <v>251.62000000000003</v>
      </c>
      <c r="AR9" s="40">
        <f t="shared" si="0"/>
        <v>5405.7599999999993</v>
      </c>
      <c r="AS9" s="41">
        <f t="shared" si="0"/>
        <v>2974.0400000000004</v>
      </c>
      <c r="AT9" s="8"/>
    </row>
    <row r="10" spans="1:46" x14ac:dyDescent="0.3">
      <c r="A10" s="38" t="s">
        <v>28</v>
      </c>
      <c r="B10" s="80" t="s">
        <v>28</v>
      </c>
      <c r="C10" s="51" t="s">
        <v>99</v>
      </c>
      <c r="D10" s="81">
        <v>44012</v>
      </c>
      <c r="E10" s="82" t="s">
        <v>100</v>
      </c>
      <c r="F10" s="87">
        <v>0.1</v>
      </c>
      <c r="G10" s="43" t="s">
        <v>31</v>
      </c>
      <c r="H10" s="43"/>
      <c r="I10" s="43" t="s">
        <v>70</v>
      </c>
      <c r="J10" s="90" t="s">
        <v>101</v>
      </c>
      <c r="K10" s="51" t="s">
        <v>46</v>
      </c>
      <c r="L10" s="34" t="s">
        <v>35</v>
      </c>
      <c r="M10" s="34" t="s">
        <v>36</v>
      </c>
      <c r="N10" s="34" t="s">
        <v>36</v>
      </c>
      <c r="O10" s="52" t="s">
        <v>102</v>
      </c>
      <c r="P10" s="53">
        <v>1</v>
      </c>
      <c r="Q10" s="36">
        <v>25742</v>
      </c>
      <c r="R10" s="54" t="s">
        <v>73</v>
      </c>
      <c r="S10" s="54"/>
      <c r="T10" s="203">
        <f>'[1]Jan 2022 '!$G$21</f>
        <v>0</v>
      </c>
      <c r="U10" s="47"/>
      <c r="V10" s="203">
        <f>'[1]Feb 2022'!$G$21</f>
        <v>0</v>
      </c>
      <c r="W10" s="47"/>
      <c r="X10" s="203">
        <f>'[1]March 2022'!$G$21</f>
        <v>0</v>
      </c>
      <c r="Y10" s="47"/>
      <c r="Z10" s="203">
        <f>'[1]April 2022'!$G$21</f>
        <v>0</v>
      </c>
      <c r="AA10" s="47"/>
      <c r="AB10" s="203">
        <f>'[1]May 2022'!$G$21</f>
        <v>0</v>
      </c>
      <c r="AC10" s="84">
        <f>'[1]May 2022'!$G$7</f>
        <v>0</v>
      </c>
      <c r="AD10" s="203">
        <f>'[1]June 2022'!G$21</f>
        <v>0</v>
      </c>
      <c r="AE10" s="47"/>
      <c r="AF10" s="203">
        <f>'[1]July 2022'!G$21</f>
        <v>0</v>
      </c>
      <c r="AG10" s="47"/>
      <c r="AH10" s="203">
        <v>0</v>
      </c>
      <c r="AI10" s="47"/>
      <c r="AJ10" s="203">
        <v>0</v>
      </c>
      <c r="AK10" s="47"/>
      <c r="AL10" s="203">
        <v>0</v>
      </c>
      <c r="AM10" s="47"/>
      <c r="AN10" s="85"/>
      <c r="AO10" s="47"/>
      <c r="AP10" s="86"/>
      <c r="AQ10" s="47"/>
      <c r="AR10" s="40">
        <f t="shared" si="0"/>
        <v>0</v>
      </c>
      <c r="AS10" s="41">
        <f t="shared" si="0"/>
        <v>0</v>
      </c>
      <c r="AT10" s="8"/>
    </row>
    <row r="11" spans="1:46" x14ac:dyDescent="0.3">
      <c r="A11" s="38" t="s">
        <v>28</v>
      </c>
      <c r="B11" s="80" t="s">
        <v>28</v>
      </c>
      <c r="C11" s="51" t="s">
        <v>103</v>
      </c>
      <c r="D11" s="81">
        <v>44012</v>
      </c>
      <c r="E11" s="82" t="s">
        <v>104</v>
      </c>
      <c r="F11" s="91">
        <v>0</v>
      </c>
      <c r="G11" s="43" t="s">
        <v>31</v>
      </c>
      <c r="H11" s="43"/>
      <c r="I11" s="43" t="s">
        <v>70</v>
      </c>
      <c r="J11" s="51" t="s">
        <v>105</v>
      </c>
      <c r="K11" s="51" t="s">
        <v>65</v>
      </c>
      <c r="L11" s="34" t="s">
        <v>35</v>
      </c>
      <c r="M11" s="34" t="s">
        <v>36</v>
      </c>
      <c r="N11" s="34" t="s">
        <v>36</v>
      </c>
      <c r="O11" s="52" t="s">
        <v>81</v>
      </c>
      <c r="P11" s="53">
        <v>1</v>
      </c>
      <c r="Q11" s="53">
        <v>25742</v>
      </c>
      <c r="R11" s="54" t="s">
        <v>73</v>
      </c>
      <c r="S11" s="54"/>
      <c r="T11" s="203">
        <f>'[1]Jan 2022 '!$G$23</f>
        <v>0</v>
      </c>
      <c r="U11" s="47"/>
      <c r="V11" s="203">
        <f>'[1]Feb 2022'!$G$23</f>
        <v>966.01</v>
      </c>
      <c r="W11" s="47">
        <v>30.4</v>
      </c>
      <c r="X11" s="203">
        <v>0</v>
      </c>
      <c r="Y11" s="47"/>
      <c r="Z11" s="203">
        <v>0</v>
      </c>
      <c r="AA11" s="47"/>
      <c r="AB11" s="203">
        <v>0</v>
      </c>
      <c r="AC11" s="84">
        <f>'[1]May 2022'!$G$7</f>
        <v>0</v>
      </c>
      <c r="AD11" s="203">
        <v>0</v>
      </c>
      <c r="AE11" s="47"/>
      <c r="AF11" s="203">
        <v>0</v>
      </c>
      <c r="AG11" s="47"/>
      <c r="AH11" s="203">
        <v>0</v>
      </c>
      <c r="AI11" s="47"/>
      <c r="AJ11" s="203">
        <v>0</v>
      </c>
      <c r="AK11" s="47"/>
      <c r="AL11" s="203">
        <v>0</v>
      </c>
      <c r="AM11" s="47"/>
      <c r="AN11" s="85"/>
      <c r="AO11" s="47"/>
      <c r="AP11" s="86"/>
      <c r="AQ11" s="47"/>
      <c r="AR11" s="40">
        <f t="shared" si="0"/>
        <v>966.01</v>
      </c>
      <c r="AS11" s="41">
        <f t="shared" si="0"/>
        <v>30.4</v>
      </c>
      <c r="AT11" s="8"/>
    </row>
    <row r="12" spans="1:46" x14ac:dyDescent="0.3">
      <c r="A12" s="38" t="s">
        <v>28</v>
      </c>
      <c r="B12" s="80" t="s">
        <v>28</v>
      </c>
      <c r="C12" s="51" t="s">
        <v>96</v>
      </c>
      <c r="D12" s="81">
        <v>44012</v>
      </c>
      <c r="E12" s="82" t="s">
        <v>106</v>
      </c>
      <c r="F12" s="87">
        <v>0.98</v>
      </c>
      <c r="G12" s="43" t="s">
        <v>31</v>
      </c>
      <c r="H12" s="43"/>
      <c r="I12" s="43" t="s">
        <v>70</v>
      </c>
      <c r="J12" s="51" t="s">
        <v>107</v>
      </c>
      <c r="K12" s="51" t="s">
        <v>65</v>
      </c>
      <c r="L12" s="34" t="s">
        <v>35</v>
      </c>
      <c r="M12" s="34" t="s">
        <v>36</v>
      </c>
      <c r="N12" s="34" t="s">
        <v>36</v>
      </c>
      <c r="O12" s="52" t="s">
        <v>86</v>
      </c>
      <c r="P12" s="53">
        <v>1</v>
      </c>
      <c r="Q12" s="36">
        <v>25742</v>
      </c>
      <c r="R12" s="54" t="s">
        <v>73</v>
      </c>
      <c r="S12" s="54"/>
      <c r="T12" s="203">
        <f>'[1]Jan 2022 '!$G$25</f>
        <v>416.70999999999992</v>
      </c>
      <c r="U12" s="47">
        <v>249.18</v>
      </c>
      <c r="V12" s="203">
        <f>'[1]Feb 2022'!$G$25</f>
        <v>597.03000000000009</v>
      </c>
      <c r="W12" s="47">
        <v>327.93</v>
      </c>
      <c r="X12" s="203">
        <f>'[1]March 2022'!$G$25</f>
        <v>711.43999999999994</v>
      </c>
      <c r="Y12" s="47">
        <v>349.8</v>
      </c>
      <c r="Z12" s="203">
        <f>'[1]April 2022'!$G$25</f>
        <v>432.24000000000012</v>
      </c>
      <c r="AA12" s="47">
        <v>242.34</v>
      </c>
      <c r="AB12" s="203">
        <f>'[1]May 2022'!$G$25</f>
        <v>466.64</v>
      </c>
      <c r="AC12" s="47">
        <f>'[5]Tax Invoice'!$M$37</f>
        <v>240.42</v>
      </c>
      <c r="AD12" s="203">
        <f>'[1]June 2022'!G$25</f>
        <v>488.44999999999993</v>
      </c>
      <c r="AE12" s="47">
        <f>'[9]Tax Invoice'!$O$40</f>
        <v>236.04000000000002</v>
      </c>
      <c r="AF12" s="203">
        <f>'[1]July 2022'!G$25</f>
        <v>287.45000000000005</v>
      </c>
      <c r="AG12" s="47">
        <f>'[6]Tax Invoice'!$M$36</f>
        <v>158</v>
      </c>
      <c r="AH12" s="203">
        <f>'[1]Aug 2022'!G$22</f>
        <v>426.86</v>
      </c>
      <c r="AI12" s="47">
        <f>'[7]Tax Invoice'!$M$45</f>
        <v>253.91000000000003</v>
      </c>
      <c r="AJ12" s="203">
        <f>'[1]Sep 2022'!G$22</f>
        <v>414.68999999999994</v>
      </c>
      <c r="AK12" s="47">
        <f>'[2]Tax Invoice'!$M$40</f>
        <v>248.21</v>
      </c>
      <c r="AL12" s="203">
        <f>'[1]Oct 2022'!G$22</f>
        <v>447.9799999999999</v>
      </c>
      <c r="AM12" s="47">
        <f>'[8]Tax Invoice'!$M$40</f>
        <v>242.61</v>
      </c>
      <c r="AN12" s="85">
        <f>'[1]Nov 2022'!$G$22</f>
        <v>585.66999999999996</v>
      </c>
      <c r="AO12" s="47">
        <f>'[3]Tax Invoice'!$M$44</f>
        <v>328.90000000000003</v>
      </c>
      <c r="AP12" s="248">
        <f>'[1]Dec 2022'!$G$22</f>
        <v>525.6400000000001</v>
      </c>
      <c r="AQ12" s="47">
        <f>'[4]Tax Invoice'!$M$35</f>
        <v>303.11</v>
      </c>
      <c r="AR12" s="40">
        <f t="shared" si="0"/>
        <v>5800.7999999999993</v>
      </c>
      <c r="AS12" s="41">
        <f t="shared" si="0"/>
        <v>3180.45</v>
      </c>
      <c r="AT12" s="8"/>
    </row>
    <row r="13" spans="1:46" x14ac:dyDescent="0.3">
      <c r="A13" s="38" t="s">
        <v>28</v>
      </c>
      <c r="B13" s="80" t="s">
        <v>28</v>
      </c>
      <c r="C13" s="51" t="s">
        <v>108</v>
      </c>
      <c r="D13" s="81">
        <v>44012</v>
      </c>
      <c r="E13" s="82" t="s">
        <v>109</v>
      </c>
      <c r="F13" s="87">
        <v>0</v>
      </c>
      <c r="G13" s="43" t="s">
        <v>42</v>
      </c>
      <c r="H13" s="43" t="s">
        <v>110</v>
      </c>
      <c r="I13" s="43" t="s">
        <v>111</v>
      </c>
      <c r="J13" s="51"/>
      <c r="K13" s="51" t="s">
        <v>46</v>
      </c>
      <c r="L13" s="34" t="s">
        <v>35</v>
      </c>
      <c r="M13" s="34" t="s">
        <v>36</v>
      </c>
      <c r="N13" s="34" t="s">
        <v>36</v>
      </c>
      <c r="O13" s="52" t="s">
        <v>112</v>
      </c>
      <c r="P13" s="53">
        <v>1</v>
      </c>
      <c r="Q13" s="53">
        <v>25742</v>
      </c>
      <c r="R13" s="54" t="s">
        <v>113</v>
      </c>
      <c r="S13" s="54"/>
      <c r="T13" s="203">
        <f>'[1]Jan 2022 '!$G$27</f>
        <v>103.38999999999987</v>
      </c>
      <c r="U13" s="47">
        <v>64.739999999999995</v>
      </c>
      <c r="V13" s="203">
        <f>'[1]Feb 2022'!$G$27</f>
        <v>269.31999999999994</v>
      </c>
      <c r="W13" s="47">
        <v>154.01</v>
      </c>
      <c r="X13" s="203">
        <f>'[1]March 2022'!$G$27</f>
        <v>98.099999999999909</v>
      </c>
      <c r="Y13" s="47">
        <v>51.93</v>
      </c>
      <c r="Z13" s="203">
        <f>'[1]April 2022'!$G$27</f>
        <v>250.05999999999995</v>
      </c>
      <c r="AA13" s="47">
        <v>122.69</v>
      </c>
      <c r="AB13" s="203">
        <f>'[1]May 2022'!$G$27</f>
        <v>225.86999999999989</v>
      </c>
      <c r="AC13" s="47">
        <f>'[5]Tax Invoice'!$M$60</f>
        <v>112.28</v>
      </c>
      <c r="AD13" s="203">
        <f>'[1]June 2022'!G$27</f>
        <v>357.34999999999991</v>
      </c>
      <c r="AE13" s="47">
        <f>'[9]Tax Invoice'!$O$56</f>
        <v>167.85</v>
      </c>
      <c r="AF13" s="203">
        <f>'[1]July 2022'!$G$27</f>
        <v>0</v>
      </c>
      <c r="AG13" s="47"/>
      <c r="AH13" s="203">
        <f>'[1]Aug 2022'!G$24</f>
        <v>260.05999999999995</v>
      </c>
      <c r="AI13" s="47">
        <f>'[7]Tax Invoice'!$M$59</f>
        <v>123.21000000000001</v>
      </c>
      <c r="AJ13" s="203">
        <f>'[1]Sep 2022'!G$24</f>
        <v>107.46000000000004</v>
      </c>
      <c r="AK13" s="47">
        <f>'[2]Tax Invoice'!$M$53</f>
        <v>54.3</v>
      </c>
      <c r="AL13" s="203">
        <f>'[1]Oct 2022'!G$24</f>
        <v>259.38999999999987</v>
      </c>
      <c r="AM13" s="47">
        <f>'[8]Tax Invoice'!$M$51</f>
        <v>126.99000000000001</v>
      </c>
      <c r="AN13" s="85">
        <f>'[1]Nov 2022'!$G$24</f>
        <v>152.84999999999991</v>
      </c>
      <c r="AO13" s="47">
        <f>'[3]Tax Invoice'!$M$49</f>
        <v>64.790000000000006</v>
      </c>
      <c r="AP13" s="248">
        <f>'[1]Dec 2022'!$G$24</f>
        <v>102.68000000000006</v>
      </c>
      <c r="AQ13" s="47">
        <f>'[4]Tax Invoice'!$M$43</f>
        <v>50.86</v>
      </c>
      <c r="AR13" s="40">
        <f t="shared" si="0"/>
        <v>2186.5299999999993</v>
      </c>
      <c r="AS13" s="41">
        <f t="shared" si="0"/>
        <v>1093.6499999999999</v>
      </c>
      <c r="AT13" s="8"/>
    </row>
    <row r="14" spans="1:46" x14ac:dyDescent="0.3">
      <c r="A14" s="38" t="s">
        <v>28</v>
      </c>
      <c r="B14" s="80" t="s">
        <v>28</v>
      </c>
      <c r="C14" s="51" t="s">
        <v>114</v>
      </c>
      <c r="D14" s="81">
        <v>44012</v>
      </c>
      <c r="E14" s="82" t="s">
        <v>115</v>
      </c>
      <c r="F14" s="87">
        <v>0.9</v>
      </c>
      <c r="G14" s="43" t="s">
        <v>31</v>
      </c>
      <c r="H14" s="43"/>
      <c r="I14" s="43" t="s">
        <v>70</v>
      </c>
      <c r="J14" s="51" t="s">
        <v>116</v>
      </c>
      <c r="K14" s="51" t="s">
        <v>46</v>
      </c>
      <c r="L14" s="34" t="s">
        <v>35</v>
      </c>
      <c r="M14" s="34" t="s">
        <v>36</v>
      </c>
      <c r="N14" s="34" t="s">
        <v>36</v>
      </c>
      <c r="O14" s="52" t="s">
        <v>72</v>
      </c>
      <c r="P14" s="53">
        <v>1</v>
      </c>
      <c r="Q14" s="36">
        <v>25742</v>
      </c>
      <c r="R14" s="54" t="s">
        <v>73</v>
      </c>
      <c r="S14" s="54"/>
      <c r="T14" s="203">
        <f>'[1]Jan 2022 '!$G$29</f>
        <v>0</v>
      </c>
      <c r="U14" s="47"/>
      <c r="V14" s="203">
        <f>'[1]Feb 2022'!$G$29</f>
        <v>120.59999999999991</v>
      </c>
      <c r="W14" s="47">
        <v>70.099999999999994</v>
      </c>
      <c r="X14" s="203">
        <f>'[1]March 2022'!$G$29</f>
        <v>0</v>
      </c>
      <c r="Y14" s="47"/>
      <c r="Z14" s="203">
        <f>'[1]April 2022'!$G$29</f>
        <v>138.28999999999996</v>
      </c>
      <c r="AA14" s="47">
        <v>68.5</v>
      </c>
      <c r="AB14" s="203">
        <f>'[1]May 2022'!$G$29</f>
        <v>0</v>
      </c>
      <c r="AC14" s="88"/>
      <c r="AD14" s="203">
        <f>'[1]June 2022'!G$29</f>
        <v>0</v>
      </c>
      <c r="AE14" s="47"/>
      <c r="AF14" s="203">
        <f>'[1]July 2022'!$G$29</f>
        <v>0</v>
      </c>
      <c r="AG14" s="47"/>
      <c r="AH14" s="203">
        <f>'[1]Aug 2022'!G$29</f>
        <v>0</v>
      </c>
      <c r="AI14" s="47"/>
      <c r="AJ14" s="203">
        <v>0</v>
      </c>
      <c r="AK14" s="47"/>
      <c r="AL14" s="203">
        <f>'[1]Oct 2022'!G$26</f>
        <v>130.99</v>
      </c>
      <c r="AM14" s="203">
        <f>'[8]Tax Invoice'!$M$15</f>
        <v>58.97</v>
      </c>
      <c r="AN14" s="85">
        <f>'[1]Nov 2022'!$G$26</f>
        <v>132.28999999999996</v>
      </c>
      <c r="AO14" s="47">
        <f>'[3]Tax Invoice'!$M$15</f>
        <v>60.16</v>
      </c>
      <c r="AP14" s="248">
        <f>'[1]Dec 2022'!$G$26</f>
        <v>0</v>
      </c>
      <c r="AQ14" s="47"/>
      <c r="AR14" s="40">
        <f t="shared" si="0"/>
        <v>522.16999999999985</v>
      </c>
      <c r="AS14" s="41">
        <f t="shared" si="0"/>
        <v>257.73</v>
      </c>
      <c r="AT14" s="8"/>
    </row>
    <row r="15" spans="1:46" x14ac:dyDescent="0.3">
      <c r="A15" s="38" t="s">
        <v>28</v>
      </c>
      <c r="B15" s="80" t="s">
        <v>28</v>
      </c>
      <c r="C15" s="51" t="s">
        <v>117</v>
      </c>
      <c r="D15" s="81">
        <v>44012</v>
      </c>
      <c r="E15" s="82" t="s">
        <v>118</v>
      </c>
      <c r="F15" s="87">
        <v>0</v>
      </c>
      <c r="G15" s="43"/>
      <c r="H15" s="43"/>
      <c r="I15" s="43" t="s">
        <v>119</v>
      </c>
      <c r="J15" s="51" t="s">
        <v>120</v>
      </c>
      <c r="K15" s="51" t="s">
        <v>46</v>
      </c>
      <c r="L15" s="34" t="s">
        <v>35</v>
      </c>
      <c r="M15" s="34" t="s">
        <v>36</v>
      </c>
      <c r="N15" s="34" t="s">
        <v>36</v>
      </c>
      <c r="O15" s="52" t="s">
        <v>121</v>
      </c>
      <c r="P15" s="53">
        <v>1</v>
      </c>
      <c r="Q15" s="53">
        <v>25742</v>
      </c>
      <c r="R15" s="54" t="s">
        <v>38</v>
      </c>
      <c r="S15" s="54"/>
      <c r="T15" s="203"/>
      <c r="U15" s="47"/>
      <c r="V15" s="203"/>
      <c r="W15" s="47"/>
      <c r="X15" s="203"/>
      <c r="Y15" s="47"/>
      <c r="Z15" s="203"/>
      <c r="AA15" s="47"/>
      <c r="AB15" s="203"/>
      <c r="AC15" s="88"/>
      <c r="AD15" s="203">
        <f>'[1]June 2022'!G$29</f>
        <v>0</v>
      </c>
      <c r="AE15" s="47"/>
      <c r="AF15" s="203">
        <f>'[1]July 2022'!$G$29</f>
        <v>0</v>
      </c>
      <c r="AG15" s="47"/>
      <c r="AH15" s="203">
        <f>'[1]Aug 2022'!G$29</f>
        <v>0</v>
      </c>
      <c r="AI15" s="47"/>
      <c r="AJ15" s="203">
        <v>0</v>
      </c>
      <c r="AK15" s="47"/>
      <c r="AL15" s="203">
        <f>'[1]Oct 2022'!$G$29</f>
        <v>0</v>
      </c>
      <c r="AM15" s="47"/>
      <c r="AN15" s="85"/>
      <c r="AO15" s="47"/>
      <c r="AP15" s="86"/>
      <c r="AQ15" s="47"/>
      <c r="AR15" s="40">
        <f t="shared" si="0"/>
        <v>0</v>
      </c>
      <c r="AS15" s="41">
        <f t="shared" si="0"/>
        <v>0</v>
      </c>
      <c r="AT15" s="8"/>
    </row>
    <row r="16" spans="1:46" x14ac:dyDescent="0.3">
      <c r="A16" s="38" t="s">
        <v>28</v>
      </c>
      <c r="B16" s="80" t="s">
        <v>28</v>
      </c>
      <c r="C16" s="92" t="s">
        <v>122</v>
      </c>
      <c r="D16" s="81">
        <v>44012</v>
      </c>
      <c r="E16" s="89" t="s">
        <v>123</v>
      </c>
      <c r="F16" s="87">
        <v>0</v>
      </c>
      <c r="G16" s="43"/>
      <c r="H16" s="43"/>
      <c r="I16" s="43" t="s">
        <v>119</v>
      </c>
      <c r="J16" s="51"/>
      <c r="K16" s="51" t="s">
        <v>46</v>
      </c>
      <c r="L16" s="34" t="s">
        <v>35</v>
      </c>
      <c r="M16" s="34" t="s">
        <v>36</v>
      </c>
      <c r="N16" s="34" t="s">
        <v>36</v>
      </c>
      <c r="O16" s="52" t="s">
        <v>121</v>
      </c>
      <c r="P16" s="53">
        <v>1</v>
      </c>
      <c r="Q16" s="36">
        <v>25742</v>
      </c>
      <c r="R16" s="54" t="s">
        <v>38</v>
      </c>
      <c r="S16" s="54"/>
      <c r="T16" s="203">
        <f>'[1]Jan 2022 '!$G$33</f>
        <v>0</v>
      </c>
      <c r="U16" s="47"/>
      <c r="V16" s="203">
        <f>'[1]Feb 2022'!$G$35</f>
        <v>0</v>
      </c>
      <c r="W16" s="47"/>
      <c r="X16" s="203">
        <f>'[1]March 2022'!$G$35</f>
        <v>62.269999999999982</v>
      </c>
      <c r="Y16" s="47">
        <v>32.49</v>
      </c>
      <c r="Z16" s="203">
        <f>'[1]April 2022'!$G$35</f>
        <v>217.56999999999994</v>
      </c>
      <c r="AA16" s="47">
        <v>105.34</v>
      </c>
      <c r="AB16" s="203">
        <f>'[1]May 2022'!$G$35</f>
        <v>322.10000000000002</v>
      </c>
      <c r="AC16" s="47">
        <f>'[5]Tax Invoice'!$M$52</f>
        <v>156.13999999999999</v>
      </c>
      <c r="AD16" s="203">
        <f>'[1]June 2022'!G$35</f>
        <v>382.93999999999994</v>
      </c>
      <c r="AE16" s="47">
        <f>'[9]Tax Invoice'!$O$50</f>
        <v>168.35000000000002</v>
      </c>
      <c r="AF16" s="203">
        <f>'[1]July 2022'!$G$35</f>
        <v>0</v>
      </c>
      <c r="AG16" s="47"/>
      <c r="AH16" s="203">
        <f>'[1]Aug 2022'!G$32</f>
        <v>187.30999999999995</v>
      </c>
      <c r="AI16" s="47">
        <f>'[7]Tax Invoice'!$M$54</f>
        <v>55.98</v>
      </c>
      <c r="AJ16" s="203">
        <f>'[1]Sep 2022'!G$32</f>
        <v>72.970000000000027</v>
      </c>
      <c r="AK16" s="47"/>
      <c r="AL16" s="203">
        <f>'[1]Oct 2022'!G$32</f>
        <v>109.98000000000002</v>
      </c>
      <c r="AM16" s="47">
        <f>'[8]Tax Invoice'!$M$48</f>
        <v>47.29</v>
      </c>
      <c r="AN16" s="85"/>
      <c r="AO16" s="47"/>
      <c r="AP16" s="93"/>
      <c r="AQ16" s="47"/>
      <c r="AR16" s="40">
        <f t="shared" si="0"/>
        <v>1355.1399999999999</v>
      </c>
      <c r="AS16" s="41">
        <f t="shared" si="0"/>
        <v>565.59</v>
      </c>
      <c r="AT16" s="8"/>
    </row>
    <row r="17" spans="1:46" x14ac:dyDescent="0.3">
      <c r="A17" s="38" t="s">
        <v>28</v>
      </c>
      <c r="B17" s="80" t="s">
        <v>28</v>
      </c>
      <c r="C17" s="51" t="s">
        <v>124</v>
      </c>
      <c r="D17" s="81">
        <v>44012</v>
      </c>
      <c r="E17" s="82" t="s">
        <v>125</v>
      </c>
      <c r="F17" s="87">
        <v>0.5</v>
      </c>
      <c r="G17" s="43" t="s">
        <v>31</v>
      </c>
      <c r="H17" s="43" t="s">
        <v>126</v>
      </c>
      <c r="I17" s="43" t="s">
        <v>127</v>
      </c>
      <c r="J17" s="94" t="s">
        <v>128</v>
      </c>
      <c r="K17" s="51" t="s">
        <v>65</v>
      </c>
      <c r="L17" s="34" t="s">
        <v>35</v>
      </c>
      <c r="M17" s="34" t="s">
        <v>36</v>
      </c>
      <c r="N17" s="34" t="s">
        <v>36</v>
      </c>
      <c r="O17" s="52" t="s">
        <v>37</v>
      </c>
      <c r="P17" s="53">
        <v>1</v>
      </c>
      <c r="Q17" s="53">
        <v>25742</v>
      </c>
      <c r="R17" s="54" t="s">
        <v>38</v>
      </c>
      <c r="S17" s="54"/>
      <c r="T17" s="203">
        <f>'[1]Jan 2022 '!$G$37</f>
        <v>138.74000000000007</v>
      </c>
      <c r="U17" s="47">
        <v>81.22</v>
      </c>
      <c r="V17" s="203">
        <f>'[1]Feb 2022'!$G$37</f>
        <v>71.404000000000053</v>
      </c>
      <c r="W17" s="47">
        <v>40.020000000000003</v>
      </c>
      <c r="X17" s="203">
        <f>'[1]March 2022'!$G$37</f>
        <v>177.00000000000006</v>
      </c>
      <c r="Y17" s="47">
        <v>84.63</v>
      </c>
      <c r="Z17" s="203">
        <f>'[1]April 2022'!$G$37</f>
        <v>71.420000000000016</v>
      </c>
      <c r="AA17" s="47">
        <v>41.2</v>
      </c>
      <c r="AB17" s="203">
        <f>'[1]May 2022'!$G$37</f>
        <v>86.19</v>
      </c>
      <c r="AC17" s="47">
        <f>'[5]Tax Invoice'!$M$63</f>
        <v>43.27</v>
      </c>
      <c r="AD17" s="203">
        <f>'[1]June 2022'!G$37</f>
        <v>90.800000000000011</v>
      </c>
      <c r="AE17" s="47">
        <f>'[9]Tax Invoice'!$O$59</f>
        <v>43.82</v>
      </c>
      <c r="AF17" s="203">
        <f>'[1]July 2022'!G$37</f>
        <v>76.500000000000057</v>
      </c>
      <c r="AG17" s="47">
        <f>'[6]Tax Invoice'!$M$47</f>
        <v>39.68</v>
      </c>
      <c r="AH17" s="203">
        <f>'[1]Aug 2022'!G$34</f>
        <v>152.00000000000006</v>
      </c>
      <c r="AI17" s="47">
        <f>'[7]Tax Invoice'!$M$64</f>
        <v>83.199999999999989</v>
      </c>
      <c r="AJ17" s="203">
        <f>'[1]Sep 2022'!G$34</f>
        <v>0</v>
      </c>
      <c r="AK17" s="47"/>
      <c r="AL17" s="203">
        <f>'[1]Oct 2022'!G$34</f>
        <v>134.39000000000004</v>
      </c>
      <c r="AM17" s="47">
        <f>'[8]Tax Invoice'!$M$56</f>
        <v>80.259999999999991</v>
      </c>
      <c r="AN17" s="85">
        <f>'[1]Nov 2022'!$G$34</f>
        <v>93.840000000000032</v>
      </c>
      <c r="AO17" s="47"/>
      <c r="AP17" s="248">
        <f>'[1]Dec 2022'!$G$34</f>
        <v>88.740000000000066</v>
      </c>
      <c r="AQ17" s="47">
        <f>'[4]Tax Invoice'!$M$46</f>
        <v>44.52</v>
      </c>
      <c r="AR17" s="40">
        <f t="shared" si="0"/>
        <v>1181.0240000000003</v>
      </c>
      <c r="AS17" s="41">
        <f t="shared" si="0"/>
        <v>581.82000000000005</v>
      </c>
      <c r="AT17" s="8"/>
    </row>
    <row r="18" spans="1:46" x14ac:dyDescent="0.3">
      <c r="A18" s="38" t="s">
        <v>28</v>
      </c>
      <c r="B18" s="80" t="s">
        <v>28</v>
      </c>
      <c r="C18" s="51" t="s">
        <v>129</v>
      </c>
      <c r="D18" s="81">
        <v>44012</v>
      </c>
      <c r="E18" s="82" t="s">
        <v>130</v>
      </c>
      <c r="F18" s="87">
        <v>0</v>
      </c>
      <c r="G18" s="43"/>
      <c r="H18" s="43"/>
      <c r="I18" s="43" t="s">
        <v>131</v>
      </c>
      <c r="J18" s="51"/>
      <c r="K18" s="51" t="s">
        <v>46</v>
      </c>
      <c r="L18" s="34" t="s">
        <v>35</v>
      </c>
      <c r="M18" s="34" t="s">
        <v>36</v>
      </c>
      <c r="N18" s="34" t="s">
        <v>36</v>
      </c>
      <c r="O18" s="52" t="s">
        <v>132</v>
      </c>
      <c r="P18" s="53">
        <v>1</v>
      </c>
      <c r="Q18" s="36">
        <v>25742</v>
      </c>
      <c r="R18" s="54" t="s">
        <v>38</v>
      </c>
      <c r="S18" s="54"/>
      <c r="T18" s="203">
        <f>'[1]Jan 2022 '!$G$40</f>
        <v>105.99999999999996</v>
      </c>
      <c r="U18" s="47">
        <v>60.26</v>
      </c>
      <c r="V18" s="203">
        <f>'[1]Feb 2022'!$G$40</f>
        <v>203.50999999999993</v>
      </c>
      <c r="W18" s="47">
        <v>113.61</v>
      </c>
      <c r="X18" s="203">
        <f>'[1]March 2022'!$G$40</f>
        <v>151.77999999999992</v>
      </c>
      <c r="Y18" s="47">
        <v>69.98</v>
      </c>
      <c r="Z18" s="203">
        <f>'[1]April 2022'!$G$40</f>
        <v>244.0499999999999</v>
      </c>
      <c r="AA18" s="47">
        <v>111.89</v>
      </c>
      <c r="AB18" s="203">
        <f>'[1]May 2022'!$G$40</f>
        <v>444.32</v>
      </c>
      <c r="AC18" s="47">
        <f>'[5]Tax Invoice'!$M$57</f>
        <v>215.44</v>
      </c>
      <c r="AD18" s="203">
        <f>'[1]June 2022'!G$40</f>
        <v>-4.2632564145606011E-14</v>
      </c>
      <c r="AE18" s="47"/>
      <c r="AF18" s="203">
        <f>'[1]July 2022'!G$40</f>
        <v>-4.2632564145606011E-14</v>
      </c>
      <c r="AG18" s="47"/>
      <c r="AH18" s="203">
        <f>'[1]Aug 2022'!G$37</f>
        <v>0</v>
      </c>
      <c r="AI18" s="47"/>
      <c r="AJ18" s="203">
        <f>'[1]Sep 2022'!G$37</f>
        <v>0</v>
      </c>
      <c r="AK18" s="47"/>
      <c r="AL18" s="203">
        <f>'[1]Oct 2022'!G$37</f>
        <v>0</v>
      </c>
      <c r="AM18" s="47"/>
      <c r="AN18" s="85"/>
      <c r="AO18" s="47"/>
      <c r="AP18" s="86"/>
      <c r="AQ18" s="47"/>
      <c r="AR18" s="40">
        <f t="shared" si="0"/>
        <v>1149.6599999999999</v>
      </c>
      <c r="AS18" s="41">
        <f t="shared" si="0"/>
        <v>571.18000000000006</v>
      </c>
      <c r="AT18" s="8"/>
    </row>
    <row r="19" spans="1:46" x14ac:dyDescent="0.3">
      <c r="A19" s="38" t="s">
        <v>28</v>
      </c>
      <c r="B19" s="80" t="s">
        <v>28</v>
      </c>
      <c r="C19" s="51" t="s">
        <v>133</v>
      </c>
      <c r="D19" s="81">
        <v>44012</v>
      </c>
      <c r="E19" s="89" t="s">
        <v>134</v>
      </c>
      <c r="F19" s="87">
        <v>0</v>
      </c>
      <c r="G19" s="43"/>
      <c r="H19" s="43"/>
      <c r="I19" s="51" t="s">
        <v>119</v>
      </c>
      <c r="J19" s="51"/>
      <c r="K19" s="51" t="s">
        <v>65</v>
      </c>
      <c r="L19" s="34" t="s">
        <v>35</v>
      </c>
      <c r="M19" s="34" t="s">
        <v>36</v>
      </c>
      <c r="N19" s="34" t="s">
        <v>36</v>
      </c>
      <c r="O19" s="52" t="s">
        <v>121</v>
      </c>
      <c r="P19" s="53">
        <v>1</v>
      </c>
      <c r="Q19" s="53">
        <v>25742</v>
      </c>
      <c r="R19" s="54" t="s">
        <v>38</v>
      </c>
      <c r="S19" s="47"/>
      <c r="T19" s="203">
        <f>'[1]Jan 2022 '!$G$42</f>
        <v>46.029999999999973</v>
      </c>
      <c r="U19" s="47">
        <v>29.14</v>
      </c>
      <c r="V19" s="203">
        <f>'[1]Feb 2022'!$G$42</f>
        <v>56.180000000000007</v>
      </c>
      <c r="W19" s="47">
        <v>29.9</v>
      </c>
      <c r="X19" s="203">
        <f>'[1]March 2022'!$G$42</f>
        <v>69.54000000000002</v>
      </c>
      <c r="Y19" s="47">
        <v>33.270000000000003</v>
      </c>
      <c r="Z19" s="203">
        <f>'[1]April 2022'!$G$42</f>
        <v>46.849999999999966</v>
      </c>
      <c r="AA19" s="47">
        <v>23.93</v>
      </c>
      <c r="AB19" s="203">
        <f>'[1]May 2022'!$G$42</f>
        <v>205.46999999999997</v>
      </c>
      <c r="AC19" s="47">
        <f>'[5]Tax Invoice'!$M$46</f>
        <v>108.26</v>
      </c>
      <c r="AD19" s="203">
        <f>'[1]June 2022'!G$44</f>
        <v>116.93</v>
      </c>
      <c r="AE19" s="47">
        <f>'[9]Tax Invoice'!$O$44</f>
        <v>58.769999999999996</v>
      </c>
      <c r="AF19" s="203">
        <f>'[1]July 2022'!G$44</f>
        <v>153.41000000000003</v>
      </c>
      <c r="AG19" s="47">
        <f>'[6]Tax Invoice'!$M$41</f>
        <v>77.430000000000007</v>
      </c>
      <c r="AH19" s="203">
        <f>'[1]Aug 2022'!G$41</f>
        <v>171.33999999999997</v>
      </c>
      <c r="AI19" s="47">
        <f>'[7]Tax Invoice'!$M$51</f>
        <v>55.17</v>
      </c>
      <c r="AJ19" s="203">
        <f>'[1]Sep 2022'!G$41</f>
        <v>229.29000000000002</v>
      </c>
      <c r="AK19" s="47">
        <f>'[2]Tax Invoice'!$M$48</f>
        <v>87.7</v>
      </c>
      <c r="AL19" s="203">
        <f>'[1]Oct 2022'!G$41</f>
        <v>177.23999999999995</v>
      </c>
      <c r="AM19" s="47">
        <f>'[8]Tax Invoice'!$M$45</f>
        <v>58.05</v>
      </c>
      <c r="AN19" s="85">
        <f>'[1]Nov 2022'!$G$41</f>
        <v>63.830000000000041</v>
      </c>
      <c r="AO19" s="47">
        <f>'[3]Tax Invoice'!$M$47</f>
        <v>35.479999999999997</v>
      </c>
      <c r="AP19" s="248">
        <f>'[1]Dec 2022'!$G$41</f>
        <v>57.159999999999968</v>
      </c>
      <c r="AQ19" s="47">
        <f>'[4]Tax Invoice'!$M$39</f>
        <v>28.17</v>
      </c>
      <c r="AR19" s="40">
        <f t="shared" si="0"/>
        <v>1393.27</v>
      </c>
      <c r="AS19" s="41">
        <f t="shared" si="0"/>
        <v>625.27</v>
      </c>
      <c r="AT19" s="8"/>
    </row>
    <row r="20" spans="1:46" x14ac:dyDescent="0.3">
      <c r="A20" s="38" t="s">
        <v>28</v>
      </c>
      <c r="B20" s="80" t="s">
        <v>28</v>
      </c>
      <c r="C20" s="51" t="s">
        <v>103</v>
      </c>
      <c r="D20" s="81">
        <v>44012</v>
      </c>
      <c r="E20" s="82" t="s">
        <v>135</v>
      </c>
      <c r="F20" s="87">
        <v>0</v>
      </c>
      <c r="G20" s="43" t="s">
        <v>31</v>
      </c>
      <c r="H20" s="43"/>
      <c r="I20" s="51" t="s">
        <v>70</v>
      </c>
      <c r="J20" s="51" t="s">
        <v>136</v>
      </c>
      <c r="K20" s="51" t="s">
        <v>65</v>
      </c>
      <c r="L20" s="34" t="s">
        <v>35</v>
      </c>
      <c r="M20" s="34" t="s">
        <v>36</v>
      </c>
      <c r="N20" s="34" t="s">
        <v>36</v>
      </c>
      <c r="O20" s="52" t="s">
        <v>81</v>
      </c>
      <c r="P20" s="53">
        <v>1</v>
      </c>
      <c r="Q20" s="36">
        <v>25742</v>
      </c>
      <c r="R20" s="54" t="s">
        <v>73</v>
      </c>
      <c r="S20" s="47"/>
      <c r="T20" s="203">
        <f>'[1]Jan 2022 '!$G$44</f>
        <v>0</v>
      </c>
      <c r="U20" s="47"/>
      <c r="V20" s="203">
        <v>0</v>
      </c>
      <c r="W20" s="47"/>
      <c r="X20" s="203"/>
      <c r="Y20" s="47"/>
      <c r="Z20" s="203"/>
      <c r="AA20" s="47"/>
      <c r="AB20" s="203"/>
      <c r="AC20" s="47"/>
      <c r="AD20" s="203">
        <v>0</v>
      </c>
      <c r="AE20" s="47"/>
      <c r="AF20" s="203">
        <v>0</v>
      </c>
      <c r="AG20" s="47"/>
      <c r="AH20" s="203">
        <v>0</v>
      </c>
      <c r="AI20" s="47"/>
      <c r="AJ20" s="203">
        <v>0</v>
      </c>
      <c r="AK20" s="47"/>
      <c r="AL20" s="203">
        <v>0</v>
      </c>
      <c r="AM20" s="47"/>
      <c r="AN20" s="85"/>
      <c r="AO20" s="203"/>
      <c r="AP20" s="86"/>
      <c r="AQ20" s="47"/>
      <c r="AR20" s="40">
        <f t="shared" si="0"/>
        <v>0</v>
      </c>
      <c r="AS20" s="41">
        <f t="shared" si="0"/>
        <v>0</v>
      </c>
      <c r="AT20" s="8"/>
    </row>
    <row r="21" spans="1:46" x14ac:dyDescent="0.3">
      <c r="A21" s="47"/>
      <c r="B21" s="43"/>
      <c r="C21" s="47"/>
      <c r="D21" s="43" t="s">
        <v>651</v>
      </c>
      <c r="E21" s="224" t="s">
        <v>650</v>
      </c>
      <c r="F21" s="43"/>
      <c r="G21" s="43"/>
      <c r="H21" s="43"/>
      <c r="I21" s="43" t="s">
        <v>119</v>
      </c>
      <c r="J21" s="51"/>
      <c r="K21" s="51" t="s">
        <v>65</v>
      </c>
      <c r="L21" s="164" t="s">
        <v>35</v>
      </c>
      <c r="M21" s="164" t="s">
        <v>36</v>
      </c>
      <c r="N21" s="52" t="s">
        <v>36</v>
      </c>
      <c r="O21" s="52" t="s">
        <v>121</v>
      </c>
      <c r="P21" s="52" t="s">
        <v>652</v>
      </c>
      <c r="Q21" s="124" t="s">
        <v>653</v>
      </c>
      <c r="R21" s="124" t="s">
        <v>38</v>
      </c>
      <c r="S21" s="47"/>
      <c r="T21" s="203">
        <f>'[1]Jan 2022 '!$G$33</f>
        <v>0</v>
      </c>
      <c r="U21" s="47"/>
      <c r="V21" s="203">
        <f>'[1]Feb 2022'!$G$33</f>
        <v>0</v>
      </c>
      <c r="W21" s="47"/>
      <c r="X21" s="203">
        <f>'[1]March 2022'!$G$33</f>
        <v>79.330000000000041</v>
      </c>
      <c r="Y21" s="47">
        <v>35.369999999999997</v>
      </c>
      <c r="Z21" s="203">
        <f>'[1]April 2022'!$G$33</f>
        <v>48.730000000000018</v>
      </c>
      <c r="AA21" s="47">
        <v>28.47</v>
      </c>
      <c r="AB21" s="203">
        <f>'[1]May 2022'!$G$33</f>
        <v>119.83000000000004</v>
      </c>
      <c r="AC21" s="47">
        <f>'[5]Tax Invoice'!$M$69</f>
        <v>60.47</v>
      </c>
      <c r="AD21" s="203">
        <f>'[1]June 2022'!G$33</f>
        <v>126.55000000000007</v>
      </c>
      <c r="AE21" s="47">
        <f>'[9]Tax Invoice'!$O$65</f>
        <v>61.19</v>
      </c>
      <c r="AF21" s="203">
        <f>'[1]July 2022'!G$33</f>
        <v>89.519999999999982</v>
      </c>
      <c r="AG21" s="47">
        <f>'[6]Tax Invoice'!$M$49</f>
        <v>37.47</v>
      </c>
      <c r="AH21" s="203">
        <f>'[1]Aug 2022'!G$30</f>
        <v>131.74</v>
      </c>
      <c r="AI21" s="47">
        <f>'[7]Tax Invoice'!$M$72</f>
        <v>67.27000000000001</v>
      </c>
      <c r="AJ21" s="203">
        <f>'[1]Sep 2022'!G$30</f>
        <v>52.360000000000014</v>
      </c>
      <c r="AK21" s="47">
        <f>'[2]Tax Invoice'!$M$62</f>
        <v>28.61</v>
      </c>
      <c r="AL21" s="203">
        <f>'[1]Oct 2022'!G$30</f>
        <v>73.12</v>
      </c>
      <c r="AM21" s="47">
        <f>'[8]Tax Invoice'!$M$66</f>
        <v>36.58</v>
      </c>
      <c r="AN21" s="85"/>
      <c r="AO21" s="47"/>
      <c r="AP21" s="203">
        <f>'[1]Dec 2022'!$G$30</f>
        <v>23.389999999999986</v>
      </c>
      <c r="AQ21" s="47">
        <f>'[4]Tax Invoice'!$M$53</f>
        <v>12.51</v>
      </c>
      <c r="AR21" s="40">
        <f>AP21+AN21+AL21+AJ21+AH21+AF21+AB21+Z21+X21+V21+T21+AD21</f>
        <v>744.57000000000016</v>
      </c>
      <c r="AS21" s="41">
        <f t="shared" si="0"/>
        <v>367.94</v>
      </c>
      <c r="AT21" s="8"/>
    </row>
    <row r="22" spans="1:46" s="147" customFormat="1" x14ac:dyDescent="0.3">
      <c r="A22" s="143" t="s">
        <v>28</v>
      </c>
      <c r="B22" s="143" t="s">
        <v>28</v>
      </c>
      <c r="C22" s="240" t="s">
        <v>667</v>
      </c>
      <c r="D22" s="130"/>
      <c r="E22" s="241" t="s">
        <v>668</v>
      </c>
      <c r="F22" s="130"/>
      <c r="G22" s="130"/>
      <c r="H22" s="130"/>
      <c r="I22" s="130"/>
      <c r="J22" s="138"/>
      <c r="K22" s="138"/>
      <c r="L22" s="174"/>
      <c r="M22" s="174"/>
      <c r="N22" s="174"/>
      <c r="O22" s="242"/>
      <c r="P22" s="242"/>
      <c r="Q22" s="242"/>
      <c r="R22" s="175"/>
      <c r="S22" s="175"/>
      <c r="T22" s="143"/>
      <c r="U22" s="143"/>
      <c r="V22" s="143"/>
      <c r="W22" s="143"/>
      <c r="X22" s="143"/>
      <c r="Y22" s="143"/>
      <c r="Z22" s="143"/>
      <c r="AA22" s="143"/>
      <c r="AB22" s="143"/>
      <c r="AC22" s="243"/>
      <c r="AD22" s="244">
        <f>'[1]June 2022'!G$42</f>
        <v>188.69999999999982</v>
      </c>
      <c r="AE22" s="143">
        <f>'[9]Tax Invoice'!$O$71</f>
        <v>84.19</v>
      </c>
      <c r="AF22" s="244">
        <f>'[1]July 2022'!G$42</f>
        <v>323.56999999999994</v>
      </c>
      <c r="AG22" s="143">
        <f>'[6]Tax Invoice'!$M$52</f>
        <v>138.07999999999998</v>
      </c>
      <c r="AH22" s="244">
        <f>'[1]Aug 2022'!G$39</f>
        <v>433.48999999999978</v>
      </c>
      <c r="AI22" s="143">
        <f>'[7]Tax Invoice'!$M$78</f>
        <v>209.88</v>
      </c>
      <c r="AJ22" s="244">
        <f>'[1]Sep 2022'!G$39</f>
        <v>489.03</v>
      </c>
      <c r="AK22" s="143">
        <f>'[2]Tax Invoice'!$M$66</f>
        <v>236.10000000000002</v>
      </c>
      <c r="AL22" s="244">
        <f>'[1]Oct 2022'!G$39</f>
        <v>339.43999999999983</v>
      </c>
      <c r="AM22" s="143">
        <f>'[8]Tax Invoice'!$M$68</f>
        <v>149.03</v>
      </c>
      <c r="AN22" s="249">
        <f>'[1]Nov 2022'!$G$39</f>
        <v>315.51</v>
      </c>
      <c r="AO22" s="143">
        <f>'[3]Tax Invoice'!$M$64</f>
        <v>135.36000000000001</v>
      </c>
      <c r="AP22" s="244">
        <f>'[1]Dec 2022'!$G$39</f>
        <v>230.13999999999987</v>
      </c>
      <c r="AQ22" s="143">
        <f>'[4]Tax Invoice'!$M$57</f>
        <v>109.72</v>
      </c>
      <c r="AR22" s="144">
        <f>AP22+AN22+AL22+AJ22+AH22+AF22+AD22+AB22+Z22+X22+V22+T22</f>
        <v>2319.8799999999992</v>
      </c>
      <c r="AS22" s="145">
        <f t="shared" ref="AR22:AS70" si="1">AQ22+AO22+AM22+AK22+AI22+AG22+AE22+AC22+AA22+Y22+W22+U22</f>
        <v>1062.3600000000001</v>
      </c>
      <c r="AT22" s="146"/>
    </row>
    <row r="23" spans="1:46" s="147" customFormat="1" x14ac:dyDescent="0.3">
      <c r="A23" s="143" t="s">
        <v>28</v>
      </c>
      <c r="B23" s="143" t="s">
        <v>28</v>
      </c>
      <c r="C23" s="138" t="s">
        <v>670</v>
      </c>
      <c r="D23" s="130"/>
      <c r="E23" s="241" t="s">
        <v>669</v>
      </c>
      <c r="F23" s="130"/>
      <c r="G23" s="130"/>
      <c r="H23" s="130"/>
      <c r="I23" s="130"/>
      <c r="J23" s="138"/>
      <c r="K23" s="138"/>
      <c r="L23" s="174"/>
      <c r="M23" s="174"/>
      <c r="N23" s="174"/>
      <c r="O23" s="242"/>
      <c r="P23" s="242"/>
      <c r="Q23" s="242"/>
      <c r="R23" s="175"/>
      <c r="S23" s="175"/>
      <c r="T23" s="143"/>
      <c r="U23" s="143"/>
      <c r="V23" s="143"/>
      <c r="W23" s="143"/>
      <c r="X23" s="143"/>
      <c r="Y23" s="143"/>
      <c r="Z23" s="143"/>
      <c r="AA23" s="143"/>
      <c r="AB23" s="143"/>
      <c r="AC23" s="243"/>
      <c r="AD23" s="244"/>
      <c r="AE23" s="143"/>
      <c r="AF23" s="143"/>
      <c r="AG23" s="143"/>
      <c r="AH23" s="143"/>
      <c r="AI23" s="143"/>
      <c r="AJ23" s="143"/>
      <c r="AK23" s="143"/>
      <c r="AL23" s="244">
        <f>'[1]Oct 2022'!G$43</f>
        <v>175.39999999999998</v>
      </c>
      <c r="AM23" s="143">
        <f>'[8]Tax Invoice'!$M$64</f>
        <v>68.27</v>
      </c>
      <c r="AN23" s="249">
        <f>'[1]Nov 2022'!$G$43</f>
        <v>351.1</v>
      </c>
      <c r="AO23" s="143">
        <f>'[3]Tax Invoice'!$M$61</f>
        <v>138.07</v>
      </c>
      <c r="AP23" s="244">
        <f>'[1]Dec 2022'!$G$43</f>
        <v>0</v>
      </c>
      <c r="AQ23" s="143"/>
      <c r="AR23" s="144">
        <f t="shared" si="1"/>
        <v>526.5</v>
      </c>
      <c r="AS23" s="145">
        <f t="shared" si="1"/>
        <v>206.33999999999997</v>
      </c>
      <c r="AT23" s="146"/>
    </row>
    <row r="24" spans="1:46" s="147" customFormat="1" x14ac:dyDescent="0.3">
      <c r="A24" s="143" t="s">
        <v>28</v>
      </c>
      <c r="B24" s="143" t="s">
        <v>28</v>
      </c>
      <c r="C24" s="138" t="s">
        <v>672</v>
      </c>
      <c r="D24" s="130"/>
      <c r="E24" s="241" t="s">
        <v>671</v>
      </c>
      <c r="F24" s="130"/>
      <c r="G24" s="130"/>
      <c r="H24" s="130"/>
      <c r="I24" s="130"/>
      <c r="J24" s="138"/>
      <c r="K24" s="138"/>
      <c r="L24" s="174"/>
      <c r="M24" s="174"/>
      <c r="N24" s="174"/>
      <c r="O24" s="242"/>
      <c r="P24" s="242"/>
      <c r="Q24" s="242"/>
      <c r="R24" s="175"/>
      <c r="S24" s="175"/>
      <c r="T24" s="143"/>
      <c r="U24" s="143"/>
      <c r="V24" s="143"/>
      <c r="W24" s="143"/>
      <c r="X24" s="143"/>
      <c r="Y24" s="143"/>
      <c r="Z24" s="143"/>
      <c r="AA24" s="143"/>
      <c r="AB24" s="143"/>
      <c r="AC24" s="243"/>
      <c r="AD24" s="244"/>
      <c r="AE24" s="143"/>
      <c r="AF24" s="143"/>
      <c r="AG24" s="143"/>
      <c r="AH24" s="143"/>
      <c r="AI24" s="143"/>
      <c r="AJ24" s="143"/>
      <c r="AK24" s="143"/>
      <c r="AL24" s="244">
        <f>'[1]Oct 2022'!G$9</f>
        <v>595.12999999999988</v>
      </c>
      <c r="AM24" s="143">
        <f>'[8]Tax Invoice'!$M$61</f>
        <v>248.23000000000002</v>
      </c>
      <c r="AN24" s="249">
        <f>'[1]Nov 2022'!$G$9</f>
        <v>306.14999999999986</v>
      </c>
      <c r="AO24" s="143">
        <f>'[3]Tax Invoice'!$M$54</f>
        <v>116.48</v>
      </c>
      <c r="AP24" s="244">
        <f>'[1]Dec 2022'!$G$9</f>
        <v>159.78999999999996</v>
      </c>
      <c r="AQ24" s="143">
        <f>'[4]Tax Invoice'!$M$48</f>
        <v>68.81</v>
      </c>
      <c r="AR24" s="144">
        <f t="shared" si="1"/>
        <v>1061.0699999999997</v>
      </c>
      <c r="AS24" s="145">
        <f t="shared" si="1"/>
        <v>433.52000000000004</v>
      </c>
      <c r="AT24" s="146"/>
    </row>
    <row r="25" spans="1:46" x14ac:dyDescent="0.3">
      <c r="A25" s="47"/>
      <c r="B25" s="43"/>
      <c r="C25" s="47"/>
      <c r="D25" s="43"/>
      <c r="E25" s="43"/>
      <c r="F25" s="43"/>
      <c r="G25" s="43"/>
      <c r="H25" s="43"/>
      <c r="I25" s="43"/>
      <c r="J25" s="51"/>
      <c r="K25" s="51"/>
      <c r="L25" s="69"/>
      <c r="M25" s="69"/>
      <c r="N25" s="69"/>
      <c r="O25" s="53"/>
      <c r="P25" s="53"/>
      <c r="Q25" s="53"/>
      <c r="R25" s="54"/>
      <c r="S25" s="54"/>
      <c r="T25" s="47"/>
      <c r="U25" s="47"/>
      <c r="V25" s="47"/>
      <c r="W25" s="47"/>
      <c r="X25" s="47"/>
      <c r="Y25" s="47"/>
      <c r="Z25" s="47"/>
      <c r="AA25" s="47"/>
      <c r="AB25" s="47"/>
      <c r="AC25" s="88"/>
      <c r="AD25" s="203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55">
        <f t="shared" si="1"/>
        <v>0</v>
      </c>
      <c r="AS25" s="56">
        <f t="shared" si="1"/>
        <v>0</v>
      </c>
      <c r="AT25" s="8"/>
    </row>
    <row r="26" spans="1:46" x14ac:dyDescent="0.3">
      <c r="A26" s="47"/>
      <c r="B26" s="43"/>
      <c r="C26" s="47"/>
      <c r="D26" s="43"/>
      <c r="E26" s="43"/>
      <c r="F26" s="43"/>
      <c r="G26" s="43"/>
      <c r="H26" s="43"/>
      <c r="I26" s="43"/>
      <c r="J26" s="51"/>
      <c r="K26" s="51"/>
      <c r="L26" s="69"/>
      <c r="M26" s="69"/>
      <c r="N26" s="69"/>
      <c r="O26" s="53"/>
      <c r="P26" s="53"/>
      <c r="Q26" s="53"/>
      <c r="R26" s="54"/>
      <c r="S26" s="54"/>
      <c r="T26" s="47"/>
      <c r="U26" s="47"/>
      <c r="V26" s="47"/>
      <c r="W26" s="47"/>
      <c r="X26" s="47"/>
      <c r="Y26" s="47"/>
      <c r="Z26" s="47"/>
      <c r="AA26" s="47"/>
      <c r="AB26" s="47"/>
      <c r="AC26" s="88"/>
      <c r="AD26" s="203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55">
        <f t="shared" si="1"/>
        <v>0</v>
      </c>
      <c r="AS26" s="56">
        <f t="shared" si="1"/>
        <v>0</v>
      </c>
      <c r="AT26" s="8"/>
    </row>
    <row r="27" spans="1:46" x14ac:dyDescent="0.3">
      <c r="A27" s="47"/>
      <c r="B27" s="43"/>
      <c r="C27" s="47"/>
      <c r="D27" s="43"/>
      <c r="E27" s="43"/>
      <c r="F27" s="43"/>
      <c r="G27" s="43"/>
      <c r="H27" s="43"/>
      <c r="I27" s="43"/>
      <c r="J27" s="51"/>
      <c r="K27" s="51"/>
      <c r="L27" s="69"/>
      <c r="M27" s="69"/>
      <c r="N27" s="69"/>
      <c r="O27" s="53"/>
      <c r="P27" s="53"/>
      <c r="Q27" s="53"/>
      <c r="R27" s="54"/>
      <c r="S27" s="54"/>
      <c r="T27" s="47"/>
      <c r="U27" s="47"/>
      <c r="V27" s="47"/>
      <c r="W27" s="47"/>
      <c r="X27" s="47"/>
      <c r="Y27" s="47"/>
      <c r="Z27" s="47"/>
      <c r="AA27" s="47"/>
      <c r="AB27" s="47"/>
      <c r="AC27" s="88"/>
      <c r="AD27" s="203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55">
        <f t="shared" si="1"/>
        <v>0</v>
      </c>
      <c r="AS27" s="56">
        <f t="shared" si="1"/>
        <v>0</v>
      </c>
      <c r="AT27" s="8"/>
    </row>
    <row r="28" spans="1:46" x14ac:dyDescent="0.3">
      <c r="A28" s="47"/>
      <c r="B28" s="43"/>
      <c r="C28" s="47"/>
      <c r="D28" s="43"/>
      <c r="E28" s="43"/>
      <c r="F28" s="43"/>
      <c r="G28" s="43"/>
      <c r="H28" s="43"/>
      <c r="I28" s="43"/>
      <c r="J28" s="51"/>
      <c r="K28" s="51"/>
      <c r="L28" s="69"/>
      <c r="M28" s="69"/>
      <c r="N28" s="69"/>
      <c r="O28" s="53"/>
      <c r="P28" s="53"/>
      <c r="Q28" s="53"/>
      <c r="R28" s="54"/>
      <c r="S28" s="54"/>
      <c r="T28" s="203">
        <f t="shared" ref="T28:Y28" si="2">SUM(T4:T20)</f>
        <v>1416.7599999999998</v>
      </c>
      <c r="U28" s="47">
        <f t="shared" si="2"/>
        <v>852.30000000000007</v>
      </c>
      <c r="V28" s="233">
        <f t="shared" si="2"/>
        <v>2850.1139999999996</v>
      </c>
      <c r="W28" s="47">
        <f t="shared" si="2"/>
        <v>1077.3300000000002</v>
      </c>
      <c r="X28" s="203">
        <f>SUM(X4:X21)</f>
        <v>2552.3499999999995</v>
      </c>
      <c r="Y28" s="47">
        <f t="shared" si="2"/>
        <v>1208.51</v>
      </c>
      <c r="Z28" s="203">
        <f>SUM(Z4:Z21)</f>
        <v>2381.1279999999997</v>
      </c>
      <c r="AA28" s="47">
        <f>SUM(AA4:AA21)</f>
        <v>1279.0400000000002</v>
      </c>
      <c r="AB28" s="203">
        <f>SUM(AB4:AB21)</f>
        <v>2639.3799999999997</v>
      </c>
      <c r="AC28" s="88">
        <f>SUM(AC4:AC24)</f>
        <v>1353.87</v>
      </c>
      <c r="AD28" s="203">
        <f>SUM(AD4:AD22)</f>
        <v>2709.5699999999997</v>
      </c>
      <c r="AE28" s="47">
        <f>SUM(AE4:AE22)</f>
        <v>1292.5800000000002</v>
      </c>
      <c r="AF28" s="203">
        <f t="shared" ref="AF28:AM28" si="3">SUM(AF4:AF27)</f>
        <v>1845.85</v>
      </c>
      <c r="AG28" s="47">
        <f t="shared" si="3"/>
        <v>930.81</v>
      </c>
      <c r="AH28" s="203">
        <f t="shared" si="3"/>
        <v>2575.8799999999997</v>
      </c>
      <c r="AI28" s="47">
        <f t="shared" si="3"/>
        <v>1333</v>
      </c>
      <c r="AJ28" s="203">
        <f t="shared" si="3"/>
        <v>2182.08</v>
      </c>
      <c r="AK28" s="47">
        <f t="shared" si="3"/>
        <v>1152.2400000000002</v>
      </c>
      <c r="AL28" s="203">
        <f t="shared" si="3"/>
        <v>3295.6499999999987</v>
      </c>
      <c r="AM28" s="47">
        <f t="shared" si="3"/>
        <v>1586.6</v>
      </c>
      <c r="AN28" s="247">
        <f>SUM(AN4:AN24)</f>
        <v>2741.7199999999993</v>
      </c>
      <c r="AO28" s="47">
        <f>SUM(AO4:AO27)</f>
        <v>1285.7</v>
      </c>
      <c r="AP28" s="203">
        <f>SUM(AP4:AP27)</f>
        <v>1799.1</v>
      </c>
      <c r="AQ28" s="47">
        <f>SUM(AQ4:AQ27)</f>
        <v>976.32999999999993</v>
      </c>
      <c r="AR28" s="55">
        <f t="shared" si="1"/>
        <v>28989.581999999999</v>
      </c>
      <c r="AS28" s="56">
        <f t="shared" si="1"/>
        <v>14328.310000000001</v>
      </c>
      <c r="AT28" s="8"/>
    </row>
    <row r="29" spans="1:46" x14ac:dyDescent="0.3">
      <c r="A29" s="47"/>
      <c r="B29" s="43"/>
      <c r="C29" s="47"/>
      <c r="D29" s="43"/>
      <c r="E29" s="43"/>
      <c r="F29" s="43"/>
      <c r="G29" s="43"/>
      <c r="H29" s="43"/>
      <c r="I29" s="43"/>
      <c r="J29" s="51"/>
      <c r="K29" s="51"/>
      <c r="L29" s="69"/>
      <c r="M29" s="69"/>
      <c r="N29" s="69"/>
      <c r="O29" s="53"/>
      <c r="P29" s="53"/>
      <c r="Q29" s="53"/>
      <c r="R29" s="54"/>
      <c r="S29" s="54"/>
      <c r="T29" s="47"/>
      <c r="U29" s="47"/>
      <c r="V29" s="47">
        <v>-665.01</v>
      </c>
      <c r="W29" s="47"/>
      <c r="X29" s="47">
        <v>-252.22</v>
      </c>
      <c r="Y29" s="47"/>
      <c r="Z29" s="47"/>
      <c r="AA29" s="47"/>
      <c r="AB29" s="47"/>
      <c r="AC29" s="88">
        <v>1353.87</v>
      </c>
      <c r="AD29" s="203"/>
      <c r="AE29" s="47">
        <v>1292.58</v>
      </c>
      <c r="AF29" s="203"/>
      <c r="AG29" s="47"/>
      <c r="AH29" s="203"/>
      <c r="AI29" s="47"/>
      <c r="AJ29" s="47"/>
      <c r="AK29" s="47"/>
      <c r="AL29" s="47"/>
      <c r="AM29" s="47"/>
      <c r="AN29" s="47"/>
      <c r="AO29" s="47"/>
      <c r="AP29" s="47"/>
      <c r="AQ29" s="47"/>
      <c r="AR29" s="55">
        <f t="shared" si="1"/>
        <v>-917.23</v>
      </c>
      <c r="AS29" s="56">
        <f t="shared" si="1"/>
        <v>2646.45</v>
      </c>
      <c r="AT29" s="8"/>
    </row>
    <row r="30" spans="1:46" x14ac:dyDescent="0.3">
      <c r="A30" s="47"/>
      <c r="B30" s="43"/>
      <c r="C30" s="47"/>
      <c r="D30" s="43"/>
      <c r="E30" s="43"/>
      <c r="F30" s="43"/>
      <c r="G30" s="43"/>
      <c r="H30" s="43"/>
      <c r="I30" s="43"/>
      <c r="J30" s="51"/>
      <c r="K30" s="51"/>
      <c r="L30" s="69"/>
      <c r="M30" s="69"/>
      <c r="N30" s="69"/>
      <c r="O30" s="53"/>
      <c r="P30" s="53"/>
      <c r="Q30" s="53"/>
      <c r="R30" s="54"/>
      <c r="S30" s="54"/>
      <c r="T30" s="47"/>
      <c r="U30" s="47"/>
      <c r="V30" s="203">
        <f>SUM(V28:V29)</f>
        <v>2185.1039999999994</v>
      </c>
      <c r="W30" s="47"/>
      <c r="X30" s="203">
        <f>SUM(X28:X29)</f>
        <v>2300.1299999999997</v>
      </c>
      <c r="Y30" s="47"/>
      <c r="Z30" s="47"/>
      <c r="AA30" s="47"/>
      <c r="AB30" s="47"/>
      <c r="AC30" s="88">
        <f>+AC29-AC28</f>
        <v>0</v>
      </c>
      <c r="AD30" s="203"/>
      <c r="AE30" s="47">
        <f>+AE29-AE28</f>
        <v>0</v>
      </c>
      <c r="AF30" s="47"/>
      <c r="AG30" s="47"/>
      <c r="AH30" s="47"/>
      <c r="AI30" s="47"/>
      <c r="AJ30" s="47"/>
      <c r="AK30" s="47"/>
      <c r="AL30" s="47"/>
      <c r="AM30" s="47"/>
      <c r="AN30" s="247"/>
      <c r="AO30" s="47"/>
      <c r="AP30" s="47"/>
      <c r="AQ30" s="47"/>
      <c r="AR30" s="55">
        <f t="shared" si="1"/>
        <v>4485.2339999999986</v>
      </c>
      <c r="AS30" s="56">
        <f t="shared" si="1"/>
        <v>0</v>
      </c>
      <c r="AT30" s="8"/>
    </row>
    <row r="31" spans="1:46" x14ac:dyDescent="0.3">
      <c r="A31" s="47"/>
      <c r="B31" s="43"/>
      <c r="C31" s="47"/>
      <c r="D31" s="43"/>
      <c r="E31" s="43"/>
      <c r="F31" s="43"/>
      <c r="G31" s="43"/>
      <c r="H31" s="43"/>
      <c r="I31" s="43"/>
      <c r="J31" s="51"/>
      <c r="K31" s="51"/>
      <c r="L31" s="69"/>
      <c r="M31" s="69"/>
      <c r="N31" s="69"/>
      <c r="O31" s="53"/>
      <c r="P31" s="53"/>
      <c r="Q31" s="53"/>
      <c r="R31" s="54"/>
      <c r="S31" s="54"/>
      <c r="T31" s="47"/>
      <c r="U31" s="47"/>
      <c r="V31" s="47"/>
      <c r="W31" s="47"/>
      <c r="X31" s="47"/>
      <c r="Y31" s="47"/>
      <c r="Z31" s="47"/>
      <c r="AA31" s="47"/>
      <c r="AB31" s="47"/>
      <c r="AC31" s="45"/>
      <c r="AD31" s="203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55">
        <f t="shared" si="1"/>
        <v>0</v>
      </c>
      <c r="AS31" s="56">
        <f t="shared" si="1"/>
        <v>0</v>
      </c>
      <c r="AT31" s="8"/>
    </row>
    <row r="32" spans="1:46" x14ac:dyDescent="0.3">
      <c r="A32" s="47"/>
      <c r="B32" s="43"/>
      <c r="C32" s="47"/>
      <c r="D32" s="43"/>
      <c r="E32" s="43"/>
      <c r="F32" s="43"/>
      <c r="G32" s="43"/>
      <c r="H32" s="43"/>
      <c r="I32" s="43"/>
      <c r="J32" s="51"/>
      <c r="K32" s="51"/>
      <c r="L32" s="69"/>
      <c r="M32" s="69"/>
      <c r="N32" s="69"/>
      <c r="O32" s="53"/>
      <c r="P32" s="53"/>
      <c r="Q32" s="53"/>
      <c r="R32" s="54"/>
      <c r="S32" s="54"/>
      <c r="T32" s="47"/>
      <c r="U32" s="47"/>
      <c r="V32" s="47"/>
      <c r="W32" s="47"/>
      <c r="X32" s="47"/>
      <c r="Y32" s="47"/>
      <c r="Z32" s="47"/>
      <c r="AA32" s="47"/>
      <c r="AB32" s="47"/>
      <c r="AC32" s="45"/>
      <c r="AD32" s="203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55">
        <f t="shared" si="1"/>
        <v>0</v>
      </c>
      <c r="AS32" s="56">
        <f t="shared" si="1"/>
        <v>0</v>
      </c>
      <c r="AT32" s="8"/>
    </row>
    <row r="33" spans="1:46" x14ac:dyDescent="0.3">
      <c r="A33" s="47"/>
      <c r="B33" s="43"/>
      <c r="C33" s="47"/>
      <c r="D33" s="43"/>
      <c r="E33" s="43"/>
      <c r="F33" s="43"/>
      <c r="G33" s="43"/>
      <c r="H33" s="43"/>
      <c r="I33" s="43"/>
      <c r="J33" s="51"/>
      <c r="K33" s="51"/>
      <c r="L33" s="69"/>
      <c r="M33" s="69"/>
      <c r="N33" s="69"/>
      <c r="O33" s="53"/>
      <c r="P33" s="53"/>
      <c r="Q33" s="53"/>
      <c r="R33" s="54"/>
      <c r="S33" s="54"/>
      <c r="T33" s="47"/>
      <c r="U33" s="47"/>
      <c r="V33" s="47"/>
      <c r="W33" s="47"/>
      <c r="X33" s="47"/>
      <c r="Y33" s="47"/>
      <c r="Z33" s="47"/>
      <c r="AA33" s="47"/>
      <c r="AB33" s="47"/>
      <c r="AC33" s="45"/>
      <c r="AD33" s="203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55">
        <f t="shared" si="1"/>
        <v>0</v>
      </c>
      <c r="AS33" s="56">
        <f t="shared" si="1"/>
        <v>0</v>
      </c>
      <c r="AT33" s="8"/>
    </row>
    <row r="34" spans="1:46" x14ac:dyDescent="0.3">
      <c r="A34" s="47"/>
      <c r="B34" s="43"/>
      <c r="C34" s="47"/>
      <c r="D34" s="43"/>
      <c r="E34" s="43"/>
      <c r="F34" s="43"/>
      <c r="G34" s="43"/>
      <c r="H34" s="43"/>
      <c r="I34" s="43"/>
      <c r="J34" s="51"/>
      <c r="K34" s="51"/>
      <c r="L34" s="69"/>
      <c r="M34" s="69"/>
      <c r="N34" s="69"/>
      <c r="O34" s="53"/>
      <c r="P34" s="53"/>
      <c r="Q34" s="53"/>
      <c r="R34" s="54"/>
      <c r="S34" s="54"/>
      <c r="T34" s="47"/>
      <c r="U34" s="47"/>
      <c r="V34" s="47"/>
      <c r="W34" s="47"/>
      <c r="X34" s="47"/>
      <c r="Y34" s="47"/>
      <c r="Z34" s="47"/>
      <c r="AA34" s="47"/>
      <c r="AB34" s="47"/>
      <c r="AC34" s="45"/>
      <c r="AD34" s="203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55">
        <f t="shared" si="1"/>
        <v>0</v>
      </c>
      <c r="AS34" s="56">
        <f t="shared" si="1"/>
        <v>0</v>
      </c>
      <c r="AT34" s="8"/>
    </row>
    <row r="35" spans="1:46" x14ac:dyDescent="0.3">
      <c r="A35" s="47"/>
      <c r="B35" s="43"/>
      <c r="C35" s="47"/>
      <c r="D35" s="43"/>
      <c r="E35" s="43"/>
      <c r="F35" s="43"/>
      <c r="G35" s="43"/>
      <c r="H35" s="43"/>
      <c r="I35" s="43"/>
      <c r="J35" s="51"/>
      <c r="K35" s="51"/>
      <c r="L35" s="69"/>
      <c r="M35" s="69"/>
      <c r="N35" s="69"/>
      <c r="O35" s="53"/>
      <c r="P35" s="53"/>
      <c r="Q35" s="53"/>
      <c r="R35" s="54"/>
      <c r="S35" s="54"/>
      <c r="T35" s="47"/>
      <c r="U35" s="47"/>
      <c r="V35" s="47"/>
      <c r="W35" s="47"/>
      <c r="X35" s="47"/>
      <c r="Y35" s="47"/>
      <c r="Z35" s="47"/>
      <c r="AA35" s="47"/>
      <c r="AB35" s="47"/>
      <c r="AC35" s="45"/>
      <c r="AD35" s="203"/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55">
        <f t="shared" si="1"/>
        <v>0</v>
      </c>
      <c r="AS35" s="56">
        <f t="shared" si="1"/>
        <v>0</v>
      </c>
      <c r="AT35" s="8"/>
    </row>
    <row r="36" spans="1:46" x14ac:dyDescent="0.3">
      <c r="A36" s="47"/>
      <c r="B36" s="43"/>
      <c r="C36" s="47"/>
      <c r="D36" s="43"/>
      <c r="E36" s="43"/>
      <c r="F36" s="43"/>
      <c r="G36" s="43"/>
      <c r="H36" s="43"/>
      <c r="I36" s="43"/>
      <c r="J36" s="51"/>
      <c r="K36" s="51"/>
      <c r="L36" s="69"/>
      <c r="M36" s="69"/>
      <c r="N36" s="69"/>
      <c r="O36" s="53"/>
      <c r="P36" s="53"/>
      <c r="Q36" s="53"/>
      <c r="R36" s="54"/>
      <c r="S36" s="54"/>
      <c r="T36" s="47"/>
      <c r="U36" s="47"/>
      <c r="V36" s="47"/>
      <c r="W36" s="47"/>
      <c r="X36" s="47"/>
      <c r="Y36" s="47"/>
      <c r="Z36" s="47"/>
      <c r="AA36" s="47"/>
      <c r="AB36" s="47"/>
      <c r="AC36" s="45"/>
      <c r="AD36" s="203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55">
        <f t="shared" si="1"/>
        <v>0</v>
      </c>
      <c r="AS36" s="56">
        <f t="shared" si="1"/>
        <v>0</v>
      </c>
      <c r="AT36" s="8"/>
    </row>
    <row r="37" spans="1:46" x14ac:dyDescent="0.3">
      <c r="A37" s="47"/>
      <c r="B37" s="43"/>
      <c r="C37" s="47"/>
      <c r="D37" s="43"/>
      <c r="E37" s="43"/>
      <c r="F37" s="43"/>
      <c r="G37" s="43"/>
      <c r="H37" s="43"/>
      <c r="I37" s="43"/>
      <c r="J37" s="51"/>
      <c r="K37" s="51"/>
      <c r="L37" s="69"/>
      <c r="M37" s="69"/>
      <c r="N37" s="69"/>
      <c r="O37" s="53"/>
      <c r="P37" s="53"/>
      <c r="Q37" s="53"/>
      <c r="R37" s="54"/>
      <c r="S37" s="54"/>
      <c r="T37" s="47"/>
      <c r="U37" s="47"/>
      <c r="V37" s="47"/>
      <c r="W37" s="47"/>
      <c r="X37" s="47"/>
      <c r="Y37" s="47"/>
      <c r="Z37" s="47"/>
      <c r="AA37" s="47"/>
      <c r="AB37" s="47"/>
      <c r="AC37" s="45"/>
      <c r="AD37" s="203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55">
        <f t="shared" si="1"/>
        <v>0</v>
      </c>
      <c r="AS37" s="56">
        <f t="shared" si="1"/>
        <v>0</v>
      </c>
      <c r="AT37" s="8"/>
    </row>
    <row r="38" spans="1:46" x14ac:dyDescent="0.3">
      <c r="A38" s="47"/>
      <c r="B38" s="43"/>
      <c r="C38" s="47"/>
      <c r="D38" s="43"/>
      <c r="E38" s="43"/>
      <c r="F38" s="43"/>
      <c r="G38" s="43"/>
      <c r="H38" s="43"/>
      <c r="I38" s="43"/>
      <c r="J38" s="51"/>
      <c r="K38" s="51"/>
      <c r="L38" s="69"/>
      <c r="M38" s="69"/>
      <c r="N38" s="69"/>
      <c r="O38" s="53"/>
      <c r="P38" s="53"/>
      <c r="Q38" s="53"/>
      <c r="R38" s="54"/>
      <c r="S38" s="54"/>
      <c r="T38" s="47"/>
      <c r="U38" s="47"/>
      <c r="V38" s="47"/>
      <c r="W38" s="47"/>
      <c r="X38" s="47"/>
      <c r="Y38" s="47"/>
      <c r="Z38" s="47"/>
      <c r="AA38" s="47"/>
      <c r="AB38" s="47"/>
      <c r="AC38" s="45"/>
      <c r="AD38" s="203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55">
        <f t="shared" si="1"/>
        <v>0</v>
      </c>
      <c r="AS38" s="56">
        <f t="shared" si="1"/>
        <v>0</v>
      </c>
      <c r="AT38" s="8"/>
    </row>
    <row r="39" spans="1:46" x14ac:dyDescent="0.3">
      <c r="A39" s="47"/>
      <c r="B39" s="43"/>
      <c r="C39" s="47"/>
      <c r="D39" s="43"/>
      <c r="E39" s="43"/>
      <c r="F39" s="43"/>
      <c r="G39" s="43"/>
      <c r="H39" s="43"/>
      <c r="I39" s="43"/>
      <c r="J39" s="70"/>
      <c r="K39" s="70"/>
      <c r="L39" s="69"/>
      <c r="M39" s="69"/>
      <c r="N39" s="69"/>
      <c r="O39" s="53"/>
      <c r="P39" s="53"/>
      <c r="Q39" s="53"/>
      <c r="R39" s="54"/>
      <c r="S39" s="54"/>
      <c r="T39" s="47"/>
      <c r="U39" s="47"/>
      <c r="V39" s="47"/>
      <c r="W39" s="47"/>
      <c r="X39" s="47"/>
      <c r="Y39" s="47"/>
      <c r="Z39" s="47"/>
      <c r="AA39" s="47"/>
      <c r="AB39" s="47"/>
      <c r="AC39" s="45"/>
      <c r="AD39" s="203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55">
        <f t="shared" si="1"/>
        <v>0</v>
      </c>
      <c r="AS39" s="56">
        <f t="shared" si="1"/>
        <v>0</v>
      </c>
      <c r="AT39" s="8"/>
    </row>
    <row r="40" spans="1:46" x14ac:dyDescent="0.3">
      <c r="A40" s="47"/>
      <c r="B40" s="43"/>
      <c r="C40" s="47"/>
      <c r="D40" s="43"/>
      <c r="E40" s="43"/>
      <c r="F40" s="43"/>
      <c r="G40" s="43"/>
      <c r="H40" s="43"/>
      <c r="I40" s="43"/>
      <c r="J40" s="70"/>
      <c r="K40" s="70"/>
      <c r="L40" s="69"/>
      <c r="M40" s="69"/>
      <c r="N40" s="69"/>
      <c r="O40" s="53"/>
      <c r="P40" s="53"/>
      <c r="Q40" s="53"/>
      <c r="R40" s="54"/>
      <c r="S40" s="54"/>
      <c r="T40" s="47"/>
      <c r="U40" s="47"/>
      <c r="V40" s="47"/>
      <c r="W40" s="47"/>
      <c r="X40" s="47"/>
      <c r="Y40" s="47"/>
      <c r="Z40" s="47"/>
      <c r="AA40" s="47"/>
      <c r="AB40" s="47"/>
      <c r="AC40" s="45"/>
      <c r="AD40" s="203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55">
        <f t="shared" si="1"/>
        <v>0</v>
      </c>
      <c r="AS40" s="56">
        <f t="shared" si="1"/>
        <v>0</v>
      </c>
      <c r="AT40" s="8"/>
    </row>
    <row r="41" spans="1:46" x14ac:dyDescent="0.3">
      <c r="A41" s="47"/>
      <c r="B41" s="43"/>
      <c r="C41" s="47"/>
      <c r="D41" s="43"/>
      <c r="E41" s="43"/>
      <c r="F41" s="43"/>
      <c r="G41" s="43"/>
      <c r="H41" s="43"/>
      <c r="I41" s="43"/>
      <c r="J41" s="70"/>
      <c r="K41" s="70"/>
      <c r="L41" s="69"/>
      <c r="M41" s="69"/>
      <c r="N41" s="69"/>
      <c r="O41" s="53"/>
      <c r="P41" s="53"/>
      <c r="Q41" s="53"/>
      <c r="R41" s="54"/>
      <c r="S41" s="54"/>
      <c r="T41" s="47"/>
      <c r="U41" s="47"/>
      <c r="V41" s="47"/>
      <c r="W41" s="47"/>
      <c r="X41" s="47"/>
      <c r="Y41" s="47"/>
      <c r="Z41" s="47"/>
      <c r="AA41" s="47"/>
      <c r="AB41" s="47"/>
      <c r="AC41" s="45"/>
      <c r="AD41" s="203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55">
        <f t="shared" si="1"/>
        <v>0</v>
      </c>
      <c r="AS41" s="56">
        <f t="shared" si="1"/>
        <v>0</v>
      </c>
      <c r="AT41" s="8"/>
    </row>
    <row r="42" spans="1:46" x14ac:dyDescent="0.3">
      <c r="A42" s="47"/>
      <c r="B42" s="43"/>
      <c r="C42" s="47"/>
      <c r="D42" s="43"/>
      <c r="E42" s="43"/>
      <c r="F42" s="43"/>
      <c r="G42" s="43"/>
      <c r="H42" s="43"/>
      <c r="I42" s="43"/>
      <c r="J42" s="70"/>
      <c r="K42" s="70"/>
      <c r="L42" s="69"/>
      <c r="M42" s="69"/>
      <c r="N42" s="69"/>
      <c r="O42" s="53"/>
      <c r="P42" s="53"/>
      <c r="Q42" s="53"/>
      <c r="R42" s="54"/>
      <c r="S42" s="54"/>
      <c r="T42" s="47"/>
      <c r="U42" s="47"/>
      <c r="V42" s="47"/>
      <c r="W42" s="47"/>
      <c r="X42" s="47"/>
      <c r="Y42" s="47"/>
      <c r="Z42" s="47"/>
      <c r="AA42" s="47"/>
      <c r="AB42" s="47"/>
      <c r="AC42" s="45"/>
      <c r="AD42" s="203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55">
        <f t="shared" si="1"/>
        <v>0</v>
      </c>
      <c r="AS42" s="56">
        <f t="shared" si="1"/>
        <v>0</v>
      </c>
      <c r="AT42" s="8"/>
    </row>
    <row r="43" spans="1:46" x14ac:dyDescent="0.3">
      <c r="A43" s="47"/>
      <c r="B43" s="43"/>
      <c r="C43" s="47"/>
      <c r="D43" s="43"/>
      <c r="E43" s="43"/>
      <c r="F43" s="43"/>
      <c r="G43" s="43"/>
      <c r="H43" s="43"/>
      <c r="I43" s="43"/>
      <c r="J43" s="70"/>
      <c r="K43" s="70"/>
      <c r="L43" s="69"/>
      <c r="M43" s="69"/>
      <c r="N43" s="69"/>
      <c r="O43" s="53"/>
      <c r="P43" s="53"/>
      <c r="Q43" s="53"/>
      <c r="R43" s="54"/>
      <c r="S43" s="54"/>
      <c r="T43" s="47"/>
      <c r="U43" s="47"/>
      <c r="V43" s="47"/>
      <c r="W43" s="47"/>
      <c r="X43" s="47"/>
      <c r="Y43" s="47"/>
      <c r="Z43" s="47"/>
      <c r="AA43" s="47"/>
      <c r="AB43" s="47"/>
      <c r="AC43" s="45"/>
      <c r="AD43" s="203"/>
      <c r="AE43" s="47"/>
      <c r="AF43" s="47"/>
      <c r="AG43" s="47"/>
      <c r="AH43" s="47"/>
      <c r="AI43" s="47"/>
      <c r="AJ43" s="47"/>
      <c r="AK43" s="47"/>
      <c r="AL43" s="47"/>
      <c r="AM43" s="47"/>
      <c r="AN43" s="47"/>
      <c r="AO43" s="47"/>
      <c r="AP43" s="47"/>
      <c r="AQ43" s="47"/>
      <c r="AR43" s="55">
        <f t="shared" si="1"/>
        <v>0</v>
      </c>
      <c r="AS43" s="56">
        <f t="shared" si="1"/>
        <v>0</v>
      </c>
      <c r="AT43" s="8"/>
    </row>
    <row r="44" spans="1:46" x14ac:dyDescent="0.3">
      <c r="A44" s="47"/>
      <c r="B44" s="43"/>
      <c r="C44" s="47"/>
      <c r="D44" s="43"/>
      <c r="E44" s="43"/>
      <c r="F44" s="43"/>
      <c r="G44" s="43"/>
      <c r="H44" s="43"/>
      <c r="I44" s="43"/>
      <c r="J44" s="70"/>
      <c r="K44" s="70"/>
      <c r="L44" s="69"/>
      <c r="M44" s="69"/>
      <c r="N44" s="69"/>
      <c r="O44" s="53"/>
      <c r="P44" s="53"/>
      <c r="Q44" s="53"/>
      <c r="R44" s="54"/>
      <c r="S44" s="54"/>
      <c r="T44" s="47"/>
      <c r="U44" s="47"/>
      <c r="V44" s="47"/>
      <c r="W44" s="47"/>
      <c r="X44" s="47"/>
      <c r="Y44" s="47"/>
      <c r="Z44" s="47"/>
      <c r="AA44" s="47"/>
      <c r="AB44" s="47"/>
      <c r="AC44" s="45"/>
      <c r="AD44" s="203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55">
        <f t="shared" si="1"/>
        <v>0</v>
      </c>
      <c r="AS44" s="56">
        <f t="shared" si="1"/>
        <v>0</v>
      </c>
      <c r="AT44" s="8"/>
    </row>
    <row r="45" spans="1:46" x14ac:dyDescent="0.3">
      <c r="A45" s="47"/>
      <c r="B45" s="43"/>
      <c r="C45" s="47"/>
      <c r="D45" s="43"/>
      <c r="E45" s="43"/>
      <c r="F45" s="43"/>
      <c r="G45" s="43"/>
      <c r="H45" s="43"/>
      <c r="I45" s="43"/>
      <c r="J45" s="70"/>
      <c r="K45" s="70"/>
      <c r="L45" s="69"/>
      <c r="M45" s="69"/>
      <c r="N45" s="69"/>
      <c r="O45" s="53"/>
      <c r="P45" s="53"/>
      <c r="Q45" s="53"/>
      <c r="R45" s="54"/>
      <c r="S45" s="54"/>
      <c r="T45" s="47"/>
      <c r="U45" s="47"/>
      <c r="V45" s="47"/>
      <c r="W45" s="47"/>
      <c r="X45" s="47"/>
      <c r="Y45" s="47"/>
      <c r="Z45" s="47"/>
      <c r="AA45" s="47"/>
      <c r="AB45" s="47"/>
      <c r="AC45" s="45"/>
      <c r="AD45" s="203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55">
        <f t="shared" si="1"/>
        <v>0</v>
      </c>
      <c r="AS45" s="56">
        <f t="shared" si="1"/>
        <v>0</v>
      </c>
      <c r="AT45" s="8"/>
    </row>
    <row r="46" spans="1:46" x14ac:dyDescent="0.3">
      <c r="A46" s="47"/>
      <c r="B46" s="43"/>
      <c r="C46" s="47"/>
      <c r="D46" s="43"/>
      <c r="E46" s="43"/>
      <c r="F46" s="43"/>
      <c r="G46" s="43"/>
      <c r="H46" s="43"/>
      <c r="I46" s="43"/>
      <c r="J46" s="70"/>
      <c r="K46" s="70"/>
      <c r="L46" s="69"/>
      <c r="M46" s="69"/>
      <c r="N46" s="69"/>
      <c r="O46" s="53"/>
      <c r="P46" s="53"/>
      <c r="Q46" s="53"/>
      <c r="R46" s="54"/>
      <c r="S46" s="54"/>
      <c r="T46" s="47"/>
      <c r="U46" s="47"/>
      <c r="V46" s="47"/>
      <c r="W46" s="47"/>
      <c r="X46" s="47"/>
      <c r="Y46" s="47"/>
      <c r="Z46" s="47"/>
      <c r="AA46" s="47"/>
      <c r="AB46" s="47"/>
      <c r="AC46" s="45"/>
      <c r="AD46" s="203"/>
      <c r="AE46" s="47"/>
      <c r="AF46" s="47"/>
      <c r="AG46" s="47"/>
      <c r="AH46" s="47"/>
      <c r="AI46" s="47"/>
      <c r="AJ46" s="47"/>
      <c r="AK46" s="47"/>
      <c r="AL46" s="47"/>
      <c r="AM46" s="47"/>
      <c r="AN46" s="47"/>
      <c r="AO46" s="47"/>
      <c r="AP46" s="47"/>
      <c r="AQ46" s="47"/>
      <c r="AR46" s="55">
        <f t="shared" si="1"/>
        <v>0</v>
      </c>
      <c r="AS46" s="56">
        <f t="shared" si="1"/>
        <v>0</v>
      </c>
      <c r="AT46" s="8"/>
    </row>
    <row r="47" spans="1:46" x14ac:dyDescent="0.3">
      <c r="A47" s="47"/>
      <c r="B47" s="43"/>
      <c r="C47" s="47"/>
      <c r="D47" s="43"/>
      <c r="E47" s="43"/>
      <c r="F47" s="43"/>
      <c r="G47" s="43"/>
      <c r="H47" s="43"/>
      <c r="I47" s="43"/>
      <c r="J47" s="70"/>
      <c r="K47" s="70"/>
      <c r="L47" s="69"/>
      <c r="M47" s="69"/>
      <c r="N47" s="69"/>
      <c r="O47" s="53"/>
      <c r="P47" s="53"/>
      <c r="Q47" s="53"/>
      <c r="R47" s="54"/>
      <c r="S47" s="54"/>
      <c r="T47" s="47"/>
      <c r="U47" s="47"/>
      <c r="V47" s="47"/>
      <c r="W47" s="47"/>
      <c r="X47" s="47"/>
      <c r="Y47" s="47"/>
      <c r="Z47" s="47"/>
      <c r="AA47" s="47"/>
      <c r="AB47" s="47"/>
      <c r="AC47" s="45"/>
      <c r="AD47" s="203"/>
      <c r="AE47" s="47"/>
      <c r="AF47" s="47"/>
      <c r="AG47" s="47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55">
        <f t="shared" si="1"/>
        <v>0</v>
      </c>
      <c r="AS47" s="56">
        <f t="shared" si="1"/>
        <v>0</v>
      </c>
      <c r="AT47" s="8"/>
    </row>
    <row r="48" spans="1:46" x14ac:dyDescent="0.3">
      <c r="A48" s="47"/>
      <c r="B48" s="43"/>
      <c r="C48" s="47"/>
      <c r="D48" s="43"/>
      <c r="E48" s="43"/>
      <c r="F48" s="43"/>
      <c r="G48" s="43"/>
      <c r="H48" s="43"/>
      <c r="I48" s="43"/>
      <c r="J48" s="70"/>
      <c r="K48" s="70"/>
      <c r="L48" s="69"/>
      <c r="M48" s="69"/>
      <c r="N48" s="69"/>
      <c r="O48" s="53"/>
      <c r="P48" s="53"/>
      <c r="Q48" s="53"/>
      <c r="R48" s="54"/>
      <c r="S48" s="54"/>
      <c r="T48" s="47"/>
      <c r="U48" s="47"/>
      <c r="V48" s="47"/>
      <c r="W48" s="47"/>
      <c r="X48" s="47"/>
      <c r="Y48" s="47"/>
      <c r="Z48" s="47"/>
      <c r="AA48" s="47"/>
      <c r="AB48" s="47"/>
      <c r="AC48" s="45"/>
      <c r="AD48" s="203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55">
        <f t="shared" si="1"/>
        <v>0</v>
      </c>
      <c r="AS48" s="56">
        <f t="shared" si="1"/>
        <v>0</v>
      </c>
      <c r="AT48" s="8"/>
    </row>
    <row r="49" spans="1:46" x14ac:dyDescent="0.3">
      <c r="A49" s="47"/>
      <c r="B49" s="43"/>
      <c r="C49" s="47"/>
      <c r="D49" s="43"/>
      <c r="E49" s="43"/>
      <c r="F49" s="43"/>
      <c r="G49" s="43"/>
      <c r="H49" s="43"/>
      <c r="I49" s="43"/>
      <c r="J49" s="70"/>
      <c r="K49" s="70"/>
      <c r="L49" s="69"/>
      <c r="M49" s="69"/>
      <c r="N49" s="69"/>
      <c r="O49" s="53"/>
      <c r="P49" s="53"/>
      <c r="Q49" s="53"/>
      <c r="R49" s="54"/>
      <c r="S49" s="54"/>
      <c r="T49" s="47"/>
      <c r="U49" s="47"/>
      <c r="V49" s="47"/>
      <c r="W49" s="47"/>
      <c r="X49" s="47"/>
      <c r="Y49" s="47"/>
      <c r="Z49" s="47"/>
      <c r="AA49" s="47"/>
      <c r="AB49" s="47"/>
      <c r="AC49" s="45"/>
      <c r="AD49" s="203"/>
      <c r="AE49" s="47"/>
      <c r="AF49" s="47"/>
      <c r="AG49" s="47"/>
      <c r="AH49" s="47"/>
      <c r="AI49" s="47"/>
      <c r="AJ49" s="47"/>
      <c r="AK49" s="47"/>
      <c r="AL49" s="47"/>
      <c r="AM49" s="47"/>
      <c r="AN49" s="47"/>
      <c r="AO49" s="47"/>
      <c r="AP49" s="47"/>
      <c r="AQ49" s="47"/>
      <c r="AR49" s="55">
        <f t="shared" si="1"/>
        <v>0</v>
      </c>
      <c r="AS49" s="56">
        <f t="shared" si="1"/>
        <v>0</v>
      </c>
      <c r="AT49" s="8"/>
    </row>
    <row r="50" spans="1:46" x14ac:dyDescent="0.3">
      <c r="A50" s="47"/>
      <c r="B50" s="43"/>
      <c r="C50" s="47"/>
      <c r="D50" s="43"/>
      <c r="E50" s="43"/>
      <c r="F50" s="43"/>
      <c r="G50" s="43"/>
      <c r="H50" s="43"/>
      <c r="I50" s="43"/>
      <c r="J50" s="70"/>
      <c r="K50" s="70"/>
      <c r="L50" s="69"/>
      <c r="M50" s="69"/>
      <c r="N50" s="69"/>
      <c r="O50" s="53"/>
      <c r="P50" s="53"/>
      <c r="Q50" s="53"/>
      <c r="R50" s="54"/>
      <c r="S50" s="54"/>
      <c r="T50" s="47"/>
      <c r="U50" s="47"/>
      <c r="V50" s="47"/>
      <c r="W50" s="47"/>
      <c r="X50" s="47"/>
      <c r="Y50" s="47"/>
      <c r="Z50" s="47"/>
      <c r="AA50" s="47"/>
      <c r="AB50" s="47"/>
      <c r="AC50" s="45"/>
      <c r="AD50" s="203"/>
      <c r="AE50" s="47"/>
      <c r="AF50" s="47"/>
      <c r="AG50" s="47"/>
      <c r="AH50" s="47"/>
      <c r="AI50" s="47"/>
      <c r="AJ50" s="47"/>
      <c r="AK50" s="47"/>
      <c r="AL50" s="47"/>
      <c r="AM50" s="47"/>
      <c r="AN50" s="47"/>
      <c r="AO50" s="47"/>
      <c r="AP50" s="47"/>
      <c r="AQ50" s="47"/>
      <c r="AR50" s="55">
        <f t="shared" si="1"/>
        <v>0</v>
      </c>
      <c r="AS50" s="56">
        <f t="shared" si="1"/>
        <v>0</v>
      </c>
      <c r="AT50" s="8"/>
    </row>
    <row r="51" spans="1:46" x14ac:dyDescent="0.3">
      <c r="A51" s="47"/>
      <c r="B51" s="43"/>
      <c r="C51" s="47"/>
      <c r="D51" s="43"/>
      <c r="E51" s="43"/>
      <c r="F51" s="43"/>
      <c r="G51" s="43"/>
      <c r="H51" s="43"/>
      <c r="I51" s="43"/>
      <c r="J51" s="70"/>
      <c r="K51" s="70"/>
      <c r="L51" s="69"/>
      <c r="M51" s="69"/>
      <c r="N51" s="69"/>
      <c r="O51" s="53"/>
      <c r="P51" s="53"/>
      <c r="Q51" s="53"/>
      <c r="R51" s="54"/>
      <c r="S51" s="54"/>
      <c r="T51" s="47"/>
      <c r="U51" s="47"/>
      <c r="V51" s="47"/>
      <c r="W51" s="47"/>
      <c r="X51" s="47"/>
      <c r="Y51" s="47"/>
      <c r="Z51" s="47"/>
      <c r="AA51" s="47"/>
      <c r="AB51" s="47"/>
      <c r="AC51" s="45"/>
      <c r="AD51" s="203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55">
        <f t="shared" si="1"/>
        <v>0</v>
      </c>
      <c r="AS51" s="56">
        <f t="shared" si="1"/>
        <v>0</v>
      </c>
      <c r="AT51" s="8"/>
    </row>
    <row r="52" spans="1:46" x14ac:dyDescent="0.3">
      <c r="A52" s="47"/>
      <c r="B52" s="43"/>
      <c r="C52" s="47"/>
      <c r="D52" s="43"/>
      <c r="E52" s="43"/>
      <c r="F52" s="43"/>
      <c r="G52" s="43"/>
      <c r="H52" s="43"/>
      <c r="I52" s="43"/>
      <c r="J52" s="70"/>
      <c r="K52" s="70"/>
      <c r="L52" s="69"/>
      <c r="M52" s="69"/>
      <c r="N52" s="69"/>
      <c r="O52" s="53"/>
      <c r="P52" s="53"/>
      <c r="Q52" s="53"/>
      <c r="R52" s="54"/>
      <c r="S52" s="54"/>
      <c r="T52" s="47"/>
      <c r="U52" s="47"/>
      <c r="V52" s="47"/>
      <c r="W52" s="47"/>
      <c r="X52" s="47"/>
      <c r="Y52" s="47"/>
      <c r="Z52" s="47"/>
      <c r="AA52" s="47"/>
      <c r="AB52" s="47"/>
      <c r="AC52" s="45"/>
      <c r="AD52" s="203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55">
        <f t="shared" si="1"/>
        <v>0</v>
      </c>
      <c r="AS52" s="56">
        <f t="shared" si="1"/>
        <v>0</v>
      </c>
      <c r="AT52" s="8"/>
    </row>
    <row r="53" spans="1:46" x14ac:dyDescent="0.3">
      <c r="A53" s="47"/>
      <c r="B53" s="43"/>
      <c r="C53" s="47"/>
      <c r="D53" s="43"/>
      <c r="E53" s="43"/>
      <c r="F53" s="43"/>
      <c r="G53" s="43"/>
      <c r="H53" s="43"/>
      <c r="I53" s="43"/>
      <c r="J53" s="70"/>
      <c r="K53" s="70"/>
      <c r="L53" s="69"/>
      <c r="M53" s="69"/>
      <c r="N53" s="69"/>
      <c r="O53" s="53"/>
      <c r="P53" s="53"/>
      <c r="Q53" s="53"/>
      <c r="R53" s="54"/>
      <c r="S53" s="54"/>
      <c r="T53" s="47"/>
      <c r="U53" s="47"/>
      <c r="V53" s="47"/>
      <c r="W53" s="47"/>
      <c r="X53" s="47"/>
      <c r="Y53" s="47"/>
      <c r="Z53" s="47"/>
      <c r="AA53" s="47"/>
      <c r="AB53" s="47"/>
      <c r="AC53" s="45"/>
      <c r="AD53" s="203"/>
      <c r="AE53" s="47"/>
      <c r="AF53" s="47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55">
        <f t="shared" si="1"/>
        <v>0</v>
      </c>
      <c r="AS53" s="56">
        <f t="shared" si="1"/>
        <v>0</v>
      </c>
      <c r="AT53" s="8"/>
    </row>
    <row r="54" spans="1:46" x14ac:dyDescent="0.3">
      <c r="A54" s="47"/>
      <c r="B54" s="43"/>
      <c r="C54" s="47"/>
      <c r="D54" s="43"/>
      <c r="E54" s="43"/>
      <c r="F54" s="43"/>
      <c r="G54" s="43"/>
      <c r="H54" s="43"/>
      <c r="I54" s="43"/>
      <c r="J54" s="70"/>
      <c r="K54" s="70"/>
      <c r="L54" s="69"/>
      <c r="M54" s="69"/>
      <c r="N54" s="69"/>
      <c r="O54" s="53"/>
      <c r="P54" s="53"/>
      <c r="Q54" s="53"/>
      <c r="R54" s="54"/>
      <c r="S54" s="54"/>
      <c r="T54" s="47"/>
      <c r="U54" s="47"/>
      <c r="V54" s="47"/>
      <c r="W54" s="47"/>
      <c r="X54" s="47"/>
      <c r="Y54" s="47"/>
      <c r="Z54" s="47"/>
      <c r="AA54" s="47"/>
      <c r="AB54" s="47"/>
      <c r="AC54" s="45"/>
      <c r="AD54" s="203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55">
        <f t="shared" si="1"/>
        <v>0</v>
      </c>
      <c r="AS54" s="56">
        <f t="shared" si="1"/>
        <v>0</v>
      </c>
      <c r="AT54" s="8"/>
    </row>
    <row r="55" spans="1:46" x14ac:dyDescent="0.3">
      <c r="A55" s="47"/>
      <c r="B55" s="43"/>
      <c r="C55" s="47"/>
      <c r="D55" s="43"/>
      <c r="E55" s="71"/>
      <c r="F55" s="71"/>
      <c r="G55" s="43"/>
      <c r="H55" s="43"/>
      <c r="I55" s="43"/>
      <c r="J55" s="70"/>
      <c r="K55" s="70"/>
      <c r="L55" s="69"/>
      <c r="M55" s="69"/>
      <c r="N55" s="69"/>
      <c r="O55" s="53"/>
      <c r="P55" s="53"/>
      <c r="Q55" s="53"/>
      <c r="R55" s="54"/>
      <c r="S55" s="54"/>
      <c r="T55" s="47"/>
      <c r="U55" s="47"/>
      <c r="V55" s="47"/>
      <c r="W55" s="47"/>
      <c r="X55" s="47"/>
      <c r="Y55" s="47"/>
      <c r="Z55" s="47"/>
      <c r="AA55" s="47"/>
      <c r="AB55" s="47"/>
      <c r="AC55" s="45"/>
      <c r="AD55" s="203"/>
      <c r="AE55" s="47"/>
      <c r="AF55" s="47"/>
      <c r="AG55" s="47"/>
      <c r="AH55" s="47"/>
      <c r="AI55" s="47"/>
      <c r="AJ55" s="47"/>
      <c r="AK55" s="47"/>
      <c r="AL55" s="47"/>
      <c r="AM55" s="47"/>
      <c r="AN55" s="47"/>
      <c r="AO55" s="47"/>
      <c r="AP55" s="47"/>
      <c r="AQ55" s="47"/>
      <c r="AR55" s="55">
        <f t="shared" si="1"/>
        <v>0</v>
      </c>
      <c r="AS55" s="56">
        <f t="shared" si="1"/>
        <v>0</v>
      </c>
      <c r="AT55" s="8"/>
    </row>
    <row r="56" spans="1:46" x14ac:dyDescent="0.3">
      <c r="A56" s="47"/>
      <c r="B56" s="43"/>
      <c r="C56" s="47"/>
      <c r="D56" s="43"/>
      <c r="E56" s="71"/>
      <c r="F56" s="71"/>
      <c r="G56" s="43"/>
      <c r="H56" s="43"/>
      <c r="I56" s="43"/>
      <c r="J56" s="70"/>
      <c r="K56" s="70"/>
      <c r="L56" s="69"/>
      <c r="M56" s="69"/>
      <c r="N56" s="69"/>
      <c r="O56" s="53"/>
      <c r="P56" s="53"/>
      <c r="Q56" s="53"/>
      <c r="R56" s="54"/>
      <c r="S56" s="54"/>
      <c r="T56" s="47"/>
      <c r="U56" s="47"/>
      <c r="V56" s="47"/>
      <c r="W56" s="47"/>
      <c r="X56" s="47"/>
      <c r="Y56" s="47"/>
      <c r="Z56" s="47"/>
      <c r="AA56" s="47"/>
      <c r="AB56" s="47"/>
      <c r="AC56" s="45"/>
      <c r="AD56" s="203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55">
        <f t="shared" si="1"/>
        <v>0</v>
      </c>
      <c r="AS56" s="56">
        <f t="shared" si="1"/>
        <v>0</v>
      </c>
      <c r="AT56" s="8"/>
    </row>
    <row r="57" spans="1:46" x14ac:dyDescent="0.3">
      <c r="A57" s="47"/>
      <c r="B57" s="43"/>
      <c r="C57" s="47"/>
      <c r="D57" s="43"/>
      <c r="E57" s="71"/>
      <c r="F57" s="71"/>
      <c r="G57" s="43"/>
      <c r="H57" s="43"/>
      <c r="I57" s="43"/>
      <c r="J57" s="70"/>
      <c r="K57" s="70"/>
      <c r="L57" s="69"/>
      <c r="M57" s="69"/>
      <c r="N57" s="69"/>
      <c r="O57" s="53"/>
      <c r="P57" s="53"/>
      <c r="Q57" s="53"/>
      <c r="R57" s="54"/>
      <c r="S57" s="54"/>
      <c r="T57" s="47"/>
      <c r="U57" s="47"/>
      <c r="V57" s="47"/>
      <c r="W57" s="47"/>
      <c r="X57" s="47"/>
      <c r="Y57" s="47"/>
      <c r="Z57" s="47"/>
      <c r="AA57" s="47"/>
      <c r="AB57" s="47"/>
      <c r="AC57" s="45"/>
      <c r="AD57" s="203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55">
        <f t="shared" si="1"/>
        <v>0</v>
      </c>
      <c r="AS57" s="56">
        <f t="shared" si="1"/>
        <v>0</v>
      </c>
      <c r="AT57" s="8"/>
    </row>
    <row r="58" spans="1:46" x14ac:dyDescent="0.3">
      <c r="A58" s="47"/>
      <c r="B58" s="43"/>
      <c r="C58" s="47"/>
      <c r="D58" s="43"/>
      <c r="E58" s="71"/>
      <c r="F58" s="71"/>
      <c r="G58" s="43"/>
      <c r="H58" s="43"/>
      <c r="I58" s="43"/>
      <c r="J58" s="70"/>
      <c r="K58" s="70"/>
      <c r="L58" s="69"/>
      <c r="M58" s="69"/>
      <c r="N58" s="69"/>
      <c r="O58" s="53"/>
      <c r="P58" s="53"/>
      <c r="Q58" s="53"/>
      <c r="R58" s="54"/>
      <c r="S58" s="54"/>
      <c r="T58" s="47"/>
      <c r="U58" s="47"/>
      <c r="V58" s="47"/>
      <c r="W58" s="47"/>
      <c r="X58" s="47"/>
      <c r="Y58" s="47"/>
      <c r="Z58" s="47"/>
      <c r="AA58" s="47"/>
      <c r="AB58" s="47"/>
      <c r="AC58" s="45"/>
      <c r="AD58" s="203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55">
        <f t="shared" si="1"/>
        <v>0</v>
      </c>
      <c r="AS58" s="56">
        <f t="shared" si="1"/>
        <v>0</v>
      </c>
      <c r="AT58" s="8"/>
    </row>
    <row r="59" spans="1:46" x14ac:dyDescent="0.3">
      <c r="A59" s="47"/>
      <c r="B59" s="43"/>
      <c r="C59" s="47"/>
      <c r="D59" s="43"/>
      <c r="E59" s="71"/>
      <c r="F59" s="71"/>
      <c r="G59" s="43"/>
      <c r="H59" s="43"/>
      <c r="I59" s="43"/>
      <c r="J59" s="70"/>
      <c r="K59" s="70"/>
      <c r="L59" s="69"/>
      <c r="M59" s="69"/>
      <c r="N59" s="69"/>
      <c r="O59" s="53"/>
      <c r="P59" s="53"/>
      <c r="Q59" s="53"/>
      <c r="R59" s="54"/>
      <c r="S59" s="54"/>
      <c r="T59" s="47"/>
      <c r="U59" s="47"/>
      <c r="V59" s="47"/>
      <c r="W59" s="47"/>
      <c r="X59" s="47"/>
      <c r="Y59" s="47"/>
      <c r="Z59" s="47"/>
      <c r="AA59" s="47"/>
      <c r="AB59" s="47"/>
      <c r="AC59" s="45"/>
      <c r="AD59" s="203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55">
        <f t="shared" si="1"/>
        <v>0</v>
      </c>
      <c r="AS59" s="56">
        <f t="shared" si="1"/>
        <v>0</v>
      </c>
      <c r="AT59" s="8"/>
    </row>
    <row r="60" spans="1:46" x14ac:dyDescent="0.3">
      <c r="A60" s="47"/>
      <c r="B60" s="43"/>
      <c r="C60" s="47"/>
      <c r="D60" s="43"/>
      <c r="E60" s="71"/>
      <c r="F60" s="71"/>
      <c r="G60" s="43"/>
      <c r="H60" s="43"/>
      <c r="I60" s="43"/>
      <c r="J60" s="70"/>
      <c r="K60" s="70"/>
      <c r="L60" s="69"/>
      <c r="M60" s="69"/>
      <c r="N60" s="69"/>
      <c r="O60" s="53"/>
      <c r="P60" s="53"/>
      <c r="Q60" s="53"/>
      <c r="R60" s="54"/>
      <c r="S60" s="54"/>
      <c r="T60" s="47"/>
      <c r="U60" s="47"/>
      <c r="V60" s="47"/>
      <c r="W60" s="47"/>
      <c r="X60" s="47"/>
      <c r="Y60" s="47"/>
      <c r="Z60" s="47"/>
      <c r="AA60" s="47"/>
      <c r="AB60" s="47"/>
      <c r="AC60" s="45"/>
      <c r="AD60" s="203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55">
        <f t="shared" si="1"/>
        <v>0</v>
      </c>
      <c r="AS60" s="56">
        <f t="shared" si="1"/>
        <v>0</v>
      </c>
      <c r="AT60" s="8"/>
    </row>
    <row r="61" spans="1:46" x14ac:dyDescent="0.3">
      <c r="A61" s="47"/>
      <c r="B61" s="43"/>
      <c r="C61" s="47"/>
      <c r="D61" s="43"/>
      <c r="E61" s="71"/>
      <c r="F61" s="71"/>
      <c r="G61" s="43"/>
      <c r="H61" s="43"/>
      <c r="I61" s="43"/>
      <c r="J61" s="70"/>
      <c r="K61" s="70"/>
      <c r="L61" s="69"/>
      <c r="M61" s="69"/>
      <c r="N61" s="69"/>
      <c r="O61" s="53"/>
      <c r="P61" s="53"/>
      <c r="Q61" s="53"/>
      <c r="R61" s="54"/>
      <c r="S61" s="54"/>
      <c r="T61" s="47"/>
      <c r="U61" s="47"/>
      <c r="V61" s="47"/>
      <c r="W61" s="47"/>
      <c r="X61" s="47"/>
      <c r="Y61" s="47"/>
      <c r="Z61" s="47"/>
      <c r="AA61" s="47"/>
      <c r="AB61" s="47"/>
      <c r="AC61" s="45"/>
      <c r="AD61" s="203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55">
        <f t="shared" si="1"/>
        <v>0</v>
      </c>
      <c r="AS61" s="56">
        <f t="shared" si="1"/>
        <v>0</v>
      </c>
      <c r="AT61" s="8"/>
    </row>
    <row r="62" spans="1:46" x14ac:dyDescent="0.3">
      <c r="A62" s="47"/>
      <c r="B62" s="43"/>
      <c r="C62" s="47"/>
      <c r="D62" s="43"/>
      <c r="E62" s="71"/>
      <c r="F62" s="71"/>
      <c r="G62" s="43"/>
      <c r="H62" s="43"/>
      <c r="I62" s="43"/>
      <c r="J62" s="70"/>
      <c r="K62" s="70"/>
      <c r="L62" s="69"/>
      <c r="M62" s="69"/>
      <c r="N62" s="69"/>
      <c r="O62" s="53"/>
      <c r="P62" s="53"/>
      <c r="Q62" s="53"/>
      <c r="R62" s="54"/>
      <c r="S62" s="54"/>
      <c r="T62" s="47"/>
      <c r="U62" s="47"/>
      <c r="V62" s="47"/>
      <c r="W62" s="47"/>
      <c r="X62" s="47"/>
      <c r="Y62" s="47"/>
      <c r="Z62" s="47"/>
      <c r="AA62" s="47"/>
      <c r="AB62" s="47"/>
      <c r="AC62" s="45"/>
      <c r="AD62" s="203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55">
        <f t="shared" si="1"/>
        <v>0</v>
      </c>
      <c r="AS62" s="56">
        <f t="shared" si="1"/>
        <v>0</v>
      </c>
      <c r="AT62" s="8"/>
    </row>
    <row r="63" spans="1:46" x14ac:dyDescent="0.3">
      <c r="A63" s="47"/>
      <c r="B63" s="43"/>
      <c r="C63" s="47"/>
      <c r="D63" s="43"/>
      <c r="E63" s="71"/>
      <c r="F63" s="71"/>
      <c r="G63" s="43"/>
      <c r="H63" s="43"/>
      <c r="I63" s="43"/>
      <c r="J63" s="70"/>
      <c r="K63" s="70"/>
      <c r="L63" s="69"/>
      <c r="M63" s="69"/>
      <c r="N63" s="69"/>
      <c r="O63" s="53"/>
      <c r="P63" s="53"/>
      <c r="Q63" s="53"/>
      <c r="R63" s="54"/>
      <c r="S63" s="54"/>
      <c r="T63" s="47"/>
      <c r="U63" s="47"/>
      <c r="V63" s="47"/>
      <c r="W63" s="47"/>
      <c r="X63" s="47"/>
      <c r="Y63" s="47"/>
      <c r="Z63" s="47"/>
      <c r="AA63" s="47"/>
      <c r="AB63" s="47"/>
      <c r="AC63" s="45"/>
      <c r="AD63" s="203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47"/>
      <c r="AQ63" s="47"/>
      <c r="AR63" s="55">
        <f t="shared" si="1"/>
        <v>0</v>
      </c>
      <c r="AS63" s="56">
        <f t="shared" si="1"/>
        <v>0</v>
      </c>
      <c r="AT63" s="8"/>
    </row>
    <row r="64" spans="1:46" x14ac:dyDescent="0.3">
      <c r="A64" s="47"/>
      <c r="B64" s="43"/>
      <c r="C64" s="47"/>
      <c r="D64" s="43"/>
      <c r="E64" s="71"/>
      <c r="F64" s="71"/>
      <c r="G64" s="43"/>
      <c r="H64" s="43"/>
      <c r="I64" s="43"/>
      <c r="J64" s="70"/>
      <c r="K64" s="70"/>
      <c r="L64" s="69"/>
      <c r="M64" s="69"/>
      <c r="N64" s="69"/>
      <c r="O64" s="53"/>
      <c r="P64" s="53"/>
      <c r="Q64" s="53"/>
      <c r="R64" s="54"/>
      <c r="S64" s="54"/>
      <c r="T64" s="47"/>
      <c r="U64" s="47"/>
      <c r="V64" s="47"/>
      <c r="W64" s="47"/>
      <c r="X64" s="47"/>
      <c r="Y64" s="47"/>
      <c r="Z64" s="47"/>
      <c r="AA64" s="47"/>
      <c r="AB64" s="47"/>
      <c r="AC64" s="45"/>
      <c r="AD64" s="203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55">
        <f t="shared" si="1"/>
        <v>0</v>
      </c>
      <c r="AS64" s="56">
        <f t="shared" si="1"/>
        <v>0</v>
      </c>
      <c r="AT64" s="8"/>
    </row>
    <row r="65" spans="1:46" x14ac:dyDescent="0.3">
      <c r="A65" s="47"/>
      <c r="B65" s="43"/>
      <c r="C65" s="47"/>
      <c r="D65" s="43"/>
      <c r="E65" s="71"/>
      <c r="F65" s="71"/>
      <c r="G65" s="43"/>
      <c r="H65" s="43"/>
      <c r="I65" s="43"/>
      <c r="J65" s="70"/>
      <c r="K65" s="70"/>
      <c r="L65" s="69"/>
      <c r="M65" s="69"/>
      <c r="N65" s="69"/>
      <c r="O65" s="53"/>
      <c r="P65" s="53"/>
      <c r="Q65" s="53"/>
      <c r="R65" s="54"/>
      <c r="S65" s="54"/>
      <c r="T65" s="47"/>
      <c r="U65" s="47"/>
      <c r="V65" s="47"/>
      <c r="W65" s="47"/>
      <c r="X65" s="47"/>
      <c r="Y65" s="47"/>
      <c r="Z65" s="47"/>
      <c r="AA65" s="47"/>
      <c r="AB65" s="47"/>
      <c r="AC65" s="45"/>
      <c r="AD65" s="203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47"/>
      <c r="AQ65" s="47"/>
      <c r="AR65" s="55">
        <f t="shared" si="1"/>
        <v>0</v>
      </c>
      <c r="AS65" s="56">
        <f t="shared" si="1"/>
        <v>0</v>
      </c>
      <c r="AT65" s="8"/>
    </row>
    <row r="66" spans="1:46" x14ac:dyDescent="0.3">
      <c r="A66" s="47"/>
      <c r="B66" s="43"/>
      <c r="C66" s="47"/>
      <c r="D66" s="43"/>
      <c r="E66" s="71"/>
      <c r="F66" s="71"/>
      <c r="G66" s="43"/>
      <c r="H66" s="43"/>
      <c r="I66" s="43"/>
      <c r="J66" s="70"/>
      <c r="K66" s="70"/>
      <c r="L66" s="69"/>
      <c r="M66" s="69"/>
      <c r="N66" s="69"/>
      <c r="O66" s="53"/>
      <c r="P66" s="53"/>
      <c r="Q66" s="53"/>
      <c r="R66" s="54"/>
      <c r="S66" s="54"/>
      <c r="T66" s="47"/>
      <c r="U66" s="47"/>
      <c r="V66" s="47"/>
      <c r="W66" s="47"/>
      <c r="X66" s="47"/>
      <c r="Y66" s="47"/>
      <c r="Z66" s="47"/>
      <c r="AA66" s="47"/>
      <c r="AB66" s="47"/>
      <c r="AC66" s="45"/>
      <c r="AD66" s="203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55">
        <f t="shared" si="1"/>
        <v>0</v>
      </c>
      <c r="AS66" s="56">
        <f t="shared" si="1"/>
        <v>0</v>
      </c>
      <c r="AT66" s="8"/>
    </row>
    <row r="67" spans="1:46" x14ac:dyDescent="0.3">
      <c r="A67" s="47"/>
      <c r="B67" s="43"/>
      <c r="C67" s="47"/>
      <c r="D67" s="43"/>
      <c r="E67" s="71"/>
      <c r="F67" s="71"/>
      <c r="G67" s="43"/>
      <c r="H67" s="43"/>
      <c r="I67" s="43"/>
      <c r="J67" s="70"/>
      <c r="K67" s="70"/>
      <c r="L67" s="69"/>
      <c r="M67" s="69"/>
      <c r="N67" s="69"/>
      <c r="O67" s="53"/>
      <c r="P67" s="53"/>
      <c r="Q67" s="53"/>
      <c r="R67" s="54"/>
      <c r="S67" s="54"/>
      <c r="T67" s="47"/>
      <c r="U67" s="47"/>
      <c r="V67" s="47"/>
      <c r="W67" s="47"/>
      <c r="X67" s="47"/>
      <c r="Y67" s="47"/>
      <c r="Z67" s="47"/>
      <c r="AA67" s="47"/>
      <c r="AB67" s="47"/>
      <c r="AC67" s="45"/>
      <c r="AD67" s="203"/>
      <c r="AE67" s="47"/>
      <c r="AF67" s="47"/>
      <c r="AG67" s="47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55">
        <f t="shared" si="1"/>
        <v>0</v>
      </c>
      <c r="AS67" s="56">
        <f t="shared" si="1"/>
        <v>0</v>
      </c>
      <c r="AT67" s="8"/>
    </row>
    <row r="68" spans="1:46" x14ac:dyDescent="0.3">
      <c r="A68" s="47"/>
      <c r="B68" s="43"/>
      <c r="C68" s="47"/>
      <c r="D68" s="43"/>
      <c r="E68" s="71"/>
      <c r="F68" s="71"/>
      <c r="G68" s="43"/>
      <c r="H68" s="43"/>
      <c r="I68" s="43"/>
      <c r="J68" s="70"/>
      <c r="K68" s="70"/>
      <c r="L68" s="69"/>
      <c r="M68" s="69"/>
      <c r="N68" s="69"/>
      <c r="O68" s="53"/>
      <c r="P68" s="53"/>
      <c r="Q68" s="53"/>
      <c r="R68" s="54"/>
      <c r="S68" s="54"/>
      <c r="T68" s="47"/>
      <c r="U68" s="47"/>
      <c r="V68" s="47"/>
      <c r="W68" s="47"/>
      <c r="X68" s="47"/>
      <c r="Y68" s="47"/>
      <c r="Z68" s="47"/>
      <c r="AA68" s="47"/>
      <c r="AB68" s="47"/>
      <c r="AC68" s="45"/>
      <c r="AD68" s="203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47"/>
      <c r="AQ68" s="47"/>
      <c r="AR68" s="55">
        <f t="shared" si="1"/>
        <v>0</v>
      </c>
      <c r="AS68" s="56">
        <f t="shared" si="1"/>
        <v>0</v>
      </c>
      <c r="AT68" s="8"/>
    </row>
    <row r="69" spans="1:46" x14ac:dyDescent="0.3">
      <c r="A69" s="47"/>
      <c r="B69" s="43"/>
      <c r="C69" s="47"/>
      <c r="D69" s="43"/>
      <c r="E69" s="71"/>
      <c r="F69" s="71"/>
      <c r="G69" s="43"/>
      <c r="H69" s="43"/>
      <c r="I69" s="43"/>
      <c r="J69" s="70"/>
      <c r="K69" s="70"/>
      <c r="L69" s="69"/>
      <c r="M69" s="69"/>
      <c r="N69" s="69"/>
      <c r="O69" s="53"/>
      <c r="P69" s="53"/>
      <c r="Q69" s="53"/>
      <c r="R69" s="54"/>
      <c r="S69" s="54"/>
      <c r="T69" s="47"/>
      <c r="U69" s="47"/>
      <c r="V69" s="47"/>
      <c r="W69" s="47"/>
      <c r="X69" s="47"/>
      <c r="Y69" s="47"/>
      <c r="Z69" s="47"/>
      <c r="AA69" s="47"/>
      <c r="AB69" s="47"/>
      <c r="AC69" s="45"/>
      <c r="AD69" s="203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55">
        <f t="shared" si="1"/>
        <v>0</v>
      </c>
      <c r="AS69" s="56">
        <f t="shared" si="1"/>
        <v>0</v>
      </c>
      <c r="AT69" s="8"/>
    </row>
    <row r="70" spans="1:46" x14ac:dyDescent="0.3">
      <c r="A70" s="47"/>
      <c r="B70" s="43"/>
      <c r="C70" s="47"/>
      <c r="D70" s="43"/>
      <c r="E70" s="71"/>
      <c r="F70" s="71"/>
      <c r="G70" s="43"/>
      <c r="H70" s="43"/>
      <c r="I70" s="43"/>
      <c r="J70" s="70"/>
      <c r="K70" s="70"/>
      <c r="L70" s="69"/>
      <c r="M70" s="69"/>
      <c r="N70" s="69"/>
      <c r="O70" s="53"/>
      <c r="P70" s="53"/>
      <c r="Q70" s="53"/>
      <c r="R70" s="54"/>
      <c r="S70" s="54"/>
      <c r="T70" s="47"/>
      <c r="U70" s="47"/>
      <c r="V70" s="47"/>
      <c r="W70" s="47"/>
      <c r="X70" s="47"/>
      <c r="Y70" s="47"/>
      <c r="Z70" s="47"/>
      <c r="AA70" s="47"/>
      <c r="AB70" s="47"/>
      <c r="AC70" s="45"/>
      <c r="AD70" s="203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55">
        <f t="shared" si="1"/>
        <v>0</v>
      </c>
      <c r="AS70" s="56">
        <f t="shared" si="1"/>
        <v>0</v>
      </c>
      <c r="AT70" s="8"/>
    </row>
    <row r="71" spans="1:46" x14ac:dyDescent="0.3">
      <c r="A71" s="47"/>
      <c r="B71" s="43"/>
      <c r="C71" s="47"/>
      <c r="D71" s="43"/>
      <c r="E71" s="71"/>
      <c r="F71" s="71"/>
      <c r="G71" s="43"/>
      <c r="H71" s="43"/>
      <c r="I71" s="43"/>
      <c r="J71" s="70"/>
      <c r="K71" s="70"/>
      <c r="L71" s="69"/>
      <c r="M71" s="69"/>
      <c r="N71" s="69"/>
      <c r="O71" s="53"/>
      <c r="P71" s="53"/>
      <c r="Q71" s="53"/>
      <c r="R71" s="54"/>
      <c r="S71" s="54"/>
      <c r="T71" s="47"/>
      <c r="U71" s="47"/>
      <c r="V71" s="47"/>
      <c r="W71" s="47"/>
      <c r="X71" s="47"/>
      <c r="Y71" s="47"/>
      <c r="Z71" s="47"/>
      <c r="AA71" s="47"/>
      <c r="AB71" s="47"/>
      <c r="AC71" s="45"/>
      <c r="AD71" s="203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55">
        <f t="shared" ref="AR71:AS78" si="4">AP71+AN71+AL71+AJ71+AH71+AF71+AD71+AB71+Z71+X71+V71+T71</f>
        <v>0</v>
      </c>
      <c r="AS71" s="56">
        <f t="shared" si="4"/>
        <v>0</v>
      </c>
      <c r="AT71" s="8"/>
    </row>
    <row r="72" spans="1:46" x14ac:dyDescent="0.3">
      <c r="A72" s="47"/>
      <c r="B72" s="43"/>
      <c r="C72" s="47"/>
      <c r="D72" s="43"/>
      <c r="E72" s="71"/>
      <c r="F72" s="71"/>
      <c r="G72" s="43"/>
      <c r="H72" s="43"/>
      <c r="I72" s="43"/>
      <c r="J72" s="70"/>
      <c r="K72" s="70"/>
      <c r="L72" s="69"/>
      <c r="M72" s="69"/>
      <c r="N72" s="69"/>
      <c r="O72" s="53"/>
      <c r="P72" s="53"/>
      <c r="Q72" s="53"/>
      <c r="R72" s="54"/>
      <c r="S72" s="54"/>
      <c r="T72" s="47"/>
      <c r="U72" s="47"/>
      <c r="V72" s="47"/>
      <c r="W72" s="47"/>
      <c r="X72" s="47"/>
      <c r="Y72" s="47"/>
      <c r="Z72" s="47"/>
      <c r="AA72" s="47"/>
      <c r="AB72" s="47"/>
      <c r="AC72" s="45"/>
      <c r="AD72" s="203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55">
        <f t="shared" si="4"/>
        <v>0</v>
      </c>
      <c r="AS72" s="56">
        <f t="shared" si="4"/>
        <v>0</v>
      </c>
      <c r="AT72" s="8"/>
    </row>
    <row r="73" spans="1:46" x14ac:dyDescent="0.3">
      <c r="A73" s="47"/>
      <c r="B73" s="43"/>
      <c r="C73" s="47"/>
      <c r="D73" s="43"/>
      <c r="E73" s="71"/>
      <c r="F73" s="71"/>
      <c r="G73" s="43"/>
      <c r="H73" s="43"/>
      <c r="I73" s="43"/>
      <c r="J73" s="70"/>
      <c r="K73" s="70"/>
      <c r="L73" s="69"/>
      <c r="M73" s="69"/>
      <c r="N73" s="69"/>
      <c r="O73" s="53"/>
      <c r="P73" s="53"/>
      <c r="Q73" s="53"/>
      <c r="R73" s="54"/>
      <c r="S73" s="54"/>
      <c r="T73" s="47"/>
      <c r="U73" s="47"/>
      <c r="V73" s="47"/>
      <c r="W73" s="47"/>
      <c r="X73" s="47"/>
      <c r="Y73" s="47"/>
      <c r="Z73" s="47"/>
      <c r="AA73" s="47"/>
      <c r="AB73" s="47"/>
      <c r="AC73" s="45"/>
      <c r="AD73" s="203"/>
      <c r="AE73" s="47"/>
      <c r="AF73" s="47"/>
      <c r="AG73" s="47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55">
        <f t="shared" si="4"/>
        <v>0</v>
      </c>
      <c r="AS73" s="56">
        <f t="shared" si="4"/>
        <v>0</v>
      </c>
      <c r="AT73" s="8"/>
    </row>
    <row r="74" spans="1:46" x14ac:dyDescent="0.3">
      <c r="A74" s="47"/>
      <c r="B74" s="43"/>
      <c r="C74" s="47"/>
      <c r="D74" s="43"/>
      <c r="E74" s="71"/>
      <c r="F74" s="71"/>
      <c r="G74" s="43"/>
      <c r="H74" s="43"/>
      <c r="I74" s="43"/>
      <c r="J74" s="70"/>
      <c r="K74" s="70"/>
      <c r="L74" s="69"/>
      <c r="M74" s="69"/>
      <c r="N74" s="69"/>
      <c r="O74" s="53"/>
      <c r="P74" s="53"/>
      <c r="Q74" s="53"/>
      <c r="R74" s="54"/>
      <c r="S74" s="54"/>
      <c r="T74" s="47"/>
      <c r="U74" s="47"/>
      <c r="V74" s="47"/>
      <c r="W74" s="47"/>
      <c r="X74" s="47"/>
      <c r="Y74" s="47"/>
      <c r="Z74" s="47"/>
      <c r="AA74" s="47"/>
      <c r="AB74" s="47"/>
      <c r="AC74" s="45"/>
      <c r="AD74" s="203"/>
      <c r="AE74" s="47"/>
      <c r="AF74" s="47"/>
      <c r="AG74" s="47"/>
      <c r="AH74" s="47"/>
      <c r="AI74" s="47"/>
      <c r="AJ74" s="47"/>
      <c r="AK74" s="47"/>
      <c r="AL74" s="47"/>
      <c r="AM74" s="47"/>
      <c r="AN74" s="47"/>
      <c r="AO74" s="47"/>
      <c r="AP74" s="47"/>
      <c r="AQ74" s="47"/>
      <c r="AR74" s="55">
        <f t="shared" si="4"/>
        <v>0</v>
      </c>
      <c r="AS74" s="56">
        <f t="shared" si="4"/>
        <v>0</v>
      </c>
      <c r="AT74" s="8"/>
    </row>
    <row r="75" spans="1:46" x14ac:dyDescent="0.3">
      <c r="A75" s="47"/>
      <c r="B75" s="43"/>
      <c r="C75" s="47"/>
      <c r="D75" s="43"/>
      <c r="E75" s="71"/>
      <c r="F75" s="71"/>
      <c r="G75" s="43"/>
      <c r="H75" s="43"/>
      <c r="I75" s="43"/>
      <c r="J75" s="70"/>
      <c r="K75" s="70"/>
      <c r="L75" s="69"/>
      <c r="M75" s="69"/>
      <c r="N75" s="69"/>
      <c r="O75" s="53"/>
      <c r="P75" s="53"/>
      <c r="Q75" s="53"/>
      <c r="R75" s="54"/>
      <c r="S75" s="54"/>
      <c r="T75" s="47"/>
      <c r="U75" s="47"/>
      <c r="V75" s="47"/>
      <c r="W75" s="47"/>
      <c r="X75" s="47"/>
      <c r="Y75" s="47"/>
      <c r="Z75" s="47"/>
      <c r="AA75" s="47"/>
      <c r="AB75" s="47"/>
      <c r="AC75" s="45"/>
      <c r="AD75" s="203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47"/>
      <c r="AQ75" s="47"/>
      <c r="AR75" s="55">
        <f t="shared" si="4"/>
        <v>0</v>
      </c>
      <c r="AS75" s="56">
        <f t="shared" si="4"/>
        <v>0</v>
      </c>
      <c r="AT75" s="8"/>
    </row>
    <row r="76" spans="1:46" x14ac:dyDescent="0.3">
      <c r="A76" s="47"/>
      <c r="B76" s="43"/>
      <c r="C76" s="47"/>
      <c r="D76" s="43"/>
      <c r="E76" s="71"/>
      <c r="F76" s="71"/>
      <c r="G76" s="43"/>
      <c r="H76" s="43"/>
      <c r="I76" s="43"/>
      <c r="J76" s="70"/>
      <c r="K76" s="70"/>
      <c r="L76" s="69"/>
      <c r="M76" s="69"/>
      <c r="N76" s="69"/>
      <c r="O76" s="53"/>
      <c r="P76" s="53"/>
      <c r="Q76" s="53"/>
      <c r="R76" s="54"/>
      <c r="S76" s="54"/>
      <c r="T76" s="47"/>
      <c r="U76" s="47"/>
      <c r="V76" s="47"/>
      <c r="W76" s="47"/>
      <c r="X76" s="47"/>
      <c r="Y76" s="47"/>
      <c r="Z76" s="47"/>
      <c r="AA76" s="47"/>
      <c r="AB76" s="47"/>
      <c r="AC76" s="45"/>
      <c r="AD76" s="203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47"/>
      <c r="AQ76" s="47"/>
      <c r="AR76" s="55">
        <f t="shared" si="4"/>
        <v>0</v>
      </c>
      <c r="AS76" s="56">
        <f t="shared" si="4"/>
        <v>0</v>
      </c>
      <c r="AT76" s="8"/>
    </row>
    <row r="77" spans="1:46" x14ac:dyDescent="0.3">
      <c r="A77" s="47"/>
      <c r="B77" s="43"/>
      <c r="C77" s="47"/>
      <c r="D77" s="43"/>
      <c r="E77" s="71"/>
      <c r="F77" s="71"/>
      <c r="G77" s="43"/>
      <c r="H77" s="43"/>
      <c r="I77" s="43"/>
      <c r="J77" s="70"/>
      <c r="K77" s="70"/>
      <c r="L77" s="69"/>
      <c r="M77" s="69"/>
      <c r="N77" s="69"/>
      <c r="O77" s="53"/>
      <c r="P77" s="53"/>
      <c r="Q77" s="53"/>
      <c r="R77" s="54"/>
      <c r="S77" s="54"/>
      <c r="T77" s="47"/>
      <c r="U77" s="47"/>
      <c r="V77" s="47"/>
      <c r="W77" s="47"/>
      <c r="X77" s="47"/>
      <c r="Y77" s="47"/>
      <c r="Z77" s="47"/>
      <c r="AA77" s="47"/>
      <c r="AB77" s="47"/>
      <c r="AC77" s="45"/>
      <c r="AD77" s="203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47"/>
      <c r="AQ77" s="47"/>
      <c r="AR77" s="55">
        <f t="shared" si="4"/>
        <v>0</v>
      </c>
      <c r="AS77" s="56">
        <f t="shared" si="4"/>
        <v>0</v>
      </c>
      <c r="AT77" s="8"/>
    </row>
    <row r="78" spans="1:46" x14ac:dyDescent="0.3">
      <c r="A78" s="47"/>
      <c r="B78" s="43"/>
      <c r="C78" s="47"/>
      <c r="D78" s="43"/>
      <c r="E78" s="71"/>
      <c r="F78" s="71"/>
      <c r="G78" s="43"/>
      <c r="H78" s="43"/>
      <c r="I78" s="43"/>
      <c r="J78" s="70"/>
      <c r="K78" s="70"/>
      <c r="L78" s="69"/>
      <c r="M78" s="69"/>
      <c r="N78" s="69"/>
      <c r="O78" s="53"/>
      <c r="P78" s="53"/>
      <c r="Q78" s="53"/>
      <c r="R78" s="54"/>
      <c r="S78" s="54"/>
      <c r="T78" s="47"/>
      <c r="U78" s="47"/>
      <c r="V78" s="47"/>
      <c r="W78" s="47"/>
      <c r="X78" s="47"/>
      <c r="Y78" s="47"/>
      <c r="Z78" s="47"/>
      <c r="AA78" s="47"/>
      <c r="AB78" s="47"/>
      <c r="AC78" s="45"/>
      <c r="AD78" s="203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55">
        <f t="shared" si="4"/>
        <v>0</v>
      </c>
      <c r="AS78" s="56">
        <f t="shared" si="4"/>
        <v>0</v>
      </c>
      <c r="AT78" s="8"/>
    </row>
    <row r="79" spans="1:46" x14ac:dyDescent="0.3">
      <c r="A79" s="8"/>
      <c r="B79" s="71"/>
      <c r="C79" s="8"/>
      <c r="D79" s="71"/>
      <c r="E79" s="71"/>
      <c r="F79" s="71"/>
      <c r="G79" s="71"/>
      <c r="H79" s="71"/>
      <c r="I79" s="71"/>
      <c r="J79" s="73"/>
      <c r="K79" s="73"/>
      <c r="L79" s="74"/>
      <c r="M79" s="75"/>
      <c r="N79" s="75"/>
      <c r="O79" s="76"/>
      <c r="P79" s="76"/>
      <c r="Q79" s="76"/>
      <c r="R79" s="77"/>
      <c r="S79" s="78"/>
      <c r="T79" s="8"/>
      <c r="U79" s="8"/>
      <c r="V79" s="8"/>
      <c r="W79" s="8"/>
      <c r="X79" s="8"/>
      <c r="Y79" s="8"/>
      <c r="Z79" s="8"/>
      <c r="AA79" s="8"/>
      <c r="AB79" s="8"/>
      <c r="AC79" s="9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</row>
    <row r="80" spans="1:46" x14ac:dyDescent="0.3">
      <c r="A80" s="8"/>
      <c r="B80" s="71"/>
      <c r="C80" s="8"/>
      <c r="D80" s="71"/>
      <c r="E80" s="71"/>
      <c r="F80" s="71"/>
      <c r="G80" s="71"/>
      <c r="H80" s="71"/>
      <c r="I80" s="71"/>
      <c r="J80" s="73"/>
      <c r="K80" s="73"/>
      <c r="L80" s="74"/>
      <c r="M80" s="75"/>
      <c r="N80" s="75"/>
      <c r="O80" s="76"/>
      <c r="P80" s="76"/>
      <c r="Q80" s="76"/>
      <c r="R80" s="77"/>
      <c r="S80" s="78"/>
      <c r="T80" s="8"/>
      <c r="U80" s="8"/>
      <c r="V80" s="8"/>
      <c r="W80" s="8"/>
      <c r="X80" s="8"/>
      <c r="Y80" s="8"/>
      <c r="Z80" s="8"/>
      <c r="AA80" s="8"/>
      <c r="AB80" s="8"/>
      <c r="AC80" s="9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</row>
    <row r="81" spans="1:46" x14ac:dyDescent="0.3">
      <c r="A81" s="8"/>
      <c r="B81" s="71"/>
      <c r="C81" s="8"/>
      <c r="D81" s="71"/>
      <c r="E81" s="71"/>
      <c r="F81" s="71"/>
      <c r="G81" s="71"/>
      <c r="H81" s="71"/>
      <c r="I81" s="71"/>
      <c r="J81" s="73"/>
      <c r="K81" s="73"/>
      <c r="L81" s="74"/>
      <c r="M81" s="75"/>
      <c r="N81" s="75"/>
      <c r="O81" s="76"/>
      <c r="P81" s="76"/>
      <c r="Q81" s="76"/>
      <c r="R81" s="77"/>
      <c r="S81" s="78"/>
      <c r="T81" s="8"/>
      <c r="U81" s="8"/>
      <c r="V81" s="8"/>
      <c r="W81" s="8"/>
      <c r="X81" s="8"/>
      <c r="Y81" s="8"/>
      <c r="Z81" s="8"/>
      <c r="AA81" s="8"/>
      <c r="AB81" s="8"/>
      <c r="AC81" s="9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</row>
  </sheetData>
  <mergeCells count="31">
    <mergeCell ref="M2:M3"/>
    <mergeCell ref="A2:A3"/>
    <mergeCell ref="B2:B3"/>
    <mergeCell ref="C2:C3"/>
    <mergeCell ref="D2:D3"/>
    <mergeCell ref="E2:E3"/>
    <mergeCell ref="G2:G3"/>
    <mergeCell ref="H2:H3"/>
    <mergeCell ref="I2:I3"/>
    <mergeCell ref="J2:J3"/>
    <mergeCell ref="K2:K3"/>
    <mergeCell ref="L2:L3"/>
    <mergeCell ref="AD2:AE2"/>
    <mergeCell ref="N2:N3"/>
    <mergeCell ref="O2:O3"/>
    <mergeCell ref="P2:P3"/>
    <mergeCell ref="Q2:Q3"/>
    <mergeCell ref="R2:R3"/>
    <mergeCell ref="S2:S3"/>
    <mergeCell ref="T2:U2"/>
    <mergeCell ref="V2:W2"/>
    <mergeCell ref="X2:Y2"/>
    <mergeCell ref="Z2:AA2"/>
    <mergeCell ref="AB2:AC2"/>
    <mergeCell ref="AR2:AS2"/>
    <mergeCell ref="AF2:AG2"/>
    <mergeCell ref="AH2:AI2"/>
    <mergeCell ref="AJ2:AK2"/>
    <mergeCell ref="AL2:AM2"/>
    <mergeCell ref="AN2:AO2"/>
    <mergeCell ref="AP2:AQ2"/>
  </mergeCells>
  <conditionalFormatting sqref="A1 A4:A81">
    <cfRule type="duplicateValues" dxfId="120" priority="16"/>
  </conditionalFormatting>
  <conditionalFormatting sqref="A2:B2">
    <cfRule type="duplicateValues" dxfId="119" priority="2"/>
    <cfRule type="duplicateValues" dxfId="118" priority="3"/>
    <cfRule type="duplicateValues" dxfId="117" priority="4"/>
    <cfRule type="duplicateValues" dxfId="116" priority="5"/>
  </conditionalFormatting>
  <conditionalFormatting sqref="B22:B24">
    <cfRule type="duplicateValues" dxfId="115" priority="1"/>
  </conditionalFormatting>
  <conditionalFormatting sqref="E2:F2">
    <cfRule type="duplicateValues" dxfId="114" priority="10"/>
    <cfRule type="duplicateValues" dxfId="113" priority="11"/>
  </conditionalFormatting>
  <conditionalFormatting sqref="G31:I81 G1:I1">
    <cfRule type="duplicateValues" dxfId="112" priority="14"/>
    <cfRule type="duplicateValues" dxfId="111" priority="15"/>
  </conditionalFormatting>
  <conditionalFormatting sqref="H2">
    <cfRule type="duplicateValues" dxfId="110" priority="6"/>
    <cfRule type="duplicateValues" dxfId="109" priority="7"/>
    <cfRule type="duplicateValues" dxfId="108" priority="8"/>
    <cfRule type="duplicateValues" dxfId="107" priority="9"/>
  </conditionalFormatting>
  <conditionalFormatting sqref="J1:K2 J22:K81 I19:J20 J18 K18:K21 J4:K17 J21">
    <cfRule type="duplicateValues" dxfId="106" priority="17"/>
  </conditionalFormatting>
  <conditionalFormatting sqref="J1:K2">
    <cfRule type="duplicateValues" dxfId="105" priority="18"/>
    <cfRule type="duplicateValues" dxfId="104" priority="19"/>
  </conditionalFormatting>
  <conditionalFormatting sqref="J39:K81 J1:K2">
    <cfRule type="duplicateValues" dxfId="103" priority="13"/>
  </conditionalFormatting>
  <conditionalFormatting sqref="J39:K81">
    <cfRule type="duplicateValues" dxfId="102" priority="12"/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FFE1B-DE82-4F1D-BCCC-50F50DCE043F}">
  <dimension ref="A1:AV152"/>
  <sheetViews>
    <sheetView workbookViewId="0">
      <selection activeCell="F2" sqref="F2:F3"/>
    </sheetView>
  </sheetViews>
  <sheetFormatPr defaultRowHeight="14.4" x14ac:dyDescent="0.3"/>
  <cols>
    <col min="3" max="3" width="64" bestFit="1" customWidth="1"/>
    <col min="4" max="4" width="10.6640625" bestFit="1" customWidth="1"/>
    <col min="5" max="5" width="16" customWidth="1"/>
    <col min="6" max="6" width="25.6640625" bestFit="1" customWidth="1"/>
    <col min="7" max="7" width="10.33203125" style="196" customWidth="1"/>
    <col min="10" max="10" width="16" customWidth="1"/>
    <col min="11" max="11" width="12" customWidth="1"/>
    <col min="12" max="19" width="0" hidden="1" customWidth="1"/>
    <col min="20" max="20" width="24.6640625" hidden="1" customWidth="1"/>
    <col min="21" max="21" width="36.44140625" customWidth="1"/>
    <col min="22" max="25" width="9.109375" customWidth="1"/>
    <col min="26" max="26" width="11.33203125" customWidth="1"/>
    <col min="27" max="35" width="9.109375" customWidth="1"/>
    <col min="36" max="36" width="10.88671875" customWidth="1"/>
    <col min="37" max="37" width="9.109375" customWidth="1"/>
    <col min="46" max="46" width="11.5546875" customWidth="1"/>
  </cols>
  <sheetData>
    <row r="1" spans="1:48" ht="16.2" thickBot="1" x14ac:dyDescent="0.35">
      <c r="A1" s="1" t="s">
        <v>0</v>
      </c>
      <c r="B1" s="2"/>
      <c r="C1" s="2"/>
      <c r="D1" s="2"/>
      <c r="E1" s="2"/>
      <c r="F1" s="3"/>
      <c r="G1" s="96"/>
      <c r="H1" s="3"/>
      <c r="I1" s="97" t="s">
        <v>137</v>
      </c>
      <c r="J1" s="3"/>
      <c r="K1" s="2"/>
      <c r="L1" s="2"/>
      <c r="M1" s="4"/>
      <c r="N1" s="2"/>
      <c r="O1" s="2"/>
      <c r="P1" s="5"/>
      <c r="Q1" s="5"/>
      <c r="R1" s="5"/>
      <c r="S1" s="6"/>
      <c r="T1" s="2"/>
      <c r="U1" s="7"/>
      <c r="V1" s="8" t="s">
        <v>138</v>
      </c>
      <c r="W1" s="8" t="s">
        <v>27</v>
      </c>
      <c r="X1" s="8" t="s">
        <v>138</v>
      </c>
      <c r="Y1" s="8" t="s">
        <v>27</v>
      </c>
      <c r="Z1" s="8" t="s">
        <v>138</v>
      </c>
      <c r="AA1" s="8" t="s">
        <v>27</v>
      </c>
      <c r="AB1" s="8" t="s">
        <v>138</v>
      </c>
      <c r="AC1" s="8" t="s">
        <v>27</v>
      </c>
      <c r="AD1" s="8" t="s">
        <v>138</v>
      </c>
      <c r="AE1" s="8" t="s">
        <v>27</v>
      </c>
      <c r="AF1" s="8" t="s">
        <v>138</v>
      </c>
      <c r="AG1" s="8" t="s">
        <v>27</v>
      </c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</row>
    <row r="2" spans="1:48" ht="15" thickBot="1" x14ac:dyDescent="0.35">
      <c r="A2" s="254" t="s">
        <v>1</v>
      </c>
      <c r="B2" s="254" t="s">
        <v>2</v>
      </c>
      <c r="C2" s="254" t="s">
        <v>6</v>
      </c>
      <c r="D2" s="252" t="s">
        <v>8</v>
      </c>
      <c r="E2" s="98"/>
      <c r="F2" s="254" t="s">
        <v>9</v>
      </c>
      <c r="G2" s="99" t="s">
        <v>83</v>
      </c>
      <c r="H2" s="254" t="s">
        <v>11</v>
      </c>
      <c r="I2" s="254" t="s">
        <v>12</v>
      </c>
      <c r="J2" s="254" t="s">
        <v>13</v>
      </c>
      <c r="K2" s="254" t="s">
        <v>14</v>
      </c>
      <c r="L2" s="254" t="s">
        <v>15</v>
      </c>
      <c r="M2" s="262" t="s">
        <v>16</v>
      </c>
      <c r="N2" s="260" t="s">
        <v>17</v>
      </c>
      <c r="O2" s="252" t="s">
        <v>18</v>
      </c>
      <c r="P2" s="254" t="s">
        <v>19</v>
      </c>
      <c r="Q2" s="252" t="s">
        <v>20</v>
      </c>
      <c r="R2" s="254" t="s">
        <v>21</v>
      </c>
      <c r="S2" s="256" t="s">
        <v>22</v>
      </c>
      <c r="T2" s="100" t="s">
        <v>139</v>
      </c>
      <c r="U2" s="258" t="s">
        <v>23</v>
      </c>
      <c r="V2" s="250">
        <v>44562</v>
      </c>
      <c r="W2" s="251"/>
      <c r="X2" s="250">
        <v>44593</v>
      </c>
      <c r="Y2" s="251"/>
      <c r="Z2" s="250">
        <v>44621</v>
      </c>
      <c r="AA2" s="251"/>
      <c r="AB2" s="250">
        <v>44652</v>
      </c>
      <c r="AC2" s="251"/>
      <c r="AD2" s="250">
        <v>44682</v>
      </c>
      <c r="AE2" s="251"/>
      <c r="AF2" s="250">
        <v>44713</v>
      </c>
      <c r="AG2" s="251"/>
      <c r="AH2" s="250">
        <v>44743</v>
      </c>
      <c r="AI2" s="251"/>
      <c r="AJ2" s="250">
        <v>44774</v>
      </c>
      <c r="AK2" s="251"/>
      <c r="AL2" s="250">
        <v>44805</v>
      </c>
      <c r="AM2" s="251"/>
      <c r="AN2" s="250">
        <v>44835</v>
      </c>
      <c r="AO2" s="251"/>
      <c r="AP2" s="250">
        <v>44866</v>
      </c>
      <c r="AQ2" s="251"/>
      <c r="AR2" s="250">
        <v>44896</v>
      </c>
      <c r="AS2" s="251"/>
      <c r="AT2" s="250" t="s">
        <v>24</v>
      </c>
      <c r="AU2" s="251"/>
      <c r="AV2" s="15"/>
    </row>
    <row r="3" spans="1:48" ht="15" thickBot="1" x14ac:dyDescent="0.35">
      <c r="A3" s="265"/>
      <c r="B3" s="265"/>
      <c r="C3" s="265"/>
      <c r="D3" s="264"/>
      <c r="E3" s="101" t="s">
        <v>140</v>
      </c>
      <c r="F3" s="265"/>
      <c r="G3" s="102" t="s">
        <v>25</v>
      </c>
      <c r="H3" s="255"/>
      <c r="I3" s="265"/>
      <c r="J3" s="265"/>
      <c r="K3" s="265"/>
      <c r="L3" s="265"/>
      <c r="M3" s="269"/>
      <c r="N3" s="268"/>
      <c r="O3" s="264"/>
      <c r="P3" s="265"/>
      <c r="Q3" s="264"/>
      <c r="R3" s="265"/>
      <c r="S3" s="266"/>
      <c r="T3" s="103"/>
      <c r="U3" s="267"/>
      <c r="V3" s="104" t="s">
        <v>26</v>
      </c>
      <c r="W3" s="22" t="s">
        <v>27</v>
      </c>
      <c r="X3" s="21" t="s">
        <v>26</v>
      </c>
      <c r="Y3" s="22" t="s">
        <v>27</v>
      </c>
      <c r="Z3" s="21" t="s">
        <v>26</v>
      </c>
      <c r="AA3" s="22" t="s">
        <v>27</v>
      </c>
      <c r="AB3" s="21" t="s">
        <v>26</v>
      </c>
      <c r="AC3" s="23" t="s">
        <v>27</v>
      </c>
      <c r="AD3" s="21" t="s">
        <v>26</v>
      </c>
      <c r="AE3" s="23" t="s">
        <v>27</v>
      </c>
      <c r="AF3" s="21" t="s">
        <v>26</v>
      </c>
      <c r="AG3" s="23" t="s">
        <v>27</v>
      </c>
      <c r="AH3" s="21" t="s">
        <v>26</v>
      </c>
      <c r="AI3" s="23" t="s">
        <v>27</v>
      </c>
      <c r="AJ3" s="21" t="s">
        <v>26</v>
      </c>
      <c r="AK3" s="23" t="s">
        <v>27</v>
      </c>
      <c r="AL3" s="21" t="s">
        <v>26</v>
      </c>
      <c r="AM3" s="23" t="s">
        <v>27</v>
      </c>
      <c r="AN3" s="21" t="s">
        <v>26</v>
      </c>
      <c r="AO3" s="23" t="s">
        <v>27</v>
      </c>
      <c r="AP3" s="21" t="s">
        <v>26</v>
      </c>
      <c r="AQ3" s="23" t="s">
        <v>27</v>
      </c>
      <c r="AR3" s="21" t="s">
        <v>26</v>
      </c>
      <c r="AS3" s="23" t="s">
        <v>27</v>
      </c>
      <c r="AT3" s="21" t="s">
        <v>26</v>
      </c>
      <c r="AU3" s="23" t="s">
        <v>27</v>
      </c>
      <c r="AV3" s="8"/>
    </row>
    <row r="4" spans="1:48" x14ac:dyDescent="0.3">
      <c r="A4" s="105" t="s">
        <v>141</v>
      </c>
      <c r="B4" s="106">
        <v>221369</v>
      </c>
      <c r="C4" s="107" t="s">
        <v>142</v>
      </c>
      <c r="D4" s="43"/>
      <c r="E4" s="108">
        <v>44012</v>
      </c>
      <c r="F4" s="109" t="s">
        <v>143</v>
      </c>
      <c r="G4" s="110"/>
      <c r="H4" s="111" t="s">
        <v>42</v>
      </c>
      <c r="I4" s="43"/>
      <c r="J4" s="109" t="s">
        <v>144</v>
      </c>
      <c r="K4" s="112">
        <v>54571137</v>
      </c>
      <c r="L4" s="51"/>
      <c r="M4" s="113" t="s">
        <v>35</v>
      </c>
      <c r="N4" s="113" t="s">
        <v>36</v>
      </c>
      <c r="O4" s="113" t="s">
        <v>36</v>
      </c>
      <c r="P4" s="114" t="s">
        <v>145</v>
      </c>
      <c r="Q4" s="115">
        <v>5</v>
      </c>
      <c r="R4" s="116">
        <v>25742</v>
      </c>
      <c r="S4" s="117">
        <v>10983</v>
      </c>
      <c r="T4" s="118" t="str">
        <f>CONCATENATE(M4,N4,O4,P4,Q4,R4,S4)</f>
        <v>010000069452574210983</v>
      </c>
      <c r="U4" s="47" t="s">
        <v>146</v>
      </c>
      <c r="V4" s="80" t="str">
        <f>IF(ISNA(VLOOKUP($K4,'Puma Jan'!$A:$O,6,FALSE)),"0",VLOOKUP($K4,'Puma Jan'!$A:$O,6,FALSE))</f>
        <v>0</v>
      </c>
      <c r="W4" s="80" t="str">
        <f>IF(ISNA(VLOOKUP($K4,'Puma Jan'!$A:$O,3,FALSE)),"0",VLOOKUP($K4,'Puma Jan'!$A:$O,3,FALSE))</f>
        <v>0</v>
      </c>
      <c r="X4" s="80" t="str">
        <f>IF(ISNA(VLOOKUP($K4,'Puma Feb'!$A:$O,6,FALSE)),"0",VLOOKUP($K4,'Puma Feb'!$A:$O,6,FALSE))</f>
        <v>0</v>
      </c>
      <c r="Y4" s="80" t="str">
        <f>IF(ISNA(VLOOKUP($K4,'Puma Feb'!$A:$O,3,FALSE)),"0",VLOOKUP($K4,'Puma Feb'!$A:$O,3,FALSE))</f>
        <v>0</v>
      </c>
      <c r="Z4" s="80" t="str">
        <f>IF(ISNA(VLOOKUP($K4,'Puma March'!$A:$O,6,FALSE)),"0",VLOOKUP($K4,'Puma March'!$A:$O,6,FALSE))</f>
        <v>0</v>
      </c>
      <c r="AA4" s="80" t="str">
        <f>IF(ISNA(VLOOKUP($K4,'Puma March'!$A:$O,3,FALSE)),"0",VLOOKUP($K4,'Puma March'!$A:$O,3,FALSE))</f>
        <v>0</v>
      </c>
      <c r="AB4" s="80" t="str">
        <f>IF(ISNA(VLOOKUP($K4,'Puma April'!$A:$O,6,FALSE)),"0",VLOOKUP($K4,'Puma April'!$A:$O,6,FALSE))</f>
        <v>0</v>
      </c>
      <c r="AC4" s="80" t="str">
        <f>IF(ISNA(VLOOKUP($K4,'Puma April'!$A:$O,3,FALSE)),"0",VLOOKUP($K4,'Puma April'!$A:$O,3,FALSE))</f>
        <v>0</v>
      </c>
      <c r="AD4" s="80" t="str">
        <f>IF(ISNA(VLOOKUP($K4,'Puma May'!$A:$O,6,FALSE)),"0",VLOOKUP($K4,'Puma May'!$A:$O,6,FALSE))</f>
        <v>0</v>
      </c>
      <c r="AE4" s="80" t="str">
        <f>IF(ISNA(VLOOKUP($K4,'Puma May'!$A:$O,3,FALSE)),"0",VLOOKUP($K4,'Puma May'!$A:$O,3,FALSE))</f>
        <v>0</v>
      </c>
      <c r="AF4" s="80" t="str">
        <f>IF(ISNA(VLOOKUP($K4,'Puma June'!$A:$O,6,FALSE)),"0",VLOOKUP($K4,'Puma June'!$A:$O,6,FALSE))</f>
        <v>0</v>
      </c>
      <c r="AG4" s="80" t="str">
        <f>IF(ISNA(VLOOKUP($K4,'Puma June'!$A:$O,3,FALSE)),"0",VLOOKUP($K4,'Puma June'!$A:$O,3,FALSE))</f>
        <v>0</v>
      </c>
      <c r="AH4" s="80" t="str">
        <f>IF(ISNA(VLOOKUP($K4,'Puma July'!$A:$O,6,FALSE)),"0",VLOOKUP($K4,'Puma July'!$A:$O,6,FALSE))</f>
        <v>0</v>
      </c>
      <c r="AI4" s="80" t="str">
        <f>IF(ISNA(VLOOKUP($K4,'Puma July'!$A:$O,3,FALSE)),"0",VLOOKUP($K4,'Puma July'!$A:$O,3,FALSE))</f>
        <v>0</v>
      </c>
      <c r="AJ4" s="80" t="str">
        <f>IF(ISNA(VLOOKUP($K4,'Puma Aug'!$A:$O,6,FALSE)),"0",VLOOKUP($K4,'Puma Aug'!$A:$O,6,FALSE))</f>
        <v>0</v>
      </c>
      <c r="AK4" s="80" t="str">
        <f>IF(ISNA(VLOOKUP($K4,'Puma Aug'!$A:$O,3,FALSE)),"0",VLOOKUP($K4,'Puma Aug'!$A:$O,3,FALSE))</f>
        <v>0</v>
      </c>
      <c r="AL4" s="80" t="str">
        <f>IF(ISNA(VLOOKUP($K4,'Puma Sep'!$A:$O,6,FALSE)),"0",VLOOKUP($K4,'Puma Sep'!$A:$O,6,FALSE))</f>
        <v>0</v>
      </c>
      <c r="AM4" s="80" t="str">
        <f>IF(ISNA(VLOOKUP($K4,'Puma Sep'!$A:$O,3,FALSE)),"0",VLOOKUP($K4,'Puma Sep'!$A:$O,3,FALSE))</f>
        <v>0</v>
      </c>
      <c r="AN4" s="80" t="str">
        <f>IF(ISNA(VLOOKUP($K4,'Puma Oct'!$A:$O,6,FALSE)),"0",VLOOKUP($K4,'Puma Oct'!$A:$O,6,FALSE))</f>
        <v>0</v>
      </c>
      <c r="AO4" s="80" t="str">
        <f>IF(ISNA(VLOOKUP($K4,'Puma Oct'!$A:$O,3,FALSE)),"0",VLOOKUP($K4,'Puma Oct'!$A:$O,3,FALSE))</f>
        <v>0</v>
      </c>
      <c r="AP4" s="38" t="str">
        <f>IF(ISNA(VLOOKUP($K4,'Puma Nov'!$A:$O,6,FALSE)),"0",VLOOKUP($K4,'Puma Nov'!$A:$O,6,FALSE))</f>
        <v>0</v>
      </c>
      <c r="AQ4" s="38" t="str">
        <f>IF(ISNA(VLOOKUP($K4,'Puma Nov'!$A:$O,3,FALSE)),"0",VLOOKUP($K4,'Puma Nov'!$A:$O,3,FALSE))</f>
        <v>0</v>
      </c>
      <c r="AR4" s="38" t="str">
        <f>IF(ISNA(VLOOKUP($K4,'Puma Dec'!$A:$O,6,FALSE)),"0",VLOOKUP($K4,'Puma Dec'!$A:$O,6,FALSE))</f>
        <v>0</v>
      </c>
      <c r="AS4" s="38" t="str">
        <f>IF(ISNA(VLOOKUP($K4,'Puma Dec'!$A:$O,3,FALSE)),"0",VLOOKUP($K4,'Puma Dec'!$A:$O,3,FALSE))</f>
        <v>0</v>
      </c>
      <c r="AT4" s="55">
        <f t="shared" ref="AT4:AU27" si="0">AR4+AP4+AN4+AL4+AJ4+AH4+AF4+AD4+AB4+Z4+X4+V4</f>
        <v>0</v>
      </c>
      <c r="AU4" s="56">
        <f>AS4+AW7+AQ4+AO4+AM4+AK4+AI4+AG4+AE4+AC4+AA4+Y4+W4</f>
        <v>0</v>
      </c>
      <c r="AV4" s="8"/>
    </row>
    <row r="5" spans="1:48" x14ac:dyDescent="0.3">
      <c r="A5" s="105" t="s">
        <v>147</v>
      </c>
      <c r="B5" s="43">
        <v>232818</v>
      </c>
      <c r="C5" s="47" t="s">
        <v>148</v>
      </c>
      <c r="D5" s="43"/>
      <c r="E5" s="108">
        <v>44012</v>
      </c>
      <c r="F5" s="119" t="s">
        <v>149</v>
      </c>
      <c r="G5" s="120">
        <v>0.7</v>
      </c>
      <c r="H5" s="121" t="s">
        <v>42</v>
      </c>
      <c r="I5" s="43" t="s">
        <v>150</v>
      </c>
      <c r="J5" s="47" t="s">
        <v>151</v>
      </c>
      <c r="K5" s="122">
        <v>18843705</v>
      </c>
      <c r="L5" s="51" t="s">
        <v>152</v>
      </c>
      <c r="M5" s="113" t="s">
        <v>35</v>
      </c>
      <c r="N5" s="113" t="s">
        <v>36</v>
      </c>
      <c r="O5" s="113" t="s">
        <v>36</v>
      </c>
      <c r="P5" s="114" t="s">
        <v>145</v>
      </c>
      <c r="Q5" s="123">
        <v>1</v>
      </c>
      <c r="R5" s="116">
        <v>25742</v>
      </c>
      <c r="S5" s="124" t="s">
        <v>153</v>
      </c>
      <c r="T5" s="118" t="str">
        <f t="shared" ref="T5:T65" si="1">CONCATENATE(M5,N5,O5,P5,Q5,R5,S5)</f>
        <v>010000069412574205518</v>
      </c>
      <c r="U5" s="47" t="s">
        <v>154</v>
      </c>
      <c r="V5" s="80">
        <f>IF(ISNA(VLOOKUP($K5,'Puma Jan'!$A:$O,6,FALSE)),"0",VLOOKUP($K5,'Puma Jan'!$A:$O,6,FALSE))</f>
        <v>455.13</v>
      </c>
      <c r="W5" s="80">
        <f>IF(ISNA(VLOOKUP($K5,'Puma Jan'!$A:$O,3,FALSE)),"0",VLOOKUP($K5,'Puma Jan'!$A:$O,3,FALSE))</f>
        <v>284.10000000000002</v>
      </c>
      <c r="X5" s="80">
        <f>IF(ISNA(VLOOKUP($K5,'Puma Feb'!$A:$O,6,FALSE)),"0",VLOOKUP($K5,'Puma Feb'!$A:$O,6,FALSE))</f>
        <v>522.03</v>
      </c>
      <c r="Y5" s="80">
        <f>IF(ISNA(VLOOKUP($K5,'Puma Feb'!$A:$O,3,FALSE)),"0",VLOOKUP($K5,'Puma Feb'!$A:$O,3,FALSE))</f>
        <v>297.41000000000003</v>
      </c>
      <c r="Z5" s="80">
        <f>IF(ISNA(VLOOKUP($K5,'Puma March'!$A:$O,6,FALSE)),"0",VLOOKUP($K5,'Puma March'!$A:$O,6,FALSE))</f>
        <v>900.68</v>
      </c>
      <c r="AA5" s="80">
        <f>IF(ISNA(VLOOKUP($K5,'Puma March'!$A:$O,3,FALSE)),"0",VLOOKUP($K5,'Puma March'!$A:$O,3,FALSE))</f>
        <v>438.85</v>
      </c>
      <c r="AB5" s="80">
        <f>IF(ISNA(VLOOKUP($K5,'Puma April'!$A:$O,6,FALSE)),"0",VLOOKUP($K5,'Puma April'!$A:$O,6,FALSE))</f>
        <v>445.15</v>
      </c>
      <c r="AC5" s="80">
        <f>IF(ISNA(VLOOKUP($K5,'Puma April'!$A:$O,3,FALSE)),"0",VLOOKUP($K5,'Puma April'!$A:$O,3,FALSE))</f>
        <v>229.1</v>
      </c>
      <c r="AD5" s="80">
        <f>IF(ISNA(VLOOKUP($K5,'Puma May'!$A:$O,6,FALSE)),"0",VLOOKUP($K5,'Puma May'!$A:$O,6,FALSE))</f>
        <v>2096.36</v>
      </c>
      <c r="AE5" s="80">
        <f>IF(ISNA(VLOOKUP($K5,'Puma May'!$A:$O,3,FALSE)),"0",VLOOKUP($K5,'Puma May'!$A:$O,3,FALSE))</f>
        <v>1046.0999999999999</v>
      </c>
      <c r="AF5" s="80">
        <f>IF(ISNA(VLOOKUP($K5,'Puma June'!$A:$O,6,FALSE)),"0",VLOOKUP($K5,'Puma June'!$A:$O,6,FALSE))</f>
        <v>2228.5100000000002</v>
      </c>
      <c r="AG5" s="80">
        <f>IF(ISNA(VLOOKUP($K5,'Puma June'!$A:$O,3,FALSE)),"0",VLOOKUP($K5,'Puma June'!$A:$O,3,FALSE))</f>
        <v>1012.62</v>
      </c>
      <c r="AH5" s="80">
        <f>IF(ISNA(VLOOKUP($K5,'Puma July'!$A:$O,6,FALSE)),"0",VLOOKUP($K5,'Puma July'!$A:$O,6,FALSE))</f>
        <v>955.89</v>
      </c>
      <c r="AI5" s="80">
        <f>IF(ISNA(VLOOKUP($K5,'Puma July'!$A:$O,3,FALSE)),"0",VLOOKUP($K5,'Puma July'!$A:$O,3,FALSE))</f>
        <v>442.69</v>
      </c>
      <c r="AJ5" s="80">
        <f>IF(ISNA(VLOOKUP($K5,'Puma Aug'!$A:$O,6,FALSE)),"0",VLOOKUP($K5,'Puma Aug'!$A:$O,6,FALSE))</f>
        <v>1405.36</v>
      </c>
      <c r="AK5" s="80">
        <f>IF(ISNA(VLOOKUP($K5,'Puma Aug'!$A:$O,3,FALSE)),"0",VLOOKUP($K5,'Puma Aug'!$A:$O,3,FALSE))</f>
        <v>729.12</v>
      </c>
      <c r="AL5" s="80">
        <f>IF(ISNA(VLOOKUP($K5,'Puma Sep'!$A:$O,6,FALSE)),"0",VLOOKUP($K5,'Puma Sep'!$A:$O,6,FALSE))</f>
        <v>2381.88</v>
      </c>
      <c r="AM5" s="80">
        <f>IF(ISNA(VLOOKUP($K5,'Puma Sep'!$A:$O,3,FALSE)),"0",VLOOKUP($K5,'Puma Sep'!$A:$O,3,FALSE))</f>
        <v>1190.6199999999999</v>
      </c>
      <c r="AN5" s="80">
        <f>IF(ISNA(VLOOKUP($K5,'Puma Oct'!$A:$O,6,FALSE)),"0",VLOOKUP($K5,'Puma Oct'!$A:$O,6,FALSE))</f>
        <v>877.84</v>
      </c>
      <c r="AO5" s="80">
        <f>IF(ISNA(VLOOKUP($K5,'Puma Oct'!$A:$O,3,FALSE)),"0",VLOOKUP($K5,'Puma Oct'!$A:$O,3,FALSE))</f>
        <v>391.6</v>
      </c>
      <c r="AP5" s="38">
        <f>IF(ISNA(VLOOKUP($K5,'Puma Nov'!$A:$O,6,FALSE)),"0",VLOOKUP($K5,'Puma Nov'!$A:$O,6,FALSE))</f>
        <v>1092.28</v>
      </c>
      <c r="AQ5" s="38">
        <f>IF(ISNA(VLOOKUP($K5,'Puma Nov'!$A:$O,3,FALSE)),"0",VLOOKUP($K5,'Puma Nov'!$A:$O,3,FALSE))</f>
        <v>509.44</v>
      </c>
      <c r="AR5" s="38">
        <f>IF(ISNA(VLOOKUP($K5,'Puma Dec'!$A:$O,6,FALSE)),"0",VLOOKUP($K5,'Puma Dec'!$A:$O,6,FALSE))</f>
        <v>714.11</v>
      </c>
      <c r="AS5" s="38">
        <f>IF(ISNA(VLOOKUP($K5,'Puma Dec'!$A:$O,3,FALSE)),"0",VLOOKUP($K5,'Puma Dec'!$A:$O,3,FALSE))</f>
        <v>340.96</v>
      </c>
      <c r="AT5" s="55">
        <f t="shared" si="0"/>
        <v>14075.220000000001</v>
      </c>
      <c r="AU5" s="56">
        <f>AS5+AQ5+AO5+AM5+AK5+AI5+AG5+AE5+AC5+AA5+Y5+W5</f>
        <v>6912.6100000000006</v>
      </c>
      <c r="AV5" s="8"/>
    </row>
    <row r="6" spans="1:48" x14ac:dyDescent="0.3">
      <c r="A6" s="105" t="s">
        <v>155</v>
      </c>
      <c r="B6" s="106">
        <v>221367</v>
      </c>
      <c r="C6" s="107" t="s">
        <v>156</v>
      </c>
      <c r="D6" s="43"/>
      <c r="E6" s="108">
        <v>44012</v>
      </c>
      <c r="F6" s="109" t="s">
        <v>157</v>
      </c>
      <c r="G6" s="120"/>
      <c r="H6" s="121" t="s">
        <v>158</v>
      </c>
      <c r="I6" s="43"/>
      <c r="J6" s="125" t="s">
        <v>159</v>
      </c>
      <c r="K6" s="112">
        <v>21483721</v>
      </c>
      <c r="L6" s="51" t="s">
        <v>152</v>
      </c>
      <c r="M6" s="113" t="s">
        <v>35</v>
      </c>
      <c r="N6" s="113" t="s">
        <v>36</v>
      </c>
      <c r="O6" s="113" t="s">
        <v>36</v>
      </c>
      <c r="P6" s="114" t="s">
        <v>145</v>
      </c>
      <c r="Q6" s="123">
        <v>5</v>
      </c>
      <c r="R6" s="116">
        <v>25742</v>
      </c>
      <c r="S6" s="117" t="s">
        <v>160</v>
      </c>
      <c r="T6" s="118" t="str">
        <f t="shared" si="1"/>
        <v>010000069452574201623</v>
      </c>
      <c r="U6" s="47"/>
      <c r="V6" s="80" t="str">
        <f>IF(ISNA(VLOOKUP($K6,'Puma Jan'!$A:$O,6,FALSE)),"0",VLOOKUP($K6,'Puma Jan'!$A:$O,6,FALSE))</f>
        <v>0</v>
      </c>
      <c r="W6" s="80" t="str">
        <f>IF(ISNA(VLOOKUP($K6,'Puma Jan'!$A:$O,3,FALSE)),"0",VLOOKUP($K6,'Puma Jan'!$A:$O,3,FALSE))</f>
        <v>0</v>
      </c>
      <c r="X6" s="80" t="str">
        <f>IF(ISNA(VLOOKUP($K6,'Puma Feb'!$A:$O,6,FALSE)),"0",VLOOKUP($K6,'Puma Feb'!$A:$O,6,FALSE))</f>
        <v>0</v>
      </c>
      <c r="Y6" s="80" t="str">
        <f>IF(ISNA(VLOOKUP($K6,'Puma Feb'!$A:$O,3,FALSE)),"0",VLOOKUP($K6,'Puma Feb'!$A:$O,3,FALSE))</f>
        <v>0</v>
      </c>
      <c r="Z6" s="80" t="str">
        <f>IF(ISNA(VLOOKUP($K6,'Puma March'!$A:$O,6,FALSE)),"0",VLOOKUP($K6,'Puma March'!$A:$O,6,FALSE))</f>
        <v>0</v>
      </c>
      <c r="AA6" s="80" t="str">
        <f>IF(ISNA(VLOOKUP($K6,'Puma March'!$A:$O,3,FALSE)),"0",VLOOKUP($K6,'Puma March'!$A:$O,3,FALSE))</f>
        <v>0</v>
      </c>
      <c r="AB6" s="80" t="str">
        <f>IF(ISNA(VLOOKUP($K6,'Puma April'!$A:$O,6,FALSE)),"0",VLOOKUP($K6,'Puma April'!$A:$O,6,FALSE))</f>
        <v>0</v>
      </c>
      <c r="AC6" s="80" t="str">
        <f>IF(ISNA(VLOOKUP($K6,'Puma April'!$A:$O,3,FALSE)),"0",VLOOKUP($K6,'Puma April'!$A:$O,3,FALSE))</f>
        <v>0</v>
      </c>
      <c r="AD6" s="80">
        <f>IF(ISNA(VLOOKUP($K6,'Puma May'!$A:$O,6,FALSE)),"0",VLOOKUP($K6,'Puma May'!$A:$O,6,FALSE))</f>
        <v>302.95</v>
      </c>
      <c r="AE6" s="80">
        <f>IF(ISNA(VLOOKUP($K6,'Puma May'!$A:$O,3,FALSE)),"0",VLOOKUP($K6,'Puma May'!$A:$O,3,FALSE))</f>
        <v>150.86000000000001</v>
      </c>
      <c r="AF6" s="80">
        <f>IF(ISNA(VLOOKUP($K6,'Puma June'!$A:$O,6,FALSE)),"0",VLOOKUP($K6,'Puma June'!$A:$O,6,FALSE))</f>
        <v>179.02</v>
      </c>
      <c r="AG6" s="80">
        <f>IF(ISNA(VLOOKUP($K6,'Puma June'!$A:$O,3,FALSE)),"0",VLOOKUP($K6,'Puma June'!$A:$O,3,FALSE))</f>
        <v>84.26</v>
      </c>
      <c r="AH6" s="80">
        <f>IF(ISNA(VLOOKUP($K6,'Puma July'!$A:$O,6,FALSE)),"0",VLOOKUP($K6,'Puma July'!$A:$O,6,FALSE))</f>
        <v>267.33999999999997</v>
      </c>
      <c r="AI6" s="80">
        <f>IF(ISNA(VLOOKUP($K6,'Puma July'!$A:$O,3,FALSE)),"0",VLOOKUP($K6,'Puma July'!$A:$O,3,FALSE))</f>
        <v>129.22</v>
      </c>
      <c r="AJ6" s="80" t="str">
        <f>IF(ISNA(VLOOKUP($K6,'Puma Aug'!$A:$O,6,FALSE)),"0",VLOOKUP($K6,'Puma Aug'!$A:$O,6,FALSE))</f>
        <v>0</v>
      </c>
      <c r="AK6" s="80" t="str">
        <f>IF(ISNA(VLOOKUP($K6,'Puma Aug'!$A:$O,3,FALSE)),"0",VLOOKUP($K6,'Puma Aug'!$A:$O,3,FALSE))</f>
        <v>0</v>
      </c>
      <c r="AL6" s="80">
        <f>IF(ISNA(VLOOKUP($K6,'Puma Sep'!$A:$O,6,FALSE)),"0",VLOOKUP($K6,'Puma Sep'!$A:$O,6,FALSE))</f>
        <v>154.22999999999999</v>
      </c>
      <c r="AM6" s="80">
        <f>IF(ISNA(VLOOKUP($K6,'Puma Sep'!$A:$O,3,FALSE)),"0",VLOOKUP($K6,'Puma Sep'!$A:$O,3,FALSE))</f>
        <v>104.09</v>
      </c>
      <c r="AN6" s="80">
        <f>IF(ISNA(VLOOKUP($K6,'Puma Oct'!$A:$O,6,FALSE)),"0",VLOOKUP($K6,'Puma Oct'!$A:$O,6,FALSE))</f>
        <v>200.73</v>
      </c>
      <c r="AO6" s="80">
        <f>IF(ISNA(VLOOKUP($K6,'Puma Oct'!$A:$O,3,FALSE)),"0",VLOOKUP($K6,'Puma Oct'!$A:$O,3,FALSE))</f>
        <v>109.21</v>
      </c>
      <c r="AP6" s="38">
        <f>IF(ISNA(VLOOKUP($K6,'Puma Nov'!$A:$O,6,FALSE)),"0",VLOOKUP($K6,'Puma Nov'!$A:$O,6,FALSE))</f>
        <v>195.62</v>
      </c>
      <c r="AQ6" s="38">
        <f>IF(ISNA(VLOOKUP($K6,'Puma Nov'!$A:$O,3,FALSE)),"0",VLOOKUP($K6,'Puma Nov'!$A:$O,3,FALSE))</f>
        <v>102.17</v>
      </c>
      <c r="AR6" s="38">
        <f>IF(ISNA(VLOOKUP($K6,'Puma Dec'!$A:$O,6,FALSE)),"0",VLOOKUP($K6,'Puma Dec'!$A:$O,6,FALSE))</f>
        <v>120.4</v>
      </c>
      <c r="AS6" s="38">
        <f>IF(ISNA(VLOOKUP($K6,'Puma Dec'!$A:$O,3,FALSE)),"0",VLOOKUP($K6,'Puma Dec'!$A:$O,3,FALSE))</f>
        <v>61.52</v>
      </c>
      <c r="AT6" s="55">
        <f t="shared" si="0"/>
        <v>1420.29</v>
      </c>
      <c r="AU6" s="56">
        <f t="shared" si="0"/>
        <v>741.33</v>
      </c>
      <c r="AV6" s="8"/>
    </row>
    <row r="7" spans="1:48" x14ac:dyDescent="0.3">
      <c r="A7" s="105" t="s">
        <v>161</v>
      </c>
      <c r="B7" s="106">
        <v>231085</v>
      </c>
      <c r="C7" s="107" t="s">
        <v>162</v>
      </c>
      <c r="D7" s="43"/>
      <c r="E7" s="108">
        <v>44012</v>
      </c>
      <c r="F7" s="109" t="s">
        <v>163</v>
      </c>
      <c r="G7" s="120"/>
      <c r="H7" s="121" t="s">
        <v>164</v>
      </c>
      <c r="I7" s="43"/>
      <c r="J7" s="125" t="s">
        <v>165</v>
      </c>
      <c r="K7" s="112">
        <v>22004583</v>
      </c>
      <c r="L7" s="51" t="s">
        <v>166</v>
      </c>
      <c r="M7" s="113" t="s">
        <v>35</v>
      </c>
      <c r="N7" s="113" t="s">
        <v>36</v>
      </c>
      <c r="O7" s="113" t="s">
        <v>36</v>
      </c>
      <c r="P7" s="114" t="s">
        <v>145</v>
      </c>
      <c r="Q7" s="123">
        <v>5</v>
      </c>
      <c r="R7" s="116">
        <v>25742</v>
      </c>
      <c r="S7" s="117" t="s">
        <v>167</v>
      </c>
      <c r="T7" s="118" t="str">
        <f t="shared" si="1"/>
        <v>010000069452574206519</v>
      </c>
      <c r="U7" s="47" t="s">
        <v>168</v>
      </c>
      <c r="V7" s="80" t="str">
        <f>IF(ISNA(VLOOKUP($K7,'Puma Jan'!$A:$O,6,FALSE)),"0",VLOOKUP($K7,'Puma Jan'!$A:$O,6,FALSE))</f>
        <v>0</v>
      </c>
      <c r="W7" s="80" t="str">
        <f>IF(ISNA(VLOOKUP($K7,'Puma Jan'!$A:$O,3,FALSE)),"0",VLOOKUP($K7,'Puma Jan'!$A:$O,3,FALSE))</f>
        <v>0</v>
      </c>
      <c r="X7" s="80" t="str">
        <f>IF(ISNA(VLOOKUP($K7,'Puma Feb'!$A:$O,6,FALSE)),"0",VLOOKUP($K7,'Puma Feb'!$A:$O,6,FALSE))</f>
        <v>0</v>
      </c>
      <c r="Y7" s="80" t="str">
        <f>IF(ISNA(VLOOKUP($K7,'Puma Feb'!$A:$O,3,FALSE)),"0",VLOOKUP($K7,'Puma Feb'!$A:$O,3,FALSE))</f>
        <v>0</v>
      </c>
      <c r="Z7" s="80">
        <f>IF(ISNA(VLOOKUP($K7,'Puma March'!$A:$O,6,FALSE)),"0",VLOOKUP($K7,'Puma March'!$A:$O,6,FALSE))</f>
        <v>523.33000000000004</v>
      </c>
      <c r="AA7" s="80">
        <f>IF(ISNA(VLOOKUP($K7,'Puma March'!$A:$O,3,FALSE)),"0",VLOOKUP($K7,'Puma March'!$A:$O,3,FALSE))</f>
        <v>245.95</v>
      </c>
      <c r="AB7" s="80">
        <f>IF(ISNA(VLOOKUP($K7,'Puma April'!$A:$O,6,FALSE)),"0",VLOOKUP($K7,'Puma April'!$A:$O,6,FALSE))</f>
        <v>58.88</v>
      </c>
      <c r="AC7" s="80">
        <f>IF(ISNA(VLOOKUP($K7,'Puma April'!$A:$O,3,FALSE)),"0",VLOOKUP($K7,'Puma April'!$A:$O,3,FALSE))</f>
        <v>25.96</v>
      </c>
      <c r="AD7" s="80">
        <f>IF(ISNA(VLOOKUP($K7,'Puma May'!$A:$O,6,FALSE)),"0",VLOOKUP($K7,'Puma May'!$A:$O,6,FALSE))</f>
        <v>589.47</v>
      </c>
      <c r="AE7" s="80">
        <f>IF(ISNA(VLOOKUP($K7,'Puma May'!$A:$O,3,FALSE)),"0",VLOOKUP($K7,'Puma May'!$A:$O,3,FALSE))</f>
        <v>283.91000000000003</v>
      </c>
      <c r="AF7" s="80">
        <f>IF(ISNA(VLOOKUP($K7,'Puma June'!$A:$O,6,FALSE)),"0",VLOOKUP($K7,'Puma June'!$A:$O,6,FALSE))</f>
        <v>946.28</v>
      </c>
      <c r="AG7" s="80">
        <f>IF(ISNA(VLOOKUP($K7,'Puma June'!$A:$O,3,FALSE)),"0",VLOOKUP($K7,'Puma June'!$A:$O,3,FALSE))</f>
        <v>409.1</v>
      </c>
      <c r="AH7" s="80">
        <f>IF(ISNA(VLOOKUP($K7,'Puma July'!$A:$O,6,FALSE)),"0",VLOOKUP($K7,'Puma July'!$A:$O,6,FALSE))</f>
        <v>735.54</v>
      </c>
      <c r="AI7" s="80">
        <f>IF(ISNA(VLOOKUP($K7,'Puma July'!$A:$O,3,FALSE)),"0",VLOOKUP($K7,'Puma July'!$A:$O,3,FALSE))</f>
        <v>325.47000000000003</v>
      </c>
      <c r="AJ7" s="80">
        <f>IF(ISNA(VLOOKUP($K7,'Puma Aug'!$A:$O,6,FALSE)),"0",VLOOKUP($K7,'Puma Aug'!$A:$O,6,FALSE))</f>
        <v>155.63999999999999</v>
      </c>
      <c r="AK7" s="80">
        <f>IF(ISNA(VLOOKUP($K7,'Puma Aug'!$A:$O,3,FALSE)),"0",VLOOKUP($K7,'Puma Aug'!$A:$O,3,FALSE))</f>
        <v>73.69</v>
      </c>
      <c r="AL7" s="80">
        <f>IF(ISNA(VLOOKUP($K7,'Puma Sep'!$A:$O,6,FALSE)),"0",VLOOKUP($K7,'Puma Sep'!$A:$O,6,FALSE))</f>
        <v>83.08</v>
      </c>
      <c r="AM7" s="80">
        <f>IF(ISNA(VLOOKUP($K7,'Puma Sep'!$A:$O,3,FALSE)),"0",VLOOKUP($K7,'Puma Sep'!$A:$O,3,FALSE))</f>
        <v>38.090000000000003</v>
      </c>
      <c r="AN7" s="80">
        <f>IF(ISNA(VLOOKUP($K7,'Puma Oct'!$A:$O,6,FALSE)),"0",VLOOKUP($K7,'Puma Oct'!$A:$O,6,FALSE))</f>
        <v>514.65</v>
      </c>
      <c r="AO7" s="80">
        <f>IF(ISNA(VLOOKUP($K7,'Puma Oct'!$A:$O,3,FALSE)),"0",VLOOKUP($K7,'Puma Oct'!$A:$O,3,FALSE))</f>
        <v>229.31</v>
      </c>
      <c r="AP7" s="38" t="str">
        <f>IF(ISNA(VLOOKUP($K7,'Puma Nov'!$A:$O,6,FALSE)),"0",VLOOKUP($K7,'Puma Nov'!$A:$O,6,FALSE))</f>
        <v>0</v>
      </c>
      <c r="AQ7" s="38" t="str">
        <f>IF(ISNA(VLOOKUP($K7,'Puma Nov'!$A:$O,3,FALSE)),"0",VLOOKUP($K7,'Puma Nov'!$A:$O,3,FALSE))</f>
        <v>0</v>
      </c>
      <c r="AR7" s="38" t="str">
        <f>IF(ISNA(VLOOKUP($K7,'Puma Dec'!$A:$O,6,FALSE)),"0",VLOOKUP($K7,'Puma Dec'!$A:$O,6,FALSE))</f>
        <v>0</v>
      </c>
      <c r="AS7" s="38" t="str">
        <f>IF(ISNA(VLOOKUP($K7,'Puma Dec'!$A:$O,3,FALSE)),"0",VLOOKUP($K7,'Puma Dec'!$A:$O,3,FALSE))</f>
        <v>0</v>
      </c>
      <c r="AT7" s="55">
        <f t="shared" si="0"/>
        <v>3606.87</v>
      </c>
      <c r="AU7" s="56">
        <f t="shared" si="0"/>
        <v>1631.48</v>
      </c>
      <c r="AV7" s="8"/>
    </row>
    <row r="8" spans="1:48" x14ac:dyDescent="0.3">
      <c r="A8" s="105" t="s">
        <v>169</v>
      </c>
      <c r="B8" s="106">
        <v>204129</v>
      </c>
      <c r="C8" s="107" t="s">
        <v>170</v>
      </c>
      <c r="D8" s="43"/>
      <c r="E8" s="108">
        <v>44012</v>
      </c>
      <c r="F8" s="109" t="s">
        <v>171</v>
      </c>
      <c r="G8" s="120"/>
      <c r="H8" s="121" t="s">
        <v>158</v>
      </c>
      <c r="I8" s="43"/>
      <c r="J8" s="125" t="s">
        <v>172</v>
      </c>
      <c r="K8" s="112">
        <v>22143928</v>
      </c>
      <c r="L8" s="51"/>
      <c r="M8" s="113" t="s">
        <v>35</v>
      </c>
      <c r="N8" s="113" t="s">
        <v>36</v>
      </c>
      <c r="O8" s="113" t="s">
        <v>36</v>
      </c>
      <c r="P8" s="114" t="s">
        <v>145</v>
      </c>
      <c r="Q8" s="123">
        <v>1</v>
      </c>
      <c r="R8" s="116">
        <v>25742</v>
      </c>
      <c r="S8" s="117" t="s">
        <v>173</v>
      </c>
      <c r="T8" s="118" t="str">
        <f t="shared" si="1"/>
        <v>010000069412574202269</v>
      </c>
      <c r="U8" s="47" t="s">
        <v>174</v>
      </c>
      <c r="V8" s="80">
        <f>IF(ISNA(VLOOKUP($K8,'Puma Jan'!$A:$O,6,FALSE)),"0",VLOOKUP($K8,'Puma Jan'!$A:$O,6,FALSE))</f>
        <v>1247.8499999999999</v>
      </c>
      <c r="W8" s="80">
        <f>IF(ISNA(VLOOKUP($K8,'Puma Jan'!$A:$O,3,FALSE)),"0",VLOOKUP($K8,'Puma Jan'!$A:$O,3,FALSE))</f>
        <v>722.34</v>
      </c>
      <c r="X8" s="80">
        <f>IF(ISNA(VLOOKUP($K8,'Puma Feb'!$A:$O,6,FALSE)),"0",VLOOKUP($K8,'Puma Feb'!$A:$O,6,FALSE))</f>
        <v>403.06</v>
      </c>
      <c r="Y8" s="80">
        <f>IF(ISNA(VLOOKUP($K8,'Puma Feb'!$A:$O,3,FALSE)),"0",VLOOKUP($K8,'Puma Feb'!$A:$O,3,FALSE))</f>
        <v>231.46</v>
      </c>
      <c r="Z8" s="80">
        <f>IF(ISNA(VLOOKUP($K8,'Puma March'!$A:$O,6,FALSE)),"0",VLOOKUP($K8,'Puma March'!$A:$O,6,FALSE))</f>
        <v>494.96</v>
      </c>
      <c r="AA8" s="80">
        <f>IF(ISNA(VLOOKUP($K8,'Puma March'!$A:$O,3,FALSE)),"0",VLOOKUP($K8,'Puma March'!$A:$O,3,FALSE))</f>
        <v>244.35</v>
      </c>
      <c r="AB8" s="80">
        <f>IF(ISNA(VLOOKUP($K8,'Puma April'!$A:$O,6,FALSE)),"0",VLOOKUP($K8,'Puma April'!$A:$O,6,FALSE))</f>
        <v>577.97</v>
      </c>
      <c r="AC8" s="80">
        <f>IF(ISNA(VLOOKUP($K8,'Puma April'!$A:$O,3,FALSE)),"0",VLOOKUP($K8,'Puma April'!$A:$O,3,FALSE))</f>
        <v>283.2</v>
      </c>
      <c r="AD8" s="80">
        <f>IF(ISNA(VLOOKUP($K8,'Puma May'!$A:$O,6,FALSE)),"0",VLOOKUP($K8,'Puma May'!$A:$O,6,FALSE))</f>
        <v>397.24</v>
      </c>
      <c r="AE8" s="80">
        <f>IF(ISNA(VLOOKUP($K8,'Puma May'!$A:$O,3,FALSE)),"0",VLOOKUP($K8,'Puma May'!$A:$O,3,FALSE))</f>
        <v>196.19</v>
      </c>
      <c r="AF8" s="80">
        <f>IF(ISNA(VLOOKUP($K8,'Puma June'!$A:$O,6,FALSE)),"0",VLOOKUP($K8,'Puma June'!$A:$O,6,FALSE))</f>
        <v>531.91999999999996</v>
      </c>
      <c r="AG8" s="80">
        <f>IF(ISNA(VLOOKUP($K8,'Puma June'!$A:$O,3,FALSE)),"0",VLOOKUP($K8,'Puma June'!$A:$O,3,FALSE))</f>
        <v>235.97</v>
      </c>
      <c r="AH8" s="80">
        <f>IF(ISNA(VLOOKUP($K8,'Puma July'!$A:$O,6,FALSE)),"0",VLOOKUP($K8,'Puma July'!$A:$O,6,FALSE))</f>
        <v>1772.28</v>
      </c>
      <c r="AI8" s="80">
        <f>IF(ISNA(VLOOKUP($K8,'Puma July'!$A:$O,3,FALSE)),"0",VLOOKUP($K8,'Puma July'!$A:$O,3,FALSE))</f>
        <v>710.57</v>
      </c>
      <c r="AJ8" s="80" t="str">
        <f>IF(ISNA(VLOOKUP($K8,'Puma Aug'!$A:$O,6,FALSE)),"0",VLOOKUP($K8,'Puma Aug'!$A:$O,6,FALSE))</f>
        <v>0</v>
      </c>
      <c r="AK8" s="80" t="str">
        <f>IF(ISNA(VLOOKUP($K8,'Puma Aug'!$A:$O,3,FALSE)),"0",VLOOKUP($K8,'Puma Aug'!$A:$O,3,FALSE))</f>
        <v>0</v>
      </c>
      <c r="AL8" s="80" t="str">
        <f>IF(ISNA(VLOOKUP($K8,'Puma Sep'!$A:$O,6,FALSE)),"0",VLOOKUP($K8,'Puma Sep'!$A:$O,6,FALSE))</f>
        <v>0</v>
      </c>
      <c r="AM8" s="80" t="str">
        <f>IF(ISNA(VLOOKUP($K8,'Puma Sep'!$A:$O,3,FALSE)),"0",VLOOKUP($K8,'Puma Sep'!$A:$O,3,FALSE))</f>
        <v>0</v>
      </c>
      <c r="AN8" s="80">
        <f>IF(ISNA(VLOOKUP($K8,'Puma Oct'!$A:$O,6,FALSE)),"0",VLOOKUP($K8,'Puma Oct'!$A:$O,6,FALSE))</f>
        <v>1781.67</v>
      </c>
      <c r="AO8" s="80">
        <f>IF(ISNA(VLOOKUP($K8,'Puma Oct'!$A:$O,3,FALSE)),"0",VLOOKUP($K8,'Puma Oct'!$A:$O,3,FALSE))</f>
        <v>701.91</v>
      </c>
      <c r="AP8" s="38">
        <f>IF(ISNA(VLOOKUP($K8,'Puma Nov'!$A:$O,6,FALSE)),"0",VLOOKUP($K8,'Puma Nov'!$A:$O,6,FALSE))</f>
        <v>806.85</v>
      </c>
      <c r="AQ8" s="38">
        <f>IF(ISNA(VLOOKUP($K8,'Puma Nov'!$A:$O,3,FALSE)),"0",VLOOKUP($K8,'Puma Nov'!$A:$O,3,FALSE))</f>
        <v>309.81</v>
      </c>
      <c r="AR8" s="38" t="str">
        <f>IF(ISNA(VLOOKUP($K8,'Puma Dec'!$A:$O,6,FALSE)),"0",VLOOKUP($K8,'Puma Dec'!$A:$O,6,FALSE))</f>
        <v>0</v>
      </c>
      <c r="AS8" s="38" t="str">
        <f>IF(ISNA(VLOOKUP($K8,'Puma Dec'!$A:$O,3,FALSE)),"0",VLOOKUP($K8,'Puma Dec'!$A:$O,3,FALSE))</f>
        <v>0</v>
      </c>
      <c r="AT8" s="55">
        <f t="shared" si="0"/>
        <v>8013.8000000000011</v>
      </c>
      <c r="AU8" s="56">
        <f t="shared" si="0"/>
        <v>3635.7999999999997</v>
      </c>
      <c r="AV8" s="8"/>
    </row>
    <row r="9" spans="1:48" x14ac:dyDescent="0.3">
      <c r="A9" s="105" t="s">
        <v>175</v>
      </c>
      <c r="B9" s="106">
        <v>229815</v>
      </c>
      <c r="C9" s="107" t="s">
        <v>176</v>
      </c>
      <c r="D9" s="43"/>
      <c r="E9" s="108">
        <v>44012</v>
      </c>
      <c r="F9" s="109" t="s">
        <v>177</v>
      </c>
      <c r="G9" s="120"/>
      <c r="H9" s="121" t="s">
        <v>158</v>
      </c>
      <c r="I9" s="43"/>
      <c r="J9" s="125" t="s">
        <v>159</v>
      </c>
      <c r="K9" s="112">
        <v>22257561</v>
      </c>
      <c r="L9" s="51" t="s">
        <v>166</v>
      </c>
      <c r="M9" s="113" t="s">
        <v>35</v>
      </c>
      <c r="N9" s="113" t="s">
        <v>36</v>
      </c>
      <c r="O9" s="113" t="s">
        <v>36</v>
      </c>
      <c r="P9" s="114" t="s">
        <v>145</v>
      </c>
      <c r="Q9" s="123">
        <v>5</v>
      </c>
      <c r="R9" s="116">
        <v>25742</v>
      </c>
      <c r="S9" s="117" t="s">
        <v>160</v>
      </c>
      <c r="T9" s="118" t="str">
        <f t="shared" si="1"/>
        <v>010000069452574201623</v>
      </c>
      <c r="U9" s="47"/>
      <c r="V9" s="80">
        <f>IF(ISNA(VLOOKUP($K9,'Puma Jan'!$A:$O,6,FALSE)),"0",VLOOKUP($K9,'Puma Jan'!$A:$O,6,FALSE))</f>
        <v>144.59</v>
      </c>
      <c r="W9" s="80">
        <f>IF(ISNA(VLOOKUP($K9,'Puma Jan'!$A:$O,3,FALSE)),"0",VLOOKUP($K9,'Puma Jan'!$A:$O,3,FALSE))</f>
        <v>81.45</v>
      </c>
      <c r="X9" s="80">
        <f>IF(ISNA(VLOOKUP($K9,'Puma Feb'!$A:$O,6,FALSE)),"0",VLOOKUP($K9,'Puma Feb'!$A:$O,6,FALSE))</f>
        <v>168.37</v>
      </c>
      <c r="Y9" s="80">
        <f>IF(ISNA(VLOOKUP($K9,'Puma Feb'!$A:$O,3,FALSE)),"0",VLOOKUP($K9,'Puma Feb'!$A:$O,3,FALSE))</f>
        <v>94.47</v>
      </c>
      <c r="Z9" s="80">
        <f>IF(ISNA(VLOOKUP($K9,'Puma March'!$A:$O,6,FALSE)),"0",VLOOKUP($K9,'Puma March'!$A:$O,6,FALSE))</f>
        <v>387.88</v>
      </c>
      <c r="AA9" s="80">
        <f>IF(ISNA(VLOOKUP($K9,'Puma March'!$A:$O,3,FALSE)),"0",VLOOKUP($K9,'Puma March'!$A:$O,3,FALSE))</f>
        <v>194.37</v>
      </c>
      <c r="AB9" s="80" t="str">
        <f>IF(ISNA(VLOOKUP($K9,'Puma April'!$A:$O,6,FALSE)),"0",VLOOKUP($K9,'Puma April'!$A:$O,6,FALSE))</f>
        <v>0</v>
      </c>
      <c r="AC9" s="80" t="str">
        <f>IF(ISNA(VLOOKUP($K9,'Puma April'!$A:$O,3,FALSE)),"0",VLOOKUP($K9,'Puma April'!$A:$O,3,FALSE))</f>
        <v>0</v>
      </c>
      <c r="AD9" s="80">
        <f>IF(ISNA(VLOOKUP($K9,'Puma May'!$A:$O,6,FALSE)),"0",VLOOKUP($K9,'Puma May'!$A:$O,6,FALSE))</f>
        <v>188.43</v>
      </c>
      <c r="AE9" s="80">
        <f>IF(ISNA(VLOOKUP($K9,'Puma May'!$A:$O,3,FALSE)),"0",VLOOKUP($K9,'Puma May'!$A:$O,3,FALSE))</f>
        <v>98.81</v>
      </c>
      <c r="AF9" s="80">
        <f>IF(ISNA(VLOOKUP($K9,'Puma June'!$A:$O,6,FALSE)),"0",VLOOKUP($K9,'Puma June'!$A:$O,6,FALSE))</f>
        <v>985.75</v>
      </c>
      <c r="AG9" s="80">
        <f>IF(ISNA(VLOOKUP($K9,'Puma June'!$A:$O,3,FALSE)),"0",VLOOKUP($K9,'Puma June'!$A:$O,3,FALSE))</f>
        <v>459.16</v>
      </c>
      <c r="AH9" s="80">
        <f>IF(ISNA(VLOOKUP($K9,'Puma July'!$A:$O,6,FALSE)),"0",VLOOKUP($K9,'Puma July'!$A:$O,6,FALSE))</f>
        <v>64.180000000000007</v>
      </c>
      <c r="AI9" s="80">
        <f>IF(ISNA(VLOOKUP($K9,'Puma July'!$A:$O,3,FALSE)),"0",VLOOKUP($K9,'Puma July'!$A:$O,3,FALSE))</f>
        <v>28.31</v>
      </c>
      <c r="AJ9" s="80">
        <f>IF(ISNA(VLOOKUP($K9,'Puma Aug'!$A:$O,6,FALSE)),"0",VLOOKUP($K9,'Puma Aug'!$A:$O,6,FALSE))</f>
        <v>225.36</v>
      </c>
      <c r="AK9" s="80">
        <f>IF(ISNA(VLOOKUP($K9,'Puma Aug'!$A:$O,3,FALSE)),"0",VLOOKUP($K9,'Puma Aug'!$A:$O,3,FALSE))</f>
        <v>106.96</v>
      </c>
      <c r="AL9" s="80">
        <f>IF(ISNA(VLOOKUP($K9,'Puma Sep'!$A:$O,6,FALSE)),"0",VLOOKUP($K9,'Puma Sep'!$A:$O,6,FALSE))</f>
        <v>90.1</v>
      </c>
      <c r="AM9" s="80">
        <f>IF(ISNA(VLOOKUP($K9,'Puma Sep'!$A:$O,3,FALSE)),"0",VLOOKUP($K9,'Puma Sep'!$A:$O,3,FALSE))</f>
        <v>45.76</v>
      </c>
      <c r="AN9" s="80">
        <f>IF(ISNA(VLOOKUP($K9,'Puma Oct'!$A:$O,6,FALSE)),"0",VLOOKUP($K9,'Puma Oct'!$A:$O,6,FALSE))</f>
        <v>320.33</v>
      </c>
      <c r="AO9" s="80">
        <f>IF(ISNA(VLOOKUP($K9,'Puma Oct'!$A:$O,3,FALSE)),"0",VLOOKUP($K9,'Puma Oct'!$A:$O,3,FALSE))</f>
        <v>138.87</v>
      </c>
      <c r="AP9" s="38">
        <f>IF(ISNA(VLOOKUP($K9,'Puma Nov'!$A:$O,6,FALSE)),"0",VLOOKUP($K9,'Puma Nov'!$A:$O,6,FALSE))</f>
        <v>528.61</v>
      </c>
      <c r="AQ9" s="38">
        <f>IF(ISNA(VLOOKUP($K9,'Puma Nov'!$A:$O,3,FALSE)),"0",VLOOKUP($K9,'Puma Nov'!$A:$O,3,FALSE))</f>
        <v>234.29</v>
      </c>
      <c r="AR9" s="38" t="str">
        <f>IF(ISNA(VLOOKUP($K9,'Puma Dec'!$A:$O,6,FALSE)),"0",VLOOKUP($K9,'Puma Dec'!$A:$O,6,FALSE))</f>
        <v>0</v>
      </c>
      <c r="AS9" s="38" t="str">
        <f>IF(ISNA(VLOOKUP($K9,'Puma Dec'!$A:$O,3,FALSE)),"0",VLOOKUP($K9,'Puma Dec'!$A:$O,3,FALSE))</f>
        <v>0</v>
      </c>
      <c r="AT9" s="55">
        <f t="shared" si="0"/>
        <v>3103.6</v>
      </c>
      <c r="AU9" s="56">
        <f t="shared" si="0"/>
        <v>1482.4499999999998</v>
      </c>
      <c r="AV9" s="8"/>
    </row>
    <row r="10" spans="1:48" x14ac:dyDescent="0.3">
      <c r="A10" s="105" t="s">
        <v>178</v>
      </c>
      <c r="B10" s="106">
        <v>229811</v>
      </c>
      <c r="C10" s="107" t="s">
        <v>179</v>
      </c>
      <c r="D10" s="43"/>
      <c r="E10" s="108">
        <v>44012</v>
      </c>
      <c r="F10" s="126">
        <v>9403</v>
      </c>
      <c r="G10" s="120">
        <v>1</v>
      </c>
      <c r="H10" s="121" t="s">
        <v>158</v>
      </c>
      <c r="I10" s="43"/>
      <c r="J10" s="125" t="s">
        <v>172</v>
      </c>
      <c r="K10" s="227">
        <v>23309833</v>
      </c>
      <c r="L10" s="51"/>
      <c r="M10" s="127" t="s">
        <v>35</v>
      </c>
      <c r="N10" s="127" t="s">
        <v>36</v>
      </c>
      <c r="O10" s="127" t="s">
        <v>36</v>
      </c>
      <c r="P10" s="127" t="s">
        <v>145</v>
      </c>
      <c r="Q10" s="123">
        <v>5</v>
      </c>
      <c r="R10" s="123">
        <v>25742</v>
      </c>
      <c r="S10" s="128">
        <v>12154</v>
      </c>
      <c r="T10" s="118" t="str">
        <f t="shared" si="1"/>
        <v>010000069452574212154</v>
      </c>
      <c r="U10" s="47" t="s">
        <v>180</v>
      </c>
      <c r="V10" s="80" t="str">
        <f>IF(ISNA(VLOOKUP($K10,'Puma Jan'!$A:$O,6,FALSE)),"0",VLOOKUP($K10,'Puma Jan'!$A:$O,6,FALSE))</f>
        <v>0</v>
      </c>
      <c r="W10" s="80" t="str">
        <f>IF(ISNA(VLOOKUP($K10,'Puma Jan'!$A:$O,3,FALSE)),"0",VLOOKUP($K10,'Puma Jan'!$A:$O,3,FALSE))</f>
        <v>0</v>
      </c>
      <c r="X10" s="80" t="str">
        <f>IF(ISNA(VLOOKUP($K10,'Puma Feb'!$A:$O,6,FALSE)),"0",VLOOKUP($K10,'Puma Feb'!$A:$O,6,FALSE))</f>
        <v>0</v>
      </c>
      <c r="Y10" s="80" t="str">
        <f>IF(ISNA(VLOOKUP($K10,'Puma Feb'!$A:$O,3,FALSE)),"0",VLOOKUP($K10,'Puma Feb'!$A:$O,3,FALSE))</f>
        <v>0</v>
      </c>
      <c r="Z10" s="80" t="str">
        <f>IF(ISNA(VLOOKUP($K10,'Puma March'!$A:$O,6,FALSE)),"0",VLOOKUP($K10,'Puma March'!$A:$O,6,FALSE))</f>
        <v>0</v>
      </c>
      <c r="AA10" s="80" t="str">
        <f>IF(ISNA(VLOOKUP($K10,'Puma March'!$A:$O,3,FALSE)),"0",VLOOKUP($K10,'Puma March'!$A:$O,3,FALSE))</f>
        <v>0</v>
      </c>
      <c r="AB10" s="80" t="str">
        <f>IF(ISNA(VLOOKUP($K10,'Puma April'!$A:$O,6,FALSE)),"0",VLOOKUP($K10,'Puma April'!$A:$O,6,FALSE))</f>
        <v>0</v>
      </c>
      <c r="AC10" s="80" t="str">
        <f>IF(ISNA(VLOOKUP($K10,'Puma April'!$A:$O,3,FALSE)),"0",VLOOKUP($K10,'Puma April'!$A:$O,3,FALSE))</f>
        <v>0</v>
      </c>
      <c r="AD10" s="80" t="str">
        <f>IF(ISNA(VLOOKUP($K10,'Puma May'!$A:$O,6,FALSE)),"0",VLOOKUP($K10,'Puma May'!$A:$O,6,FALSE))</f>
        <v>0</v>
      </c>
      <c r="AE10" s="80" t="str">
        <f>IF(ISNA(VLOOKUP($K10,'Puma May'!$A:$O,3,FALSE)),"0",VLOOKUP($K10,'Puma May'!$A:$O,3,FALSE))</f>
        <v>0</v>
      </c>
      <c r="AF10" s="80" t="str">
        <f>IF(ISNA(VLOOKUP($K10,'Puma June'!$A:$O,6,FALSE)),"0",VLOOKUP($K10,'Puma June'!$A:$O,6,FALSE))</f>
        <v>0</v>
      </c>
      <c r="AG10" s="80" t="str">
        <f>IF(ISNA(VLOOKUP($K10,'Puma June'!$A:$O,3,FALSE)),"0",VLOOKUP($K10,'Puma June'!$A:$O,3,FALSE))</f>
        <v>0</v>
      </c>
      <c r="AH10" s="80" t="str">
        <f>IF(ISNA(VLOOKUP($K10,'Puma July'!$A:$O,6,FALSE)),"0",VLOOKUP($K10,'Puma July'!$A:$O,6,FALSE))</f>
        <v>0</v>
      </c>
      <c r="AI10" s="80" t="str">
        <f>IF(ISNA(VLOOKUP($K10,'Puma July'!$A:$O,3,FALSE)),"0",VLOOKUP($K10,'Puma July'!$A:$O,3,FALSE))</f>
        <v>0</v>
      </c>
      <c r="AJ10" s="80" t="str">
        <f>IF(ISNA(VLOOKUP($K10,'Puma Aug'!$A:$O,6,FALSE)),"0",VLOOKUP($K10,'Puma Aug'!$A:$O,6,FALSE))</f>
        <v>0</v>
      </c>
      <c r="AK10" s="80" t="str">
        <f>IF(ISNA(VLOOKUP($K10,'Puma Aug'!$A:$O,3,FALSE)),"0",VLOOKUP($K10,'Puma Aug'!$A:$O,3,FALSE))</f>
        <v>0</v>
      </c>
      <c r="AL10" s="80" t="str">
        <f>IF(ISNA(VLOOKUP($K10,'Puma Sep'!$A:$O,6,FALSE)),"0",VLOOKUP($K10,'Puma Sep'!$A:$O,6,FALSE))</f>
        <v>0</v>
      </c>
      <c r="AM10" s="80" t="str">
        <f>IF(ISNA(VLOOKUP($K10,'Puma Sep'!$A:$O,3,FALSE)),"0",VLOOKUP($K10,'Puma Sep'!$A:$O,3,FALSE))</f>
        <v>0</v>
      </c>
      <c r="AN10" s="80" t="str">
        <f>IF(ISNA(VLOOKUP($K10,'Puma Oct'!$A:$O,6,FALSE)),"0",VLOOKUP($K10,'Puma Oct'!$A:$O,6,FALSE))</f>
        <v>0</v>
      </c>
      <c r="AO10" s="80" t="str">
        <f>IF(ISNA(VLOOKUP($K10,'Puma Oct'!$A:$O,3,FALSE)),"0",VLOOKUP($K10,'Puma Oct'!$A:$O,3,FALSE))</f>
        <v>0</v>
      </c>
      <c r="AP10" s="38" t="str">
        <f>IF(ISNA(VLOOKUP($K10,'Puma Nov'!$A:$O,6,FALSE)),"0",VLOOKUP($K10,'Puma Nov'!$A:$O,6,FALSE))</f>
        <v>0</v>
      </c>
      <c r="AQ10" s="38" t="str">
        <f>IF(ISNA(VLOOKUP($K10,'Puma Nov'!$A:$O,3,FALSE)),"0",VLOOKUP($K10,'Puma Nov'!$A:$O,3,FALSE))</f>
        <v>0</v>
      </c>
      <c r="AR10" s="38" t="str">
        <f>IF(ISNA(VLOOKUP($K10,'Puma Dec'!$A:$O,6,FALSE)),"0",VLOOKUP($K10,'Puma Dec'!$A:$O,6,FALSE))</f>
        <v>0</v>
      </c>
      <c r="AS10" s="38" t="str">
        <f>IF(ISNA(VLOOKUP($K10,'Puma Dec'!$A:$O,3,FALSE)),"0",VLOOKUP($K10,'Puma Dec'!$A:$O,3,FALSE))</f>
        <v>0</v>
      </c>
      <c r="AT10" s="55">
        <f t="shared" si="0"/>
        <v>0</v>
      </c>
      <c r="AU10" s="56">
        <f t="shared" si="0"/>
        <v>0</v>
      </c>
      <c r="AV10" s="8"/>
    </row>
    <row r="11" spans="1:48" x14ac:dyDescent="0.3">
      <c r="A11" s="105" t="s">
        <v>418</v>
      </c>
      <c r="B11" s="106">
        <v>229812</v>
      </c>
      <c r="C11" s="107" t="s">
        <v>179</v>
      </c>
      <c r="D11" s="43"/>
      <c r="E11" s="108">
        <v>44013</v>
      </c>
      <c r="F11" s="126">
        <v>9403</v>
      </c>
      <c r="G11" s="120">
        <v>1</v>
      </c>
      <c r="H11" s="121" t="s">
        <v>158</v>
      </c>
      <c r="I11" s="43"/>
      <c r="J11" s="125" t="s">
        <v>172</v>
      </c>
      <c r="K11" s="112">
        <v>59114834</v>
      </c>
      <c r="L11" s="51"/>
      <c r="M11" s="127" t="s">
        <v>35</v>
      </c>
      <c r="N11" s="127" t="s">
        <v>36</v>
      </c>
      <c r="O11" s="127" t="s">
        <v>36</v>
      </c>
      <c r="P11" s="127" t="s">
        <v>145</v>
      </c>
      <c r="Q11" s="123">
        <v>5</v>
      </c>
      <c r="R11" s="123">
        <v>25742</v>
      </c>
      <c r="S11" s="128">
        <v>12154</v>
      </c>
      <c r="T11" s="118" t="str">
        <f>CONCATENATE(M11,N11,O11,P11,Q11,R11,S11)</f>
        <v>010000069452574212154</v>
      </c>
      <c r="U11" s="47" t="s">
        <v>660</v>
      </c>
      <c r="V11" s="80" t="str">
        <f>IF(ISNA(VLOOKUP($K11,'Puma Jan'!$A:$O,6,FALSE)),"0",VLOOKUP($K11,'Puma Jan'!$A:$O,6,FALSE))</f>
        <v>0</v>
      </c>
      <c r="W11" s="80" t="str">
        <f>IF(ISNA(VLOOKUP($K11,'Puma Jan'!$A:$O,3,FALSE)),"0",VLOOKUP($K11,'Puma Jan'!$A:$O,3,FALSE))</f>
        <v>0</v>
      </c>
      <c r="X11" s="80" t="str">
        <f>IF(ISNA(VLOOKUP($K11,'Puma Feb'!$A:$O,6,FALSE)),"0",VLOOKUP($K11,'Puma Feb'!$A:$O,6,FALSE))</f>
        <v>0</v>
      </c>
      <c r="Y11" s="80" t="str">
        <f>IF(ISNA(VLOOKUP($K11,'Puma Feb'!$A:$O,3,FALSE)),"0",VLOOKUP($K11,'Puma Feb'!$A:$O,3,FALSE))</f>
        <v>0</v>
      </c>
      <c r="Z11" s="80"/>
      <c r="AA11" s="80"/>
      <c r="AB11" s="80">
        <f>IF(ISNA(VLOOKUP($K11,'Puma April'!$A:$O,6,FALSE)),"0",VLOOKUP($K11,'Puma April'!$A:$O,6,FALSE))</f>
        <v>34.229999999999997</v>
      </c>
      <c r="AC11" s="80">
        <f>IF(ISNA(VLOOKUP($K11,'Puma April'!$A:$O,3,FALSE)),"0",VLOOKUP($K11,'Puma April'!$A:$O,3,FALSE))</f>
        <v>21.92</v>
      </c>
      <c r="AD11" s="80">
        <f>IF(ISNA(VLOOKUP($K11,'Puma May'!$A:$O,6,FALSE)),"0",VLOOKUP($K11,'Puma May'!$A:$O,6,FALSE))</f>
        <v>149.82</v>
      </c>
      <c r="AE11" s="80">
        <f>IF(ISNA(VLOOKUP($K11,'Puma May'!$A:$O,3,FALSE)),"0",VLOOKUP($K11,'Puma May'!$A:$O,3,FALSE))</f>
        <v>66.959999999999994</v>
      </c>
      <c r="AF11" s="80" t="str">
        <f>IF(ISNA(VLOOKUP($K11,'Puma June'!$A:$O,6,FALSE)),"0",VLOOKUP($K11,'Puma June'!$A:$O,6,FALSE))</f>
        <v>0</v>
      </c>
      <c r="AG11" s="80" t="str">
        <f>IF(ISNA(VLOOKUP($K11,'Puma June'!$A:$O,3,FALSE)),"0",VLOOKUP($K11,'Puma June'!$A:$O,3,FALSE))</f>
        <v>0</v>
      </c>
      <c r="AH11" s="80" t="str">
        <f>IF(ISNA(VLOOKUP($K11,'Puma July'!$A:$O,6,FALSE)),"0",VLOOKUP($K11,'Puma July'!$A:$O,6,FALSE))</f>
        <v>0</v>
      </c>
      <c r="AI11" s="80" t="str">
        <f>IF(ISNA(VLOOKUP($K11,'Puma July'!$A:$O,3,FALSE)),"0",VLOOKUP($K11,'Puma July'!$A:$O,3,FALSE))</f>
        <v>0</v>
      </c>
      <c r="AJ11" s="80" t="str">
        <f>IF(ISNA(VLOOKUP($K11,'Puma Aug'!$A:$O,6,FALSE)),"0",VLOOKUP($K11,'Puma Aug'!$A:$O,6,FALSE))</f>
        <v>0</v>
      </c>
      <c r="AK11" s="80" t="str">
        <f>IF(ISNA(VLOOKUP($K11,'Puma Aug'!$A:$O,3,FALSE)),"0",VLOOKUP($K11,'Puma Aug'!$A:$O,3,FALSE))</f>
        <v>0</v>
      </c>
      <c r="AL11" s="80" t="str">
        <f>IF(ISNA(VLOOKUP($K11,'Puma Sep'!$A:$O,6,FALSE)),"0",VLOOKUP($K11,'Puma Sep'!$A:$O,6,FALSE))</f>
        <v>0</v>
      </c>
      <c r="AM11" s="80" t="str">
        <f>IF(ISNA(VLOOKUP($K11,'Puma Sep'!$A:$O,3,FALSE)),"0",VLOOKUP($K11,'Puma Sep'!$A:$O,3,FALSE))</f>
        <v>0</v>
      </c>
      <c r="AN11" s="80">
        <f>IF(ISNA(VLOOKUP($K11,'Puma Oct'!$A:$O,6,FALSE)),"0",VLOOKUP($K11,'Puma Oct'!$A:$O,6,FALSE))</f>
        <v>46.18</v>
      </c>
      <c r="AO11" s="80">
        <f>IF(ISNA(VLOOKUP($K11,'Puma Oct'!$A:$O,3,FALSE)),"0",VLOOKUP($K11,'Puma Oct'!$A:$O,3,FALSE))</f>
        <v>25.82</v>
      </c>
      <c r="AP11" s="38" t="str">
        <f>IF(ISNA(VLOOKUP($K11,'Puma Nov'!$A:$O,6,FALSE)),"0",VLOOKUP($K11,'Puma Nov'!$A:$O,6,FALSE))</f>
        <v>0</v>
      </c>
      <c r="AQ11" s="38" t="str">
        <f>IF(ISNA(VLOOKUP($K11,'Puma Nov'!$A:$O,3,FALSE)),"0",VLOOKUP($K11,'Puma Nov'!$A:$O,3,FALSE))</f>
        <v>0</v>
      </c>
      <c r="AR11" s="38">
        <f>IF(ISNA(VLOOKUP($K11,'Puma Dec'!$A:$O,6,FALSE)),"0",VLOOKUP($K11,'Puma Dec'!$A:$O,6,FALSE))</f>
        <v>47.83</v>
      </c>
      <c r="AS11" s="38">
        <f>IF(ISNA(VLOOKUP($K11,'Puma Dec'!$A:$O,3,FALSE)),"0",VLOOKUP($K11,'Puma Dec'!$A:$O,3,FALSE))</f>
        <v>25.18</v>
      </c>
      <c r="AT11" s="55"/>
      <c r="AU11" s="56"/>
      <c r="AV11" s="8"/>
    </row>
    <row r="12" spans="1:48" x14ac:dyDescent="0.3">
      <c r="A12" s="105" t="s">
        <v>181</v>
      </c>
      <c r="B12" s="106">
        <v>221630</v>
      </c>
      <c r="C12" s="107" t="s">
        <v>182</v>
      </c>
      <c r="D12" s="43"/>
      <c r="E12" s="108">
        <v>44012</v>
      </c>
      <c r="F12" s="109" t="s">
        <v>183</v>
      </c>
      <c r="G12" s="120">
        <v>1</v>
      </c>
      <c r="H12" s="121" t="s">
        <v>158</v>
      </c>
      <c r="I12" s="43"/>
      <c r="J12" s="125" t="s">
        <v>184</v>
      </c>
      <c r="K12" s="223">
        <v>23683559</v>
      </c>
      <c r="L12" s="51" t="s">
        <v>152</v>
      </c>
      <c r="M12" s="113" t="s">
        <v>35</v>
      </c>
      <c r="N12" s="113" t="s">
        <v>36</v>
      </c>
      <c r="O12" s="113" t="s">
        <v>36</v>
      </c>
      <c r="P12" s="114" t="s">
        <v>145</v>
      </c>
      <c r="Q12" s="115">
        <v>5</v>
      </c>
      <c r="R12" s="116">
        <v>25742</v>
      </c>
      <c r="S12" s="117" t="s">
        <v>185</v>
      </c>
      <c r="T12" s="118" t="str">
        <f t="shared" si="1"/>
        <v>010000069452574201835</v>
      </c>
      <c r="U12" s="211" t="s">
        <v>648</v>
      </c>
      <c r="V12" s="80" t="str">
        <f>IF(ISNA(VLOOKUP($K12,'Puma Jan'!$A:$O,6,FALSE)),"0",VLOOKUP($K12,'Puma Jan'!$A:$O,6,FALSE))</f>
        <v>0</v>
      </c>
      <c r="W12" s="80" t="str">
        <f>IF(ISNA(VLOOKUP($K12,'Puma Jan'!$A:$O,3,FALSE)),"0",VLOOKUP($K12,'Puma Jan'!$A:$O,3,FALSE))</f>
        <v>0</v>
      </c>
      <c r="X12" s="80" t="str">
        <f>IF(ISNA(VLOOKUP($K12,'Puma Feb'!$A:$O,6,FALSE)),"0",VLOOKUP($K12,'Puma Feb'!$A:$O,6,FALSE))</f>
        <v>0</v>
      </c>
      <c r="Y12" s="80" t="str">
        <f>IF(ISNA(VLOOKUP($K12,'Puma Feb'!$A:$O,3,FALSE)),"0",VLOOKUP($K12,'Puma Feb'!$A:$O,3,FALSE))</f>
        <v>0</v>
      </c>
      <c r="Z12" s="80" t="str">
        <f>IF(ISNA(VLOOKUP($K12,'Puma March'!$A:$O,6,FALSE)),"0",VLOOKUP($K12,'Puma March'!$A:$O,6,FALSE))</f>
        <v>0</v>
      </c>
      <c r="AA12" s="80" t="str">
        <f>IF(ISNA(VLOOKUP($K12,'Puma March'!$A:$O,3,FALSE)),"0",VLOOKUP($K12,'Puma March'!$A:$O,3,FALSE))</f>
        <v>0</v>
      </c>
      <c r="AB12" s="80" t="str">
        <f>IF(ISNA(VLOOKUP($K12,'Puma April'!$A:$O,6,FALSE)),"0",VLOOKUP($K12,'Puma April'!$A:$O,6,FALSE))</f>
        <v>0</v>
      </c>
      <c r="AC12" s="80" t="str">
        <f>IF(ISNA(VLOOKUP($K12,'Puma April'!$A:$O,3,FALSE)),"0",VLOOKUP($K12,'Puma April'!$A:$O,3,FALSE))</f>
        <v>0</v>
      </c>
      <c r="AD12" s="80" t="str">
        <f>IF(ISNA(VLOOKUP($K12,'Puma May'!$A:$O,6,FALSE)),"0",VLOOKUP($K12,'Puma May'!$A:$O,6,FALSE))</f>
        <v>0</v>
      </c>
      <c r="AE12" s="80" t="str">
        <f>IF(ISNA(VLOOKUP($K12,'Puma May'!$A:$O,3,FALSE)),"0",VLOOKUP($K12,'Puma May'!$A:$O,3,FALSE))</f>
        <v>0</v>
      </c>
      <c r="AF12" s="80" t="str">
        <f>IF(ISNA(VLOOKUP($K12,'Puma June'!$A:$O,6,FALSE)),"0",VLOOKUP($K12,'Puma June'!$A:$O,6,FALSE))</f>
        <v>0</v>
      </c>
      <c r="AG12" s="80" t="str">
        <f>IF(ISNA(VLOOKUP($K12,'Puma June'!$A:$O,3,FALSE)),"0",VLOOKUP($K12,'Puma June'!$A:$O,3,FALSE))</f>
        <v>0</v>
      </c>
      <c r="AH12" s="80" t="str">
        <f>IF(ISNA(VLOOKUP($K12,'Puma July'!$A:$O,6,FALSE)),"0",VLOOKUP($K12,'Puma July'!$A:$O,6,FALSE))</f>
        <v>0</v>
      </c>
      <c r="AI12" s="80" t="str">
        <f>IF(ISNA(VLOOKUP($K12,'Puma July'!$A:$O,3,FALSE)),"0",VLOOKUP($K12,'Puma July'!$A:$O,3,FALSE))</f>
        <v>0</v>
      </c>
      <c r="AJ12" s="80" t="str">
        <f>IF(ISNA(VLOOKUP($K12,'Puma Aug'!$A:$O,6,FALSE)),"0",VLOOKUP($K12,'Puma Aug'!$A:$O,6,FALSE))</f>
        <v>0</v>
      </c>
      <c r="AK12" s="80" t="str">
        <f>IF(ISNA(VLOOKUP($K12,'Puma Aug'!$A:$O,3,FALSE)),"0",VLOOKUP($K12,'Puma Aug'!$A:$O,3,FALSE))</f>
        <v>0</v>
      </c>
      <c r="AL12" s="80" t="str">
        <f>IF(ISNA(VLOOKUP($K12,'Puma Sep'!$A:$O,6,FALSE)),"0",VLOOKUP($K12,'Puma Sep'!$A:$O,6,FALSE))</f>
        <v>0</v>
      </c>
      <c r="AM12" s="80" t="str">
        <f>IF(ISNA(VLOOKUP($K12,'Puma Sep'!$A:$O,3,FALSE)),"0",VLOOKUP($K12,'Puma Sep'!$A:$O,3,FALSE))</f>
        <v>0</v>
      </c>
      <c r="AN12" s="80" t="str">
        <f>IF(ISNA(VLOOKUP($K12,'Puma Oct'!$A:$O,6,FALSE)),"0",VLOOKUP($K12,'Puma Oct'!$A:$O,6,FALSE))</f>
        <v>0</v>
      </c>
      <c r="AO12" s="80" t="str">
        <f>IF(ISNA(VLOOKUP($K12,'Puma Oct'!$A:$O,3,FALSE)),"0",VLOOKUP($K12,'Puma Oct'!$A:$O,3,FALSE))</f>
        <v>0</v>
      </c>
      <c r="AP12" s="38" t="str">
        <f>IF(ISNA(VLOOKUP($K12,'Puma Nov'!$A:$O,6,FALSE)),"0",VLOOKUP($K12,'Puma Nov'!$A:$O,6,FALSE))</f>
        <v>0</v>
      </c>
      <c r="AQ12" s="38" t="str">
        <f>IF(ISNA(VLOOKUP($K12,'Puma Nov'!$A:$O,3,FALSE)),"0",VLOOKUP($K12,'Puma Nov'!$A:$O,3,FALSE))</f>
        <v>0</v>
      </c>
      <c r="AR12" s="38" t="str">
        <f>IF(ISNA(VLOOKUP($K12,'Puma Dec'!$A:$O,6,FALSE)),"0",VLOOKUP($K12,'Puma Dec'!$A:$O,6,FALSE))</f>
        <v>0</v>
      </c>
      <c r="AS12" s="38" t="str">
        <f>IF(ISNA(VLOOKUP($K12,'Puma Dec'!$A:$O,3,FALSE)),"0",VLOOKUP($K12,'Puma Dec'!$A:$O,3,FALSE))</f>
        <v>0</v>
      </c>
      <c r="AT12" s="55">
        <f t="shared" si="0"/>
        <v>0</v>
      </c>
      <c r="AU12" s="56">
        <f t="shared" si="0"/>
        <v>0</v>
      </c>
      <c r="AV12" s="8"/>
    </row>
    <row r="13" spans="1:48" x14ac:dyDescent="0.3">
      <c r="A13" s="105" t="s">
        <v>181</v>
      </c>
      <c r="B13" s="106">
        <v>221630</v>
      </c>
      <c r="C13" s="107" t="s">
        <v>182</v>
      </c>
      <c r="D13" s="43"/>
      <c r="E13" s="108">
        <v>44012</v>
      </c>
      <c r="F13" s="109" t="s">
        <v>183</v>
      </c>
      <c r="G13" s="120">
        <v>1</v>
      </c>
      <c r="H13" s="121" t="s">
        <v>158</v>
      </c>
      <c r="I13" s="43"/>
      <c r="J13" s="125" t="s">
        <v>184</v>
      </c>
      <c r="K13" s="223">
        <v>55330541</v>
      </c>
      <c r="L13" s="51" t="s">
        <v>152</v>
      </c>
      <c r="M13" s="113" t="s">
        <v>35</v>
      </c>
      <c r="N13" s="113" t="s">
        <v>36</v>
      </c>
      <c r="O13" s="113" t="s">
        <v>36</v>
      </c>
      <c r="P13" s="114" t="s">
        <v>145</v>
      </c>
      <c r="Q13" s="115">
        <v>5</v>
      </c>
      <c r="R13" s="116">
        <v>25742</v>
      </c>
      <c r="S13" s="117" t="s">
        <v>185</v>
      </c>
      <c r="T13" s="118" t="str">
        <f>CONCATENATE(M13,N13,O13,P13,Q13,R13,S13)</f>
        <v>010000069452574201835</v>
      </c>
      <c r="U13" s="211" t="s">
        <v>649</v>
      </c>
      <c r="V13" s="80" t="str">
        <f>IF(ISNA(VLOOKUP($K13,'Puma Jan'!$A:$O,6,FALSE)),"0",VLOOKUP($K13,'Puma Jan'!$A:$O,6,FALSE))</f>
        <v>0</v>
      </c>
      <c r="W13" s="80" t="str">
        <f>IF(ISNA(VLOOKUP($K13,'Puma Jan'!$A:$O,3,FALSE)),"0",VLOOKUP($K13,'Puma Jan'!$A:$O,3,FALSE))</f>
        <v>0</v>
      </c>
      <c r="X13" s="80" t="str">
        <f>IF(ISNA(VLOOKUP($K13,'Puma Feb'!$A:$O,6,FALSE)),"0",VLOOKUP($K13,'Puma Feb'!$A:$O,6,FALSE))</f>
        <v>0</v>
      </c>
      <c r="Y13" s="80" t="str">
        <f>IF(ISNA(VLOOKUP($K13,'Puma Feb'!$A:$O,3,FALSE)),"0",VLOOKUP($K13,'Puma Feb'!$A:$O,3,FALSE))</f>
        <v>0</v>
      </c>
      <c r="Z13" s="80"/>
      <c r="AA13" s="80"/>
      <c r="AB13" s="80" t="str">
        <f>IF(ISNA(VLOOKUP($K13,'Puma April'!$A:$O,6,FALSE)),"0",VLOOKUP($K13,'Puma April'!$A:$O,6,FALSE))</f>
        <v>0</v>
      </c>
      <c r="AC13" s="80" t="str">
        <f>IF(ISNA(VLOOKUP($K13,'Puma April'!$A:$O,3,FALSE)),"0",VLOOKUP($K13,'Puma April'!$A:$O,3,FALSE))</f>
        <v>0</v>
      </c>
      <c r="AD13" s="80" t="str">
        <f>IF(ISNA(VLOOKUP($K13,'Puma May'!$A:$O,6,FALSE)),"0",VLOOKUP($K13,'Puma May'!$A:$O,6,FALSE))</f>
        <v>0</v>
      </c>
      <c r="AE13" s="80" t="str">
        <f>IF(ISNA(VLOOKUP($K13,'Puma May'!$A:$O,3,FALSE)),"0",VLOOKUP($K13,'Puma May'!$A:$O,3,FALSE))</f>
        <v>0</v>
      </c>
      <c r="AF13" s="80" t="str">
        <f>IF(ISNA(VLOOKUP($K13,'Puma June'!$A:$O,6,FALSE)),"0",VLOOKUP($K13,'Puma June'!$A:$O,6,FALSE))</f>
        <v>0</v>
      </c>
      <c r="AG13" s="80" t="str">
        <f>IF(ISNA(VLOOKUP($K13,'Puma June'!$A:$O,3,FALSE)),"0",VLOOKUP($K13,'Puma June'!$A:$O,3,FALSE))</f>
        <v>0</v>
      </c>
      <c r="AH13" s="80" t="str">
        <f>IF(ISNA(VLOOKUP($K13,'Puma July'!$A:$O,6,FALSE)),"0",VLOOKUP($K13,'Puma July'!$A:$O,6,FALSE))</f>
        <v>0</v>
      </c>
      <c r="AI13" s="80" t="str">
        <f>IF(ISNA(VLOOKUP($K13,'Puma July'!$A:$O,3,FALSE)),"0",VLOOKUP($K13,'Puma July'!$A:$O,3,FALSE))</f>
        <v>0</v>
      </c>
      <c r="AJ13" s="80" t="str">
        <f>IF(ISNA(VLOOKUP($K13,'Puma Aug'!$A:$O,6,FALSE)),"0",VLOOKUP($K13,'Puma Aug'!$A:$O,6,FALSE))</f>
        <v>0</v>
      </c>
      <c r="AK13" s="80" t="str">
        <f>IF(ISNA(VLOOKUP($K13,'Puma Aug'!$A:$O,3,FALSE)),"0",VLOOKUP($K13,'Puma Aug'!$A:$O,3,FALSE))</f>
        <v>0</v>
      </c>
      <c r="AL13" s="80" t="str">
        <f>IF(ISNA(VLOOKUP($K13,'Puma Sep'!$A:$O,6,FALSE)),"0",VLOOKUP($K13,'Puma Sep'!$A:$O,6,FALSE))</f>
        <v>0</v>
      </c>
      <c r="AM13" s="80" t="str">
        <f>IF(ISNA(VLOOKUP($K13,'Puma Sep'!$A:$O,3,FALSE)),"0",VLOOKUP($K13,'Puma Sep'!$A:$O,3,FALSE))</f>
        <v>0</v>
      </c>
      <c r="AN13" s="80" t="str">
        <f>IF(ISNA(VLOOKUP($K13,'Puma Oct'!$A:$O,6,FALSE)),"0",VLOOKUP($K13,'Puma Oct'!$A:$O,6,FALSE))</f>
        <v>0</v>
      </c>
      <c r="AO13" s="80" t="str">
        <f>IF(ISNA(VLOOKUP($K13,'Puma Oct'!$A:$O,3,FALSE)),"0",VLOOKUP($K13,'Puma Oct'!$A:$O,3,FALSE))</f>
        <v>0</v>
      </c>
      <c r="AP13" s="38" t="str">
        <f>IF(ISNA(VLOOKUP($K13,'Puma Nov'!$A:$O,6,FALSE)),"0",VLOOKUP($K13,'Puma Nov'!$A:$O,6,FALSE))</f>
        <v>0</v>
      </c>
      <c r="AQ13" s="38" t="str">
        <f>IF(ISNA(VLOOKUP($K13,'Puma Nov'!$A:$O,3,FALSE)),"0",VLOOKUP($K13,'Puma Nov'!$A:$O,3,FALSE))</f>
        <v>0</v>
      </c>
      <c r="AR13" s="38" t="str">
        <f>IF(ISNA(VLOOKUP($K13,'Puma Dec'!$A:$O,6,FALSE)),"0",VLOOKUP($K13,'Puma Dec'!$A:$O,6,FALSE))</f>
        <v>0</v>
      </c>
      <c r="AS13" s="38" t="str">
        <f>IF(ISNA(VLOOKUP($K13,'Puma Dec'!$A:$O,3,FALSE)),"0",VLOOKUP($K13,'Puma Dec'!$A:$O,3,FALSE))</f>
        <v>0</v>
      </c>
      <c r="AT13" s="55"/>
      <c r="AU13" s="56"/>
      <c r="AV13" s="8"/>
    </row>
    <row r="14" spans="1:48" x14ac:dyDescent="0.3">
      <c r="A14" s="105" t="s">
        <v>181</v>
      </c>
      <c r="B14" s="106">
        <v>221630</v>
      </c>
      <c r="C14" s="107" t="s">
        <v>182</v>
      </c>
      <c r="D14" s="43"/>
      <c r="E14" s="108">
        <v>44012</v>
      </c>
      <c r="F14" s="109" t="s">
        <v>183</v>
      </c>
      <c r="G14" s="120">
        <v>1</v>
      </c>
      <c r="H14" s="121" t="s">
        <v>158</v>
      </c>
      <c r="I14" s="43"/>
      <c r="J14" s="125" t="s">
        <v>184</v>
      </c>
      <c r="K14">
        <v>61635289</v>
      </c>
      <c r="L14" s="51" t="s">
        <v>152</v>
      </c>
      <c r="M14" s="113" t="s">
        <v>35</v>
      </c>
      <c r="N14" s="113" t="s">
        <v>36</v>
      </c>
      <c r="O14" s="113" t="s">
        <v>36</v>
      </c>
      <c r="P14" s="114" t="s">
        <v>145</v>
      </c>
      <c r="Q14" s="115">
        <v>5</v>
      </c>
      <c r="R14" s="116">
        <v>25742</v>
      </c>
      <c r="S14" s="117" t="s">
        <v>185</v>
      </c>
      <c r="T14" s="118" t="str">
        <f>CONCATENATE(M14,N14,O14,P14,Q14,R14,S14)</f>
        <v>010000069452574201835</v>
      </c>
      <c r="U14" s="211"/>
      <c r="V14" s="80">
        <f>IF(ISNA(VLOOKUP($K14,'Puma Jan'!$A:$O,6,FALSE)),"0",VLOOKUP($K14,'Puma Jan'!$A:$O,6,FALSE))</f>
        <v>434.21</v>
      </c>
      <c r="W14" s="80">
        <f>IF(ISNA(VLOOKUP($K14,'Puma Jan'!$A:$O,3,FALSE)),"0",VLOOKUP($K14,'Puma Jan'!$A:$O,3,FALSE))</f>
        <v>264.41000000000003</v>
      </c>
      <c r="X14" s="80">
        <f>IF(ISNA(VLOOKUP($K14,'Puma Feb'!$A:$O,6,FALSE)),"0",VLOOKUP($K14,'Puma Feb'!$A:$O,6,FALSE))</f>
        <v>610.91999999999996</v>
      </c>
      <c r="Y14" s="80">
        <f>IF(ISNA(VLOOKUP($K14,'Puma Feb'!$A:$O,3,FALSE)),"0",VLOOKUP($K14,'Puma Feb'!$A:$O,3,FALSE))</f>
        <v>341.38</v>
      </c>
      <c r="Z14" s="80">
        <f>IF(ISNA(VLOOKUP($K14,'Puma March'!$A:$O,6,FALSE)),"0",VLOOKUP($K14,'Puma March'!$A:$O,6,FALSE))</f>
        <v>431.44</v>
      </c>
      <c r="AA14" s="80">
        <f>IF(ISNA(VLOOKUP($K14,'Puma March'!$A:$O,3,FALSE)),"0",VLOOKUP($K14,'Puma March'!$A:$O,3,FALSE))</f>
        <v>200.1</v>
      </c>
      <c r="AB14" s="80" t="str">
        <f>IF(ISNA(VLOOKUP($K14,'Puma April'!$A:$O,6,FALSE)),"0",VLOOKUP($K14,'Puma April'!$A:$O,6,FALSE))</f>
        <v>0</v>
      </c>
      <c r="AC14" s="80" t="str">
        <f>IF(ISNA(VLOOKUP($K14,'Puma April'!$A:$O,3,FALSE)),"0",VLOOKUP($K14,'Puma April'!$A:$O,3,FALSE))</f>
        <v>0</v>
      </c>
      <c r="AD14" s="80">
        <f>IF(ISNA(VLOOKUP($K14,'Puma May'!$A:$O,6,FALSE)),"0",VLOOKUP($K14,'Puma May'!$A:$O,6,FALSE))</f>
        <v>455.65</v>
      </c>
      <c r="AE14" s="80">
        <f>IF(ISNA(VLOOKUP($K14,'Puma May'!$A:$O,3,FALSE)),"0",VLOOKUP($K14,'Puma May'!$A:$O,3,FALSE))</f>
        <v>272.39999999999998</v>
      </c>
      <c r="AF14" s="80">
        <f>IF(ISNA(VLOOKUP($K14,'Puma June'!$A:$O,6,FALSE)),"0",VLOOKUP($K14,'Puma June'!$A:$O,6,FALSE))</f>
        <v>237.73</v>
      </c>
      <c r="AG14" s="80">
        <f>IF(ISNA(VLOOKUP($K14,'Puma June'!$A:$O,3,FALSE)),"0",VLOOKUP($K14,'Puma June'!$A:$O,3,FALSE))</f>
        <v>121.02</v>
      </c>
      <c r="AH14" s="80" t="str">
        <f>IF(ISNA(VLOOKUP($K14,'Puma July'!$A:$O,6,FALSE)),"0",VLOOKUP($K14,'Puma July'!$A:$O,6,FALSE))</f>
        <v>0</v>
      </c>
      <c r="AI14" s="80" t="str">
        <f>IF(ISNA(VLOOKUP($K14,'Puma July'!$A:$O,3,FALSE)),"0",VLOOKUP($K14,'Puma July'!$A:$O,3,FALSE))</f>
        <v>0</v>
      </c>
      <c r="AJ14" s="80">
        <f>IF(ISNA(VLOOKUP($K14,'Puma Aug'!$A:$O,6,FALSE)),"0",VLOOKUP($K14,'Puma Aug'!$A:$O,6,FALSE))</f>
        <v>454.81</v>
      </c>
      <c r="AK14" s="80">
        <f>IF(ISNA(VLOOKUP($K14,'Puma Aug'!$A:$O,3,FALSE)),"0",VLOOKUP($K14,'Puma Aug'!$A:$O,3,FALSE))</f>
        <v>260.43</v>
      </c>
      <c r="AL14" s="80">
        <f>IF(ISNA(VLOOKUP($K14,'Puma Sep'!$A:$O,6,FALSE)),"0",VLOOKUP($K14,'Puma Sep'!$A:$O,6,FALSE))</f>
        <v>204.05</v>
      </c>
      <c r="AM14" s="80">
        <f>IF(ISNA(VLOOKUP($K14,'Puma Sep'!$A:$O,3,FALSE)),"0",VLOOKUP($K14,'Puma Sep'!$A:$O,3,FALSE))</f>
        <v>118.01</v>
      </c>
      <c r="AN14" s="80">
        <f>IF(ISNA(VLOOKUP($K14,'Puma Oct'!$A:$O,6,FALSE)),"0",VLOOKUP($K14,'Puma Oct'!$A:$O,6,FALSE))</f>
        <v>319.02999999999997</v>
      </c>
      <c r="AO14" s="80">
        <f>IF(ISNA(VLOOKUP($K14,'Puma Oct'!$A:$O,3,FALSE)),"0",VLOOKUP($K14,'Puma Oct'!$A:$O,3,FALSE))</f>
        <v>177.05</v>
      </c>
      <c r="AP14" s="38">
        <f>IF(ISNA(VLOOKUP($K14,'Puma Nov'!$A:$O,6,FALSE)),"0",VLOOKUP($K14,'Puma Nov'!$A:$O,6,FALSE))</f>
        <v>371.6</v>
      </c>
      <c r="AQ14" s="38">
        <f>IF(ISNA(VLOOKUP($K14,'Puma Nov'!$A:$O,3,FALSE)),"0",VLOOKUP($K14,'Puma Nov'!$A:$O,3,FALSE))</f>
        <v>213.1</v>
      </c>
      <c r="AR14" s="38">
        <f>IF(ISNA(VLOOKUP($K14,'Puma Dec'!$A:$O,6,FALSE)),"0",VLOOKUP($K14,'Puma Dec'!$A:$O,6,FALSE))</f>
        <v>504.41</v>
      </c>
      <c r="AS14" s="38">
        <f>IF(ISNA(VLOOKUP($K14,'Puma Dec'!$A:$O,3,FALSE)),"0",VLOOKUP($K14,'Puma Dec'!$A:$O,3,FALSE))</f>
        <v>265.16000000000003</v>
      </c>
      <c r="AT14" s="55"/>
      <c r="AU14" s="56"/>
      <c r="AV14" s="8"/>
    </row>
    <row r="15" spans="1:48" s="147" customFormat="1" x14ac:dyDescent="0.3">
      <c r="A15" s="129" t="s">
        <v>186</v>
      </c>
      <c r="B15" s="130">
        <v>226797</v>
      </c>
      <c r="C15" s="131" t="s">
        <v>187</v>
      </c>
      <c r="D15" s="130"/>
      <c r="E15" s="132">
        <v>44012</v>
      </c>
      <c r="F15" s="133" t="s">
        <v>188</v>
      </c>
      <c r="G15" s="134">
        <v>0.5</v>
      </c>
      <c r="H15" s="135" t="s">
        <v>189</v>
      </c>
      <c r="I15" s="130"/>
      <c r="J15" s="136" t="s">
        <v>151</v>
      </c>
      <c r="K15" s="151">
        <v>23982316</v>
      </c>
      <c r="L15" s="138"/>
      <c r="M15" s="139" t="s">
        <v>35</v>
      </c>
      <c r="N15" s="139" t="s">
        <v>36</v>
      </c>
      <c r="O15" s="139" t="s">
        <v>36</v>
      </c>
      <c r="P15" s="139" t="s">
        <v>190</v>
      </c>
      <c r="Q15" s="140">
        <v>1</v>
      </c>
      <c r="R15" s="140">
        <v>25742</v>
      </c>
      <c r="S15" s="141" t="s">
        <v>38</v>
      </c>
      <c r="T15" s="142" t="str">
        <f t="shared" si="1"/>
        <v>010000036312574200000</v>
      </c>
      <c r="U15" s="143"/>
      <c r="V15" s="80" t="str">
        <f>IF(ISNA(VLOOKUP($K15,'Puma Jan'!$A:$O,6,FALSE)),"0",VLOOKUP($K15,'Puma Jan'!$A:$O,6,FALSE))</f>
        <v>0</v>
      </c>
      <c r="W15" s="80" t="str">
        <f>IF(ISNA(VLOOKUP($K15,'Puma Jan'!$A:$O,3,FALSE)),"0",VLOOKUP($K15,'Puma Jan'!$A:$O,3,FALSE))</f>
        <v>0</v>
      </c>
      <c r="X15" s="80">
        <f>IF(ISNA(VLOOKUP($K15,'Puma Feb'!$A:$O,6,FALSE)),"0",VLOOKUP($K15,'Puma Feb'!$A:$O,6,FALSE))</f>
        <v>284.24</v>
      </c>
      <c r="Y15" s="80">
        <f>IF(ISNA(VLOOKUP($K15,'Puma Feb'!$A:$O,3,FALSE)),"0",VLOOKUP($K15,'Puma Feb'!$A:$O,3,FALSE))</f>
        <v>168.39</v>
      </c>
      <c r="Z15" s="80">
        <f>IF(ISNA(VLOOKUP($K15,'Puma March'!$A:$O,6,FALSE)),"0",VLOOKUP($K15,'Puma March'!$A:$O,6,FALSE))</f>
        <v>82.01</v>
      </c>
      <c r="AA15" s="80">
        <f>IF(ISNA(VLOOKUP($K15,'Puma March'!$A:$O,3,FALSE)),"0",VLOOKUP($K15,'Puma March'!$A:$O,3,FALSE))</f>
        <v>37.5</v>
      </c>
      <c r="AB15" s="80">
        <f>IF(ISNA(VLOOKUP($K15,'Puma April'!$A:$O,6,FALSE)),"0",VLOOKUP($K15,'Puma April'!$A:$O,6,FALSE))</f>
        <v>321.49</v>
      </c>
      <c r="AC15" s="80">
        <f>IF(ISNA(VLOOKUP($K15,'Puma April'!$A:$O,3,FALSE)),"0",VLOOKUP($K15,'Puma April'!$A:$O,3,FALSE))</f>
        <v>176.15</v>
      </c>
      <c r="AD15" s="80">
        <f>IF(ISNA(VLOOKUP($K15,'Puma May'!$A:$O,6,FALSE)),"0",VLOOKUP($K15,'Puma May'!$A:$O,6,FALSE))</f>
        <v>210.15</v>
      </c>
      <c r="AE15" s="80">
        <f>IF(ISNA(VLOOKUP($K15,'Puma May'!$A:$O,3,FALSE)),"0",VLOOKUP($K15,'Puma May'!$A:$O,3,FALSE))</f>
        <v>109.25</v>
      </c>
      <c r="AF15" s="80" t="str">
        <f>IF(ISNA(VLOOKUP($K15,'Puma June'!$A:$O,6,FALSE)),"0",VLOOKUP($K15,'Puma June'!$A:$O,6,FALSE))</f>
        <v>0</v>
      </c>
      <c r="AG15" s="80" t="str">
        <f>IF(ISNA(VLOOKUP($K15,'Puma June'!$A:$O,3,FALSE)),"0",VLOOKUP($K15,'Puma June'!$A:$O,3,FALSE))</f>
        <v>0</v>
      </c>
      <c r="AH15" s="80">
        <f>IF(ISNA(VLOOKUP($K15,'Puma July'!$A:$O,6,FALSE)),"0",VLOOKUP($K15,'Puma July'!$A:$O,6,FALSE))</f>
        <v>309.3</v>
      </c>
      <c r="AI15" s="80">
        <f>IF(ISNA(VLOOKUP($K15,'Puma July'!$A:$O,3,FALSE)),"0",VLOOKUP($K15,'Puma July'!$A:$O,3,FALSE))</f>
        <v>132.59</v>
      </c>
      <c r="AJ15" s="80" t="str">
        <f>IF(ISNA(VLOOKUP($K15,'Puma Aug'!$A:$O,6,FALSE)),"0",VLOOKUP($K15,'Puma Aug'!$A:$O,6,FALSE))</f>
        <v>0</v>
      </c>
      <c r="AK15" s="80" t="str">
        <f>IF(ISNA(VLOOKUP($K15,'Puma Aug'!$A:$O,3,FALSE)),"0",VLOOKUP($K15,'Puma Aug'!$A:$O,3,FALSE))</f>
        <v>0</v>
      </c>
      <c r="AL15" s="80">
        <f>IF(ISNA(VLOOKUP($K15,'Puma Sep'!$A:$O,6,FALSE)),"0",VLOOKUP($K15,'Puma Sep'!$A:$O,6,FALSE))</f>
        <v>135.51</v>
      </c>
      <c r="AM15" s="80">
        <f>IF(ISNA(VLOOKUP($K15,'Puma Sep'!$A:$O,3,FALSE)),"0",VLOOKUP($K15,'Puma Sep'!$A:$O,3,FALSE))</f>
        <v>69.27</v>
      </c>
      <c r="AN15" s="80">
        <f>IF(ISNA(VLOOKUP($K15,'Puma Oct'!$A:$O,6,FALSE)),"0",VLOOKUP($K15,'Puma Oct'!$A:$O,6,FALSE))</f>
        <v>669.27</v>
      </c>
      <c r="AO15" s="80">
        <f>IF(ISNA(VLOOKUP($K15,'Puma Oct'!$A:$O,3,FALSE)),"0",VLOOKUP($K15,'Puma Oct'!$A:$O,3,FALSE))</f>
        <v>313.17</v>
      </c>
      <c r="AP15" s="38">
        <f>IF(ISNA(VLOOKUP($K15,'Puma Nov'!$A:$O,6,FALSE)),"0",VLOOKUP($K15,'Puma Nov'!$A:$O,6,FALSE))</f>
        <v>3527.3</v>
      </c>
      <c r="AQ15" s="38">
        <f>IF(ISNA(VLOOKUP($K15,'Puma Nov'!$A:$O,3,FALSE)),"0",VLOOKUP($K15,'Puma Nov'!$A:$O,3,FALSE))</f>
        <v>1530.26</v>
      </c>
      <c r="AR15" s="38">
        <f>IF(ISNA(VLOOKUP($K15,'Puma Dec'!$A:$O,6,FALSE)),"0",VLOOKUP($K15,'Puma Dec'!$A:$O,6,FALSE))</f>
        <v>518.05999999999995</v>
      </c>
      <c r="AS15" s="38">
        <f>IF(ISNA(VLOOKUP($K15,'Puma Dec'!$A:$O,3,FALSE)),"0",VLOOKUP($K15,'Puma Dec'!$A:$O,3,FALSE))</f>
        <v>248.31</v>
      </c>
      <c r="AT15" s="144">
        <f t="shared" si="0"/>
        <v>6057.33</v>
      </c>
      <c r="AU15" s="145">
        <f t="shared" si="0"/>
        <v>2784.89</v>
      </c>
      <c r="AV15" s="146"/>
    </row>
    <row r="16" spans="1:48" x14ac:dyDescent="0.3">
      <c r="A16" s="105" t="s">
        <v>191</v>
      </c>
      <c r="B16" s="106">
        <v>114372</v>
      </c>
      <c r="C16" s="107" t="s">
        <v>192</v>
      </c>
      <c r="D16" s="43"/>
      <c r="E16" s="108">
        <v>44012</v>
      </c>
      <c r="F16" s="109" t="s">
        <v>193</v>
      </c>
      <c r="G16" s="120"/>
      <c r="H16" s="121" t="s">
        <v>194</v>
      </c>
      <c r="I16" s="43"/>
      <c r="J16" s="125" t="s">
        <v>195</v>
      </c>
      <c r="K16" s="112">
        <v>24150533</v>
      </c>
      <c r="L16" s="51"/>
      <c r="M16" s="113" t="s">
        <v>35</v>
      </c>
      <c r="N16" s="113" t="s">
        <v>36</v>
      </c>
      <c r="O16" s="113" t="s">
        <v>36</v>
      </c>
      <c r="P16" s="114" t="s">
        <v>55</v>
      </c>
      <c r="Q16" s="148">
        <v>1</v>
      </c>
      <c r="R16" s="116">
        <v>25742</v>
      </c>
      <c r="S16" s="117" t="s">
        <v>38</v>
      </c>
      <c r="T16" s="118" t="str">
        <f t="shared" si="1"/>
        <v>010000026912574200000</v>
      </c>
      <c r="U16" s="47" t="s">
        <v>646</v>
      </c>
      <c r="V16" s="80" t="str">
        <f>IF(ISNA(VLOOKUP($K16,'Puma Jan'!$A:$O,6,FALSE)),"0",VLOOKUP($K16,'Puma Jan'!$A:$O,6,FALSE))</f>
        <v>0</v>
      </c>
      <c r="W16" s="80" t="str">
        <f>IF(ISNA(VLOOKUP($K16,'Puma Jan'!$A:$O,3,FALSE)),"0",VLOOKUP($K16,'Puma Jan'!$A:$O,3,FALSE))</f>
        <v>0</v>
      </c>
      <c r="X16" s="80" t="str">
        <f>IF(ISNA(VLOOKUP($K16,'Puma Feb'!$A:$O,6,FALSE)),"0",VLOOKUP($K16,'Puma Feb'!$A:$O,6,FALSE))</f>
        <v>0</v>
      </c>
      <c r="Y16" s="80" t="str">
        <f>IF(ISNA(VLOOKUP($K16,'Puma Feb'!$A:$O,3,FALSE)),"0",VLOOKUP($K16,'Puma Feb'!$A:$O,3,FALSE))</f>
        <v>0</v>
      </c>
      <c r="Z16" s="80" t="str">
        <f>IF(ISNA(VLOOKUP($K16,'Puma March'!$A:$O,6,FALSE)),"0",VLOOKUP($K16,'Puma March'!$A:$O,6,FALSE))</f>
        <v>0</v>
      </c>
      <c r="AA16" s="80" t="str">
        <f>IF(ISNA(VLOOKUP($K16,'Puma March'!$A:$O,3,FALSE)),"0",VLOOKUP($K16,'Puma March'!$A:$O,3,FALSE))</f>
        <v>0</v>
      </c>
      <c r="AB16" s="80" t="str">
        <f>IF(ISNA(VLOOKUP($K16,'Puma April'!$A:$O,6,FALSE)),"0",VLOOKUP($K16,'Puma April'!$A:$O,6,FALSE))</f>
        <v>0</v>
      </c>
      <c r="AC16" s="80" t="str">
        <f>IF(ISNA(VLOOKUP($K16,'Puma April'!$A:$O,3,FALSE)),"0",VLOOKUP($K16,'Puma April'!$A:$O,3,FALSE))</f>
        <v>0</v>
      </c>
      <c r="AD16" s="80" t="str">
        <f>IF(ISNA(VLOOKUP($K16,'Puma May'!$A:$O,6,FALSE)),"0",VLOOKUP($K16,'Puma May'!$A:$O,6,FALSE))</f>
        <v>0</v>
      </c>
      <c r="AE16" s="80" t="str">
        <f>IF(ISNA(VLOOKUP($K16,'Puma May'!$A:$O,3,FALSE)),"0",VLOOKUP($K16,'Puma May'!$A:$O,3,FALSE))</f>
        <v>0</v>
      </c>
      <c r="AF16" s="80" t="str">
        <f>IF(ISNA(VLOOKUP($K16,'Puma June'!$A:$O,6,FALSE)),"0",VLOOKUP($K16,'Puma June'!$A:$O,6,FALSE))</f>
        <v>0</v>
      </c>
      <c r="AG16" s="80" t="str">
        <f>IF(ISNA(VLOOKUP($K16,'Puma June'!$A:$O,3,FALSE)),"0",VLOOKUP($K16,'Puma June'!$A:$O,3,FALSE))</f>
        <v>0</v>
      </c>
      <c r="AH16" s="80" t="str">
        <f>IF(ISNA(VLOOKUP($K16,'Puma July'!$A:$O,6,FALSE)),"0",VLOOKUP($K16,'Puma July'!$A:$O,6,FALSE))</f>
        <v>0</v>
      </c>
      <c r="AI16" s="80" t="str">
        <f>IF(ISNA(VLOOKUP($K16,'Puma July'!$A:$O,3,FALSE)),"0",VLOOKUP($K16,'Puma July'!$A:$O,3,FALSE))</f>
        <v>0</v>
      </c>
      <c r="AJ16" s="80" t="str">
        <f>IF(ISNA(VLOOKUP($K16,'Puma Aug'!$A:$O,6,FALSE)),"0",VLOOKUP($K16,'Puma Aug'!$A:$O,6,FALSE))</f>
        <v>0</v>
      </c>
      <c r="AK16" s="80" t="str">
        <f>IF(ISNA(VLOOKUP($K16,'Puma Aug'!$A:$O,3,FALSE)),"0",VLOOKUP($K16,'Puma Aug'!$A:$O,3,FALSE))</f>
        <v>0</v>
      </c>
      <c r="AL16" s="80" t="str">
        <f>IF(ISNA(VLOOKUP($K16,'Puma Sep'!$A:$O,6,FALSE)),"0",VLOOKUP($K16,'Puma Sep'!$A:$O,6,FALSE))</f>
        <v>0</v>
      </c>
      <c r="AM16" s="80" t="str">
        <f>IF(ISNA(VLOOKUP($K16,'Puma Sep'!$A:$O,3,FALSE)),"0",VLOOKUP($K16,'Puma Sep'!$A:$O,3,FALSE))</f>
        <v>0</v>
      </c>
      <c r="AN16" s="80" t="str">
        <f>IF(ISNA(VLOOKUP($K16,'Puma Oct'!$A:$O,6,FALSE)),"0",VLOOKUP($K16,'Puma Oct'!$A:$O,6,FALSE))</f>
        <v>0</v>
      </c>
      <c r="AO16" s="80" t="str">
        <f>IF(ISNA(VLOOKUP($K16,'Puma Oct'!$A:$O,3,FALSE)),"0",VLOOKUP($K16,'Puma Oct'!$A:$O,3,FALSE))</f>
        <v>0</v>
      </c>
      <c r="AP16" s="38" t="str">
        <f>IF(ISNA(VLOOKUP($K16,'Puma Nov'!$A:$O,6,FALSE)),"0",VLOOKUP($K16,'Puma Nov'!$A:$O,6,FALSE))</f>
        <v>0</v>
      </c>
      <c r="AQ16" s="38" t="str">
        <f>IF(ISNA(VLOOKUP($K16,'Puma Nov'!$A:$O,3,FALSE)),"0",VLOOKUP($K16,'Puma Nov'!$A:$O,3,FALSE))</f>
        <v>0</v>
      </c>
      <c r="AR16" s="38" t="str">
        <f>IF(ISNA(VLOOKUP($K16,'Puma Dec'!$A:$O,6,FALSE)),"0",VLOOKUP($K16,'Puma Dec'!$A:$O,6,FALSE))</f>
        <v>0</v>
      </c>
      <c r="AS16" s="38" t="str">
        <f>IF(ISNA(VLOOKUP($K16,'Puma Dec'!$A:$O,3,FALSE)),"0",VLOOKUP($K16,'Puma Dec'!$A:$O,3,FALSE))</f>
        <v>0</v>
      </c>
      <c r="AT16" s="55">
        <f t="shared" si="0"/>
        <v>0</v>
      </c>
      <c r="AU16" s="56">
        <f t="shared" si="0"/>
        <v>0</v>
      </c>
      <c r="AV16" s="8"/>
    </row>
    <row r="17" spans="1:48" x14ac:dyDescent="0.3">
      <c r="A17" s="105" t="s">
        <v>191</v>
      </c>
      <c r="B17" s="106">
        <v>114372</v>
      </c>
      <c r="C17" s="107" t="s">
        <v>192</v>
      </c>
      <c r="D17" s="43"/>
      <c r="E17" s="108">
        <v>44012</v>
      </c>
      <c r="F17" s="109" t="s">
        <v>193</v>
      </c>
      <c r="G17" s="120"/>
      <c r="H17" s="121" t="s">
        <v>194</v>
      </c>
      <c r="I17" s="43"/>
      <c r="J17" s="125" t="s">
        <v>195</v>
      </c>
      <c r="K17" s="222">
        <v>54788038</v>
      </c>
      <c r="L17" s="51"/>
      <c r="M17" s="113" t="s">
        <v>35</v>
      </c>
      <c r="N17" s="113" t="s">
        <v>36</v>
      </c>
      <c r="O17" s="113" t="s">
        <v>36</v>
      </c>
      <c r="P17" s="114" t="s">
        <v>55</v>
      </c>
      <c r="Q17" s="148">
        <v>1</v>
      </c>
      <c r="R17" s="116">
        <v>25742</v>
      </c>
      <c r="S17" s="117" t="s">
        <v>38</v>
      </c>
      <c r="T17" s="118" t="str">
        <f>CONCATENATE(M17,N17,O17,P17,Q17,R17,S17)</f>
        <v>010000026912574200000</v>
      </c>
      <c r="U17" s="47" t="s">
        <v>647</v>
      </c>
      <c r="V17" s="80" t="str">
        <f>IF(ISNA(VLOOKUP($K17,'Puma Jan'!$A:$O,6,FALSE)),"0",VLOOKUP($K17,'Puma Jan'!$A:$O,6,FALSE))</f>
        <v>0</v>
      </c>
      <c r="W17" s="80" t="str">
        <f>IF(ISNA(VLOOKUP($K17,'Puma Jan'!$A:$O,3,FALSE)),"0",VLOOKUP($K17,'Puma Jan'!$A:$O,3,FALSE))</f>
        <v>0</v>
      </c>
      <c r="X17" s="80" t="str">
        <f>IF(ISNA(VLOOKUP($K17,'Puma Feb'!$A:$O,6,FALSE)),"0",VLOOKUP($K17,'Puma Feb'!$A:$O,6,FALSE))</f>
        <v>0</v>
      </c>
      <c r="Y17" s="80" t="str">
        <f>IF(ISNA(VLOOKUP($K17,'Puma Feb'!$A:$O,3,FALSE)),"0",VLOOKUP($K17,'Puma Feb'!$A:$O,3,FALSE))</f>
        <v>0</v>
      </c>
      <c r="Z17" s="80">
        <f>IF(ISNA(VLOOKUP($K17,'Puma March'!$A:$O,6,FALSE)),"0",VLOOKUP($K17,'Puma March'!$A:$O,6,FALSE))</f>
        <v>103.32</v>
      </c>
      <c r="AA17" s="80">
        <f>IF(ISNA(VLOOKUP($K17,'Puma March'!$A:$O,3,FALSE)),"0",VLOOKUP($K17,'Puma March'!$A:$O,3,FALSE))</f>
        <v>52.21</v>
      </c>
      <c r="AB17" s="80">
        <f>IF(ISNA(VLOOKUP($K17,'Puma April'!$A:$O,6,FALSE)),"0",VLOOKUP($K17,'Puma April'!$A:$O,6,FALSE))</f>
        <v>95.99</v>
      </c>
      <c r="AC17" s="80">
        <f>IF(ISNA(VLOOKUP($K17,'Puma April'!$A:$O,3,FALSE)),"0",VLOOKUP($K17,'Puma April'!$A:$O,3,FALSE))</f>
        <v>46.83</v>
      </c>
      <c r="AD17" s="80" t="str">
        <f>IF(ISNA(VLOOKUP($K17,'Puma May'!$A:$O,6,FALSE)),"0",VLOOKUP($K17,'Puma May'!$A:$O,6,FALSE))</f>
        <v>0</v>
      </c>
      <c r="AE17" s="80" t="str">
        <f>IF(ISNA(VLOOKUP($K17,'Puma May'!$A:$O,3,FALSE)),"0",VLOOKUP($K17,'Puma May'!$A:$O,3,FALSE))</f>
        <v>0</v>
      </c>
      <c r="AF17" s="80" t="str">
        <f>IF(ISNA(VLOOKUP($K17,'Puma June'!$A:$O,6,FALSE)),"0",VLOOKUP($K17,'Puma June'!$A:$O,6,FALSE))</f>
        <v>0</v>
      </c>
      <c r="AG17" s="80" t="str">
        <f>IF(ISNA(VLOOKUP($K17,'Puma June'!$A:$O,3,FALSE)),"0",VLOOKUP($K17,'Puma June'!$A:$O,3,FALSE))</f>
        <v>0</v>
      </c>
      <c r="AH17" s="80">
        <f>IF(ISNA(VLOOKUP($K17,'Puma July'!$A:$O,6,FALSE)),"0",VLOOKUP($K17,'Puma July'!$A:$O,6,FALSE))</f>
        <v>91.23</v>
      </c>
      <c r="AI17" s="80">
        <f>IF(ISNA(VLOOKUP($K17,'Puma July'!$A:$O,3,FALSE)),"0",VLOOKUP($K17,'Puma July'!$A:$O,3,FALSE))</f>
        <v>49.87</v>
      </c>
      <c r="AJ17" s="80" t="str">
        <f>IF(ISNA(VLOOKUP($K17,'Puma Aug'!$A:$O,6,FALSE)),"0",VLOOKUP($K17,'Puma Aug'!$A:$O,6,FALSE))</f>
        <v>0</v>
      </c>
      <c r="AK17" s="80" t="str">
        <f>IF(ISNA(VLOOKUP($K17,'Puma Aug'!$A:$O,3,FALSE)),"0",VLOOKUP($K17,'Puma Aug'!$A:$O,3,FALSE))</f>
        <v>0</v>
      </c>
      <c r="AL17" s="80" t="str">
        <f>IF(ISNA(VLOOKUP($K17,'Puma Sep'!$A:$O,6,FALSE)),"0",VLOOKUP($K17,'Puma Sep'!$A:$O,6,FALSE))</f>
        <v>0</v>
      </c>
      <c r="AM17" s="80" t="str">
        <f>IF(ISNA(VLOOKUP($K17,'Puma Sep'!$A:$O,3,FALSE)),"0",VLOOKUP($K17,'Puma Sep'!$A:$O,3,FALSE))</f>
        <v>0</v>
      </c>
      <c r="AN17" s="80">
        <f>IF(ISNA(VLOOKUP($K17,'Puma Oct'!$A:$O,6,FALSE)),"0",VLOOKUP($K17,'Puma Oct'!$A:$O,6,FALSE))</f>
        <v>75.11</v>
      </c>
      <c r="AO17" s="80">
        <f>IF(ISNA(VLOOKUP($K17,'Puma Oct'!$A:$O,3,FALSE)),"0",VLOOKUP($K17,'Puma Oct'!$A:$O,3,FALSE))</f>
        <v>38.28</v>
      </c>
      <c r="AP17" s="38" t="str">
        <f>IF(ISNA(VLOOKUP($K17,'Puma Nov'!$A:$O,6,FALSE)),"0",VLOOKUP($K17,'Puma Nov'!$A:$O,6,FALSE))</f>
        <v>0</v>
      </c>
      <c r="AQ17" s="38" t="str">
        <f>IF(ISNA(VLOOKUP($K17,'Puma Nov'!$A:$O,3,FALSE)),"0",VLOOKUP($K17,'Puma Nov'!$A:$O,3,FALSE))</f>
        <v>0</v>
      </c>
      <c r="AR17" s="38" t="str">
        <f>IF(ISNA(VLOOKUP($K17,'Puma Dec'!$A:$O,6,FALSE)),"0",VLOOKUP($K17,'Puma Dec'!$A:$O,6,FALSE))</f>
        <v>0</v>
      </c>
      <c r="AS17" s="38" t="str">
        <f>IF(ISNA(VLOOKUP($K17,'Puma Dec'!$A:$O,3,FALSE)),"0",VLOOKUP($K17,'Puma Dec'!$A:$O,3,FALSE))</f>
        <v>0</v>
      </c>
      <c r="AT17" s="55"/>
      <c r="AU17" s="56"/>
      <c r="AV17" s="8"/>
    </row>
    <row r="18" spans="1:48" s="147" customFormat="1" x14ac:dyDescent="0.3">
      <c r="A18" s="129" t="s">
        <v>196</v>
      </c>
      <c r="B18" s="149" t="s">
        <v>197</v>
      </c>
      <c r="C18" s="150" t="s">
        <v>198</v>
      </c>
      <c r="D18" s="130"/>
      <c r="E18" s="130"/>
      <c r="F18" s="136" t="s">
        <v>199</v>
      </c>
      <c r="G18" s="134"/>
      <c r="H18" s="135"/>
      <c r="I18" s="130"/>
      <c r="J18" s="136" t="s">
        <v>200</v>
      </c>
      <c r="K18" s="151">
        <v>25177113</v>
      </c>
      <c r="L18" s="138"/>
      <c r="M18" s="152" t="s">
        <v>35</v>
      </c>
      <c r="N18" s="152" t="s">
        <v>36</v>
      </c>
      <c r="O18" s="152" t="s">
        <v>36</v>
      </c>
      <c r="P18" s="153" t="s">
        <v>145</v>
      </c>
      <c r="Q18" s="140">
        <v>1</v>
      </c>
      <c r="R18" s="154">
        <v>25742</v>
      </c>
      <c r="S18" s="155" t="s">
        <v>201</v>
      </c>
      <c r="T18" s="142" t="str">
        <f t="shared" si="1"/>
        <v>010000069412574208199</v>
      </c>
      <c r="U18" s="143" t="s">
        <v>202</v>
      </c>
      <c r="V18" s="80" t="str">
        <f>IF(ISNA(VLOOKUP($K18,'Puma Jan'!$A:$O,6,FALSE)),"0",VLOOKUP($K18,'Puma Jan'!$A:$O,6,FALSE))</f>
        <v>0</v>
      </c>
      <c r="W18" s="80" t="str">
        <f>IF(ISNA(VLOOKUP($K18,'Puma Jan'!$A:$O,3,FALSE)),"0",VLOOKUP($K18,'Puma Jan'!$A:$O,3,FALSE))</f>
        <v>0</v>
      </c>
      <c r="X18" s="80" t="str">
        <f>IF(ISNA(VLOOKUP($K18,'Puma Feb'!$A:$O,6,FALSE)),"0",VLOOKUP($K18,'Puma Feb'!$A:$O,6,FALSE))</f>
        <v>0</v>
      </c>
      <c r="Y18" s="80" t="str">
        <f>IF(ISNA(VLOOKUP($K18,'Puma Feb'!$A:$O,3,FALSE)),"0",VLOOKUP($K18,'Puma Feb'!$A:$O,3,FALSE))</f>
        <v>0</v>
      </c>
      <c r="Z18" s="80" t="str">
        <f>IF(ISNA(VLOOKUP($K18,'Puma March'!$A:$O,6,FALSE)),"0",VLOOKUP($K18,'Puma March'!$A:$O,6,FALSE))</f>
        <v>0</v>
      </c>
      <c r="AA18" s="80" t="str">
        <f>IF(ISNA(VLOOKUP($K18,'Puma March'!$A:$O,3,FALSE)),"0",VLOOKUP($K18,'Puma March'!$A:$O,3,FALSE))</f>
        <v>0</v>
      </c>
      <c r="AB18" s="80" t="str">
        <f>IF(ISNA(VLOOKUP($K18,'Puma April'!$A:$O,6,FALSE)),"0",VLOOKUP($K18,'Puma April'!$A:$O,6,FALSE))</f>
        <v>0</v>
      </c>
      <c r="AC18" s="80" t="str">
        <f>IF(ISNA(VLOOKUP($K18,'Puma April'!$A:$O,3,FALSE)),"0",VLOOKUP($K18,'Puma April'!$A:$O,3,FALSE))</f>
        <v>0</v>
      </c>
      <c r="AD18" s="80" t="str">
        <f>IF(ISNA(VLOOKUP($K18,'Puma May'!$A:$O,6,FALSE)),"0",VLOOKUP($K18,'Puma May'!$A:$O,6,FALSE))</f>
        <v>0</v>
      </c>
      <c r="AE18" s="80" t="str">
        <f>IF(ISNA(VLOOKUP($K18,'Puma May'!$A:$O,3,FALSE)),"0",VLOOKUP($K18,'Puma May'!$A:$O,3,FALSE))</f>
        <v>0</v>
      </c>
      <c r="AF18" s="80" t="str">
        <f>IF(ISNA(VLOOKUP($K18,'Puma June'!$A:$O,6,FALSE)),"0",VLOOKUP($K18,'Puma June'!$A:$O,6,FALSE))</f>
        <v>0</v>
      </c>
      <c r="AG18" s="80" t="str">
        <f>IF(ISNA(VLOOKUP($K18,'Puma June'!$A:$O,3,FALSE)),"0",VLOOKUP($K18,'Puma June'!$A:$O,3,FALSE))</f>
        <v>0</v>
      </c>
      <c r="AH18" s="80" t="str">
        <f>IF(ISNA(VLOOKUP($K18,'Puma July'!$A:$O,6,FALSE)),"0",VLOOKUP($K18,'Puma July'!$A:$O,6,FALSE))</f>
        <v>0</v>
      </c>
      <c r="AI18" s="80" t="str">
        <f>IF(ISNA(VLOOKUP($K18,'Puma July'!$A:$O,3,FALSE)),"0",VLOOKUP($K18,'Puma July'!$A:$O,3,FALSE))</f>
        <v>0</v>
      </c>
      <c r="AJ18" s="80" t="str">
        <f>IF(ISNA(VLOOKUP($K18,'Puma Aug'!$A:$O,6,FALSE)),"0",VLOOKUP($K18,'Puma Aug'!$A:$O,6,FALSE))</f>
        <v>0</v>
      </c>
      <c r="AK18" s="80" t="str">
        <f>IF(ISNA(VLOOKUP($K18,'Puma Aug'!$A:$O,3,FALSE)),"0",VLOOKUP($K18,'Puma Aug'!$A:$O,3,FALSE))</f>
        <v>0</v>
      </c>
      <c r="AL18" s="80" t="str">
        <f>IF(ISNA(VLOOKUP($K18,'Puma Sep'!$A:$O,6,FALSE)),"0",VLOOKUP($K18,'Puma Sep'!$A:$O,6,FALSE))</f>
        <v>0</v>
      </c>
      <c r="AM18" s="80" t="str">
        <f>IF(ISNA(VLOOKUP($K18,'Puma Sep'!$A:$O,3,FALSE)),"0",VLOOKUP($K18,'Puma Sep'!$A:$O,3,FALSE))</f>
        <v>0</v>
      </c>
      <c r="AN18" s="80" t="str">
        <f>IF(ISNA(VLOOKUP($K18,'Puma Oct'!$A:$O,6,FALSE)),"0",VLOOKUP($K18,'Puma Oct'!$A:$O,6,FALSE))</f>
        <v>0</v>
      </c>
      <c r="AO18" s="80" t="str">
        <f>IF(ISNA(VLOOKUP($K18,'Puma Oct'!$A:$O,3,FALSE)),"0",VLOOKUP($K18,'Puma Oct'!$A:$O,3,FALSE))</f>
        <v>0</v>
      </c>
      <c r="AP18" s="38" t="str">
        <f>IF(ISNA(VLOOKUP($K18,'Puma Nov'!$A:$O,6,FALSE)),"0",VLOOKUP($K18,'Puma Nov'!$A:$O,6,FALSE))</f>
        <v>0</v>
      </c>
      <c r="AQ18" s="38" t="str">
        <f>IF(ISNA(VLOOKUP($K18,'Puma Nov'!$A:$O,3,FALSE)),"0",VLOOKUP($K18,'Puma Nov'!$A:$O,3,FALSE))</f>
        <v>0</v>
      </c>
      <c r="AR18" s="38" t="str">
        <f>IF(ISNA(VLOOKUP($K18,'Puma Dec'!$A:$O,6,FALSE)),"0",VLOOKUP($K18,'Puma Dec'!$A:$O,6,FALSE))</f>
        <v>0</v>
      </c>
      <c r="AS18" s="38" t="str">
        <f>IF(ISNA(VLOOKUP($K18,'Puma Dec'!$A:$O,3,FALSE)),"0",VLOOKUP($K18,'Puma Dec'!$A:$O,3,FALSE))</f>
        <v>0</v>
      </c>
      <c r="AT18" s="144">
        <f t="shared" si="0"/>
        <v>0</v>
      </c>
      <c r="AU18" s="145">
        <f t="shared" si="0"/>
        <v>0</v>
      </c>
      <c r="AV18" s="146"/>
    </row>
    <row r="19" spans="1:48" x14ac:dyDescent="0.3">
      <c r="A19" s="105" t="s">
        <v>203</v>
      </c>
      <c r="B19" s="106">
        <v>224958</v>
      </c>
      <c r="C19" s="156" t="s">
        <v>204</v>
      </c>
      <c r="D19" s="43"/>
      <c r="E19" s="108">
        <v>44012</v>
      </c>
      <c r="F19" s="157" t="s">
        <v>205</v>
      </c>
      <c r="G19" s="110">
        <v>0.7</v>
      </c>
      <c r="H19" s="121" t="s">
        <v>189</v>
      </c>
      <c r="I19" s="43"/>
      <c r="J19" s="125" t="s">
        <v>151</v>
      </c>
      <c r="K19" s="158">
        <v>25701912</v>
      </c>
      <c r="L19" s="51"/>
      <c r="M19" s="127" t="s">
        <v>35</v>
      </c>
      <c r="N19" s="127" t="s">
        <v>36</v>
      </c>
      <c r="O19" s="127" t="s">
        <v>36</v>
      </c>
      <c r="P19" s="127" t="s">
        <v>190</v>
      </c>
      <c r="Q19" s="123">
        <v>1</v>
      </c>
      <c r="R19" s="123">
        <v>25742</v>
      </c>
      <c r="S19" s="159" t="s">
        <v>38</v>
      </c>
      <c r="T19" s="118" t="str">
        <f t="shared" si="1"/>
        <v>010000036312574200000</v>
      </c>
      <c r="U19" s="47"/>
      <c r="V19" s="80" t="str">
        <f>IF(ISNA(VLOOKUP($K19,'Puma Jan'!$A:$O,6,FALSE)),"0",VLOOKUP($K19,'Puma Jan'!$A:$O,6,FALSE))</f>
        <v>0</v>
      </c>
      <c r="W19" s="80" t="str">
        <f>IF(ISNA(VLOOKUP($K19,'Puma Jan'!$A:$O,3,FALSE)),"0",VLOOKUP($K19,'Puma Jan'!$A:$O,3,FALSE))</f>
        <v>0</v>
      </c>
      <c r="X19" s="80" t="str">
        <f>IF(ISNA(VLOOKUP($K19,'Puma Feb'!$A:$O,6,FALSE)),"0",VLOOKUP($K19,'Puma Feb'!$A:$O,6,FALSE))</f>
        <v>0</v>
      </c>
      <c r="Y19" s="80" t="str">
        <f>IF(ISNA(VLOOKUP($K19,'Puma Feb'!$A:$O,3,FALSE)),"0",VLOOKUP($K19,'Puma Feb'!$A:$O,3,FALSE))</f>
        <v>0</v>
      </c>
      <c r="Z19" s="80" t="str">
        <f>IF(ISNA(VLOOKUP($K19,'Puma March'!$A:$O,6,FALSE)),"0",VLOOKUP($K19,'Puma March'!$A:$O,6,FALSE))</f>
        <v>0</v>
      </c>
      <c r="AA19" s="80" t="str">
        <f>IF(ISNA(VLOOKUP($K19,'Puma March'!$A:$O,3,FALSE)),"0",VLOOKUP($K19,'Puma March'!$A:$O,3,FALSE))</f>
        <v>0</v>
      </c>
      <c r="AB19" s="80" t="str">
        <f>IF(ISNA(VLOOKUP($K19,'Puma April'!$A:$O,6,FALSE)),"0",VLOOKUP($K19,'Puma April'!$A:$O,6,FALSE))</f>
        <v>0</v>
      </c>
      <c r="AC19" s="80" t="str">
        <f>IF(ISNA(VLOOKUP($K19,'Puma April'!$A:$O,3,FALSE)),"0",VLOOKUP($K19,'Puma April'!$A:$O,3,FALSE))</f>
        <v>0</v>
      </c>
      <c r="AD19" s="80" t="str">
        <f>IF(ISNA(VLOOKUP($K19,'Puma May'!$A:$O,6,FALSE)),"0",VLOOKUP($K19,'Puma May'!$A:$O,6,FALSE))</f>
        <v>0</v>
      </c>
      <c r="AE19" s="80" t="str">
        <f>IF(ISNA(VLOOKUP($K19,'Puma May'!$A:$O,3,FALSE)),"0",VLOOKUP($K19,'Puma May'!$A:$O,3,FALSE))</f>
        <v>0</v>
      </c>
      <c r="AF19" s="80" t="str">
        <f>IF(ISNA(VLOOKUP($K19,'Puma June'!$A:$O,6,FALSE)),"0",VLOOKUP($K19,'Puma June'!$A:$O,6,FALSE))</f>
        <v>0</v>
      </c>
      <c r="AG19" s="80" t="str">
        <f>IF(ISNA(VLOOKUP($K19,'Puma June'!$A:$O,3,FALSE)),"0",VLOOKUP($K19,'Puma June'!$A:$O,3,FALSE))</f>
        <v>0</v>
      </c>
      <c r="AH19" s="80" t="str">
        <f>IF(ISNA(VLOOKUP($K19,'Puma July'!$A:$O,6,FALSE)),"0",VLOOKUP($K19,'Puma July'!$A:$O,6,FALSE))</f>
        <v>0</v>
      </c>
      <c r="AI19" s="80" t="str">
        <f>IF(ISNA(VLOOKUP($K19,'Puma July'!$A:$O,3,FALSE)),"0",VLOOKUP($K19,'Puma July'!$A:$O,3,FALSE))</f>
        <v>0</v>
      </c>
      <c r="AJ19" s="80">
        <f>IF(ISNA(VLOOKUP($K19,'Puma Aug'!$A:$O,6,FALSE)),"0",VLOOKUP($K19,'Puma Aug'!$A:$O,6,FALSE))</f>
        <v>354.12</v>
      </c>
      <c r="AK19" s="80">
        <f>IF(ISNA(VLOOKUP($K19,'Puma Aug'!$A:$O,3,FALSE)),"0",VLOOKUP($K19,'Puma Aug'!$A:$O,3,FALSE))</f>
        <v>182.27</v>
      </c>
      <c r="AL19" s="80">
        <f>IF(ISNA(VLOOKUP($K19,'Puma Sep'!$A:$O,6,FALSE)),"0",VLOOKUP($K19,'Puma Sep'!$A:$O,6,FALSE))</f>
        <v>801.41</v>
      </c>
      <c r="AM19" s="80">
        <f>IF(ISNA(VLOOKUP($K19,'Puma Sep'!$A:$O,3,FALSE)),"0",VLOOKUP($K19,'Puma Sep'!$A:$O,3,FALSE))</f>
        <v>404.84</v>
      </c>
      <c r="AN19" s="80">
        <f>IF(ISNA(VLOOKUP($K19,'Puma Oct'!$A:$O,6,FALSE)),"0",VLOOKUP($K19,'Puma Oct'!$A:$O,6,FALSE))</f>
        <v>737.71</v>
      </c>
      <c r="AO19" s="80">
        <f>IF(ISNA(VLOOKUP($K19,'Puma Oct'!$A:$O,3,FALSE)),"0",VLOOKUP($K19,'Puma Oct'!$A:$O,3,FALSE))</f>
        <v>332.57</v>
      </c>
      <c r="AP19" s="38">
        <f>IF(ISNA(VLOOKUP($K19,'Puma Nov'!$A:$O,6,FALSE)),"0",VLOOKUP($K19,'Puma Nov'!$A:$O,6,FALSE))</f>
        <v>425.52</v>
      </c>
      <c r="AQ19" s="38">
        <f>IF(ISNA(VLOOKUP($K19,'Puma Nov'!$A:$O,3,FALSE)),"0",VLOOKUP($K19,'Puma Nov'!$A:$O,3,FALSE))</f>
        <v>193.26</v>
      </c>
      <c r="AR19" s="38">
        <f>IF(ISNA(VLOOKUP($K19,'Puma Dec'!$A:$O,6,FALSE)),"0",VLOOKUP($K19,'Puma Dec'!$A:$O,6,FALSE))</f>
        <v>749.13</v>
      </c>
      <c r="AS19" s="38">
        <f>IF(ISNA(VLOOKUP($K19,'Puma Dec'!$A:$O,3,FALSE)),"0",VLOOKUP($K19,'Puma Dec'!$A:$O,3,FALSE))</f>
        <v>366.6</v>
      </c>
      <c r="AT19" s="55">
        <f t="shared" si="0"/>
        <v>3067.89</v>
      </c>
      <c r="AU19" s="56">
        <f t="shared" si="0"/>
        <v>1479.54</v>
      </c>
      <c r="AV19" s="8"/>
    </row>
    <row r="20" spans="1:48" x14ac:dyDescent="0.3">
      <c r="A20" s="105" t="s">
        <v>206</v>
      </c>
      <c r="B20" s="106">
        <v>221785</v>
      </c>
      <c r="C20" s="107" t="s">
        <v>207</v>
      </c>
      <c r="D20" s="43"/>
      <c r="E20" s="108">
        <v>44012</v>
      </c>
      <c r="F20" s="109" t="s">
        <v>208</v>
      </c>
      <c r="G20" s="110"/>
      <c r="H20" s="121" t="s">
        <v>164</v>
      </c>
      <c r="I20" s="43"/>
      <c r="J20" s="125" t="s">
        <v>209</v>
      </c>
      <c r="K20" s="112">
        <v>26054287</v>
      </c>
      <c r="L20" s="51"/>
      <c r="M20" s="113" t="s">
        <v>35</v>
      </c>
      <c r="N20" s="113" t="s">
        <v>36</v>
      </c>
      <c r="O20" s="113" t="s">
        <v>36</v>
      </c>
      <c r="P20" s="114" t="s">
        <v>210</v>
      </c>
      <c r="Q20" s="115">
        <v>5</v>
      </c>
      <c r="R20" s="116">
        <v>25742</v>
      </c>
      <c r="S20" s="117" t="s">
        <v>211</v>
      </c>
      <c r="T20" s="118" t="str">
        <f t="shared" si="1"/>
        <v>010000070952574202267</v>
      </c>
      <c r="U20" s="47"/>
      <c r="V20" s="80" t="str">
        <f>IF(ISNA(VLOOKUP($K20,'Puma Jan'!$A:$O,6,FALSE)),"0",VLOOKUP($K20,'Puma Jan'!$A:$O,6,FALSE))</f>
        <v>0</v>
      </c>
      <c r="W20" s="80" t="str">
        <f>IF(ISNA(VLOOKUP($K20,'Puma Jan'!$A:$O,3,FALSE)),"0",VLOOKUP($K20,'Puma Jan'!$A:$O,3,FALSE))</f>
        <v>0</v>
      </c>
      <c r="X20" s="80">
        <f>IF(ISNA(VLOOKUP($K20,'Puma Feb'!$A:$O,6,FALSE)),"0",VLOOKUP($K20,'Puma Feb'!$A:$O,6,FALSE))</f>
        <v>262.83</v>
      </c>
      <c r="Y20" s="80">
        <f>IF(ISNA(VLOOKUP($K20,'Puma Feb'!$A:$O,3,FALSE)),"0",VLOOKUP($K20,'Puma Feb'!$A:$O,3,FALSE))</f>
        <v>149.18</v>
      </c>
      <c r="Z20" s="80" t="str">
        <f>IF(ISNA(VLOOKUP($K20,'Puma March'!$A:$O,6,FALSE)),"0",VLOOKUP($K20,'Puma March'!$A:$O,6,FALSE))</f>
        <v>0</v>
      </c>
      <c r="AA20" s="80" t="str">
        <f>IF(ISNA(VLOOKUP($K20,'Puma March'!$A:$O,3,FALSE)),"0",VLOOKUP($K20,'Puma March'!$A:$O,3,FALSE))</f>
        <v>0</v>
      </c>
      <c r="AB20" s="80" t="str">
        <f>IF(ISNA(VLOOKUP($K20,'Puma April'!$A:$O,6,FALSE)),"0",VLOOKUP($K20,'Puma April'!$A:$O,6,FALSE))</f>
        <v>0</v>
      </c>
      <c r="AC20" s="80" t="str">
        <f>IF(ISNA(VLOOKUP($K20,'Puma April'!$A:$O,3,FALSE)),"0",VLOOKUP($K20,'Puma April'!$A:$O,3,FALSE))</f>
        <v>0</v>
      </c>
      <c r="AD20" s="80" t="str">
        <f>IF(ISNA(VLOOKUP($K20,'Puma May'!$A:$O,6,FALSE)),"0",VLOOKUP($K20,'Puma May'!$A:$O,6,FALSE))</f>
        <v>0</v>
      </c>
      <c r="AE20" s="80" t="str">
        <f>IF(ISNA(VLOOKUP($K20,'Puma May'!$A:$O,3,FALSE)),"0",VLOOKUP($K20,'Puma May'!$A:$O,3,FALSE))</f>
        <v>0</v>
      </c>
      <c r="AF20" s="80" t="str">
        <f>IF(ISNA(VLOOKUP($K20,'Puma June'!$A:$O,6,FALSE)),"0",VLOOKUP($K20,'Puma June'!$A:$O,6,FALSE))</f>
        <v>0</v>
      </c>
      <c r="AG20" s="80" t="str">
        <f>IF(ISNA(VLOOKUP($K20,'Puma June'!$A:$O,3,FALSE)),"0",VLOOKUP($K20,'Puma June'!$A:$O,3,FALSE))</f>
        <v>0</v>
      </c>
      <c r="AH20" s="80" t="str">
        <f>IF(ISNA(VLOOKUP($K20,'Puma July'!$A:$O,6,FALSE)),"0",VLOOKUP($K20,'Puma July'!$A:$O,6,FALSE))</f>
        <v>0</v>
      </c>
      <c r="AI20" s="80" t="str">
        <f>IF(ISNA(VLOOKUP($K20,'Puma July'!$A:$O,3,FALSE)),"0",VLOOKUP($K20,'Puma July'!$A:$O,3,FALSE))</f>
        <v>0</v>
      </c>
      <c r="AJ20" s="80">
        <f>IF(ISNA(VLOOKUP($K20,'Puma Aug'!$A:$O,6,FALSE)),"0",VLOOKUP($K20,'Puma Aug'!$A:$O,6,FALSE))</f>
        <v>505.6</v>
      </c>
      <c r="AK20" s="80">
        <f>IF(ISNA(VLOOKUP($K20,'Puma Aug'!$A:$O,3,FALSE)),"0",VLOOKUP($K20,'Puma Aug'!$A:$O,3,FALSE))</f>
        <v>248.42</v>
      </c>
      <c r="AL20" s="80" t="str">
        <f>IF(ISNA(VLOOKUP($K20,'Puma Sep'!$A:$O,6,FALSE)),"0",VLOOKUP($K20,'Puma Sep'!$A:$O,6,FALSE))</f>
        <v>0</v>
      </c>
      <c r="AM20" s="80" t="str">
        <f>IF(ISNA(VLOOKUP($K20,'Puma Sep'!$A:$O,3,FALSE)),"0",VLOOKUP($K20,'Puma Sep'!$A:$O,3,FALSE))</f>
        <v>0</v>
      </c>
      <c r="AN20" s="80">
        <f>IF(ISNA(VLOOKUP($K20,'Puma Oct'!$A:$O,6,FALSE)),"0",VLOOKUP($K20,'Puma Oct'!$A:$O,6,FALSE))</f>
        <v>174.24</v>
      </c>
      <c r="AO20" s="80">
        <f>IF(ISNA(VLOOKUP($K20,'Puma Oct'!$A:$O,3,FALSE)),"0",VLOOKUP($K20,'Puma Oct'!$A:$O,3,FALSE))</f>
        <v>72.42</v>
      </c>
      <c r="AP20" s="38" t="str">
        <f>IF(ISNA(VLOOKUP($K20,'Puma Nov'!$A:$O,6,FALSE)),"0",VLOOKUP($K20,'Puma Nov'!$A:$O,6,FALSE))</f>
        <v>0</v>
      </c>
      <c r="AQ20" s="38" t="str">
        <f>IF(ISNA(VLOOKUP($K20,'Puma Nov'!$A:$O,3,FALSE)),"0",VLOOKUP($K20,'Puma Nov'!$A:$O,3,FALSE))</f>
        <v>0</v>
      </c>
      <c r="AR20" s="38" t="str">
        <f>IF(ISNA(VLOOKUP($K20,'Puma Dec'!$A:$O,6,FALSE)),"0",VLOOKUP($K20,'Puma Dec'!$A:$O,6,FALSE))</f>
        <v>0</v>
      </c>
      <c r="AS20" s="38" t="str">
        <f>IF(ISNA(VLOOKUP($K20,'Puma Dec'!$A:$O,3,FALSE)),"0",VLOOKUP($K20,'Puma Dec'!$A:$O,3,FALSE))</f>
        <v>0</v>
      </c>
      <c r="AT20" s="55">
        <f t="shared" si="0"/>
        <v>942.67000000000007</v>
      </c>
      <c r="AU20" s="56">
        <f t="shared" si="0"/>
        <v>470.02</v>
      </c>
      <c r="AV20" s="8"/>
    </row>
    <row r="21" spans="1:48" x14ac:dyDescent="0.3">
      <c r="A21" s="105" t="s">
        <v>212</v>
      </c>
      <c r="B21" s="106">
        <v>207064</v>
      </c>
      <c r="C21" s="107" t="s">
        <v>213</v>
      </c>
      <c r="D21" s="43"/>
      <c r="E21" s="43"/>
      <c r="F21" s="125" t="s">
        <v>214</v>
      </c>
      <c r="G21" s="110"/>
      <c r="H21" s="121"/>
      <c r="I21" s="43"/>
      <c r="J21" s="125" t="s">
        <v>184</v>
      </c>
      <c r="K21" s="112">
        <v>26768050</v>
      </c>
      <c r="L21" s="51"/>
      <c r="M21" s="113" t="s">
        <v>35</v>
      </c>
      <c r="N21" s="113" t="s">
        <v>36</v>
      </c>
      <c r="O21" s="113" t="s">
        <v>36</v>
      </c>
      <c r="P21" s="114" t="s">
        <v>145</v>
      </c>
      <c r="Q21" s="115">
        <v>5</v>
      </c>
      <c r="R21" s="116">
        <v>25742</v>
      </c>
      <c r="S21" s="117" t="s">
        <v>185</v>
      </c>
      <c r="T21" s="118" t="str">
        <f t="shared" si="1"/>
        <v>010000069452574201835</v>
      </c>
      <c r="U21" s="47"/>
      <c r="V21" s="80" t="str">
        <f>IF(ISNA(VLOOKUP($K21,'Puma Jan'!$A:$O,6,FALSE)),"0",VLOOKUP($K21,'Puma Jan'!$A:$O,6,FALSE))</f>
        <v>0</v>
      </c>
      <c r="W21" s="80" t="str">
        <f>IF(ISNA(VLOOKUP($K21,'Puma Jan'!$A:$O,3,FALSE)),"0",VLOOKUP($K21,'Puma Jan'!$A:$O,3,FALSE))</f>
        <v>0</v>
      </c>
      <c r="X21" s="80" t="str">
        <f>IF(ISNA(VLOOKUP($K21,'Puma Feb'!$A:$O,6,FALSE)),"0",VLOOKUP($K21,'Puma Feb'!$A:$O,6,FALSE))</f>
        <v>0</v>
      </c>
      <c r="Y21" s="80" t="str">
        <f>IF(ISNA(VLOOKUP($K21,'Puma Feb'!$A:$O,3,FALSE)),"0",VLOOKUP($K21,'Puma Feb'!$A:$O,3,FALSE))</f>
        <v>0</v>
      </c>
      <c r="Z21" s="80" t="str">
        <f>IF(ISNA(VLOOKUP($K21,'Puma March'!$A:$O,6,FALSE)),"0",VLOOKUP($K21,'Puma March'!$A:$O,6,FALSE))</f>
        <v>0</v>
      </c>
      <c r="AA21" s="80" t="str">
        <f>IF(ISNA(VLOOKUP($K21,'Puma March'!$A:$O,3,FALSE)),"0",VLOOKUP($K21,'Puma March'!$A:$O,3,FALSE))</f>
        <v>0</v>
      </c>
      <c r="AB21" s="80" t="str">
        <f>IF(ISNA(VLOOKUP($K21,'Puma April'!$A:$O,6,FALSE)),"0",VLOOKUP($K21,'Puma April'!$A:$O,6,FALSE))</f>
        <v>0</v>
      </c>
      <c r="AC21" s="80" t="str">
        <f>IF(ISNA(VLOOKUP($K21,'Puma April'!$A:$O,3,FALSE)),"0",VLOOKUP($K21,'Puma April'!$A:$O,3,FALSE))</f>
        <v>0</v>
      </c>
      <c r="AD21" s="80" t="str">
        <f>IF(ISNA(VLOOKUP($K21,'Puma May'!$A:$O,6,FALSE)),"0",VLOOKUP($K21,'Puma May'!$A:$O,6,FALSE))</f>
        <v>0</v>
      </c>
      <c r="AE21" s="80" t="str">
        <f>IF(ISNA(VLOOKUP($K21,'Puma May'!$A:$O,3,FALSE)),"0",VLOOKUP($K21,'Puma May'!$A:$O,3,FALSE))</f>
        <v>0</v>
      </c>
      <c r="AF21" s="80" t="str">
        <f>IF(ISNA(VLOOKUP($K21,'Puma June'!$A:$O,6,FALSE)),"0",VLOOKUP($K21,'Puma June'!$A:$O,6,FALSE))</f>
        <v>0</v>
      </c>
      <c r="AG21" s="80" t="str">
        <f>IF(ISNA(VLOOKUP($K21,'Puma June'!$A:$O,3,FALSE)),"0",VLOOKUP($K21,'Puma June'!$A:$O,3,FALSE))</f>
        <v>0</v>
      </c>
      <c r="AH21" s="80" t="str">
        <f>IF(ISNA(VLOOKUP($K21,'Puma July'!$A:$O,6,FALSE)),"0",VLOOKUP($K21,'Puma July'!$A:$O,6,FALSE))</f>
        <v>0</v>
      </c>
      <c r="AI21" s="80" t="str">
        <f>IF(ISNA(VLOOKUP($K21,'Puma July'!$A:$O,3,FALSE)),"0",VLOOKUP($K21,'Puma July'!$A:$O,3,FALSE))</f>
        <v>0</v>
      </c>
      <c r="AJ21" s="80" t="str">
        <f>IF(ISNA(VLOOKUP($K21,'Puma Aug'!$A:$O,6,FALSE)),"0",VLOOKUP($K21,'Puma Aug'!$A:$O,6,FALSE))</f>
        <v>0</v>
      </c>
      <c r="AK21" s="80" t="str">
        <f>IF(ISNA(VLOOKUP($K21,'Puma Aug'!$A:$O,3,FALSE)),"0",VLOOKUP($K21,'Puma Aug'!$A:$O,3,FALSE))</f>
        <v>0</v>
      </c>
      <c r="AL21" s="80" t="str">
        <f>IF(ISNA(VLOOKUP($K21,'Puma Sep'!$A:$O,6,FALSE)),"0",VLOOKUP($K21,'Puma Sep'!$A:$O,6,FALSE))</f>
        <v>0</v>
      </c>
      <c r="AM21" s="80" t="str">
        <f>IF(ISNA(VLOOKUP($K21,'Puma Sep'!$A:$O,3,FALSE)),"0",VLOOKUP($K21,'Puma Sep'!$A:$O,3,FALSE))</f>
        <v>0</v>
      </c>
      <c r="AN21" s="80" t="str">
        <f>IF(ISNA(VLOOKUP($K21,'Puma Oct'!$A:$O,6,FALSE)),"0",VLOOKUP($K21,'Puma Oct'!$A:$O,6,FALSE))</f>
        <v>0</v>
      </c>
      <c r="AO21" s="80" t="str">
        <f>IF(ISNA(VLOOKUP($K21,'Puma Oct'!$A:$O,3,FALSE)),"0",VLOOKUP($K21,'Puma Oct'!$A:$O,3,FALSE))</f>
        <v>0</v>
      </c>
      <c r="AP21" s="38" t="str">
        <f>IF(ISNA(VLOOKUP($K21,'Puma Nov'!$A:$O,6,FALSE)),"0",VLOOKUP($K21,'Puma Nov'!$A:$O,6,FALSE))</f>
        <v>0</v>
      </c>
      <c r="AQ21" s="38" t="str">
        <f>IF(ISNA(VLOOKUP($K21,'Puma Nov'!$A:$O,3,FALSE)),"0",VLOOKUP($K21,'Puma Nov'!$A:$O,3,FALSE))</f>
        <v>0</v>
      </c>
      <c r="AR21" s="38" t="str">
        <f>IF(ISNA(VLOOKUP($K21,'Puma Dec'!$A:$O,6,FALSE)),"0",VLOOKUP($K21,'Puma Dec'!$A:$O,6,FALSE))</f>
        <v>0</v>
      </c>
      <c r="AS21" s="38" t="str">
        <f>IF(ISNA(VLOOKUP($K21,'Puma Dec'!$A:$O,3,FALSE)),"0",VLOOKUP($K21,'Puma Dec'!$A:$O,3,FALSE))</f>
        <v>0</v>
      </c>
      <c r="AT21" s="55">
        <f t="shared" si="0"/>
        <v>0</v>
      </c>
      <c r="AU21" s="56">
        <f t="shared" si="0"/>
        <v>0</v>
      </c>
      <c r="AV21" s="8"/>
    </row>
    <row r="22" spans="1:48" x14ac:dyDescent="0.3">
      <c r="A22" s="105" t="s">
        <v>215</v>
      </c>
      <c r="B22" s="106">
        <v>224436</v>
      </c>
      <c r="C22" s="107" t="s">
        <v>216</v>
      </c>
      <c r="D22" s="43"/>
      <c r="E22" s="108">
        <v>44012</v>
      </c>
      <c r="F22" s="109" t="s">
        <v>217</v>
      </c>
      <c r="G22" s="110"/>
      <c r="H22" s="121" t="s">
        <v>164</v>
      </c>
      <c r="I22" s="43"/>
      <c r="J22" s="125" t="s">
        <v>218</v>
      </c>
      <c r="K22" s="112">
        <v>27398220</v>
      </c>
      <c r="L22" s="51" t="s">
        <v>152</v>
      </c>
      <c r="M22" s="113" t="s">
        <v>35</v>
      </c>
      <c r="N22" s="113" t="s">
        <v>36</v>
      </c>
      <c r="O22" s="113" t="s">
        <v>36</v>
      </c>
      <c r="P22" s="114" t="s">
        <v>145</v>
      </c>
      <c r="Q22" s="148">
        <v>5</v>
      </c>
      <c r="R22" s="116">
        <v>25742</v>
      </c>
      <c r="S22" s="117" t="s">
        <v>219</v>
      </c>
      <c r="T22" s="118" t="str">
        <f t="shared" si="1"/>
        <v>010000069452574210795</v>
      </c>
      <c r="U22" s="47"/>
      <c r="V22" s="80" t="str">
        <f>IF(ISNA(VLOOKUP($K22,'Puma Jan'!$A:$O,6,FALSE)),"0",VLOOKUP($K22,'Puma Jan'!$A:$O,6,FALSE))</f>
        <v>0</v>
      </c>
      <c r="W22" s="80" t="str">
        <f>IF(ISNA(VLOOKUP($K22,'Puma Jan'!$A:$O,3,FALSE)),"0",VLOOKUP($K22,'Puma Jan'!$A:$O,3,FALSE))</f>
        <v>0</v>
      </c>
      <c r="X22" s="80">
        <f>IF(ISNA(VLOOKUP($K22,'Puma Feb'!$A:$O,6,FALSE)),"0",VLOOKUP($K22,'Puma Feb'!$A:$O,6,FALSE))</f>
        <v>186.67</v>
      </c>
      <c r="Y22" s="80">
        <f>IF(ISNA(VLOOKUP($K22,'Puma Feb'!$A:$O,3,FALSE)),"0",VLOOKUP($K22,'Puma Feb'!$A:$O,3,FALSE))</f>
        <v>101.34</v>
      </c>
      <c r="Z22" s="80">
        <f>IF(ISNA(VLOOKUP($K22,'Puma March'!$A:$O,6,FALSE)),"0",VLOOKUP($K22,'Puma March'!$A:$O,6,FALSE))</f>
        <v>394.53</v>
      </c>
      <c r="AA22" s="80">
        <f>IF(ISNA(VLOOKUP($K22,'Puma March'!$A:$O,3,FALSE)),"0",VLOOKUP($K22,'Puma March'!$A:$O,3,FALSE))</f>
        <v>194.13</v>
      </c>
      <c r="AB22" s="80">
        <f>IF(ISNA(VLOOKUP($K22,'Puma April'!$A:$O,6,FALSE)),"0",VLOOKUP($K22,'Puma April'!$A:$O,6,FALSE))</f>
        <v>280.95999999999998</v>
      </c>
      <c r="AC22" s="80">
        <f>IF(ISNA(VLOOKUP($K22,'Puma April'!$A:$O,3,FALSE)),"0",VLOOKUP($K22,'Puma April'!$A:$O,3,FALSE))</f>
        <v>162.83000000000001</v>
      </c>
      <c r="AD22" s="80">
        <f>IF(ISNA(VLOOKUP($K22,'Puma May'!$A:$O,6,FALSE)),"0",VLOOKUP($K22,'Puma May'!$A:$O,6,FALSE))</f>
        <v>290.3</v>
      </c>
      <c r="AE22" s="80">
        <f>IF(ISNA(VLOOKUP($K22,'Puma May'!$A:$O,3,FALSE)),"0",VLOOKUP($K22,'Puma May'!$A:$O,3,FALSE))</f>
        <v>142.4</v>
      </c>
      <c r="AF22" s="80">
        <f>IF(ISNA(VLOOKUP($K22,'Puma June'!$A:$O,6,FALSE)),"0",VLOOKUP($K22,'Puma June'!$A:$O,6,FALSE))</f>
        <v>110.06</v>
      </c>
      <c r="AG22" s="80">
        <f>IF(ISNA(VLOOKUP($K22,'Puma June'!$A:$O,3,FALSE)),"0",VLOOKUP($K22,'Puma June'!$A:$O,3,FALSE))</f>
        <v>51.68</v>
      </c>
      <c r="AH22" s="80">
        <f>IF(ISNA(VLOOKUP($K22,'Puma July'!$A:$O,6,FALSE)),"0",VLOOKUP($K22,'Puma July'!$A:$O,6,FALSE))</f>
        <v>162.72999999999999</v>
      </c>
      <c r="AI22" s="80">
        <f>IF(ISNA(VLOOKUP($K22,'Puma July'!$A:$O,3,FALSE)),"0",VLOOKUP($K22,'Puma July'!$A:$O,3,FALSE))</f>
        <v>82.62</v>
      </c>
      <c r="AJ22" s="80" t="str">
        <f>IF(ISNA(VLOOKUP($K22,'Puma Aug'!$A:$O,6,FALSE)),"0",VLOOKUP($K22,'Puma Aug'!$A:$O,6,FALSE))</f>
        <v>0</v>
      </c>
      <c r="AK22" s="80" t="str">
        <f>IF(ISNA(VLOOKUP($K22,'Puma Aug'!$A:$O,3,FALSE)),"0",VLOOKUP($K22,'Puma Aug'!$A:$O,3,FALSE))</f>
        <v>0</v>
      </c>
      <c r="AL22" s="80">
        <f>IF(ISNA(VLOOKUP($K22,'Puma Sep'!$A:$O,6,FALSE)),"0",VLOOKUP($K22,'Puma Sep'!$A:$O,6,FALSE))</f>
        <v>30.42</v>
      </c>
      <c r="AM22" s="80">
        <f>IF(ISNA(VLOOKUP($K22,'Puma Sep'!$A:$O,3,FALSE)),"0",VLOOKUP($K22,'Puma Sep'!$A:$O,3,FALSE))</f>
        <v>16.63</v>
      </c>
      <c r="AN22" s="80">
        <f>IF(ISNA(VLOOKUP($K22,'Puma Oct'!$A:$O,6,FALSE)),"0",VLOOKUP($K22,'Puma Oct'!$A:$O,6,FALSE))</f>
        <v>208.51</v>
      </c>
      <c r="AO22" s="80">
        <f>IF(ISNA(VLOOKUP($K22,'Puma Oct'!$A:$O,3,FALSE)),"0",VLOOKUP($K22,'Puma Oct'!$A:$O,3,FALSE))</f>
        <v>104.42</v>
      </c>
      <c r="AP22" s="38">
        <f>IF(ISNA(VLOOKUP($K22,'Puma Nov'!$A:$O,6,FALSE)),"0",VLOOKUP($K22,'Puma Nov'!$A:$O,6,FALSE))</f>
        <v>198.84</v>
      </c>
      <c r="AQ22" s="38">
        <f>IF(ISNA(VLOOKUP($K22,'Puma Nov'!$A:$O,3,FALSE)),"0",VLOOKUP($K22,'Puma Nov'!$A:$O,3,FALSE))</f>
        <v>106.15</v>
      </c>
      <c r="AR22" s="38" t="str">
        <f>IF(ISNA(VLOOKUP($K22,'Puma Dec'!$A:$O,6,FALSE)),"0",VLOOKUP($K22,'Puma Dec'!$A:$O,6,FALSE))</f>
        <v>0</v>
      </c>
      <c r="AS22" s="38" t="str">
        <f>IF(ISNA(VLOOKUP($K22,'Puma Dec'!$A:$O,3,FALSE)),"0",VLOOKUP($K22,'Puma Dec'!$A:$O,3,FALSE))</f>
        <v>0</v>
      </c>
      <c r="AT22" s="55">
        <f t="shared" si="0"/>
        <v>1863.02</v>
      </c>
      <c r="AU22" s="56">
        <f t="shared" si="0"/>
        <v>962.2</v>
      </c>
      <c r="AV22" s="8"/>
    </row>
    <row r="23" spans="1:48" x14ac:dyDescent="0.3">
      <c r="A23" s="105" t="s">
        <v>220</v>
      </c>
      <c r="B23" s="106">
        <v>221480</v>
      </c>
      <c r="C23" s="107" t="s">
        <v>221</v>
      </c>
      <c r="D23" s="43"/>
      <c r="E23" s="108">
        <v>44012</v>
      </c>
      <c r="F23" s="109" t="s">
        <v>222</v>
      </c>
      <c r="G23" s="110"/>
      <c r="H23" s="121" t="s">
        <v>223</v>
      </c>
      <c r="I23" s="43"/>
      <c r="J23" s="125" t="s">
        <v>224</v>
      </c>
      <c r="K23" s="112">
        <v>28680360</v>
      </c>
      <c r="L23" s="51"/>
      <c r="M23" s="113" t="s">
        <v>35</v>
      </c>
      <c r="N23" s="113" t="s">
        <v>36</v>
      </c>
      <c r="O23" s="113" t="s">
        <v>36</v>
      </c>
      <c r="P23" s="114" t="s">
        <v>145</v>
      </c>
      <c r="Q23" s="123">
        <v>1</v>
      </c>
      <c r="R23" s="116">
        <v>25742</v>
      </c>
      <c r="S23" s="117" t="s">
        <v>225</v>
      </c>
      <c r="T23" s="118" t="str">
        <f t="shared" si="1"/>
        <v>010000069412574201616</v>
      </c>
      <c r="U23" s="47"/>
      <c r="V23" s="80" t="str">
        <f>IF(ISNA(VLOOKUP($K23,'Puma Jan'!$A:$O,6,FALSE)),"0",VLOOKUP($K23,'Puma Jan'!$A:$O,6,FALSE))</f>
        <v>0</v>
      </c>
      <c r="W23" s="80" t="str">
        <f>IF(ISNA(VLOOKUP($K23,'Puma Jan'!$A:$O,3,FALSE)),"0",VLOOKUP($K23,'Puma Jan'!$A:$O,3,FALSE))</f>
        <v>0</v>
      </c>
      <c r="X23" s="80" t="str">
        <f>IF(ISNA(VLOOKUP($K23,'Puma Feb'!$A:$O,6,FALSE)),"0",VLOOKUP($K23,'Puma Feb'!$A:$O,6,FALSE))</f>
        <v>0</v>
      </c>
      <c r="Y23" s="80" t="str">
        <f>IF(ISNA(VLOOKUP($K23,'Puma Feb'!$A:$O,3,FALSE)),"0",VLOOKUP($K23,'Puma Feb'!$A:$O,3,FALSE))</f>
        <v>0</v>
      </c>
      <c r="Z23" s="80">
        <f>IF(ISNA(VLOOKUP($K23,'Puma March'!$A:$O,6,FALSE)),"0",VLOOKUP($K23,'Puma March'!$A:$O,6,FALSE))</f>
        <v>15.47</v>
      </c>
      <c r="AA23" s="80">
        <f>IF(ISNA(VLOOKUP($K23,'Puma March'!$A:$O,3,FALSE)),"0",VLOOKUP($K23,'Puma March'!$A:$O,3,FALSE))</f>
        <v>7.56</v>
      </c>
      <c r="AB23" s="80">
        <f>IF(ISNA(VLOOKUP($K23,'Puma April'!$A:$O,6,FALSE)),"0",VLOOKUP($K23,'Puma April'!$A:$O,6,FALSE))</f>
        <v>36.630000000000003</v>
      </c>
      <c r="AC23" s="80">
        <f>IF(ISNA(VLOOKUP($K23,'Puma April'!$A:$O,3,FALSE)),"0",VLOOKUP($K23,'Puma April'!$A:$O,3,FALSE))</f>
        <v>21.78</v>
      </c>
      <c r="AD23" s="80">
        <f>IF(ISNA(VLOOKUP($K23,'Puma May'!$A:$O,6,FALSE)),"0",VLOOKUP($K23,'Puma May'!$A:$O,6,FALSE))</f>
        <v>58.12</v>
      </c>
      <c r="AE23" s="80">
        <f>IF(ISNA(VLOOKUP($K23,'Puma May'!$A:$O,3,FALSE)),"0",VLOOKUP($K23,'Puma May'!$A:$O,3,FALSE))</f>
        <v>35.14</v>
      </c>
      <c r="AF23" s="80" t="str">
        <f>IF(ISNA(VLOOKUP($K23,'Puma June'!$A:$O,6,FALSE)),"0",VLOOKUP($K23,'Puma June'!$A:$O,6,FALSE))</f>
        <v>0</v>
      </c>
      <c r="AG23" s="80" t="str">
        <f>IF(ISNA(VLOOKUP($K23,'Puma June'!$A:$O,3,FALSE)),"0",VLOOKUP($K23,'Puma June'!$A:$O,3,FALSE))</f>
        <v>0</v>
      </c>
      <c r="AH23" s="80" t="str">
        <f>IF(ISNA(VLOOKUP($K23,'Puma July'!$A:$O,6,FALSE)),"0",VLOOKUP($K23,'Puma July'!$A:$O,6,FALSE))</f>
        <v>0</v>
      </c>
      <c r="AI23" s="80" t="str">
        <f>IF(ISNA(VLOOKUP($K23,'Puma July'!$A:$O,3,FALSE)),"0",VLOOKUP($K23,'Puma July'!$A:$O,3,FALSE))</f>
        <v>0</v>
      </c>
      <c r="AJ23" s="80" t="str">
        <f>IF(ISNA(VLOOKUP($K23,'Puma Aug'!$A:$O,6,FALSE)),"0",VLOOKUP($K23,'Puma Aug'!$A:$O,6,FALSE))</f>
        <v>0</v>
      </c>
      <c r="AK23" s="80" t="str">
        <f>IF(ISNA(VLOOKUP($K23,'Puma Aug'!$A:$O,3,FALSE)),"0",VLOOKUP($K23,'Puma Aug'!$A:$O,3,FALSE))</f>
        <v>0</v>
      </c>
      <c r="AL23" s="80">
        <f>IF(ISNA(VLOOKUP($K23,'Puma Sep'!$A:$O,6,FALSE)),"0",VLOOKUP($K23,'Puma Sep'!$A:$O,6,FALSE))</f>
        <v>9.2100000000000009</v>
      </c>
      <c r="AM23" s="80">
        <f>IF(ISNA(VLOOKUP($K23,'Puma Sep'!$A:$O,3,FALSE)),"0",VLOOKUP($K23,'Puma Sep'!$A:$O,3,FALSE))</f>
        <v>5.25</v>
      </c>
      <c r="AN23" s="80">
        <f>IF(ISNA(VLOOKUP($K23,'Puma Oct'!$A:$O,6,FALSE)),"0",VLOOKUP($K23,'Puma Oct'!$A:$O,6,FALSE))</f>
        <v>28.23</v>
      </c>
      <c r="AO23" s="80">
        <f>IF(ISNA(VLOOKUP($K23,'Puma Oct'!$A:$O,3,FALSE)),"0",VLOOKUP($K23,'Puma Oct'!$A:$O,3,FALSE))</f>
        <v>13.33</v>
      </c>
      <c r="AP23" s="38">
        <f>IF(ISNA(VLOOKUP($K23,'Puma Nov'!$A:$O,6,FALSE)),"0",VLOOKUP($K23,'Puma Nov'!$A:$O,6,FALSE))</f>
        <v>39.42</v>
      </c>
      <c r="AQ23" s="38">
        <f>IF(ISNA(VLOOKUP($K23,'Puma Nov'!$A:$O,3,FALSE)),"0",VLOOKUP($K23,'Puma Nov'!$A:$O,3,FALSE))</f>
        <v>18.66</v>
      </c>
      <c r="AR23" s="38" t="str">
        <f>IF(ISNA(VLOOKUP($K23,'Puma Dec'!$A:$O,6,FALSE)),"0",VLOOKUP($K23,'Puma Dec'!$A:$O,6,FALSE))</f>
        <v>0</v>
      </c>
      <c r="AS23" s="38" t="str">
        <f>IF(ISNA(VLOOKUP($K23,'Puma Dec'!$A:$O,3,FALSE)),"0",VLOOKUP($K23,'Puma Dec'!$A:$O,3,FALSE))</f>
        <v>0</v>
      </c>
      <c r="AT23" s="55">
        <f t="shared" si="0"/>
        <v>187.08</v>
      </c>
      <c r="AU23" s="56">
        <f t="shared" si="0"/>
        <v>101.72</v>
      </c>
      <c r="AV23" s="8"/>
    </row>
    <row r="24" spans="1:48" s="147" customFormat="1" x14ac:dyDescent="0.3">
      <c r="A24" s="129" t="s">
        <v>226</v>
      </c>
      <c r="B24" s="149">
        <v>221808</v>
      </c>
      <c r="C24" s="150" t="s">
        <v>227</v>
      </c>
      <c r="D24" s="130"/>
      <c r="E24" s="130"/>
      <c r="F24" s="136" t="s">
        <v>228</v>
      </c>
      <c r="G24" s="160"/>
      <c r="H24" s="135"/>
      <c r="I24" s="130"/>
      <c r="J24" s="136" t="s">
        <v>229</v>
      </c>
      <c r="K24" s="161">
        <v>29648549</v>
      </c>
      <c r="L24" s="138"/>
      <c r="M24" s="152" t="s">
        <v>35</v>
      </c>
      <c r="N24" s="152" t="s">
        <v>36</v>
      </c>
      <c r="O24" s="152" t="s">
        <v>36</v>
      </c>
      <c r="P24" s="153" t="s">
        <v>230</v>
      </c>
      <c r="Q24" s="162">
        <v>2</v>
      </c>
      <c r="R24" s="154">
        <v>25742</v>
      </c>
      <c r="S24" s="155" t="s">
        <v>231</v>
      </c>
      <c r="T24" s="142" t="str">
        <f t="shared" si="1"/>
        <v>010000018522574210689</v>
      </c>
      <c r="U24" s="143"/>
      <c r="V24" s="80" t="str">
        <f>IF(ISNA(VLOOKUP($K24,'Puma Jan'!$A:$O,6,FALSE)),"0",VLOOKUP($K24,'Puma Jan'!$A:$O,6,FALSE))</f>
        <v>0</v>
      </c>
      <c r="W24" s="80" t="str">
        <f>IF(ISNA(VLOOKUP($K24,'Puma Jan'!$A:$O,3,FALSE)),"0",VLOOKUP($K24,'Puma Jan'!$A:$O,3,FALSE))</f>
        <v>0</v>
      </c>
      <c r="X24" s="80" t="str">
        <f>IF(ISNA(VLOOKUP($K24,'Puma Feb'!$A:$O,6,FALSE)),"0",VLOOKUP($K24,'Puma Feb'!$A:$O,6,FALSE))</f>
        <v>0</v>
      </c>
      <c r="Y24" s="80" t="str">
        <f>IF(ISNA(VLOOKUP($K24,'Puma Feb'!$A:$O,3,FALSE)),"0",VLOOKUP($K24,'Puma Feb'!$A:$O,3,FALSE))</f>
        <v>0</v>
      </c>
      <c r="Z24" s="80" t="str">
        <f>IF(ISNA(VLOOKUP($K24,'Puma March'!$A:$O,6,FALSE)),"0",VLOOKUP($K24,'Puma March'!$A:$O,6,FALSE))</f>
        <v>0</v>
      </c>
      <c r="AA24" s="80" t="str">
        <f>IF(ISNA(VLOOKUP($K24,'Puma March'!$A:$O,3,FALSE)),"0",VLOOKUP($K24,'Puma March'!$A:$O,3,FALSE))</f>
        <v>0</v>
      </c>
      <c r="AB24" s="80" t="str">
        <f>IF(ISNA(VLOOKUP($K24,'Puma April'!$A:$O,6,FALSE)),"0",VLOOKUP($K24,'Puma April'!$A:$O,6,FALSE))</f>
        <v>0</v>
      </c>
      <c r="AC24" s="80" t="str">
        <f>IF(ISNA(VLOOKUP($K24,'Puma April'!$A:$O,3,FALSE)),"0",VLOOKUP($K24,'Puma April'!$A:$O,3,FALSE))</f>
        <v>0</v>
      </c>
      <c r="AD24" s="80" t="str">
        <f>IF(ISNA(VLOOKUP($K24,'Puma May'!$A:$O,6,FALSE)),"0",VLOOKUP($K24,'Puma May'!$A:$O,6,FALSE))</f>
        <v>0</v>
      </c>
      <c r="AE24" s="80" t="str">
        <f>IF(ISNA(VLOOKUP($K24,'Puma May'!$A:$O,3,FALSE)),"0",VLOOKUP($K24,'Puma May'!$A:$O,3,FALSE))</f>
        <v>0</v>
      </c>
      <c r="AF24" s="80" t="str">
        <f>IF(ISNA(VLOOKUP($K24,'Puma June'!$A:$O,6,FALSE)),"0",VLOOKUP($K24,'Puma June'!$A:$O,6,FALSE))</f>
        <v>0</v>
      </c>
      <c r="AG24" s="80" t="str">
        <f>IF(ISNA(VLOOKUP($K24,'Puma June'!$A:$O,3,FALSE)),"0",VLOOKUP($K24,'Puma June'!$A:$O,3,FALSE))</f>
        <v>0</v>
      </c>
      <c r="AH24" s="80" t="str">
        <f>IF(ISNA(VLOOKUP($K24,'Puma July'!$A:$O,6,FALSE)),"0",VLOOKUP($K24,'Puma July'!$A:$O,6,FALSE))</f>
        <v>0</v>
      </c>
      <c r="AI24" s="80" t="str">
        <f>IF(ISNA(VLOOKUP($K24,'Puma July'!$A:$O,3,FALSE)),"0",VLOOKUP($K24,'Puma July'!$A:$O,3,FALSE))</f>
        <v>0</v>
      </c>
      <c r="AJ24" s="80" t="str">
        <f>IF(ISNA(VLOOKUP($K24,'Puma Aug'!$A:$O,6,FALSE)),"0",VLOOKUP($K24,'Puma Aug'!$A:$O,6,FALSE))</f>
        <v>0</v>
      </c>
      <c r="AK24" s="80" t="str">
        <f>IF(ISNA(VLOOKUP($K24,'Puma Aug'!$A:$O,3,FALSE)),"0",VLOOKUP($K24,'Puma Aug'!$A:$O,3,FALSE))</f>
        <v>0</v>
      </c>
      <c r="AL24" s="80" t="str">
        <f>IF(ISNA(VLOOKUP($K24,'Puma Sep'!$A:$O,6,FALSE)),"0",VLOOKUP($K24,'Puma Sep'!$A:$O,6,FALSE))</f>
        <v>0</v>
      </c>
      <c r="AM24" s="80" t="str">
        <f>IF(ISNA(VLOOKUP($K24,'Puma Sep'!$A:$O,3,FALSE)),"0",VLOOKUP($K24,'Puma Sep'!$A:$O,3,FALSE))</f>
        <v>0</v>
      </c>
      <c r="AN24" s="80" t="str">
        <f>IF(ISNA(VLOOKUP($K24,'Puma Oct'!$A:$O,6,FALSE)),"0",VLOOKUP($K24,'Puma Oct'!$A:$O,6,FALSE))</f>
        <v>0</v>
      </c>
      <c r="AO24" s="80" t="str">
        <f>IF(ISNA(VLOOKUP($K24,'Puma Oct'!$A:$O,3,FALSE)),"0",VLOOKUP($K24,'Puma Oct'!$A:$O,3,FALSE))</f>
        <v>0</v>
      </c>
      <c r="AP24" s="38" t="str">
        <f>IF(ISNA(VLOOKUP($K24,'Puma Nov'!$A:$O,6,FALSE)),"0",VLOOKUP($K24,'Puma Nov'!$A:$O,6,FALSE))</f>
        <v>0</v>
      </c>
      <c r="AQ24" s="38" t="str">
        <f>IF(ISNA(VLOOKUP($K24,'Puma Nov'!$A:$O,3,FALSE)),"0",VLOOKUP($K24,'Puma Nov'!$A:$O,3,FALSE))</f>
        <v>0</v>
      </c>
      <c r="AR24" s="38" t="str">
        <f>IF(ISNA(VLOOKUP($K24,'Puma Dec'!$A:$O,6,FALSE)),"0",VLOOKUP($K24,'Puma Dec'!$A:$O,6,FALSE))</f>
        <v>0</v>
      </c>
      <c r="AS24" s="38" t="str">
        <f>IF(ISNA(VLOOKUP($K24,'Puma Dec'!$A:$O,3,FALSE)),"0",VLOOKUP($K24,'Puma Dec'!$A:$O,3,FALSE))</f>
        <v>0</v>
      </c>
      <c r="AT24" s="144">
        <f t="shared" si="0"/>
        <v>0</v>
      </c>
      <c r="AU24" s="145">
        <f t="shared" si="0"/>
        <v>0</v>
      </c>
      <c r="AV24" s="146"/>
    </row>
    <row r="25" spans="1:48" x14ac:dyDescent="0.3">
      <c r="A25" s="105" t="s">
        <v>232</v>
      </c>
      <c r="B25" s="106">
        <v>114418</v>
      </c>
      <c r="C25" s="107" t="s">
        <v>233</v>
      </c>
      <c r="D25" s="43"/>
      <c r="E25" s="108">
        <v>44012</v>
      </c>
      <c r="F25" s="163" t="s">
        <v>234</v>
      </c>
      <c r="G25" s="110"/>
      <c r="H25" s="121" t="s">
        <v>223</v>
      </c>
      <c r="I25" s="43"/>
      <c r="J25" s="109" t="s">
        <v>235</v>
      </c>
      <c r="K25" s="112">
        <v>50199883</v>
      </c>
      <c r="L25" s="51"/>
      <c r="M25" s="113" t="s">
        <v>35</v>
      </c>
      <c r="N25" s="113" t="s">
        <v>36</v>
      </c>
      <c r="O25" s="113" t="s">
        <v>36</v>
      </c>
      <c r="P25" s="114" t="s">
        <v>145</v>
      </c>
      <c r="Q25" s="148">
        <v>5</v>
      </c>
      <c r="R25" s="116">
        <v>25742</v>
      </c>
      <c r="S25" s="117" t="s">
        <v>236</v>
      </c>
      <c r="T25" s="118" t="str">
        <f t="shared" si="1"/>
        <v>010000069452574201612</v>
      </c>
      <c r="U25" s="47" t="s">
        <v>237</v>
      </c>
      <c r="V25" s="80" t="str">
        <f>IF(ISNA(VLOOKUP($K25,'Puma Jan'!$A:$O,6,FALSE)),"0",VLOOKUP($K25,'Puma Jan'!$A:$O,6,FALSE))</f>
        <v>0</v>
      </c>
      <c r="W25" s="80" t="str">
        <f>IF(ISNA(VLOOKUP($K25,'Puma Jan'!$A:$O,3,FALSE)),"0",VLOOKUP($K25,'Puma Jan'!$A:$O,3,FALSE))</f>
        <v>0</v>
      </c>
      <c r="X25" s="80" t="str">
        <f>IF(ISNA(VLOOKUP($K25,'Puma Feb'!$A:$O,6,FALSE)),"0",VLOOKUP($K25,'Puma Feb'!$A:$O,6,FALSE))</f>
        <v>0</v>
      </c>
      <c r="Y25" s="80" t="str">
        <f>IF(ISNA(VLOOKUP($K25,'Puma Feb'!$A:$O,3,FALSE)),"0",VLOOKUP($K25,'Puma Feb'!$A:$O,3,FALSE))</f>
        <v>0</v>
      </c>
      <c r="Z25" s="80">
        <f>IF(ISNA(VLOOKUP($K25,'Puma March'!$A:$O,6,FALSE)),"0",VLOOKUP($K25,'Puma March'!$A:$O,6,FALSE))</f>
        <v>251.93</v>
      </c>
      <c r="AA25" s="80">
        <f>IF(ISNA(VLOOKUP($K25,'Puma March'!$A:$O,3,FALSE)),"0",VLOOKUP($K25,'Puma March'!$A:$O,3,FALSE))</f>
        <v>129.01</v>
      </c>
      <c r="AB25" s="80" t="str">
        <f>IF(ISNA(VLOOKUP($K25,'Puma April'!$A:$O,6,FALSE)),"0",VLOOKUP($K25,'Puma April'!$A:$O,6,FALSE))</f>
        <v>0</v>
      </c>
      <c r="AC25" s="80" t="str">
        <f>IF(ISNA(VLOOKUP($K25,'Puma April'!$A:$O,3,FALSE)),"0",VLOOKUP($K25,'Puma April'!$A:$O,3,FALSE))</f>
        <v>0</v>
      </c>
      <c r="AD25" s="80">
        <f>IF(ISNA(VLOOKUP($K25,'Puma May'!$A:$O,6,FALSE)),"0",VLOOKUP($K25,'Puma May'!$A:$O,6,FALSE))</f>
        <v>49.22</v>
      </c>
      <c r="AE25" s="80">
        <f>IF(ISNA(VLOOKUP($K25,'Puma May'!$A:$O,3,FALSE)),"0",VLOOKUP($K25,'Puma May'!$A:$O,3,FALSE))</f>
        <v>24.37</v>
      </c>
      <c r="AF25" s="80" t="str">
        <f>IF(ISNA(VLOOKUP($K25,'Puma June'!$A:$O,6,FALSE)),"0",VLOOKUP($K25,'Puma June'!$A:$O,6,FALSE))</f>
        <v>0</v>
      </c>
      <c r="AG25" s="80" t="str">
        <f>IF(ISNA(VLOOKUP($K25,'Puma June'!$A:$O,3,FALSE)),"0",VLOOKUP($K25,'Puma June'!$A:$O,3,FALSE))</f>
        <v>0</v>
      </c>
      <c r="AH25" s="80" t="str">
        <f>IF(ISNA(VLOOKUP($K25,'Puma July'!$A:$O,6,FALSE)),"0",VLOOKUP($K25,'Puma July'!$A:$O,6,FALSE))</f>
        <v>0</v>
      </c>
      <c r="AI25" s="80" t="str">
        <f>IF(ISNA(VLOOKUP($K25,'Puma July'!$A:$O,3,FALSE)),"0",VLOOKUP($K25,'Puma July'!$A:$O,3,FALSE))</f>
        <v>0</v>
      </c>
      <c r="AJ25" s="80" t="str">
        <f>IF(ISNA(VLOOKUP($K25,'Puma Aug'!$A:$O,6,FALSE)),"0",VLOOKUP($K25,'Puma Aug'!$A:$O,6,FALSE))</f>
        <v>0</v>
      </c>
      <c r="AK25" s="80" t="str">
        <f>IF(ISNA(VLOOKUP($K25,'Puma Aug'!$A:$O,3,FALSE)),"0",VLOOKUP($K25,'Puma Aug'!$A:$O,3,FALSE))</f>
        <v>0</v>
      </c>
      <c r="AL25" s="80" t="str">
        <f>IF(ISNA(VLOOKUP($K25,'Puma Sep'!$A:$O,6,FALSE)),"0",VLOOKUP($K25,'Puma Sep'!$A:$O,6,FALSE))</f>
        <v>0</v>
      </c>
      <c r="AM25" s="80" t="str">
        <f>IF(ISNA(VLOOKUP($K25,'Puma Sep'!$A:$O,3,FALSE)),"0",VLOOKUP($K25,'Puma Sep'!$A:$O,3,FALSE))</f>
        <v>0</v>
      </c>
      <c r="AN25" s="80" t="str">
        <f>IF(ISNA(VLOOKUP($K25,'Puma Oct'!$A:$O,6,FALSE)),"0",VLOOKUP($K25,'Puma Oct'!$A:$O,6,FALSE))</f>
        <v>0</v>
      </c>
      <c r="AO25" s="80" t="str">
        <f>IF(ISNA(VLOOKUP($K25,'Puma Oct'!$A:$O,3,FALSE)),"0",VLOOKUP($K25,'Puma Oct'!$A:$O,3,FALSE))</f>
        <v>0</v>
      </c>
      <c r="AP25" s="38">
        <f>IF(ISNA(VLOOKUP($K25,'Puma Nov'!$A:$O,6,FALSE)),"0",VLOOKUP($K25,'Puma Nov'!$A:$O,6,FALSE))</f>
        <v>206.86</v>
      </c>
      <c r="AQ25" s="38">
        <f>IF(ISNA(VLOOKUP($K25,'Puma Nov'!$A:$O,3,FALSE)),"0",VLOOKUP($K25,'Puma Nov'!$A:$O,3,FALSE))</f>
        <v>117.91</v>
      </c>
      <c r="AR25" s="38">
        <f>IF(ISNA(VLOOKUP($K25,'Puma Dec'!$A:$O,6,FALSE)),"0",VLOOKUP($K25,'Puma Dec'!$A:$O,6,FALSE))</f>
        <v>99.65</v>
      </c>
      <c r="AS25" s="38">
        <f>IF(ISNA(VLOOKUP($K25,'Puma Dec'!$A:$O,3,FALSE)),"0",VLOOKUP($K25,'Puma Dec'!$A:$O,3,FALSE))</f>
        <v>61.57</v>
      </c>
      <c r="AT25" s="55">
        <f t="shared" si="0"/>
        <v>607.66000000000008</v>
      </c>
      <c r="AU25" s="56">
        <f t="shared" si="0"/>
        <v>332.86</v>
      </c>
      <c r="AV25" s="8"/>
    </row>
    <row r="26" spans="1:48" x14ac:dyDescent="0.3">
      <c r="A26" s="47" t="s">
        <v>238</v>
      </c>
      <c r="B26" s="43">
        <v>232949</v>
      </c>
      <c r="C26" s="47" t="s">
        <v>239</v>
      </c>
      <c r="D26" s="43"/>
      <c r="E26" s="108">
        <v>44012</v>
      </c>
      <c r="F26" s="119" t="s">
        <v>240</v>
      </c>
      <c r="G26" s="110"/>
      <c r="H26" s="121" t="s">
        <v>164</v>
      </c>
      <c r="I26" s="43"/>
      <c r="J26" s="47" t="s">
        <v>241</v>
      </c>
      <c r="K26" s="158">
        <v>50979037</v>
      </c>
      <c r="L26" s="51" t="s">
        <v>166</v>
      </c>
      <c r="M26" s="113" t="s">
        <v>35</v>
      </c>
      <c r="N26" s="113" t="s">
        <v>36</v>
      </c>
      <c r="O26" s="113" t="s">
        <v>36</v>
      </c>
      <c r="P26" s="114" t="s">
        <v>145</v>
      </c>
      <c r="Q26" s="115">
        <v>5</v>
      </c>
      <c r="R26" s="116">
        <v>25742</v>
      </c>
      <c r="S26" s="54">
        <v>15008</v>
      </c>
      <c r="T26" s="118" t="str">
        <f t="shared" si="1"/>
        <v>010000069452574215008</v>
      </c>
      <c r="U26" s="47"/>
      <c r="V26" s="80">
        <f>IF(ISNA(VLOOKUP($K26,'Puma Jan'!$A:$O,6,FALSE)),"0",VLOOKUP($K26,'Puma Jan'!$A:$O,6,FALSE))</f>
        <v>371.44</v>
      </c>
      <c r="W26" s="80">
        <f>IF(ISNA(VLOOKUP($K26,'Puma Jan'!$A:$O,3,FALSE)),"0",VLOOKUP($K26,'Puma Jan'!$A:$O,3,FALSE))</f>
        <v>214.81</v>
      </c>
      <c r="X26" s="80">
        <f>IF(ISNA(VLOOKUP($K26,'Puma Feb'!$A:$O,6,FALSE)),"0",VLOOKUP($K26,'Puma Feb'!$A:$O,6,FALSE))</f>
        <v>685.25</v>
      </c>
      <c r="Y26" s="80">
        <f>IF(ISNA(VLOOKUP($K26,'Puma Feb'!$A:$O,3,FALSE)),"0",VLOOKUP($K26,'Puma Feb'!$A:$O,3,FALSE))</f>
        <v>390.65</v>
      </c>
      <c r="Z26" s="80">
        <f>IF(ISNA(VLOOKUP($K26,'Puma March'!$A:$O,6,FALSE)),"0",VLOOKUP($K26,'Puma March'!$A:$O,6,FALSE))</f>
        <v>460.03</v>
      </c>
      <c r="AA26" s="80">
        <f>IF(ISNA(VLOOKUP($K26,'Puma March'!$A:$O,3,FALSE)),"0",VLOOKUP($K26,'Puma March'!$A:$O,3,FALSE))</f>
        <v>225.02</v>
      </c>
      <c r="AB26" s="80">
        <f>IF(ISNA(VLOOKUP($K26,'Puma April'!$A:$O,6,FALSE)),"0",VLOOKUP($K26,'Puma April'!$A:$O,6,FALSE))</f>
        <v>500.1</v>
      </c>
      <c r="AC26" s="80">
        <f>IF(ISNA(VLOOKUP($K26,'Puma April'!$A:$O,3,FALSE)),"0",VLOOKUP($K26,'Puma April'!$A:$O,3,FALSE))</f>
        <v>253.67</v>
      </c>
      <c r="AD26" s="80">
        <f>IF(ISNA(VLOOKUP($K26,'Puma May'!$A:$O,6,FALSE)),"0",VLOOKUP($K26,'Puma May'!$A:$O,6,FALSE))</f>
        <v>655.7</v>
      </c>
      <c r="AE26" s="80">
        <f>IF(ISNA(VLOOKUP($K26,'Puma May'!$A:$O,3,FALSE)),"0",VLOOKUP($K26,'Puma May'!$A:$O,3,FALSE))</f>
        <v>316.29000000000002</v>
      </c>
      <c r="AF26" s="80">
        <f>IF(ISNA(VLOOKUP($K26,'Puma June'!$A:$O,6,FALSE)),"0",VLOOKUP($K26,'Puma June'!$A:$O,6,FALSE))</f>
        <v>1209.31</v>
      </c>
      <c r="AG26" s="80">
        <f>IF(ISNA(VLOOKUP($K26,'Puma June'!$A:$O,3,FALSE)),"0",VLOOKUP($K26,'Puma June'!$A:$O,3,FALSE))</f>
        <v>549.82000000000005</v>
      </c>
      <c r="AH26" s="80">
        <f>IF(ISNA(VLOOKUP($K26,'Puma July'!$A:$O,6,FALSE)),"0",VLOOKUP($K26,'Puma July'!$A:$O,6,FALSE))</f>
        <v>972.58</v>
      </c>
      <c r="AI26" s="80">
        <f>IF(ISNA(VLOOKUP($K26,'Puma July'!$A:$O,3,FALSE)),"0",VLOOKUP($K26,'Puma July'!$A:$O,3,FALSE))</f>
        <v>426.92</v>
      </c>
      <c r="AJ26" s="80">
        <f>IF(ISNA(VLOOKUP($K26,'Puma Aug'!$A:$O,6,FALSE)),"0",VLOOKUP($K26,'Puma Aug'!$A:$O,6,FALSE))</f>
        <v>693.1</v>
      </c>
      <c r="AK26" s="80">
        <f>IF(ISNA(VLOOKUP($K26,'Puma Aug'!$A:$O,3,FALSE)),"0",VLOOKUP($K26,'Puma Aug'!$A:$O,3,FALSE))</f>
        <v>350.34</v>
      </c>
      <c r="AL26" s="80">
        <f>IF(ISNA(VLOOKUP($K26,'Puma Sep'!$A:$O,6,FALSE)),"0",VLOOKUP($K26,'Puma Sep'!$A:$O,6,FALSE))</f>
        <v>327.97</v>
      </c>
      <c r="AM26" s="80">
        <f>IF(ISNA(VLOOKUP($K26,'Puma Sep'!$A:$O,3,FALSE)),"0",VLOOKUP($K26,'Puma Sep'!$A:$O,3,FALSE))</f>
        <v>164.26</v>
      </c>
      <c r="AN26" s="80">
        <f>IF(ISNA(VLOOKUP($K26,'Puma Oct'!$A:$O,6,FALSE)),"0",VLOOKUP($K26,'Puma Oct'!$A:$O,6,FALSE))</f>
        <v>1054.25</v>
      </c>
      <c r="AO26" s="80">
        <f>IF(ISNA(VLOOKUP($K26,'Puma Oct'!$A:$O,3,FALSE)),"0",VLOOKUP($K26,'Puma Oct'!$A:$O,3,FALSE))</f>
        <v>463.95</v>
      </c>
      <c r="AP26" s="38">
        <f>IF(ISNA(VLOOKUP($K26,'Puma Nov'!$A:$O,6,FALSE)),"0",VLOOKUP($K26,'Puma Nov'!$A:$O,6,FALSE))</f>
        <v>112</v>
      </c>
      <c r="AQ26" s="38">
        <f>IF(ISNA(VLOOKUP($K26,'Puma Nov'!$A:$O,3,FALSE)),"0",VLOOKUP($K26,'Puma Nov'!$A:$O,3,FALSE))</f>
        <v>46.28</v>
      </c>
      <c r="AR26" s="38">
        <f>IF(ISNA(VLOOKUP($K26,'Puma Dec'!$A:$O,6,FALSE)),"0",VLOOKUP($K26,'Puma Dec'!$A:$O,6,FALSE))</f>
        <v>604.38</v>
      </c>
      <c r="AS26" s="38">
        <f>IF(ISNA(VLOOKUP($K26,'Puma Dec'!$A:$O,3,FALSE)),"0",VLOOKUP($K26,'Puma Dec'!$A:$O,3,FALSE))</f>
        <v>284.72000000000003</v>
      </c>
      <c r="AT26" s="55">
        <f t="shared" si="0"/>
        <v>7646.11</v>
      </c>
      <c r="AU26" s="56">
        <f t="shared" si="0"/>
        <v>3686.73</v>
      </c>
      <c r="AV26" s="8"/>
    </row>
    <row r="27" spans="1:48" ht="15.6" x14ac:dyDescent="0.3">
      <c r="A27" s="47" t="s">
        <v>242</v>
      </c>
      <c r="B27" s="43">
        <v>235231</v>
      </c>
      <c r="C27" s="47" t="s">
        <v>243</v>
      </c>
      <c r="D27" s="43"/>
      <c r="E27" s="108">
        <v>44012</v>
      </c>
      <c r="F27" s="119" t="s">
        <v>244</v>
      </c>
      <c r="G27" s="110"/>
      <c r="H27" s="121" t="s">
        <v>164</v>
      </c>
      <c r="I27" s="43"/>
      <c r="J27" s="47" t="s">
        <v>656</v>
      </c>
      <c r="K27" s="158">
        <v>51513348</v>
      </c>
      <c r="L27" s="51" t="s">
        <v>166</v>
      </c>
      <c r="M27" s="113" t="s">
        <v>35</v>
      </c>
      <c r="N27" s="113" t="s">
        <v>36</v>
      </c>
      <c r="O27" s="113" t="s">
        <v>36</v>
      </c>
      <c r="P27" s="114" t="s">
        <v>145</v>
      </c>
      <c r="Q27" s="115">
        <v>5</v>
      </c>
      <c r="R27" s="116">
        <v>25742</v>
      </c>
      <c r="S27" s="117" t="s">
        <v>245</v>
      </c>
      <c r="T27" s="118" t="str">
        <f t="shared" si="1"/>
        <v>010000069452574201837</v>
      </c>
      <c r="U27" s="229" t="s">
        <v>657</v>
      </c>
      <c r="V27" s="80">
        <f>IF(ISNA(VLOOKUP($K27,'Puma Jan'!$A:$O,6,FALSE)),"0",VLOOKUP($K27,'Puma Jan'!$A:$O,6,FALSE))</f>
        <v>109.65</v>
      </c>
      <c r="W27" s="80">
        <f>IF(ISNA(VLOOKUP($K27,'Puma Jan'!$A:$O,3,FALSE)),"0",VLOOKUP($K27,'Puma Jan'!$A:$O,3,FALSE))</f>
        <v>62.41</v>
      </c>
      <c r="X27" s="80">
        <f>IF(ISNA(VLOOKUP($K27,'Puma Feb'!$A:$O,6,FALSE)),"0",VLOOKUP($K27,'Puma Feb'!$A:$O,6,FALSE))</f>
        <v>214.4</v>
      </c>
      <c r="Y27" s="80">
        <f>IF(ISNA(VLOOKUP($K27,'Puma Feb'!$A:$O,3,FALSE)),"0",VLOOKUP($K27,'Puma Feb'!$A:$O,3,FALSE))</f>
        <v>124.15</v>
      </c>
      <c r="Z27" s="80">
        <f>IF(ISNA(VLOOKUP($K27,'Puma March'!$A:$O,6,FALSE)),"0",VLOOKUP($K27,'Puma March'!$A:$O,6,FALSE))</f>
        <v>299.02999999999997</v>
      </c>
      <c r="AA27" s="80">
        <f>IF(ISNA(VLOOKUP($K27,'Puma March'!$A:$O,3,FALSE)),"0",VLOOKUP($K27,'Puma March'!$A:$O,3,FALSE))</f>
        <v>132.16999999999999</v>
      </c>
      <c r="AB27" s="80">
        <f>IF(ISNA(VLOOKUP($K27,'Puma April'!$A:$O,6,FALSE)),"0",VLOOKUP($K27,'Puma April'!$A:$O,6,FALSE))</f>
        <v>333.17</v>
      </c>
      <c r="AC27" s="80">
        <f>IF(ISNA(VLOOKUP($K27,'Puma April'!$A:$O,3,FALSE)),"0",VLOOKUP($K27,'Puma April'!$A:$O,3,FALSE))</f>
        <v>172.15</v>
      </c>
      <c r="AD27" s="80">
        <f>IF(ISNA(VLOOKUP($K27,'Puma May'!$A:$O,6,FALSE)),"0",VLOOKUP($K27,'Puma May'!$A:$O,6,FALSE))</f>
        <v>620.86</v>
      </c>
      <c r="AE27" s="80">
        <f>IF(ISNA(VLOOKUP($K27,'Puma May'!$A:$O,3,FALSE)),"0",VLOOKUP($K27,'Puma May'!$A:$O,3,FALSE))</f>
        <v>310.06</v>
      </c>
      <c r="AF27" s="80">
        <f>IF(ISNA(VLOOKUP($K27,'Puma June'!$A:$O,6,FALSE)),"0",VLOOKUP($K27,'Puma June'!$A:$O,6,FALSE))</f>
        <v>434.89</v>
      </c>
      <c r="AG27" s="80">
        <f>IF(ISNA(VLOOKUP($K27,'Puma June'!$A:$O,3,FALSE)),"0",VLOOKUP($K27,'Puma June'!$A:$O,3,FALSE))</f>
        <v>210.3</v>
      </c>
      <c r="AH27" s="80">
        <f>IF(ISNA(VLOOKUP($K27,'Puma July'!$A:$O,6,FALSE)),"0",VLOOKUP($K27,'Puma July'!$A:$O,6,FALSE))</f>
        <v>642.42999999999995</v>
      </c>
      <c r="AI27" s="80">
        <f>IF(ISNA(VLOOKUP($K27,'Puma July'!$A:$O,3,FALSE)),"0",VLOOKUP($K27,'Puma July'!$A:$O,3,FALSE))</f>
        <v>288.69</v>
      </c>
      <c r="AJ27" s="80">
        <f>IF(ISNA(VLOOKUP($K27,'Puma Aug'!$A:$O,6,FALSE)),"0",VLOOKUP($K27,'Puma Aug'!$A:$O,6,FALSE))</f>
        <v>627.45000000000005</v>
      </c>
      <c r="AK27" s="80">
        <f>IF(ISNA(VLOOKUP($K27,'Puma Aug'!$A:$O,3,FALSE)),"0",VLOOKUP($K27,'Puma Aug'!$A:$O,3,FALSE))</f>
        <v>328.04</v>
      </c>
      <c r="AL27" s="80">
        <f>IF(ISNA(VLOOKUP($K27,'Puma Sep'!$A:$O,6,FALSE)),"0",VLOOKUP($K27,'Puma Sep'!$A:$O,6,FALSE))</f>
        <v>456.3</v>
      </c>
      <c r="AM27" s="80">
        <f>IF(ISNA(VLOOKUP($K27,'Puma Sep'!$A:$O,3,FALSE)),"0",VLOOKUP($K27,'Puma Sep'!$A:$O,3,FALSE))</f>
        <v>230.52</v>
      </c>
      <c r="AN27" s="80">
        <f>IF(ISNA(VLOOKUP($K27,'Puma Oct'!$A:$O,6,FALSE)),"0",VLOOKUP($K27,'Puma Oct'!$A:$O,6,FALSE))</f>
        <v>188.39</v>
      </c>
      <c r="AO27" s="80">
        <f>IF(ISNA(VLOOKUP($K27,'Puma Oct'!$A:$O,3,FALSE)),"0",VLOOKUP($K27,'Puma Oct'!$A:$O,3,FALSE))</f>
        <v>93.87</v>
      </c>
      <c r="AP27" s="38">
        <f>IF(ISNA(VLOOKUP($K27,'Puma Nov'!$A:$O,6,FALSE)),"0",VLOOKUP($K27,'Puma Nov'!$A:$O,6,FALSE))</f>
        <v>341.28</v>
      </c>
      <c r="AQ27" s="38">
        <f>IF(ISNA(VLOOKUP($K27,'Puma Nov'!$A:$O,3,FALSE)),"0",VLOOKUP($K27,'Puma Nov'!$A:$O,3,FALSE))</f>
        <v>150.47999999999999</v>
      </c>
      <c r="AR27" s="38">
        <f>IF(ISNA(VLOOKUP($K27,'Puma Dec'!$A:$O,6,FALSE)),"0",VLOOKUP($K27,'Puma Dec'!$A:$O,6,FALSE))</f>
        <v>234.37</v>
      </c>
      <c r="AS27" s="38">
        <f>IF(ISNA(VLOOKUP($K27,'Puma Dec'!$A:$O,3,FALSE)),"0",VLOOKUP($K27,'Puma Dec'!$A:$O,3,FALSE))</f>
        <v>113.39</v>
      </c>
      <c r="AT27" s="55">
        <f t="shared" si="0"/>
        <v>4502.2199999999993</v>
      </c>
      <c r="AU27" s="56">
        <f t="shared" si="0"/>
        <v>2216.23</v>
      </c>
      <c r="AV27" s="8"/>
    </row>
    <row r="28" spans="1:48" x14ac:dyDescent="0.3">
      <c r="A28" s="105" t="s">
        <v>246</v>
      </c>
      <c r="B28" s="106">
        <v>233320</v>
      </c>
      <c r="C28" s="107" t="s">
        <v>247</v>
      </c>
      <c r="D28" s="43"/>
      <c r="E28" s="43"/>
      <c r="F28" s="136" t="s">
        <v>248</v>
      </c>
      <c r="G28" s="110"/>
      <c r="H28" s="121"/>
      <c r="I28" s="43"/>
      <c r="J28" t="s">
        <v>664</v>
      </c>
      <c r="K28" s="112">
        <v>51792264</v>
      </c>
      <c r="L28" s="51"/>
      <c r="M28" s="113" t="s">
        <v>35</v>
      </c>
      <c r="N28" s="113" t="s">
        <v>36</v>
      </c>
      <c r="O28" s="113" t="s">
        <v>36</v>
      </c>
      <c r="P28" s="114" t="s">
        <v>145</v>
      </c>
      <c r="Q28" s="148">
        <v>5</v>
      </c>
      <c r="R28" s="116">
        <v>25742</v>
      </c>
      <c r="S28" s="117" t="s">
        <v>250</v>
      </c>
      <c r="T28" s="118" t="str">
        <f t="shared" si="1"/>
        <v>010000069452574201619</v>
      </c>
      <c r="U28" s="47" t="s">
        <v>665</v>
      </c>
      <c r="V28" s="80" t="str">
        <f>IF(ISNA(VLOOKUP($K28,'Puma Jan'!$A:$O,6,FALSE)),"0",VLOOKUP($K28,'Puma Jan'!$A:$O,6,FALSE))</f>
        <v>0</v>
      </c>
      <c r="W28" s="80" t="str">
        <f>IF(ISNA(VLOOKUP($K28,'Puma Jan'!$A:$O,3,FALSE)),"0",VLOOKUP($K28,'Puma Jan'!$A:$O,3,FALSE))</f>
        <v>0</v>
      </c>
      <c r="X28" s="80" t="str">
        <f>IF(ISNA(VLOOKUP($K28,'Puma Feb'!$A:$O,6,FALSE)),"0",VLOOKUP($K28,'Puma Feb'!$A:$O,6,FALSE))</f>
        <v>0</v>
      </c>
      <c r="Y28" s="80" t="str">
        <f>IF(ISNA(VLOOKUP($K28,'Puma Feb'!$A:$O,3,FALSE)),"0",VLOOKUP($K28,'Puma Feb'!$A:$O,3,FALSE))</f>
        <v>0</v>
      </c>
      <c r="Z28" s="80" t="str">
        <f>IF(ISNA(VLOOKUP($K28,'Puma March'!$A:$O,6,FALSE)),"0",VLOOKUP($K28,'Puma March'!$A:$O,6,FALSE))</f>
        <v>0</v>
      </c>
      <c r="AA28" s="80" t="str">
        <f>IF(ISNA(VLOOKUP($K28,'Puma March'!$A:$O,3,FALSE)),"0",VLOOKUP($K28,'Puma March'!$A:$O,3,FALSE))</f>
        <v>0</v>
      </c>
      <c r="AB28" s="80" t="str">
        <f>IF(ISNA(VLOOKUP($K28,'Puma April'!$A:$O,6,FALSE)),"0",VLOOKUP($K28,'Puma April'!$A:$O,6,FALSE))</f>
        <v>0</v>
      </c>
      <c r="AC28" s="80" t="str">
        <f>IF(ISNA(VLOOKUP($K28,'Puma April'!$A:$O,3,FALSE)),"0",VLOOKUP($K28,'Puma April'!$A:$O,3,FALSE))</f>
        <v>0</v>
      </c>
      <c r="AD28" s="80" t="str">
        <f>IF(ISNA(VLOOKUP($K28,'Puma May'!$A:$O,6,FALSE)),"0",VLOOKUP($K28,'Puma May'!$A:$O,6,FALSE))</f>
        <v>0</v>
      </c>
      <c r="AE28" s="80" t="str">
        <f>IF(ISNA(VLOOKUP($K28,'Puma May'!$A:$O,3,FALSE)),"0",VLOOKUP($K28,'Puma May'!$A:$O,3,FALSE))</f>
        <v>0</v>
      </c>
      <c r="AF28" s="80" t="str">
        <f>IF(ISNA(VLOOKUP($K28,'Puma June'!$A:$O,6,FALSE)),"0",VLOOKUP($K28,'Puma June'!$A:$O,6,FALSE))</f>
        <v>0</v>
      </c>
      <c r="AG28" s="80" t="str">
        <f>IF(ISNA(VLOOKUP($K28,'Puma June'!$A:$O,3,FALSE)),"0",VLOOKUP($K28,'Puma June'!$A:$O,3,FALSE))</f>
        <v>0</v>
      </c>
      <c r="AH28" s="80" t="str">
        <f>IF(ISNA(VLOOKUP($K28,'Puma July'!$A:$O,6,FALSE)),"0",VLOOKUP($K28,'Puma July'!$A:$O,6,FALSE))</f>
        <v>0</v>
      </c>
      <c r="AI28" s="80" t="str">
        <f>IF(ISNA(VLOOKUP($K28,'Puma July'!$A:$O,3,FALSE)),"0",VLOOKUP($K28,'Puma July'!$A:$O,3,FALSE))</f>
        <v>0</v>
      </c>
      <c r="AJ28" s="80" t="str">
        <f>IF(ISNA(VLOOKUP($K28,'Puma Aug'!$A:$O,6,FALSE)),"0",VLOOKUP($K28,'Puma Aug'!$A:$O,6,FALSE))</f>
        <v>0</v>
      </c>
      <c r="AK28" s="80" t="str">
        <f>IF(ISNA(VLOOKUP($K28,'Puma Aug'!$A:$O,3,FALSE)),"0",VLOOKUP($K28,'Puma Aug'!$A:$O,3,FALSE))</f>
        <v>0</v>
      </c>
      <c r="AL28" s="80" t="str">
        <f>IF(ISNA(VLOOKUP($K28,'Puma Sep'!$A:$O,6,FALSE)),"0",VLOOKUP($K28,'Puma Sep'!$A:$O,6,FALSE))</f>
        <v>0</v>
      </c>
      <c r="AM28" s="80" t="str">
        <f>IF(ISNA(VLOOKUP($K28,'Puma Sep'!$A:$O,3,FALSE)),"0",VLOOKUP($K28,'Puma Sep'!$A:$O,3,FALSE))</f>
        <v>0</v>
      </c>
      <c r="AN28" s="80">
        <f>IF(ISNA(VLOOKUP($K28,'Puma Oct'!$A:$O,6,FALSE)),"0",VLOOKUP($K28,'Puma Oct'!$A:$O,6,FALSE))</f>
        <v>510.45</v>
      </c>
      <c r="AO28" s="80">
        <f>IF(ISNA(VLOOKUP($K28,'Puma Oct'!$A:$O,3,FALSE)),"0",VLOOKUP($K28,'Puma Oct'!$A:$O,3,FALSE))</f>
        <v>216.85</v>
      </c>
      <c r="AP28" s="38">
        <f>IF(ISNA(VLOOKUP($K28,'Puma Nov'!$A:$O,6,FALSE)),"0",VLOOKUP($K28,'Puma Nov'!$A:$O,6,FALSE))</f>
        <v>521.39</v>
      </c>
      <c r="AQ28" s="38">
        <f>IF(ISNA(VLOOKUP($K28,'Puma Nov'!$A:$O,3,FALSE)),"0",VLOOKUP($K28,'Puma Nov'!$A:$O,3,FALSE))</f>
        <v>223.22</v>
      </c>
      <c r="AR28" s="38">
        <f>IF(ISNA(VLOOKUP($K28,'Puma Dec'!$A:$O,6,FALSE)),"0",VLOOKUP($K28,'Puma Dec'!$A:$O,6,FALSE))</f>
        <v>838.12</v>
      </c>
      <c r="AS28" s="38">
        <f>IF(ISNA(VLOOKUP($K28,'Puma Dec'!$A:$O,3,FALSE)),"0",VLOOKUP($K28,'Puma Dec'!$A:$O,3,FALSE))</f>
        <v>408.84</v>
      </c>
      <c r="AT28" s="55">
        <f t="shared" ref="AT28:AU79" si="2">AR28+AP28+AN28+AL28+AJ28+AH28+AF28+AD28+AB28+Z28+X28+V28</f>
        <v>1869.96</v>
      </c>
      <c r="AU28" s="56">
        <f t="shared" si="2"/>
        <v>848.91</v>
      </c>
      <c r="AV28" s="8"/>
    </row>
    <row r="29" spans="1:48" x14ac:dyDescent="0.3">
      <c r="A29" s="105" t="s">
        <v>251</v>
      </c>
      <c r="B29" s="106">
        <v>221834</v>
      </c>
      <c r="C29" s="107" t="s">
        <v>252</v>
      </c>
      <c r="D29" s="43"/>
      <c r="E29" s="108">
        <v>44012</v>
      </c>
      <c r="F29" s="109" t="s">
        <v>253</v>
      </c>
      <c r="G29" s="110"/>
      <c r="H29" s="121" t="s">
        <v>223</v>
      </c>
      <c r="I29" s="43"/>
      <c r="J29" s="125" t="s">
        <v>184</v>
      </c>
      <c r="K29" s="112">
        <v>59189919</v>
      </c>
      <c r="L29" s="51" t="s">
        <v>166</v>
      </c>
      <c r="M29" s="113" t="s">
        <v>35</v>
      </c>
      <c r="N29" s="113" t="s">
        <v>36</v>
      </c>
      <c r="O29" s="113" t="s">
        <v>36</v>
      </c>
      <c r="P29" s="114" t="s">
        <v>145</v>
      </c>
      <c r="Q29" s="115">
        <v>5</v>
      </c>
      <c r="R29" s="116">
        <v>25742</v>
      </c>
      <c r="S29" s="117" t="s">
        <v>185</v>
      </c>
      <c r="T29" s="118" t="str">
        <f t="shared" si="1"/>
        <v>010000069452574201835</v>
      </c>
      <c r="U29" s="47" t="s">
        <v>254</v>
      </c>
      <c r="V29" s="80">
        <f>IF(ISNA(VLOOKUP($K29,'Puma Jan'!$A:$O,6,FALSE)),"0",VLOOKUP($K29,'Puma Jan'!$A:$O,6,FALSE))</f>
        <v>424.55</v>
      </c>
      <c r="W29" s="80">
        <f>IF(ISNA(VLOOKUP($K29,'Puma Jan'!$A:$O,3,FALSE)),"0",VLOOKUP($K29,'Puma Jan'!$A:$O,3,FALSE))</f>
        <v>254.52</v>
      </c>
      <c r="X29" s="80">
        <f>IF(ISNA(VLOOKUP($K29,'Puma Feb'!$A:$O,6,FALSE)),"0",VLOOKUP($K29,'Puma Feb'!$A:$O,6,FALSE))</f>
        <v>1374.13</v>
      </c>
      <c r="Y29" s="80">
        <f>IF(ISNA(VLOOKUP($K29,'Puma Feb'!$A:$O,3,FALSE)),"0",VLOOKUP($K29,'Puma Feb'!$A:$O,3,FALSE))</f>
        <v>759.2</v>
      </c>
      <c r="Z29" s="80">
        <f>IF(ISNA(VLOOKUP($K29,'Puma March'!$A:$O,6,FALSE)),"0",VLOOKUP($K29,'Puma March'!$A:$O,6,FALSE))</f>
        <v>1119.05</v>
      </c>
      <c r="AA29" s="80">
        <f>IF(ISNA(VLOOKUP($K29,'Puma March'!$A:$O,3,FALSE)),"0",VLOOKUP($K29,'Puma March'!$A:$O,3,FALSE))</f>
        <v>542.04</v>
      </c>
      <c r="AB29" s="80">
        <f>IF(ISNA(VLOOKUP($K29,'Puma April'!$A:$O,6,FALSE)),"0",VLOOKUP($K29,'Puma April'!$A:$O,6,FALSE))</f>
        <v>306.51</v>
      </c>
      <c r="AC29" s="80">
        <f>IF(ISNA(VLOOKUP($K29,'Puma April'!$A:$O,3,FALSE)),"0",VLOOKUP($K29,'Puma April'!$A:$O,3,FALSE))</f>
        <v>154.62</v>
      </c>
      <c r="AD29" s="80">
        <f>IF(ISNA(VLOOKUP($K29,'Puma May'!$A:$O,6,FALSE)),"0",VLOOKUP($K29,'Puma May'!$A:$O,6,FALSE))</f>
        <v>508.78</v>
      </c>
      <c r="AE29" s="80">
        <f>IF(ISNA(VLOOKUP($K29,'Puma May'!$A:$O,3,FALSE)),"0",VLOOKUP($K29,'Puma May'!$A:$O,3,FALSE))</f>
        <v>250.17</v>
      </c>
      <c r="AF29" s="80" t="str">
        <f>IF(ISNA(VLOOKUP($K29,'Puma June'!$A:$O,6,FALSE)),"0",VLOOKUP($K29,'Puma June'!$A:$O,6,FALSE))</f>
        <v>0</v>
      </c>
      <c r="AG29" s="80" t="str">
        <f>IF(ISNA(VLOOKUP($K29,'Puma June'!$A:$O,3,FALSE)),"0",VLOOKUP($K29,'Puma June'!$A:$O,3,FALSE))</f>
        <v>0</v>
      </c>
      <c r="AH29" s="80">
        <f>IF(ISNA(VLOOKUP($K29,'Puma July'!$A:$O,6,FALSE)),"0",VLOOKUP($K29,'Puma July'!$A:$O,6,FALSE))</f>
        <v>790.55</v>
      </c>
      <c r="AI29" s="80">
        <f>IF(ISNA(VLOOKUP($K29,'Puma July'!$A:$O,3,FALSE)),"0",VLOOKUP($K29,'Puma July'!$A:$O,3,FALSE))</f>
        <v>344.55</v>
      </c>
      <c r="AJ29" s="80">
        <f>IF(ISNA(VLOOKUP($K29,'Puma Aug'!$A:$O,6,FALSE)),"0",VLOOKUP($K29,'Puma Aug'!$A:$O,6,FALSE))</f>
        <v>999.9</v>
      </c>
      <c r="AK29" s="80">
        <f>IF(ISNA(VLOOKUP($K29,'Puma Aug'!$A:$O,3,FALSE)),"0",VLOOKUP($K29,'Puma Aug'!$A:$O,3,FALSE))</f>
        <v>517.69000000000005</v>
      </c>
      <c r="AL29" s="80">
        <f>IF(ISNA(VLOOKUP($K29,'Puma Sep'!$A:$O,6,FALSE)),"0",VLOOKUP($K29,'Puma Sep'!$A:$O,6,FALSE))</f>
        <v>1245.8599999999999</v>
      </c>
      <c r="AM29" s="80">
        <f>IF(ISNA(VLOOKUP($K29,'Puma Sep'!$A:$O,3,FALSE)),"0",VLOOKUP($K29,'Puma Sep'!$A:$O,3,FALSE))</f>
        <v>598.91</v>
      </c>
      <c r="AN29" s="80">
        <f>IF(ISNA(VLOOKUP($K29,'Puma Oct'!$A:$O,6,FALSE)),"0",VLOOKUP($K29,'Puma Oct'!$A:$O,6,FALSE))</f>
        <v>291.35000000000002</v>
      </c>
      <c r="AO29" s="80">
        <f>IF(ISNA(VLOOKUP($K29,'Puma Oct'!$A:$O,3,FALSE)),"0",VLOOKUP($K29,'Puma Oct'!$A:$O,3,FALSE))</f>
        <v>145.16999999999999</v>
      </c>
      <c r="AP29" s="38">
        <f>IF(ISNA(VLOOKUP($K29,'Puma Nov'!$A:$O,6,FALSE)),"0",VLOOKUP($K29,'Puma Nov'!$A:$O,6,FALSE))</f>
        <v>780.1</v>
      </c>
      <c r="AQ29" s="38">
        <f>IF(ISNA(VLOOKUP($K29,'Puma Nov'!$A:$O,3,FALSE)),"0",VLOOKUP($K29,'Puma Nov'!$A:$O,3,FALSE))</f>
        <v>340.06</v>
      </c>
      <c r="AR29" s="38">
        <f>IF(ISNA(VLOOKUP($K29,'Puma Dec'!$A:$O,6,FALSE)),"0",VLOOKUP($K29,'Puma Dec'!$A:$O,6,FALSE))</f>
        <v>1341.41</v>
      </c>
      <c r="AS29" s="38">
        <f>IF(ISNA(VLOOKUP($K29,'Puma Dec'!$A:$O,3,FALSE)),"0",VLOOKUP($K29,'Puma Dec'!$A:$O,3,FALSE))</f>
        <v>661.53</v>
      </c>
      <c r="AT29" s="55">
        <f>AR29+AP29+AN29+AL29+AJ29+AH29+AF29+AD29+AB29+Z29+X29+V29</f>
        <v>9182.1899999999987</v>
      </c>
      <c r="AU29" s="56">
        <f t="shared" si="2"/>
        <v>4568.4600000000009</v>
      </c>
      <c r="AV29" s="8"/>
    </row>
    <row r="30" spans="1:48" x14ac:dyDescent="0.3">
      <c r="A30" s="47" t="s">
        <v>255</v>
      </c>
      <c r="B30" s="43">
        <v>235285</v>
      </c>
      <c r="C30" s="47"/>
      <c r="D30" s="43"/>
      <c r="E30" s="108">
        <v>44012</v>
      </c>
      <c r="F30" s="119" t="s">
        <v>256</v>
      </c>
      <c r="G30" s="110"/>
      <c r="H30" s="121" t="s">
        <v>164</v>
      </c>
      <c r="I30" s="43"/>
      <c r="J30" s="47" t="s">
        <v>257</v>
      </c>
      <c r="K30" s="158">
        <v>51908522</v>
      </c>
      <c r="L30" s="51"/>
      <c r="M30" s="113" t="s">
        <v>35</v>
      </c>
      <c r="N30" s="113" t="s">
        <v>36</v>
      </c>
      <c r="O30" s="113" t="s">
        <v>36</v>
      </c>
      <c r="P30" s="164" t="s">
        <v>210</v>
      </c>
      <c r="Q30" s="69">
        <v>5</v>
      </c>
      <c r="R30" s="116">
        <v>25742</v>
      </c>
      <c r="S30" s="54" t="s">
        <v>211</v>
      </c>
      <c r="T30" s="118" t="str">
        <f t="shared" si="1"/>
        <v>010000070952574202267</v>
      </c>
      <c r="U30" s="47"/>
      <c r="V30" s="80">
        <f>IF(ISNA(VLOOKUP($K30,'Puma Jan'!$A:$O,6,FALSE)),"0",VLOOKUP($K30,'Puma Jan'!$A:$O,6,FALSE))</f>
        <v>416.09</v>
      </c>
      <c r="W30" s="80">
        <f>IF(ISNA(VLOOKUP($K30,'Puma Jan'!$A:$O,3,FALSE)),"0",VLOOKUP($K30,'Puma Jan'!$A:$O,3,FALSE))</f>
        <v>248.86</v>
      </c>
      <c r="X30" s="80">
        <f>IF(ISNA(VLOOKUP($K30,'Puma Feb'!$A:$O,6,FALSE)),"0",VLOOKUP($K30,'Puma Feb'!$A:$O,6,FALSE))</f>
        <v>980.71</v>
      </c>
      <c r="Y30" s="80">
        <f>IF(ISNA(VLOOKUP($K30,'Puma Feb'!$A:$O,3,FALSE)),"0",VLOOKUP($K30,'Puma Feb'!$A:$O,3,FALSE))</f>
        <v>213.4</v>
      </c>
      <c r="Z30" s="80">
        <f>IF(ISNA(VLOOKUP($K30,'Puma March'!$A:$O,6,FALSE)),"0",VLOOKUP($K30,'Puma March'!$A:$O,6,FALSE))</f>
        <v>70.510000000000005</v>
      </c>
      <c r="AA30" s="80">
        <f>IF(ISNA(VLOOKUP($K30,'Puma March'!$A:$O,3,FALSE)),"0",VLOOKUP($K30,'Puma March'!$A:$O,3,FALSE))</f>
        <v>31.26</v>
      </c>
      <c r="AB30" s="80">
        <f>IF(ISNA(VLOOKUP($K30,'Puma April'!$A:$O,6,FALSE)),"0",VLOOKUP($K30,'Puma April'!$A:$O,6,FALSE))</f>
        <v>495.55</v>
      </c>
      <c r="AC30" s="80">
        <f>IF(ISNA(VLOOKUP($K30,'Puma April'!$A:$O,3,FALSE)),"0",VLOOKUP($K30,'Puma April'!$A:$O,3,FALSE))</f>
        <v>249.09</v>
      </c>
      <c r="AD30" s="80">
        <f>IF(ISNA(VLOOKUP($K30,'Puma May'!$A:$O,6,FALSE)),"0",VLOOKUP($K30,'Puma May'!$A:$O,6,FALSE))</f>
        <v>612.21</v>
      </c>
      <c r="AE30" s="80">
        <f>IF(ISNA(VLOOKUP($K30,'Puma May'!$A:$O,3,FALSE)),"0",VLOOKUP($K30,'Puma May'!$A:$O,3,FALSE))</f>
        <v>294.92</v>
      </c>
      <c r="AF30" s="80">
        <f>IF(ISNA(VLOOKUP($K30,'Puma June'!$A:$O,6,FALSE)),"0",VLOOKUP($K30,'Puma June'!$A:$O,6,FALSE))</f>
        <v>141.55000000000001</v>
      </c>
      <c r="AG30" s="80">
        <f>IF(ISNA(VLOOKUP($K30,'Puma June'!$A:$O,3,FALSE)),"0",VLOOKUP($K30,'Puma June'!$A:$O,3,FALSE))</f>
        <v>62.43</v>
      </c>
      <c r="AH30" s="80">
        <f>IF(ISNA(VLOOKUP($K30,'Puma July'!$A:$O,6,FALSE)),"0",VLOOKUP($K30,'Puma July'!$A:$O,6,FALSE))</f>
        <v>41.73</v>
      </c>
      <c r="AI30" s="80">
        <f>IF(ISNA(VLOOKUP($K30,'Puma July'!$A:$O,3,FALSE)),"0",VLOOKUP($K30,'Puma July'!$A:$O,3,FALSE))</f>
        <v>17.77</v>
      </c>
      <c r="AJ30" s="80" t="str">
        <f>IF(ISNA(VLOOKUP($K30,'Puma Aug'!$A:$O,6,FALSE)),"0",VLOOKUP($K30,'Puma Aug'!$A:$O,6,FALSE))</f>
        <v>0</v>
      </c>
      <c r="AK30" s="80" t="str">
        <f>IF(ISNA(VLOOKUP($K30,'Puma Aug'!$A:$O,3,FALSE)),"0",VLOOKUP($K30,'Puma Aug'!$A:$O,3,FALSE))</f>
        <v>0</v>
      </c>
      <c r="AL30" s="80" t="str">
        <f>IF(ISNA(VLOOKUP($K30,'Puma Sep'!$A:$O,6,FALSE)),"0",VLOOKUP($K30,'Puma Sep'!$A:$O,6,FALSE))</f>
        <v>0</v>
      </c>
      <c r="AM30" s="80" t="str">
        <f>IF(ISNA(VLOOKUP($K30,'Puma Sep'!$A:$O,3,FALSE)),"0",VLOOKUP($K30,'Puma Sep'!$A:$O,3,FALSE))</f>
        <v>0</v>
      </c>
      <c r="AN30" s="80" t="str">
        <f>IF(ISNA(VLOOKUP($K30,'Puma Oct'!$A:$O,6,FALSE)),"0",VLOOKUP($K30,'Puma Oct'!$A:$O,6,FALSE))</f>
        <v>0</v>
      </c>
      <c r="AO30" s="80" t="str">
        <f>IF(ISNA(VLOOKUP($K30,'Puma Oct'!$A:$O,3,FALSE)),"0",VLOOKUP($K30,'Puma Oct'!$A:$O,3,FALSE))</f>
        <v>0</v>
      </c>
      <c r="AP30" s="38" t="str">
        <f>IF(ISNA(VLOOKUP($K30,'Puma Nov'!$A:$O,6,FALSE)),"0",VLOOKUP($K30,'Puma Nov'!$A:$O,6,FALSE))</f>
        <v>0</v>
      </c>
      <c r="AQ30" s="38" t="str">
        <f>IF(ISNA(VLOOKUP($K30,'Puma Nov'!$A:$O,3,FALSE)),"0",VLOOKUP($K30,'Puma Nov'!$A:$O,3,FALSE))</f>
        <v>0</v>
      </c>
      <c r="AR30" s="38" t="str">
        <f>IF(ISNA(VLOOKUP($K30,'Puma Dec'!$A:$O,6,FALSE)),"0",VLOOKUP($K30,'Puma Dec'!$A:$O,6,FALSE))</f>
        <v>0</v>
      </c>
      <c r="AS30" s="38" t="str">
        <f>IF(ISNA(VLOOKUP($K30,'Puma Dec'!$A:$O,3,FALSE)),"0",VLOOKUP($K30,'Puma Dec'!$A:$O,3,FALSE))</f>
        <v>0</v>
      </c>
      <c r="AT30" s="55">
        <f t="shared" si="2"/>
        <v>2758.3500000000004</v>
      </c>
      <c r="AU30" s="56">
        <f t="shared" si="2"/>
        <v>1117.73</v>
      </c>
      <c r="AV30" s="8"/>
    </row>
    <row r="31" spans="1:48" x14ac:dyDescent="0.3">
      <c r="A31" s="119"/>
      <c r="B31" s="43">
        <v>235284</v>
      </c>
      <c r="C31" s="47"/>
      <c r="D31" s="43"/>
      <c r="E31" s="108">
        <v>44012</v>
      </c>
      <c r="F31" s="119" t="s">
        <v>258</v>
      </c>
      <c r="G31" s="110"/>
      <c r="H31" s="121" t="s">
        <v>164</v>
      </c>
      <c r="I31" s="43"/>
      <c r="J31" s="47" t="s">
        <v>259</v>
      </c>
      <c r="K31" s="158">
        <v>52119871</v>
      </c>
      <c r="L31" s="51" t="s">
        <v>166</v>
      </c>
      <c r="M31" s="113" t="s">
        <v>35</v>
      </c>
      <c r="N31" s="113" t="s">
        <v>36</v>
      </c>
      <c r="O31" s="113" t="s">
        <v>36</v>
      </c>
      <c r="P31" s="114" t="s">
        <v>145</v>
      </c>
      <c r="Q31" s="123">
        <v>1</v>
      </c>
      <c r="R31" s="116">
        <v>25742</v>
      </c>
      <c r="S31" s="117" t="s">
        <v>260</v>
      </c>
      <c r="T31" s="118" t="str">
        <f t="shared" si="1"/>
        <v>010000069412574205511</v>
      </c>
      <c r="U31" s="47"/>
      <c r="V31" s="80">
        <f>IF(ISNA(VLOOKUP($K31,'Puma Jan'!$A:$O,6,FALSE)),"0",VLOOKUP($K31,'Puma Jan'!$A:$O,6,FALSE))</f>
        <v>105.23</v>
      </c>
      <c r="W31" s="80">
        <f>IF(ISNA(VLOOKUP($K31,'Puma Jan'!$A:$O,3,FALSE)),"0",VLOOKUP($K31,'Puma Jan'!$A:$O,3,FALSE))</f>
        <v>60.61</v>
      </c>
      <c r="X31" s="80">
        <f>IF(ISNA(VLOOKUP($K31,'Puma Feb'!$A:$O,6,FALSE)),"0",VLOOKUP($K31,'Puma Feb'!$A:$O,6,FALSE))</f>
        <v>204.2</v>
      </c>
      <c r="Y31" s="80">
        <f>IF(ISNA(VLOOKUP($K31,'Puma Feb'!$A:$O,3,FALSE)),"0",VLOOKUP($K31,'Puma Feb'!$A:$O,3,FALSE))</f>
        <v>109.21</v>
      </c>
      <c r="Z31" s="80">
        <f>IF(ISNA(VLOOKUP($K31,'Puma March'!$A:$O,6,FALSE)),"0",VLOOKUP($K31,'Puma March'!$A:$O,6,FALSE))</f>
        <v>125.41</v>
      </c>
      <c r="AA31" s="80">
        <f>IF(ISNA(VLOOKUP($K31,'Puma March'!$A:$O,3,FALSE)),"0",VLOOKUP($K31,'Puma March'!$A:$O,3,FALSE))</f>
        <v>55.54</v>
      </c>
      <c r="AB31" s="80">
        <f>IF(ISNA(VLOOKUP($K31,'Puma April'!$A:$O,6,FALSE)),"0",VLOOKUP($K31,'Puma April'!$A:$O,6,FALSE))</f>
        <v>214.42</v>
      </c>
      <c r="AC31" s="80">
        <f>IF(ISNA(VLOOKUP($K31,'Puma April'!$A:$O,3,FALSE)),"0",VLOOKUP($K31,'Puma April'!$A:$O,3,FALSE))</f>
        <v>102.48</v>
      </c>
      <c r="AD31" s="80">
        <f>IF(ISNA(VLOOKUP($K31,'Puma May'!$A:$O,6,FALSE)),"0",VLOOKUP($K31,'Puma May'!$A:$O,6,FALSE))</f>
        <v>302.66000000000003</v>
      </c>
      <c r="AE31" s="80">
        <f>IF(ISNA(VLOOKUP($K31,'Puma May'!$A:$O,3,FALSE)),"0",VLOOKUP($K31,'Puma May'!$A:$O,3,FALSE))</f>
        <v>148.13</v>
      </c>
      <c r="AF31" s="80">
        <f>IF(ISNA(VLOOKUP($K31,'Puma June'!$A:$O,6,FALSE)),"0",VLOOKUP($K31,'Puma June'!$A:$O,6,FALSE))</f>
        <v>105.14</v>
      </c>
      <c r="AG31" s="80">
        <f>IF(ISNA(VLOOKUP($K31,'Puma June'!$A:$O,3,FALSE)),"0",VLOOKUP($K31,'Puma June'!$A:$O,3,FALSE))</f>
        <v>47.37</v>
      </c>
      <c r="AH31" s="80">
        <f>IF(ISNA(VLOOKUP($K31,'Puma July'!$A:$O,6,FALSE)),"0",VLOOKUP($K31,'Puma July'!$A:$O,6,FALSE))</f>
        <v>118.35</v>
      </c>
      <c r="AI31" s="80">
        <f>IF(ISNA(VLOOKUP($K31,'Puma July'!$A:$O,3,FALSE)),"0",VLOOKUP($K31,'Puma July'!$A:$O,3,FALSE))</f>
        <v>50.6</v>
      </c>
      <c r="AJ31" s="80">
        <f>IF(ISNA(VLOOKUP($K31,'Puma Aug'!$A:$O,6,FALSE)),"0",VLOOKUP($K31,'Puma Aug'!$A:$O,6,FALSE))</f>
        <v>273.27999999999997</v>
      </c>
      <c r="AK31" s="80">
        <f>IF(ISNA(VLOOKUP($K31,'Puma Aug'!$A:$O,3,FALSE)),"0",VLOOKUP($K31,'Puma Aug'!$A:$O,3,FALSE))</f>
        <v>132.72</v>
      </c>
      <c r="AL31" s="80">
        <f>IF(ISNA(VLOOKUP($K31,'Puma Sep'!$A:$O,6,FALSE)),"0",VLOOKUP($K31,'Puma Sep'!$A:$O,6,FALSE))</f>
        <v>144.5</v>
      </c>
      <c r="AM31" s="80">
        <f>IF(ISNA(VLOOKUP($K31,'Puma Sep'!$A:$O,3,FALSE)),"0",VLOOKUP($K31,'Puma Sep'!$A:$O,3,FALSE))</f>
        <v>70.27</v>
      </c>
      <c r="AN31" s="80">
        <f>IF(ISNA(VLOOKUP($K31,'Puma Oct'!$A:$O,6,FALSE)),"0",VLOOKUP($K31,'Puma Oct'!$A:$O,6,FALSE))</f>
        <v>108.5</v>
      </c>
      <c r="AO31" s="80">
        <f>IF(ISNA(VLOOKUP($K31,'Puma Oct'!$A:$O,3,FALSE)),"0",VLOOKUP($K31,'Puma Oct'!$A:$O,3,FALSE))</f>
        <v>54.02</v>
      </c>
      <c r="AP31" s="38">
        <f>IF(ISNA(VLOOKUP($K31,'Puma Nov'!$A:$O,6,FALSE)),"0",VLOOKUP($K31,'Puma Nov'!$A:$O,6,FALSE))</f>
        <v>91.23</v>
      </c>
      <c r="AQ31" s="38">
        <f>IF(ISNA(VLOOKUP($K31,'Puma Nov'!$A:$O,3,FALSE)),"0",VLOOKUP($K31,'Puma Nov'!$A:$O,3,FALSE))</f>
        <v>40.340000000000003</v>
      </c>
      <c r="AR31" s="38" t="str">
        <f>IF(ISNA(VLOOKUP($K31,'Puma Dec'!$A:$O,6,FALSE)),"0",VLOOKUP($K31,'Puma Dec'!$A:$O,6,FALSE))</f>
        <v>0</v>
      </c>
      <c r="AS31" s="38" t="str">
        <f>IF(ISNA(VLOOKUP($K31,'Puma Dec'!$A:$O,3,FALSE)),"0",VLOOKUP($K31,'Puma Dec'!$A:$O,3,FALSE))</f>
        <v>0</v>
      </c>
      <c r="AT31" s="55">
        <f>AR31+AP31+AN31+AL31+AJ31+AH31+AF31+AD31+AB31+Z31+X31+V31</f>
        <v>1792.9200000000003</v>
      </c>
      <c r="AU31" s="56">
        <f>AS31+AQ31+AO31+AM31+AK31+AI31+AG31+AE31+AC31+AA31+Y31+W31</f>
        <v>871.29000000000008</v>
      </c>
      <c r="AV31" s="8"/>
    </row>
    <row r="32" spans="1:48" x14ac:dyDescent="0.3">
      <c r="A32" s="119"/>
      <c r="B32" s="43">
        <v>253283</v>
      </c>
      <c r="C32" s="47" t="s">
        <v>261</v>
      </c>
      <c r="D32" s="43"/>
      <c r="E32" s="108">
        <v>44012</v>
      </c>
      <c r="F32" s="119" t="s">
        <v>262</v>
      </c>
      <c r="G32" s="110"/>
      <c r="H32" s="121" t="s">
        <v>164</v>
      </c>
      <c r="I32" s="43"/>
      <c r="J32" s="47" t="s">
        <v>184</v>
      </c>
      <c r="K32" s="158">
        <v>52341178</v>
      </c>
      <c r="L32" s="51" t="s">
        <v>152</v>
      </c>
      <c r="M32" s="113" t="s">
        <v>35</v>
      </c>
      <c r="N32" s="113" t="s">
        <v>36</v>
      </c>
      <c r="O32" s="113" t="s">
        <v>36</v>
      </c>
      <c r="P32" s="114" t="s">
        <v>145</v>
      </c>
      <c r="Q32" s="115">
        <v>5</v>
      </c>
      <c r="R32" s="116">
        <v>25742</v>
      </c>
      <c r="S32" s="117" t="s">
        <v>263</v>
      </c>
      <c r="T32" s="118" t="str">
        <f t="shared" si="1"/>
        <v>010000069452574201834</v>
      </c>
      <c r="U32" s="47"/>
      <c r="V32" s="80">
        <f>IF(ISNA(VLOOKUP($K32,'Puma Jan'!$A:$O,6,FALSE)),"0",VLOOKUP($K32,'Puma Jan'!$A:$O,6,FALSE))</f>
        <v>380.03</v>
      </c>
      <c r="W32" s="80">
        <f>IF(ISNA(VLOOKUP($K32,'Puma Jan'!$A:$O,3,FALSE)),"0",VLOOKUP($K32,'Puma Jan'!$A:$O,3,FALSE))</f>
        <v>234.05</v>
      </c>
      <c r="X32" s="80">
        <f>IF(ISNA(VLOOKUP($K32,'Puma Feb'!$A:$O,6,FALSE)),"0",VLOOKUP($K32,'Puma Feb'!$A:$O,6,FALSE))</f>
        <v>453.6</v>
      </c>
      <c r="Y32" s="80">
        <f>IF(ISNA(VLOOKUP($K32,'Puma Feb'!$A:$O,3,FALSE)),"0",VLOOKUP($K32,'Puma Feb'!$A:$O,3,FALSE))</f>
        <v>254.79</v>
      </c>
      <c r="Z32" s="80">
        <f>IF(ISNA(VLOOKUP($K32,'Puma March'!$A:$O,6,FALSE)),"0",VLOOKUP($K32,'Puma March'!$A:$O,6,FALSE))</f>
        <v>771.22</v>
      </c>
      <c r="AA32" s="80">
        <f>IF(ISNA(VLOOKUP($K32,'Puma March'!$A:$O,3,FALSE)),"0",VLOOKUP($K32,'Puma March'!$A:$O,3,FALSE))</f>
        <v>390.63</v>
      </c>
      <c r="AB32" s="80">
        <f>IF(ISNA(VLOOKUP($K32,'Puma April'!$A:$O,6,FALSE)),"0",VLOOKUP($K32,'Puma April'!$A:$O,6,FALSE))</f>
        <v>131.27000000000001</v>
      </c>
      <c r="AC32" s="80">
        <f>IF(ISNA(VLOOKUP($K32,'Puma April'!$A:$O,3,FALSE)),"0",VLOOKUP($K32,'Puma April'!$A:$O,3,FALSE))</f>
        <v>67.42</v>
      </c>
      <c r="AD32" s="80">
        <f>IF(ISNA(VLOOKUP($K32,'Puma May'!$A:$O,6,FALSE)),"0",VLOOKUP($K32,'Puma May'!$A:$O,6,FALSE))</f>
        <v>285.29000000000002</v>
      </c>
      <c r="AE32" s="80">
        <f>IF(ISNA(VLOOKUP($K32,'Puma May'!$A:$O,3,FALSE)),"0",VLOOKUP($K32,'Puma May'!$A:$O,3,FALSE))</f>
        <v>140.78</v>
      </c>
      <c r="AF32" s="80">
        <f>IF(ISNA(VLOOKUP($K32,'Puma June'!$A:$O,6,FALSE)),"0",VLOOKUP($K32,'Puma June'!$A:$O,6,FALSE))</f>
        <v>302.64999999999998</v>
      </c>
      <c r="AG32" s="80">
        <f>IF(ISNA(VLOOKUP($K32,'Puma June'!$A:$O,3,FALSE)),"0",VLOOKUP($K32,'Puma June'!$A:$O,3,FALSE))</f>
        <v>139.38</v>
      </c>
      <c r="AH32" s="80">
        <f>IF(ISNA(VLOOKUP($K32,'Puma July'!$A:$O,6,FALSE)),"0",VLOOKUP($K32,'Puma July'!$A:$O,6,FALSE))</f>
        <v>257.45999999999998</v>
      </c>
      <c r="AI32" s="80">
        <f>IF(ISNA(VLOOKUP($K32,'Puma July'!$A:$O,3,FALSE)),"0",VLOOKUP($K32,'Puma July'!$A:$O,3,FALSE))</f>
        <v>115.48</v>
      </c>
      <c r="AJ32" s="80">
        <f>IF(ISNA(VLOOKUP($K32,'Puma Aug'!$A:$O,6,FALSE)),"0",VLOOKUP($K32,'Puma Aug'!$A:$O,6,FALSE))</f>
        <v>211.61</v>
      </c>
      <c r="AK32" s="80">
        <f>IF(ISNA(VLOOKUP($K32,'Puma Aug'!$A:$O,3,FALSE)),"0",VLOOKUP($K32,'Puma Aug'!$A:$O,3,FALSE))</f>
        <v>108.38</v>
      </c>
      <c r="AL32" s="80">
        <f>IF(ISNA(VLOOKUP($K32,'Puma Sep'!$A:$O,6,FALSE)),"0",VLOOKUP($K32,'Puma Sep'!$A:$O,6,FALSE))</f>
        <v>685.12</v>
      </c>
      <c r="AM32" s="80">
        <f>IF(ISNA(VLOOKUP($K32,'Puma Sep'!$A:$O,3,FALSE)),"0",VLOOKUP($K32,'Puma Sep'!$A:$O,3,FALSE))</f>
        <v>341.23</v>
      </c>
      <c r="AN32" s="80">
        <f>IF(ISNA(VLOOKUP($K32,'Puma Oct'!$A:$O,6,FALSE)),"0",VLOOKUP($K32,'Puma Oct'!$A:$O,6,FALSE))</f>
        <v>237.76</v>
      </c>
      <c r="AO32" s="80">
        <f>IF(ISNA(VLOOKUP($K32,'Puma Oct'!$A:$O,3,FALSE)),"0",VLOOKUP($K32,'Puma Oct'!$A:$O,3,FALSE))</f>
        <v>105.84</v>
      </c>
      <c r="AP32" s="38">
        <f>IF(ISNA(VLOOKUP($K32,'Puma Nov'!$A:$O,6,FALSE)),"0",VLOOKUP($K32,'Puma Nov'!$A:$O,6,FALSE))</f>
        <v>684.12</v>
      </c>
      <c r="AQ32" s="38">
        <f>IF(ISNA(VLOOKUP($K32,'Puma Nov'!$A:$O,3,FALSE)),"0",VLOOKUP($K32,'Puma Nov'!$A:$O,3,FALSE))</f>
        <v>300.18</v>
      </c>
      <c r="AR32" s="38">
        <f>IF(ISNA(VLOOKUP($K32,'Puma Dec'!$A:$O,6,FALSE)),"0",VLOOKUP($K32,'Puma Dec'!$A:$O,6,FALSE))</f>
        <v>347.66</v>
      </c>
      <c r="AS32" s="38">
        <f>IF(ISNA(VLOOKUP($K32,'Puma Dec'!$A:$O,3,FALSE)),"0",VLOOKUP($K32,'Puma Dec'!$A:$O,3,FALSE))</f>
        <v>169.3</v>
      </c>
      <c r="AT32" s="55">
        <f>AR32+AP32+AN32+AL32+AJ32+AH32+AF32+AD32+AB32+Z32+X32+V31</f>
        <v>4472.99</v>
      </c>
      <c r="AU32" s="56">
        <f>AS32+AQ32+AO32+AM32+AK32+AI32+AG32+AE32+AC32+AA32+Y32+W31</f>
        <v>2194.02</v>
      </c>
      <c r="AV32" s="8"/>
    </row>
    <row r="33" spans="1:48" x14ac:dyDescent="0.3">
      <c r="A33" s="47" t="s">
        <v>264</v>
      </c>
      <c r="B33" s="43">
        <v>232987</v>
      </c>
      <c r="C33" s="47" t="s">
        <v>265</v>
      </c>
      <c r="D33" s="43"/>
      <c r="E33" s="108">
        <v>44012</v>
      </c>
      <c r="F33" s="119" t="s">
        <v>266</v>
      </c>
      <c r="G33" s="110"/>
      <c r="H33" s="121" t="s">
        <v>164</v>
      </c>
      <c r="I33" s="43"/>
      <c r="J33" s="47" t="s">
        <v>257</v>
      </c>
      <c r="K33" s="158">
        <v>53976113</v>
      </c>
      <c r="L33" s="51"/>
      <c r="M33" s="113" t="s">
        <v>35</v>
      </c>
      <c r="N33" s="113" t="s">
        <v>36</v>
      </c>
      <c r="O33" s="113" t="s">
        <v>36</v>
      </c>
      <c r="P33" s="114" t="s">
        <v>145</v>
      </c>
      <c r="Q33" s="115">
        <v>1</v>
      </c>
      <c r="R33" s="116">
        <v>25742</v>
      </c>
      <c r="S33" s="118" t="s">
        <v>267</v>
      </c>
      <c r="T33" s="118" t="str">
        <f>CONCATENATE(M33,N33,O33,P33,Q33,R33,S33)</f>
        <v>010000069412574201614</v>
      </c>
      <c r="U33" s="47"/>
      <c r="V33" s="80" t="str">
        <f>IF(ISNA(VLOOKUP($K33,'Puma Jan'!$A:$O,6,FALSE)),"0",VLOOKUP($K33,'Puma Jan'!$A:$O,6,FALSE))</f>
        <v>0</v>
      </c>
      <c r="W33" s="80" t="str">
        <f>IF(ISNA(VLOOKUP($K33,'Puma Jan'!$A:$O,3,FALSE)),"0",VLOOKUP($K33,'Puma Jan'!$A:$O,3,FALSE))</f>
        <v>0</v>
      </c>
      <c r="X33" s="80" t="str">
        <f>IF(ISNA(VLOOKUP($K33,'Puma Feb'!$A:$O,6,FALSE)),"0",VLOOKUP($K33,'Puma Feb'!$A:$O,6,FALSE))</f>
        <v>0</v>
      </c>
      <c r="Y33" s="80" t="str">
        <f>IF(ISNA(VLOOKUP($K33,'Puma Feb'!$A:$O,3,FALSE)),"0",VLOOKUP($K33,'Puma Feb'!$A:$O,3,FALSE))</f>
        <v>0</v>
      </c>
      <c r="Z33" s="80" t="str">
        <f>IF(ISNA(VLOOKUP($K33,'Puma March'!$A:$O,6,FALSE)),"0",VLOOKUP($K33,'Puma March'!$A:$O,6,FALSE))</f>
        <v>0</v>
      </c>
      <c r="AA33" s="80" t="str">
        <f>IF(ISNA(VLOOKUP($K33,'Puma March'!$A:$O,3,FALSE)),"0",VLOOKUP($K33,'Puma March'!$A:$O,3,FALSE))</f>
        <v>0</v>
      </c>
      <c r="AB33" s="80" t="str">
        <f>IF(ISNA(VLOOKUP($K33,'Puma April'!$A:$O,6,FALSE)),"0",VLOOKUP($K33,'Puma April'!$A:$O,6,FALSE))</f>
        <v>0</v>
      </c>
      <c r="AC33" s="80" t="str">
        <f>IF(ISNA(VLOOKUP($K33,'Puma April'!$A:$O,3,FALSE)),"0",VLOOKUP($K33,'Puma April'!$A:$O,3,FALSE))</f>
        <v>0</v>
      </c>
      <c r="AD33" s="80" t="str">
        <f>IF(ISNA(VLOOKUP($K33,'Puma May'!$A:$O,6,FALSE)),"0",VLOOKUP($K33,'Puma May'!$A:$O,6,FALSE))</f>
        <v>0</v>
      </c>
      <c r="AE33" s="80" t="str">
        <f>IF(ISNA(VLOOKUP($K33,'Puma May'!$A:$O,3,FALSE)),"0",VLOOKUP($K33,'Puma May'!$A:$O,3,FALSE))</f>
        <v>0</v>
      </c>
      <c r="AF33" s="80" t="str">
        <f>IF(ISNA(VLOOKUP($K33,'Puma June'!$A:$O,6,FALSE)),"0",VLOOKUP($K33,'Puma June'!$A:$O,6,FALSE))</f>
        <v>0</v>
      </c>
      <c r="AG33" s="80" t="str">
        <f>IF(ISNA(VLOOKUP($K33,'Puma June'!$A:$O,3,FALSE)),"0",VLOOKUP($K33,'Puma June'!$A:$O,3,FALSE))</f>
        <v>0</v>
      </c>
      <c r="AH33" s="80" t="str">
        <f>IF(ISNA(VLOOKUP($K33,'Puma July'!$A:$O,6,FALSE)),"0",VLOOKUP($K33,'Puma July'!$A:$O,6,FALSE))</f>
        <v>0</v>
      </c>
      <c r="AI33" s="80" t="str">
        <f>IF(ISNA(VLOOKUP($K33,'Puma July'!$A:$O,3,FALSE)),"0",VLOOKUP($K33,'Puma July'!$A:$O,3,FALSE))</f>
        <v>0</v>
      </c>
      <c r="AJ33" s="80" t="str">
        <f>IF(ISNA(VLOOKUP($K33,'Puma Aug'!$A:$O,6,FALSE)),"0",VLOOKUP($K33,'Puma Aug'!$A:$O,6,FALSE))</f>
        <v>0</v>
      </c>
      <c r="AK33" s="80" t="str">
        <f>IF(ISNA(VLOOKUP($K33,'Puma Aug'!$A:$O,3,FALSE)),"0",VLOOKUP($K33,'Puma Aug'!$A:$O,3,FALSE))</f>
        <v>0</v>
      </c>
      <c r="AL33" s="80" t="str">
        <f>IF(ISNA(VLOOKUP($K33,'Puma Sep'!$A:$O,6,FALSE)),"0",VLOOKUP($K33,'Puma Sep'!$A:$O,6,FALSE))</f>
        <v>0</v>
      </c>
      <c r="AM33" s="80" t="str">
        <f>IF(ISNA(VLOOKUP($K33,'Puma Sep'!$A:$O,3,FALSE)),"0",VLOOKUP($K33,'Puma Sep'!$A:$O,3,FALSE))</f>
        <v>0</v>
      </c>
      <c r="AN33" s="80" t="str">
        <f>IF(ISNA(VLOOKUP($K33,'Puma Oct'!$A:$O,6,FALSE)),"0",VLOOKUP($K33,'Puma Oct'!$A:$O,6,FALSE))</f>
        <v>0</v>
      </c>
      <c r="AO33" s="80" t="str">
        <f>IF(ISNA(VLOOKUP($K33,'Puma Oct'!$A:$O,3,FALSE)),"0",VLOOKUP($K33,'Puma Oct'!$A:$O,3,FALSE))</f>
        <v>0</v>
      </c>
      <c r="AP33" s="38" t="str">
        <f>IF(ISNA(VLOOKUP($K33,'Puma Nov'!$A:$O,6,FALSE)),"0",VLOOKUP($K33,'Puma Nov'!$A:$O,6,FALSE))</f>
        <v>0</v>
      </c>
      <c r="AQ33" s="38" t="str">
        <f>IF(ISNA(VLOOKUP($K33,'Puma Nov'!$A:$O,3,FALSE)),"0",VLOOKUP($K33,'Puma Nov'!$A:$O,3,FALSE))</f>
        <v>0</v>
      </c>
      <c r="AR33" s="38" t="str">
        <f>IF(ISNA(VLOOKUP($K33,'Puma Dec'!$A:$O,6,FALSE)),"0",VLOOKUP($K33,'Puma Dec'!$A:$O,6,FALSE))</f>
        <v>0</v>
      </c>
      <c r="AS33" s="38" t="str">
        <f>IF(ISNA(VLOOKUP($K33,'Puma Dec'!$A:$O,3,FALSE)),"0",VLOOKUP($K33,'Puma Dec'!$A:$O,3,FALSE))</f>
        <v>0</v>
      </c>
      <c r="AT33" s="55">
        <f t="shared" si="2"/>
        <v>0</v>
      </c>
      <c r="AU33" s="56">
        <f t="shared" si="2"/>
        <v>0</v>
      </c>
      <c r="AV33" s="8"/>
    </row>
    <row r="34" spans="1:48" x14ac:dyDescent="0.3">
      <c r="A34" s="47" t="s">
        <v>268</v>
      </c>
      <c r="B34" s="43">
        <v>232950</v>
      </c>
      <c r="C34" s="47" t="s">
        <v>269</v>
      </c>
      <c r="D34" s="43"/>
      <c r="E34" s="108">
        <v>44012</v>
      </c>
      <c r="F34" s="119" t="s">
        <v>270</v>
      </c>
      <c r="G34" s="110"/>
      <c r="H34" s="121" t="s">
        <v>164</v>
      </c>
      <c r="I34" s="43"/>
      <c r="J34" s="47" t="s">
        <v>271</v>
      </c>
      <c r="K34" s="158">
        <v>54212526</v>
      </c>
      <c r="L34" s="51" t="s">
        <v>166</v>
      </c>
      <c r="M34" s="127" t="s">
        <v>35</v>
      </c>
      <c r="N34" s="127" t="s">
        <v>36</v>
      </c>
      <c r="O34" s="127" t="s">
        <v>36</v>
      </c>
      <c r="P34" s="127" t="s">
        <v>272</v>
      </c>
      <c r="Q34" s="123">
        <v>1</v>
      </c>
      <c r="R34" s="123">
        <v>25742</v>
      </c>
      <c r="S34" s="159" t="s">
        <v>38</v>
      </c>
      <c r="T34" s="118" t="str">
        <f t="shared" si="1"/>
        <v>010000022112574200000</v>
      </c>
      <c r="U34" s="47"/>
      <c r="V34" s="80">
        <f>IF(ISNA(VLOOKUP($K34,'Puma Jan'!$A:$O,6,FALSE)),"0",VLOOKUP($K34,'Puma Jan'!$A:$O,6,FALSE))</f>
        <v>325.12</v>
      </c>
      <c r="W34" s="80">
        <f>IF(ISNA(VLOOKUP($K34,'Puma Jan'!$A:$O,3,FALSE)),"0",VLOOKUP($K34,'Puma Jan'!$A:$O,3,FALSE))</f>
        <v>191.91</v>
      </c>
      <c r="X34" s="80">
        <f>IF(ISNA(VLOOKUP($K34,'Puma Feb'!$A:$O,6,FALSE)),"0",VLOOKUP($K34,'Puma Feb'!$A:$O,6,FALSE))</f>
        <v>195.41</v>
      </c>
      <c r="Y34" s="80">
        <f>IF(ISNA(VLOOKUP($K34,'Puma Feb'!$A:$O,3,FALSE)),"0",VLOOKUP($K34,'Puma Feb'!$A:$O,3,FALSE))</f>
        <v>109.09</v>
      </c>
      <c r="Z34" s="80">
        <f>IF(ISNA(VLOOKUP($K34,'Puma March'!$A:$O,6,FALSE)),"0",VLOOKUP($K34,'Puma March'!$A:$O,6,FALSE))</f>
        <v>437.39</v>
      </c>
      <c r="AA34" s="80">
        <f>IF(ISNA(VLOOKUP($K34,'Puma March'!$A:$O,3,FALSE)),"0",VLOOKUP($K34,'Puma March'!$A:$O,3,FALSE))</f>
        <v>206.13</v>
      </c>
      <c r="AB34" s="80">
        <f>IF(ISNA(VLOOKUP($K34,'Puma April'!$A:$O,6,FALSE)),"0",VLOOKUP($K34,'Puma April'!$A:$O,6,FALSE))</f>
        <v>423.06</v>
      </c>
      <c r="AC34" s="80">
        <f>IF(ISNA(VLOOKUP($K34,'Puma April'!$A:$O,3,FALSE)),"0",VLOOKUP($K34,'Puma April'!$A:$O,3,FALSE))</f>
        <v>211.9</v>
      </c>
      <c r="AD34" s="80">
        <f>IF(ISNA(VLOOKUP($K34,'Puma May'!$A:$O,6,FALSE)),"0",VLOOKUP($K34,'Puma May'!$A:$O,6,FALSE))</f>
        <v>735.66</v>
      </c>
      <c r="AE34" s="80">
        <f>IF(ISNA(VLOOKUP($K34,'Puma May'!$A:$O,3,FALSE)),"0",VLOOKUP($K34,'Puma May'!$A:$O,3,FALSE))</f>
        <v>358.17</v>
      </c>
      <c r="AF34" s="80">
        <f>IF(ISNA(VLOOKUP($K34,'Puma June'!$A:$O,6,FALSE)),"0",VLOOKUP($K34,'Puma June'!$A:$O,6,FALSE))</f>
        <v>752.56</v>
      </c>
      <c r="AG34" s="80">
        <f>IF(ISNA(VLOOKUP($K34,'Puma June'!$A:$O,3,FALSE)),"0",VLOOKUP($K34,'Puma June'!$A:$O,3,FALSE))</f>
        <v>345.99</v>
      </c>
      <c r="AH34" s="80">
        <f>IF(ISNA(VLOOKUP($K34,'Puma July'!$A:$O,6,FALSE)),"0",VLOOKUP($K34,'Puma July'!$A:$O,6,FALSE))</f>
        <v>539.24</v>
      </c>
      <c r="AI34" s="80">
        <f>IF(ISNA(VLOOKUP($K34,'Puma July'!$A:$O,3,FALSE)),"0",VLOOKUP($K34,'Puma July'!$A:$O,3,FALSE))</f>
        <v>234.3</v>
      </c>
      <c r="AJ34" s="80">
        <f>IF(ISNA(VLOOKUP($K34,'Puma Aug'!$A:$O,6,FALSE)),"0",VLOOKUP($K34,'Puma Aug'!$A:$O,6,FALSE))</f>
        <v>565.61</v>
      </c>
      <c r="AK34" s="80">
        <f>IF(ISNA(VLOOKUP($K34,'Puma Aug'!$A:$O,3,FALSE)),"0",VLOOKUP($K34,'Puma Aug'!$A:$O,3,FALSE))</f>
        <v>290.42</v>
      </c>
      <c r="AL34" s="80">
        <f>IF(ISNA(VLOOKUP($K34,'Puma Sep'!$A:$O,6,FALSE)),"0",VLOOKUP($K34,'Puma Sep'!$A:$O,6,FALSE))</f>
        <v>658.96</v>
      </c>
      <c r="AM34" s="80">
        <f>IF(ISNA(VLOOKUP($K34,'Puma Sep'!$A:$O,3,FALSE)),"0",VLOOKUP($K34,'Puma Sep'!$A:$O,3,FALSE))</f>
        <v>334.9</v>
      </c>
      <c r="AN34" s="80">
        <f>IF(ISNA(VLOOKUP($K34,'Puma Oct'!$A:$O,6,FALSE)),"0",VLOOKUP($K34,'Puma Oct'!$A:$O,6,FALSE))</f>
        <v>635.14</v>
      </c>
      <c r="AO34" s="80">
        <f>IF(ISNA(VLOOKUP($K34,'Puma Oct'!$A:$O,3,FALSE)),"0",VLOOKUP($K34,'Puma Oct'!$A:$O,3,FALSE))</f>
        <v>288.83999999999997</v>
      </c>
      <c r="AP34" s="38">
        <f>IF(ISNA(VLOOKUP($K34,'Puma Nov'!$A:$O,6,FALSE)),"0",VLOOKUP($K34,'Puma Nov'!$A:$O,6,FALSE))</f>
        <v>811.3</v>
      </c>
      <c r="AQ34" s="38">
        <f>IF(ISNA(VLOOKUP($K34,'Puma Nov'!$A:$O,3,FALSE)),"0",VLOOKUP($K34,'Puma Nov'!$A:$O,3,FALSE))</f>
        <v>355.05</v>
      </c>
      <c r="AR34" s="38">
        <f>IF(ISNA(VLOOKUP($K34,'Puma Dec'!$A:$O,6,FALSE)),"0",VLOOKUP($K34,'Puma Dec'!$A:$O,6,FALSE))</f>
        <v>596.29</v>
      </c>
      <c r="AS34" s="38">
        <f>IF(ISNA(VLOOKUP($K34,'Puma Dec'!$A:$O,3,FALSE)),"0",VLOOKUP($K34,'Puma Dec'!$A:$O,3,FALSE))</f>
        <v>284.54000000000002</v>
      </c>
      <c r="AT34" s="55">
        <f t="shared" si="2"/>
        <v>6675.7400000000007</v>
      </c>
      <c r="AU34" s="56">
        <f t="shared" si="2"/>
        <v>3211.2400000000002</v>
      </c>
      <c r="AV34" s="8"/>
    </row>
    <row r="35" spans="1:48" x14ac:dyDescent="0.3">
      <c r="A35" s="105" t="s">
        <v>273</v>
      </c>
      <c r="B35" s="106">
        <v>232553</v>
      </c>
      <c r="C35" s="107" t="s">
        <v>274</v>
      </c>
      <c r="D35" s="43"/>
      <c r="E35" s="108">
        <v>44012</v>
      </c>
      <c r="F35" s="109" t="s">
        <v>275</v>
      </c>
      <c r="G35" s="110"/>
      <c r="H35" s="121" t="s">
        <v>42</v>
      </c>
      <c r="I35" s="43"/>
      <c r="J35" s="125" t="s">
        <v>276</v>
      </c>
      <c r="K35" s="227">
        <v>55678824</v>
      </c>
      <c r="L35" s="51" t="s">
        <v>166</v>
      </c>
      <c r="M35" s="113" t="s">
        <v>35</v>
      </c>
      <c r="N35" s="113" t="s">
        <v>36</v>
      </c>
      <c r="O35" s="113" t="s">
        <v>36</v>
      </c>
      <c r="P35" s="114" t="s">
        <v>145</v>
      </c>
      <c r="Q35" s="115">
        <v>5</v>
      </c>
      <c r="R35" s="116">
        <v>25742</v>
      </c>
      <c r="S35" s="117" t="s">
        <v>277</v>
      </c>
      <c r="T35" s="118" t="str">
        <f t="shared" si="1"/>
        <v>010000069452574200821</v>
      </c>
      <c r="U35" s="47" t="s">
        <v>654</v>
      </c>
      <c r="V35" s="80">
        <f>IF(ISNA(VLOOKUP($K35,'Puma Jan'!$A:$O,6,FALSE)),"0",VLOOKUP($K35,'Puma Jan'!$A:$O,6,FALSE))</f>
        <v>441.78</v>
      </c>
      <c r="W35" s="80">
        <f>IF(ISNA(VLOOKUP($K35,'Puma Jan'!$A:$O,3,FALSE)),"0",VLOOKUP($K35,'Puma Jan'!$A:$O,3,FALSE))</f>
        <v>276.93</v>
      </c>
      <c r="X35" s="80">
        <f>IF(ISNA(VLOOKUP($K35,'Puma Feb'!$A:$O,6,FALSE)),"0",VLOOKUP($K35,'Puma Feb'!$A:$O,6,FALSE))</f>
        <v>414.58</v>
      </c>
      <c r="Y35" s="80">
        <f>IF(ISNA(VLOOKUP($K35,'Puma Feb'!$A:$O,3,FALSE)),"0",VLOOKUP($K35,'Puma Feb'!$A:$O,3,FALSE))</f>
        <v>240.58</v>
      </c>
      <c r="Z35" s="80">
        <f>IF(ISNA(VLOOKUP($K35,'Puma March'!$A:$O,6,FALSE)),"0",VLOOKUP($K35,'Puma March'!$A:$O,6,FALSE))</f>
        <v>637.97</v>
      </c>
      <c r="AA35" s="80">
        <f>IF(ISNA(VLOOKUP($K35,'Puma March'!$A:$O,3,FALSE)),"0",VLOOKUP($K35,'Puma March'!$A:$O,3,FALSE))</f>
        <v>298.63</v>
      </c>
      <c r="AB35" s="80">
        <f>IF(ISNA(VLOOKUP($K35,'Puma April'!$A:$O,6,FALSE)),"0",VLOOKUP($K35,'Puma April'!$A:$O,6,FALSE))</f>
        <v>177.47</v>
      </c>
      <c r="AC35" s="80">
        <f>IF(ISNA(VLOOKUP($K35,'Puma April'!$A:$O,3,FALSE)),"0",VLOOKUP($K35,'Puma April'!$A:$O,3,FALSE))</f>
        <v>87.65</v>
      </c>
      <c r="AD35" s="80">
        <f>IF(ISNA(VLOOKUP($K35,'Puma May'!$A:$O,6,FALSE)),"0",VLOOKUP($K35,'Puma May'!$A:$O,6,FALSE))</f>
        <v>443.45</v>
      </c>
      <c r="AE35" s="80">
        <f>IF(ISNA(VLOOKUP($K35,'Puma May'!$A:$O,3,FALSE)),"0",VLOOKUP($K35,'Puma May'!$A:$O,3,FALSE))</f>
        <v>229.7</v>
      </c>
      <c r="AF35" s="80">
        <f>IF(ISNA(VLOOKUP($K35,'Puma June'!$A:$O,6,FALSE)),"0",VLOOKUP($K35,'Puma June'!$A:$O,6,FALSE))</f>
        <v>191.72</v>
      </c>
      <c r="AG35" s="80">
        <f>IF(ISNA(VLOOKUP($K35,'Puma June'!$A:$O,3,FALSE)),"0",VLOOKUP($K35,'Puma June'!$A:$O,3,FALSE))</f>
        <v>92.75</v>
      </c>
      <c r="AH35" s="80">
        <f>IF(ISNA(VLOOKUP($K35,'Puma July'!$A:$O,6,FALSE)),"0",VLOOKUP($K35,'Puma July'!$A:$O,6,FALSE))</f>
        <v>254.11</v>
      </c>
      <c r="AI35" s="80">
        <f>IF(ISNA(VLOOKUP($K35,'Puma July'!$A:$O,3,FALSE)),"0",VLOOKUP($K35,'Puma July'!$A:$O,3,FALSE))</f>
        <v>120.77</v>
      </c>
      <c r="AJ35" s="80">
        <f>IF(ISNA(VLOOKUP($K35,'Puma Aug'!$A:$O,6,FALSE)),"0",VLOOKUP($K35,'Puma Aug'!$A:$O,6,FALSE))</f>
        <v>230.31</v>
      </c>
      <c r="AK35" s="80">
        <f>IF(ISNA(VLOOKUP($K35,'Puma Aug'!$A:$O,3,FALSE)),"0",VLOOKUP($K35,'Puma Aug'!$A:$O,3,FALSE))</f>
        <v>117.8</v>
      </c>
      <c r="AL35" s="80">
        <f>IF(ISNA(VLOOKUP($K35,'Puma Sep'!$A:$O,6,FALSE)),"0",VLOOKUP($K35,'Puma Sep'!$A:$O,6,FALSE))</f>
        <v>165.98</v>
      </c>
      <c r="AM35" s="80">
        <f>IF(ISNA(VLOOKUP($K35,'Puma Sep'!$A:$O,3,FALSE)),"0",VLOOKUP($K35,'Puma Sep'!$A:$O,3,FALSE))</f>
        <v>82.78</v>
      </c>
      <c r="AN35" s="80">
        <f>IF(ISNA(VLOOKUP($K35,'Puma Oct'!$A:$O,6,FALSE)),"0",VLOOKUP($K35,'Puma Oct'!$A:$O,6,FALSE))</f>
        <v>186.8</v>
      </c>
      <c r="AO35" s="80">
        <f>IF(ISNA(VLOOKUP($K35,'Puma Oct'!$A:$O,3,FALSE)),"0",VLOOKUP($K35,'Puma Oct'!$A:$O,3,FALSE))</f>
        <v>87.51</v>
      </c>
      <c r="AP35" s="38">
        <f>IF(ISNA(VLOOKUP($K35,'Puma Nov'!$A:$O,6,FALSE)),"0",VLOOKUP($K35,'Puma Nov'!$A:$O,6,FALSE))</f>
        <v>348.73</v>
      </c>
      <c r="AQ35" s="38">
        <f>IF(ISNA(VLOOKUP($K35,'Puma Nov'!$A:$O,3,FALSE)),"0",VLOOKUP($K35,'Puma Nov'!$A:$O,3,FALSE))</f>
        <v>150.59</v>
      </c>
      <c r="AR35" s="38">
        <f>IF(ISNA(VLOOKUP($K35,'Puma Dec'!$A:$O,6,FALSE)),"0",VLOOKUP($K35,'Puma Dec'!$A:$O,6,FALSE))</f>
        <v>245.83</v>
      </c>
      <c r="AS35" s="38">
        <f>IF(ISNA(VLOOKUP($K35,'Puma Dec'!$A:$O,3,FALSE)),"0",VLOOKUP($K35,'Puma Dec'!$A:$O,3,FALSE))</f>
        <v>110.56</v>
      </c>
      <c r="AT35" s="55">
        <f t="shared" si="2"/>
        <v>3738.7299999999996</v>
      </c>
      <c r="AU35" s="56">
        <f t="shared" si="2"/>
        <v>1896.2499999999998</v>
      </c>
      <c r="AV35" s="8"/>
    </row>
    <row r="36" spans="1:48" x14ac:dyDescent="0.3">
      <c r="A36" s="105" t="s">
        <v>273</v>
      </c>
      <c r="B36" s="106">
        <v>232553</v>
      </c>
      <c r="C36" s="107" t="s">
        <v>274</v>
      </c>
      <c r="D36" s="43"/>
      <c r="E36" s="108">
        <v>44012</v>
      </c>
      <c r="F36" s="109" t="s">
        <v>275</v>
      </c>
      <c r="G36" s="110"/>
      <c r="H36" s="121" t="s">
        <v>42</v>
      </c>
      <c r="I36" s="43"/>
      <c r="J36" s="125" t="s">
        <v>276</v>
      </c>
      <c r="K36" s="226">
        <v>556788245</v>
      </c>
      <c r="L36" s="51" t="s">
        <v>166</v>
      </c>
      <c r="M36" s="113" t="s">
        <v>35</v>
      </c>
      <c r="N36" s="113" t="s">
        <v>36</v>
      </c>
      <c r="O36" s="113" t="s">
        <v>36</v>
      </c>
      <c r="P36" s="114" t="s">
        <v>145</v>
      </c>
      <c r="Q36" s="115">
        <v>5</v>
      </c>
      <c r="R36" s="116">
        <v>25742</v>
      </c>
      <c r="S36" s="117" t="s">
        <v>277</v>
      </c>
      <c r="T36" s="118" t="str">
        <f>CONCATENATE(M36,N36,O36,P36,Q36,R36,S36)</f>
        <v>010000069452574200821</v>
      </c>
      <c r="U36" s="47" t="s">
        <v>655</v>
      </c>
      <c r="V36" s="80" t="str">
        <f>IF(ISNA(VLOOKUP($K36,'Puma Jan'!$A:$O,6,FALSE)),"0",VLOOKUP($K36,'Puma Jan'!$A:$O,6,FALSE))</f>
        <v>0</v>
      </c>
      <c r="W36" s="80" t="str">
        <f>IF(ISNA(VLOOKUP($K36,'Puma Jan'!$A:$O,3,FALSE)),"0",VLOOKUP($K36,'Puma Jan'!$A:$O,3,FALSE))</f>
        <v>0</v>
      </c>
      <c r="X36" s="80" t="str">
        <f>IF(ISNA(VLOOKUP($K36,'Puma Feb'!$A:$O,6,FALSE)),"0",VLOOKUP($K36,'Puma Feb'!$A:$O,6,FALSE))</f>
        <v>0</v>
      </c>
      <c r="Y36" s="80" t="str">
        <f>IF(ISNA(VLOOKUP($K36,'Puma Feb'!$A:$O,3,FALSE)),"0",VLOOKUP($K36,'Puma Feb'!$A:$O,3,FALSE))</f>
        <v>0</v>
      </c>
      <c r="Z36" s="80" t="str">
        <f>IF(ISNA(VLOOKUP($K36,'Puma March'!$A:$O,6,FALSE)),"0",VLOOKUP($K36,'Puma March'!$A:$O,6,FALSE))</f>
        <v>0</v>
      </c>
      <c r="AA36" s="80" t="str">
        <f>IF(ISNA(VLOOKUP($K36,'Puma March'!$A:$O,3,FALSE)),"0",VLOOKUP($K36,'Puma March'!$A:$O,3,FALSE))</f>
        <v>0</v>
      </c>
      <c r="AB36" s="80" t="str">
        <f>IF(ISNA(VLOOKUP($K36,'Puma April'!$A:$O,6,FALSE)),"0",VLOOKUP($K36,'Puma April'!$A:$O,6,FALSE))</f>
        <v>0</v>
      </c>
      <c r="AC36" s="80" t="str">
        <f>IF(ISNA(VLOOKUP($K36,'Puma April'!$A:$O,3,FALSE)),"0",VLOOKUP($K36,'Puma April'!$A:$O,3,FALSE))</f>
        <v>0</v>
      </c>
      <c r="AD36" s="80" t="str">
        <f>IF(ISNA(VLOOKUP($K36,'Puma May'!$A:$O,6,FALSE)),"0",VLOOKUP($K36,'Puma May'!$A:$O,6,FALSE))</f>
        <v>0</v>
      </c>
      <c r="AE36" s="80" t="str">
        <f>IF(ISNA(VLOOKUP($K36,'Puma May'!$A:$O,3,FALSE)),"0",VLOOKUP($K36,'Puma May'!$A:$O,3,FALSE))</f>
        <v>0</v>
      </c>
      <c r="AF36" s="80" t="str">
        <f>IF(ISNA(VLOOKUP($K36,'Puma June'!$A:$O,6,FALSE)),"0",VLOOKUP($K36,'Puma June'!$A:$O,6,FALSE))</f>
        <v>0</v>
      </c>
      <c r="AG36" s="80" t="str">
        <f>IF(ISNA(VLOOKUP($K36,'Puma June'!$A:$O,3,FALSE)),"0",VLOOKUP($K36,'Puma June'!$A:$O,3,FALSE))</f>
        <v>0</v>
      </c>
      <c r="AH36" s="80" t="str">
        <f>IF(ISNA(VLOOKUP($K36,'Puma July'!$A:$O,6,FALSE)),"0",VLOOKUP($K36,'Puma July'!$A:$O,6,FALSE))</f>
        <v>0</v>
      </c>
      <c r="AI36" s="80" t="str">
        <f>IF(ISNA(VLOOKUP($K36,'Puma July'!$A:$O,3,FALSE)),"0",VLOOKUP($K36,'Puma July'!$A:$O,3,FALSE))</f>
        <v>0</v>
      </c>
      <c r="AJ36" s="80" t="str">
        <f>IF(ISNA(VLOOKUP($K36,'Puma Aug'!$A:$O,6,FALSE)),"0",VLOOKUP($K36,'Puma Aug'!$A:$O,6,FALSE))</f>
        <v>0</v>
      </c>
      <c r="AK36" s="80" t="str">
        <f>IF(ISNA(VLOOKUP($K36,'Puma Aug'!$A:$O,3,FALSE)),"0",VLOOKUP($K36,'Puma Aug'!$A:$O,3,FALSE))</f>
        <v>0</v>
      </c>
      <c r="AL36" s="80" t="str">
        <f>IF(ISNA(VLOOKUP($K36,'Puma Sep'!$A:$O,6,FALSE)),"0",VLOOKUP($K36,'Puma Sep'!$A:$O,6,FALSE))</f>
        <v>0</v>
      </c>
      <c r="AM36" s="80" t="str">
        <f>IF(ISNA(VLOOKUP($K36,'Puma Sep'!$A:$O,3,FALSE)),"0",VLOOKUP($K36,'Puma Sep'!$A:$O,3,FALSE))</f>
        <v>0</v>
      </c>
      <c r="AN36" s="80" t="str">
        <f>IF(ISNA(VLOOKUP($K36,'Puma Oct'!$A:$O,6,FALSE)),"0",VLOOKUP($K36,'Puma Oct'!$A:$O,6,FALSE))</f>
        <v>0</v>
      </c>
      <c r="AO36" s="80" t="str">
        <f>IF(ISNA(VLOOKUP($K36,'Puma Oct'!$A:$O,3,FALSE)),"0",VLOOKUP($K36,'Puma Oct'!$A:$O,3,FALSE))</f>
        <v>0</v>
      </c>
      <c r="AP36" s="38" t="str">
        <f>IF(ISNA(VLOOKUP($K36,'Puma Nov'!$A:$O,6,FALSE)),"0",VLOOKUP($K36,'Puma Nov'!$A:$O,6,FALSE))</f>
        <v>0</v>
      </c>
      <c r="AQ36" s="38" t="str">
        <f>IF(ISNA(VLOOKUP($K36,'Puma Nov'!$A:$O,3,FALSE)),"0",VLOOKUP($K36,'Puma Nov'!$A:$O,3,FALSE))</f>
        <v>0</v>
      </c>
      <c r="AR36" s="38" t="str">
        <f>IF(ISNA(VLOOKUP($K36,'Puma Dec'!$A:$O,6,FALSE)),"0",VLOOKUP($K36,'Puma Dec'!$A:$O,6,FALSE))</f>
        <v>0</v>
      </c>
      <c r="AS36" s="38" t="str">
        <f>IF(ISNA(VLOOKUP($K36,'Puma Dec'!$A:$O,3,FALSE)),"0",VLOOKUP($K36,'Puma Dec'!$A:$O,3,FALSE))</f>
        <v>0</v>
      </c>
      <c r="AT36" s="55"/>
      <c r="AU36" s="56"/>
      <c r="AV36" s="8"/>
    </row>
    <row r="37" spans="1:48" x14ac:dyDescent="0.3">
      <c r="A37" s="47" t="s">
        <v>278</v>
      </c>
      <c r="B37" s="43">
        <v>234001</v>
      </c>
      <c r="C37" s="47" t="s">
        <v>279</v>
      </c>
      <c r="D37" s="43"/>
      <c r="E37" s="108">
        <v>44012</v>
      </c>
      <c r="F37" s="119" t="s">
        <v>280</v>
      </c>
      <c r="G37" s="110"/>
      <c r="H37" s="121" t="s">
        <v>164</v>
      </c>
      <c r="I37" s="43"/>
      <c r="J37" s="47" t="s">
        <v>200</v>
      </c>
      <c r="K37" s="165">
        <v>55841547</v>
      </c>
      <c r="L37" s="51"/>
      <c r="M37" s="113" t="s">
        <v>35</v>
      </c>
      <c r="N37" s="113" t="s">
        <v>36</v>
      </c>
      <c r="O37" s="113" t="s">
        <v>36</v>
      </c>
      <c r="P37" s="114" t="s">
        <v>145</v>
      </c>
      <c r="Q37" s="123">
        <v>1</v>
      </c>
      <c r="R37" s="116">
        <v>25742</v>
      </c>
      <c r="S37" s="117" t="s">
        <v>281</v>
      </c>
      <c r="T37" s="118" t="str">
        <f t="shared" si="1"/>
        <v>010000069412574201829</v>
      </c>
      <c r="U37" s="47" t="s">
        <v>282</v>
      </c>
      <c r="V37" s="80" t="str">
        <f>IF(ISNA(VLOOKUP($K37,'Puma Jan'!$A:$O,6,FALSE)),"0",VLOOKUP($K37,'Puma Jan'!$A:$O,6,FALSE))</f>
        <v>0</v>
      </c>
      <c r="W37" s="80" t="str">
        <f>IF(ISNA(VLOOKUP($K37,'Puma Jan'!$A:$O,3,FALSE)),"0",VLOOKUP($K37,'Puma Jan'!$A:$O,3,FALSE))</f>
        <v>0</v>
      </c>
      <c r="X37" s="80" t="str">
        <f>IF(ISNA(VLOOKUP($K37,'Puma Feb'!$A:$O,6,FALSE)),"0",VLOOKUP($K37,'Puma Feb'!$A:$O,6,FALSE))</f>
        <v>0</v>
      </c>
      <c r="Y37" s="80" t="str">
        <f>IF(ISNA(VLOOKUP($K37,'Puma Feb'!$A:$O,3,FALSE)),"0",VLOOKUP($K37,'Puma Feb'!$A:$O,3,FALSE))</f>
        <v>0</v>
      </c>
      <c r="Z37" s="80" t="str">
        <f>IF(ISNA(VLOOKUP($K37,'Puma March'!$A:$O,6,FALSE)),"0",VLOOKUP($K37,'Puma March'!$A:$O,6,FALSE))</f>
        <v>0</v>
      </c>
      <c r="AA37" s="80" t="str">
        <f>IF(ISNA(VLOOKUP($K37,'Puma March'!$A:$O,3,FALSE)),"0",VLOOKUP($K37,'Puma March'!$A:$O,3,FALSE))</f>
        <v>0</v>
      </c>
      <c r="AB37" s="80" t="str">
        <f>IF(ISNA(VLOOKUP($K37,'Puma April'!$A:$O,6,FALSE)),"0",VLOOKUP($K37,'Puma April'!$A:$O,6,FALSE))</f>
        <v>0</v>
      </c>
      <c r="AC37" s="80" t="str">
        <f>IF(ISNA(VLOOKUP($K37,'Puma April'!$A:$O,3,FALSE)),"0",VLOOKUP($K37,'Puma April'!$A:$O,3,FALSE))</f>
        <v>0</v>
      </c>
      <c r="AD37" s="80" t="str">
        <f>IF(ISNA(VLOOKUP($K37,'Puma May'!$A:$O,6,FALSE)),"0",VLOOKUP($K37,'Puma May'!$A:$O,6,FALSE))</f>
        <v>0</v>
      </c>
      <c r="AE37" s="80" t="str">
        <f>IF(ISNA(VLOOKUP($K37,'Puma May'!$A:$O,3,FALSE)),"0",VLOOKUP($K37,'Puma May'!$A:$O,3,FALSE))</f>
        <v>0</v>
      </c>
      <c r="AF37" s="80" t="str">
        <f>IF(ISNA(VLOOKUP($K37,'Puma June'!$A:$O,6,FALSE)),"0",VLOOKUP($K37,'Puma June'!$A:$O,6,FALSE))</f>
        <v>0</v>
      </c>
      <c r="AG37" s="80" t="str">
        <f>IF(ISNA(VLOOKUP($K37,'Puma June'!$A:$O,3,FALSE)),"0",VLOOKUP($K37,'Puma June'!$A:$O,3,FALSE))</f>
        <v>0</v>
      </c>
      <c r="AH37" s="80" t="str">
        <f>IF(ISNA(VLOOKUP($K37,'Puma July'!$A:$O,6,FALSE)),"0",VLOOKUP($K37,'Puma July'!$A:$O,6,FALSE))</f>
        <v>0</v>
      </c>
      <c r="AI37" s="80" t="str">
        <f>IF(ISNA(VLOOKUP($K37,'Puma July'!$A:$O,3,FALSE)),"0",VLOOKUP($K37,'Puma July'!$A:$O,3,FALSE))</f>
        <v>0</v>
      </c>
      <c r="AJ37" s="80" t="str">
        <f>IF(ISNA(VLOOKUP($K37,'Puma Aug'!$A:$O,6,FALSE)),"0",VLOOKUP($K37,'Puma Aug'!$A:$O,6,FALSE))</f>
        <v>0</v>
      </c>
      <c r="AK37" s="80" t="str">
        <f>IF(ISNA(VLOOKUP($K37,'Puma Aug'!$A:$O,3,FALSE)),"0",VLOOKUP($K37,'Puma Aug'!$A:$O,3,FALSE))</f>
        <v>0</v>
      </c>
      <c r="AL37" s="80" t="str">
        <f>IF(ISNA(VLOOKUP($K37,'Puma Sep'!$A:$O,6,FALSE)),"0",VLOOKUP($K37,'Puma Sep'!$A:$O,6,FALSE))</f>
        <v>0</v>
      </c>
      <c r="AM37" s="80" t="str">
        <f>IF(ISNA(VLOOKUP($K37,'Puma Sep'!$A:$O,3,FALSE)),"0",VLOOKUP($K37,'Puma Sep'!$A:$O,3,FALSE))</f>
        <v>0</v>
      </c>
      <c r="AN37" s="80" t="str">
        <f>IF(ISNA(VLOOKUP($K37,'Puma Oct'!$A:$O,6,FALSE)),"0",VLOOKUP($K37,'Puma Oct'!$A:$O,6,FALSE))</f>
        <v>0</v>
      </c>
      <c r="AO37" s="80" t="str">
        <f>IF(ISNA(VLOOKUP($K37,'Puma Oct'!$A:$O,3,FALSE)),"0",VLOOKUP($K37,'Puma Oct'!$A:$O,3,FALSE))</f>
        <v>0</v>
      </c>
      <c r="AP37" s="38" t="str">
        <f>IF(ISNA(VLOOKUP($K37,'Puma Nov'!$A:$O,6,FALSE)),"0",VLOOKUP($K37,'Puma Nov'!$A:$O,6,FALSE))</f>
        <v>0</v>
      </c>
      <c r="AQ37" s="38" t="str">
        <f>IF(ISNA(VLOOKUP($K37,'Puma Nov'!$A:$O,3,FALSE)),"0",VLOOKUP($K37,'Puma Nov'!$A:$O,3,FALSE))</f>
        <v>0</v>
      </c>
      <c r="AR37" s="38" t="str">
        <f>IF(ISNA(VLOOKUP($K37,'Puma Dec'!$A:$O,6,FALSE)),"0",VLOOKUP($K37,'Puma Dec'!$A:$O,6,FALSE))</f>
        <v>0</v>
      </c>
      <c r="AS37" s="38" t="str">
        <f>IF(ISNA(VLOOKUP($K37,'Puma Dec'!$A:$O,3,FALSE)),"0",VLOOKUP($K37,'Puma Dec'!$A:$O,3,FALSE))</f>
        <v>0</v>
      </c>
      <c r="AT37" s="55">
        <f t="shared" si="2"/>
        <v>0</v>
      </c>
      <c r="AU37" s="56">
        <f t="shared" si="2"/>
        <v>0</v>
      </c>
      <c r="AV37" s="8"/>
    </row>
    <row r="38" spans="1:48" x14ac:dyDescent="0.3">
      <c r="A38" s="47" t="s">
        <v>278</v>
      </c>
      <c r="B38" s="43">
        <v>234001</v>
      </c>
      <c r="C38" s="47" t="s">
        <v>279</v>
      </c>
      <c r="D38" s="43"/>
      <c r="E38" s="108">
        <v>44012</v>
      </c>
      <c r="F38" s="119" t="s">
        <v>280</v>
      </c>
      <c r="G38" s="110"/>
      <c r="H38" s="121" t="s">
        <v>164</v>
      </c>
      <c r="I38" s="43"/>
      <c r="J38" s="47" t="s">
        <v>200</v>
      </c>
      <c r="K38" s="8">
        <v>52395216</v>
      </c>
      <c r="L38" s="51"/>
      <c r="M38" s="113" t="s">
        <v>35</v>
      </c>
      <c r="N38" s="113" t="s">
        <v>36</v>
      </c>
      <c r="O38" s="113" t="s">
        <v>36</v>
      </c>
      <c r="P38" s="114" t="s">
        <v>145</v>
      </c>
      <c r="Q38" s="123">
        <v>1</v>
      </c>
      <c r="R38" s="116">
        <v>25742</v>
      </c>
      <c r="S38" s="117" t="s">
        <v>281</v>
      </c>
      <c r="T38" s="118" t="str">
        <f t="shared" si="1"/>
        <v>010000069412574201829</v>
      </c>
      <c r="U38" s="47"/>
      <c r="V38" s="80">
        <f>IF(ISNA(VLOOKUP($K38,'Puma Jan'!$A:$O,6,FALSE)),"0",VLOOKUP($K38,'Puma Jan'!$A:$O,6,FALSE))</f>
        <v>530.66999999999996</v>
      </c>
      <c r="W38" s="80">
        <f>IF(ISNA(VLOOKUP($K38,'Puma Jan'!$A:$O,3,FALSE)),"0",VLOOKUP($K38,'Puma Jan'!$A:$O,3,FALSE))</f>
        <v>315.74</v>
      </c>
      <c r="X38" s="80">
        <f>IF(ISNA(VLOOKUP($K38,'Puma Feb'!$A:$O,6,FALSE)),"0",VLOOKUP($K38,'Puma Feb'!$A:$O,6,FALSE))</f>
        <v>400.9</v>
      </c>
      <c r="Y38" s="80">
        <f>IF(ISNA(VLOOKUP($K38,'Puma Feb'!$A:$O,3,FALSE)),"0",VLOOKUP($K38,'Puma Feb'!$A:$O,3,FALSE))</f>
        <v>224.48</v>
      </c>
      <c r="Z38" s="80">
        <f>IF(ISNA(VLOOKUP($K38,'Puma March'!$A:$O,6,FALSE)),"0",VLOOKUP($K38,'Puma March'!$A:$O,6,FALSE))</f>
        <v>518.53</v>
      </c>
      <c r="AA38" s="80">
        <f>IF(ISNA(VLOOKUP($K38,'Puma March'!$A:$O,3,FALSE)),"0",VLOOKUP($K38,'Puma March'!$A:$O,3,FALSE))</f>
        <v>249.44</v>
      </c>
      <c r="AB38" s="80">
        <f>IF(ISNA(VLOOKUP($K38,'Puma April'!$A:$O,6,FALSE)),"0",VLOOKUP($K38,'Puma April'!$A:$O,6,FALSE))</f>
        <v>270.77</v>
      </c>
      <c r="AC38" s="80">
        <f>IF(ISNA(VLOOKUP($K38,'Puma April'!$A:$O,3,FALSE)),"0",VLOOKUP($K38,'Puma April'!$A:$O,3,FALSE))</f>
        <v>147.05000000000001</v>
      </c>
      <c r="AD38" s="80">
        <f>IF(ISNA(VLOOKUP($K38,'Puma May'!$A:$O,6,FALSE)),"0",VLOOKUP($K38,'Puma May'!$A:$O,6,FALSE))</f>
        <v>328.86</v>
      </c>
      <c r="AE38" s="80">
        <f>IF(ISNA(VLOOKUP($K38,'Puma May'!$A:$O,3,FALSE)),"0",VLOOKUP($K38,'Puma May'!$A:$O,3,FALSE))</f>
        <v>164.99</v>
      </c>
      <c r="AF38" s="80">
        <f>IF(ISNA(VLOOKUP($K38,'Puma June'!$A:$O,6,FALSE)),"0",VLOOKUP($K38,'Puma June'!$A:$O,6,FALSE))</f>
        <v>297.39</v>
      </c>
      <c r="AG38" s="80">
        <f>IF(ISNA(VLOOKUP($K38,'Puma June'!$A:$O,3,FALSE)),"0",VLOOKUP($K38,'Puma June'!$A:$O,3,FALSE))</f>
        <v>137.99</v>
      </c>
      <c r="AH38" s="80">
        <f>IF(ISNA(VLOOKUP($K38,'Puma July'!$A:$O,6,FALSE)),"0",VLOOKUP($K38,'Puma July'!$A:$O,6,FALSE))</f>
        <v>1245.04</v>
      </c>
      <c r="AI38" s="80">
        <f>IF(ISNA(VLOOKUP($K38,'Puma July'!$A:$O,3,FALSE)),"0",VLOOKUP($K38,'Puma July'!$A:$O,3,FALSE))</f>
        <v>536.75</v>
      </c>
      <c r="AJ38" s="80">
        <f>IF(ISNA(VLOOKUP($K38,'Puma Aug'!$A:$O,6,FALSE)),"0",VLOOKUP($K38,'Puma Aug'!$A:$O,6,FALSE))</f>
        <v>456.31</v>
      </c>
      <c r="AK38" s="80">
        <f>IF(ISNA(VLOOKUP($K38,'Puma Aug'!$A:$O,3,FALSE)),"0",VLOOKUP($K38,'Puma Aug'!$A:$O,3,FALSE))</f>
        <v>223.7</v>
      </c>
      <c r="AL38" s="80">
        <f>IF(ISNA(VLOOKUP($K38,'Puma Sep'!$A:$O,6,FALSE)),"0",VLOOKUP($K38,'Puma Sep'!$A:$O,6,FALSE))</f>
        <v>316.06</v>
      </c>
      <c r="AM38" s="80">
        <f>IF(ISNA(VLOOKUP($K38,'Puma Sep'!$A:$O,3,FALSE)),"0",VLOOKUP($K38,'Puma Sep'!$A:$O,3,FALSE))</f>
        <v>153.75</v>
      </c>
      <c r="AN38" s="80">
        <f>IF(ISNA(VLOOKUP($K38,'Puma Oct'!$A:$O,6,FALSE)),"0",VLOOKUP($K38,'Puma Oct'!$A:$O,6,FALSE))</f>
        <v>622.55999999999995</v>
      </c>
      <c r="AO38" s="80">
        <f>IF(ISNA(VLOOKUP($K38,'Puma Oct'!$A:$O,3,FALSE)),"0",VLOOKUP($K38,'Puma Oct'!$A:$O,3,FALSE))</f>
        <v>292.05</v>
      </c>
      <c r="AP38" s="38">
        <f>IF(ISNA(VLOOKUP($K38,'Puma Nov'!$A:$O,6,FALSE)),"0",VLOOKUP($K38,'Puma Nov'!$A:$O,6,FALSE))</f>
        <v>603.42999999999995</v>
      </c>
      <c r="AQ38" s="38">
        <f>IF(ISNA(VLOOKUP($K38,'Puma Nov'!$A:$O,3,FALSE)),"0",VLOOKUP($K38,'Puma Nov'!$A:$O,3,FALSE))</f>
        <v>269.18</v>
      </c>
      <c r="AR38" s="38">
        <f>IF(ISNA(VLOOKUP($K38,'Puma Dec'!$A:$O,6,FALSE)),"0",VLOOKUP($K38,'Puma Dec'!$A:$O,6,FALSE))</f>
        <v>486.78</v>
      </c>
      <c r="AS38" s="38">
        <f>IF(ISNA(VLOOKUP($K38,'Puma Dec'!$A:$O,3,FALSE)),"0",VLOOKUP($K38,'Puma Dec'!$A:$O,3,FALSE))</f>
        <v>227.21</v>
      </c>
      <c r="AT38" s="55"/>
      <c r="AU38" s="56"/>
      <c r="AV38" s="8"/>
    </row>
    <row r="39" spans="1:48" x14ac:dyDescent="0.3">
      <c r="A39" s="47" t="s">
        <v>283</v>
      </c>
      <c r="B39" s="43">
        <v>235232</v>
      </c>
      <c r="C39" s="47" t="s">
        <v>284</v>
      </c>
      <c r="D39" s="43"/>
      <c r="E39" s="108">
        <v>44012</v>
      </c>
      <c r="F39" s="119" t="s">
        <v>285</v>
      </c>
      <c r="G39" s="110"/>
      <c r="H39" s="121" t="s">
        <v>164</v>
      </c>
      <c r="I39" s="43"/>
      <c r="J39" s="47" t="s">
        <v>286</v>
      </c>
      <c r="K39" s="158">
        <v>55966989</v>
      </c>
      <c r="L39" s="51" t="s">
        <v>166</v>
      </c>
      <c r="M39" s="127" t="s">
        <v>35</v>
      </c>
      <c r="N39" s="127" t="s">
        <v>36</v>
      </c>
      <c r="O39" s="127" t="s">
        <v>36</v>
      </c>
      <c r="P39" s="127" t="s">
        <v>145</v>
      </c>
      <c r="Q39" s="123">
        <v>5</v>
      </c>
      <c r="R39" s="123">
        <v>25742</v>
      </c>
      <c r="S39" s="159" t="s">
        <v>287</v>
      </c>
      <c r="T39" s="118" t="str">
        <f t="shared" si="1"/>
        <v>010000069452574201617</v>
      </c>
      <c r="U39" s="47"/>
      <c r="V39" s="80">
        <f>IF(ISNA(VLOOKUP($K39,'Puma Jan'!$A:$O,6,FALSE)),"0",VLOOKUP($K39,'Puma Jan'!$A:$O,6,FALSE))</f>
        <v>90.54</v>
      </c>
      <c r="W39" s="80">
        <f>IF(ISNA(VLOOKUP($K39,'Puma Jan'!$A:$O,3,FALSE)),"0",VLOOKUP($K39,'Puma Jan'!$A:$O,3,FALSE))</f>
        <v>55.31</v>
      </c>
      <c r="X39" s="80">
        <f>IF(ISNA(VLOOKUP($K39,'Puma Feb'!$A:$O,6,FALSE)),"0",VLOOKUP($K39,'Puma Feb'!$A:$O,6,FALSE))</f>
        <v>235.31</v>
      </c>
      <c r="Y39" s="80">
        <f>IF(ISNA(VLOOKUP($K39,'Puma Feb'!$A:$O,3,FALSE)),"0",VLOOKUP($K39,'Puma Feb'!$A:$O,3,FALSE))</f>
        <v>130.97999999999999</v>
      </c>
      <c r="Z39" s="80">
        <f>IF(ISNA(VLOOKUP($K39,'Puma March'!$A:$O,6,FALSE)),"0",VLOOKUP($K39,'Puma March'!$A:$O,6,FALSE))</f>
        <v>434.67</v>
      </c>
      <c r="AA39" s="80">
        <f>IF(ISNA(VLOOKUP($K39,'Puma March'!$A:$O,3,FALSE)),"0",VLOOKUP($K39,'Puma March'!$A:$O,3,FALSE))</f>
        <v>225.22</v>
      </c>
      <c r="AB39" s="80">
        <f>IF(ISNA(VLOOKUP($K39,'Puma April'!$A:$O,6,FALSE)),"0",VLOOKUP($K39,'Puma April'!$A:$O,6,FALSE))</f>
        <v>203.77</v>
      </c>
      <c r="AC39" s="80">
        <f>IF(ISNA(VLOOKUP($K39,'Puma April'!$A:$O,3,FALSE)),"0",VLOOKUP($K39,'Puma April'!$A:$O,3,FALSE))</f>
        <v>105.31</v>
      </c>
      <c r="AD39" s="80">
        <f>IF(ISNA(VLOOKUP($K39,'Puma May'!$A:$O,6,FALSE)),"0",VLOOKUP($K39,'Puma May'!$A:$O,6,FALSE))</f>
        <v>372.07</v>
      </c>
      <c r="AE39" s="80">
        <f>IF(ISNA(VLOOKUP($K39,'Puma May'!$A:$O,3,FALSE)),"0",VLOOKUP($K39,'Puma May'!$A:$O,3,FALSE))</f>
        <v>184.6</v>
      </c>
      <c r="AF39" s="80">
        <f>IF(ISNA(VLOOKUP($K39,'Puma June'!$A:$O,6,FALSE)),"0",VLOOKUP($K39,'Puma June'!$A:$O,6,FALSE))</f>
        <v>105.66</v>
      </c>
      <c r="AG39" s="80">
        <f>IF(ISNA(VLOOKUP($K39,'Puma June'!$A:$O,3,FALSE)),"0",VLOOKUP($K39,'Puma June'!$A:$O,3,FALSE))</f>
        <v>51.62</v>
      </c>
      <c r="AH39" s="80">
        <f>IF(ISNA(VLOOKUP($K39,'Puma July'!$A:$O,6,FALSE)),"0",VLOOKUP($K39,'Puma July'!$A:$O,6,FALSE))</f>
        <v>341.84</v>
      </c>
      <c r="AI39" s="80">
        <f>IF(ISNA(VLOOKUP($K39,'Puma July'!$A:$O,3,FALSE)),"0",VLOOKUP($K39,'Puma July'!$A:$O,3,FALSE))</f>
        <v>149.22999999999999</v>
      </c>
      <c r="AJ39" s="80">
        <f>IF(ISNA(VLOOKUP($K39,'Puma Aug'!$A:$O,6,FALSE)),"0",VLOOKUP($K39,'Puma Aug'!$A:$O,6,FALSE))</f>
        <v>211.29</v>
      </c>
      <c r="AK39" s="80">
        <f>IF(ISNA(VLOOKUP($K39,'Puma Aug'!$A:$O,3,FALSE)),"0",VLOOKUP($K39,'Puma Aug'!$A:$O,3,FALSE))</f>
        <v>104.78</v>
      </c>
      <c r="AL39" s="80">
        <f>IF(ISNA(VLOOKUP($K39,'Puma Sep'!$A:$O,6,FALSE)),"0",VLOOKUP($K39,'Puma Sep'!$A:$O,6,FALSE))</f>
        <v>273.07</v>
      </c>
      <c r="AM39" s="80">
        <f>IF(ISNA(VLOOKUP($K39,'Puma Sep'!$A:$O,3,FALSE)),"0",VLOOKUP($K39,'Puma Sep'!$A:$O,3,FALSE))</f>
        <v>133.91999999999999</v>
      </c>
      <c r="AN39" s="80" t="str">
        <f>IF(ISNA(VLOOKUP($K39,'Puma Oct'!$A:$O,6,FALSE)),"0",VLOOKUP($K39,'Puma Oct'!$A:$O,6,FALSE))</f>
        <v>0</v>
      </c>
      <c r="AO39" s="80" t="str">
        <f>IF(ISNA(VLOOKUP($K39,'Puma Oct'!$A:$O,3,FALSE)),"0",VLOOKUP($K39,'Puma Oct'!$A:$O,3,FALSE))</f>
        <v>0</v>
      </c>
      <c r="AP39" s="38">
        <f>IF(ISNA(VLOOKUP($K39,'Puma Nov'!$A:$O,6,FALSE)),"0",VLOOKUP($K39,'Puma Nov'!$A:$O,6,FALSE))</f>
        <v>386.1</v>
      </c>
      <c r="AQ39" s="38">
        <f>IF(ISNA(VLOOKUP($K39,'Puma Nov'!$A:$O,3,FALSE)),"0",VLOOKUP($K39,'Puma Nov'!$A:$O,3,FALSE))</f>
        <v>169.54</v>
      </c>
      <c r="AR39" s="38" t="str">
        <f>IF(ISNA(VLOOKUP($K39,'Puma Dec'!$A:$O,6,FALSE)),"0",VLOOKUP($K39,'Puma Dec'!$A:$O,6,FALSE))</f>
        <v>0</v>
      </c>
      <c r="AS39" s="38" t="str">
        <f>IF(ISNA(VLOOKUP($K39,'Puma Dec'!$A:$O,3,FALSE)),"0",VLOOKUP($K39,'Puma Dec'!$A:$O,3,FALSE))</f>
        <v>0</v>
      </c>
      <c r="AT39" s="55">
        <f t="shared" si="2"/>
        <v>2654.3199999999997</v>
      </c>
      <c r="AU39" s="56">
        <f t="shared" si="2"/>
        <v>1310.51</v>
      </c>
      <c r="AV39" s="8"/>
    </row>
    <row r="40" spans="1:48" x14ac:dyDescent="0.3">
      <c r="A40" s="47" t="s">
        <v>288</v>
      </c>
      <c r="B40" s="43">
        <v>232952</v>
      </c>
      <c r="C40" s="47" t="s">
        <v>289</v>
      </c>
      <c r="D40" s="43"/>
      <c r="E40" s="108">
        <v>44012</v>
      </c>
      <c r="F40" s="119" t="s">
        <v>290</v>
      </c>
      <c r="G40" s="120">
        <v>1</v>
      </c>
      <c r="H40" s="121" t="s">
        <v>42</v>
      </c>
      <c r="I40" s="43" t="s">
        <v>150</v>
      </c>
      <c r="J40" s="47" t="s">
        <v>151</v>
      </c>
      <c r="K40" s="158">
        <v>57116013</v>
      </c>
      <c r="L40" s="51" t="s">
        <v>166</v>
      </c>
      <c r="M40" s="113" t="s">
        <v>35</v>
      </c>
      <c r="N40" s="113" t="s">
        <v>36</v>
      </c>
      <c r="O40" s="113" t="s">
        <v>36</v>
      </c>
      <c r="P40" s="113" t="s">
        <v>190</v>
      </c>
      <c r="Q40" s="115">
        <v>1</v>
      </c>
      <c r="R40" s="113">
        <v>25742</v>
      </c>
      <c r="S40" s="113" t="s">
        <v>38</v>
      </c>
      <c r="T40" s="118" t="str">
        <f t="shared" si="1"/>
        <v>010000036312574200000</v>
      </c>
      <c r="U40" s="47"/>
      <c r="V40" s="80" t="str">
        <f>IF(ISNA(VLOOKUP($K40,'Puma Jan'!$A:$O,6,FALSE)),"0",VLOOKUP($K40,'Puma Jan'!$A:$O,6,FALSE))</f>
        <v>0</v>
      </c>
      <c r="W40" s="80" t="str">
        <f>IF(ISNA(VLOOKUP($K40,'Puma Jan'!$A:$O,3,FALSE)),"0",VLOOKUP($K40,'Puma Jan'!$A:$O,3,FALSE))</f>
        <v>0</v>
      </c>
      <c r="X40" s="80" t="str">
        <f>IF(ISNA(VLOOKUP($K40,'Puma Feb'!$A:$O,6,FALSE)),"0",VLOOKUP($K40,'Puma Feb'!$A:$O,6,FALSE))</f>
        <v>0</v>
      </c>
      <c r="Y40" s="80" t="str">
        <f>IF(ISNA(VLOOKUP($K40,'Puma Feb'!$A:$O,3,FALSE)),"0",VLOOKUP($K40,'Puma Feb'!$A:$O,3,FALSE))</f>
        <v>0</v>
      </c>
      <c r="Z40" s="80" t="str">
        <f>IF(ISNA(VLOOKUP($K40,'Puma March'!$A:$O,6,FALSE)),"0",VLOOKUP($K40,'Puma March'!$A:$O,6,FALSE))</f>
        <v>0</v>
      </c>
      <c r="AA40" s="80" t="str">
        <f>IF(ISNA(VLOOKUP($K40,'Puma March'!$A:$O,3,FALSE)),"0",VLOOKUP($K40,'Puma March'!$A:$O,3,FALSE))</f>
        <v>0</v>
      </c>
      <c r="AB40" s="80" t="str">
        <f>IF(ISNA(VLOOKUP($K40,'Puma April'!$A:$O,6,FALSE)),"0",VLOOKUP($K40,'Puma April'!$A:$O,6,FALSE))</f>
        <v>0</v>
      </c>
      <c r="AC40" s="80" t="str">
        <f>IF(ISNA(VLOOKUP($K40,'Puma April'!$A:$O,3,FALSE)),"0",VLOOKUP($K40,'Puma April'!$A:$O,3,FALSE))</f>
        <v>0</v>
      </c>
      <c r="AD40" s="80" t="str">
        <f>IF(ISNA(VLOOKUP($K40,'Puma May'!$A:$O,6,FALSE)),"0",VLOOKUP($K40,'Puma May'!$A:$O,6,FALSE))</f>
        <v>0</v>
      </c>
      <c r="AE40" s="80" t="str">
        <f>IF(ISNA(VLOOKUP($K40,'Puma May'!$A:$O,3,FALSE)),"0",VLOOKUP($K40,'Puma May'!$A:$O,3,FALSE))</f>
        <v>0</v>
      </c>
      <c r="AF40" s="80" t="str">
        <f>IF(ISNA(VLOOKUP($K40,'Puma June'!$A:$O,6,FALSE)),"0",VLOOKUP($K40,'Puma June'!$A:$O,6,FALSE))</f>
        <v>0</v>
      </c>
      <c r="AG40" s="80" t="str">
        <f>IF(ISNA(VLOOKUP($K40,'Puma June'!$A:$O,3,FALSE)),"0",VLOOKUP($K40,'Puma June'!$A:$O,3,FALSE))</f>
        <v>0</v>
      </c>
      <c r="AH40" s="80" t="str">
        <f>IF(ISNA(VLOOKUP($K40,'Puma July'!$A:$O,6,FALSE)),"0",VLOOKUP($K40,'Puma July'!$A:$O,6,FALSE))</f>
        <v>0</v>
      </c>
      <c r="AI40" s="80" t="str">
        <f>IF(ISNA(VLOOKUP($K40,'Puma July'!$A:$O,3,FALSE)),"0",VLOOKUP($K40,'Puma July'!$A:$O,3,FALSE))</f>
        <v>0</v>
      </c>
      <c r="AJ40" s="80" t="str">
        <f>IF(ISNA(VLOOKUP($K40,'Puma Aug'!$A:$O,6,FALSE)),"0",VLOOKUP($K40,'Puma Aug'!$A:$O,6,FALSE))</f>
        <v>0</v>
      </c>
      <c r="AK40" s="80" t="str">
        <f>IF(ISNA(VLOOKUP($K40,'Puma Aug'!$A:$O,3,FALSE)),"0",VLOOKUP($K40,'Puma Aug'!$A:$O,3,FALSE))</f>
        <v>0</v>
      </c>
      <c r="AL40" s="80" t="str">
        <f>IF(ISNA(VLOOKUP($K40,'Puma Sep'!$A:$O,6,FALSE)),"0",VLOOKUP($K40,'Puma Sep'!$A:$O,6,FALSE))</f>
        <v>0</v>
      </c>
      <c r="AM40" s="80" t="str">
        <f>IF(ISNA(VLOOKUP($K40,'Puma Sep'!$A:$O,3,FALSE)),"0",VLOOKUP($K40,'Puma Sep'!$A:$O,3,FALSE))</f>
        <v>0</v>
      </c>
      <c r="AN40" s="80" t="str">
        <f>IF(ISNA(VLOOKUP($K40,'Puma Oct'!$A:$O,6,FALSE)),"0",VLOOKUP($K40,'Puma Oct'!$A:$O,6,FALSE))</f>
        <v>0</v>
      </c>
      <c r="AO40" s="80" t="str">
        <f>IF(ISNA(VLOOKUP($K40,'Puma Oct'!$A:$O,3,FALSE)),"0",VLOOKUP($K40,'Puma Oct'!$A:$O,3,FALSE))</f>
        <v>0</v>
      </c>
      <c r="AP40" s="38" t="str">
        <f>IF(ISNA(VLOOKUP($K40,'Puma Nov'!$A:$O,6,FALSE)),"0",VLOOKUP($K40,'Puma Nov'!$A:$O,6,FALSE))</f>
        <v>0</v>
      </c>
      <c r="AQ40" s="38" t="str">
        <f>IF(ISNA(VLOOKUP($K40,'Puma Nov'!$A:$O,3,FALSE)),"0",VLOOKUP($K40,'Puma Nov'!$A:$O,3,FALSE))</f>
        <v>0</v>
      </c>
      <c r="AR40" s="38" t="str">
        <f>IF(ISNA(VLOOKUP($K40,'Puma Dec'!$A:$O,6,FALSE)),"0",VLOOKUP($K40,'Puma Dec'!$A:$O,6,FALSE))</f>
        <v>0</v>
      </c>
      <c r="AS40" s="38" t="str">
        <f>IF(ISNA(VLOOKUP($K40,'Puma Dec'!$A:$O,3,FALSE)),"0",VLOOKUP($K40,'Puma Dec'!$A:$O,3,FALSE))</f>
        <v>0</v>
      </c>
      <c r="AT40" s="55">
        <f t="shared" si="2"/>
        <v>0</v>
      </c>
      <c r="AU40" s="56">
        <f t="shared" si="2"/>
        <v>0</v>
      </c>
      <c r="AV40" s="8"/>
    </row>
    <row r="41" spans="1:48" x14ac:dyDescent="0.3">
      <c r="A41" s="47" t="s">
        <v>291</v>
      </c>
      <c r="B41" s="43">
        <v>235230</v>
      </c>
      <c r="C41" s="47" t="s">
        <v>284</v>
      </c>
      <c r="D41" s="43"/>
      <c r="E41" s="108">
        <v>44012</v>
      </c>
      <c r="F41" s="119" t="s">
        <v>292</v>
      </c>
      <c r="G41" s="120"/>
      <c r="H41" s="121" t="s">
        <v>42</v>
      </c>
      <c r="I41" s="43"/>
      <c r="J41" s="47" t="s">
        <v>286</v>
      </c>
      <c r="K41" s="166">
        <v>57690058</v>
      </c>
      <c r="L41" s="51" t="s">
        <v>166</v>
      </c>
      <c r="M41" s="127" t="s">
        <v>35</v>
      </c>
      <c r="N41" s="127" t="s">
        <v>36</v>
      </c>
      <c r="O41" s="127" t="s">
        <v>36</v>
      </c>
      <c r="P41" s="127" t="s">
        <v>145</v>
      </c>
      <c r="Q41" s="123">
        <v>5</v>
      </c>
      <c r="R41" s="123">
        <v>25742</v>
      </c>
      <c r="S41" s="159" t="s">
        <v>293</v>
      </c>
      <c r="T41" s="118" t="str">
        <f t="shared" si="1"/>
        <v>010000069452574201620</v>
      </c>
      <c r="U41" s="47"/>
      <c r="V41" s="80">
        <f>IF(ISNA(VLOOKUP($K41,'Puma Jan'!$A:$O,6,FALSE)),"0",VLOOKUP($K41,'Puma Jan'!$A:$O,6,FALSE))</f>
        <v>345.92</v>
      </c>
      <c r="W41" s="80">
        <f>IF(ISNA(VLOOKUP($K41,'Puma Jan'!$A:$O,3,FALSE)),"0",VLOOKUP($K41,'Puma Jan'!$A:$O,3,FALSE))</f>
        <v>198.74</v>
      </c>
      <c r="X41" s="80">
        <f>IF(ISNA(VLOOKUP($K41,'Puma Feb'!$A:$O,6,FALSE)),"0",VLOOKUP($K41,'Puma Feb'!$A:$O,6,FALSE))</f>
        <v>217.81</v>
      </c>
      <c r="Y41" s="80">
        <f>IF(ISNA(VLOOKUP($K41,'Puma Feb'!$A:$O,3,FALSE)),"0",VLOOKUP($K41,'Puma Feb'!$A:$O,3,FALSE))</f>
        <v>119.22</v>
      </c>
      <c r="Z41" s="80">
        <f>IF(ISNA(VLOOKUP($K41,'Puma March'!$A:$O,6,FALSE)),"0",VLOOKUP($K41,'Puma March'!$A:$O,6,FALSE))</f>
        <v>197</v>
      </c>
      <c r="AA41" s="80">
        <f>IF(ISNA(VLOOKUP($K41,'Puma March'!$A:$O,3,FALSE)),"0",VLOOKUP($K41,'Puma March'!$A:$O,3,FALSE))</f>
        <v>111.32</v>
      </c>
      <c r="AB41" s="80">
        <f>IF(ISNA(VLOOKUP($K41,'Puma April'!$A:$O,6,FALSE)),"0",VLOOKUP($K41,'Puma April'!$A:$O,6,FALSE))</f>
        <v>68.87</v>
      </c>
      <c r="AC41" s="80">
        <f>IF(ISNA(VLOOKUP($K41,'Puma April'!$A:$O,3,FALSE)),"0",VLOOKUP($K41,'Puma April'!$A:$O,3,FALSE))</f>
        <v>37.700000000000003</v>
      </c>
      <c r="AD41" s="80">
        <f>IF(ISNA(VLOOKUP($K41,'Puma May'!$A:$O,6,FALSE)),"0",VLOOKUP($K41,'Puma May'!$A:$O,6,FALSE))</f>
        <v>203.85</v>
      </c>
      <c r="AE41" s="80">
        <f>IF(ISNA(VLOOKUP($K41,'Puma May'!$A:$O,3,FALSE)),"0",VLOOKUP($K41,'Puma May'!$A:$O,3,FALSE))</f>
        <v>104.46</v>
      </c>
      <c r="AF41" s="80" t="str">
        <f>IF(ISNA(VLOOKUP($K41,'Puma June'!$A:$O,6,FALSE)),"0",VLOOKUP($K41,'Puma June'!$A:$O,6,FALSE))</f>
        <v>0</v>
      </c>
      <c r="AG41" s="80" t="str">
        <f>IF(ISNA(VLOOKUP($K41,'Puma June'!$A:$O,3,FALSE)),"0",VLOOKUP($K41,'Puma June'!$A:$O,3,FALSE))</f>
        <v>0</v>
      </c>
      <c r="AH41" s="80" t="str">
        <f>IF(ISNA(VLOOKUP($K41,'Puma July'!$A:$O,6,FALSE)),"0",VLOOKUP($K41,'Puma July'!$A:$O,6,FALSE))</f>
        <v>0</v>
      </c>
      <c r="AI41" s="80" t="str">
        <f>IF(ISNA(VLOOKUP($K41,'Puma July'!$A:$O,3,FALSE)),"0",VLOOKUP($K41,'Puma July'!$A:$O,3,FALSE))</f>
        <v>0</v>
      </c>
      <c r="AJ41" s="80">
        <f>IF(ISNA(VLOOKUP($K41,'Puma Aug'!$A:$O,6,FALSE)),"0",VLOOKUP($K41,'Puma Aug'!$A:$O,6,FALSE))</f>
        <v>122.98</v>
      </c>
      <c r="AK41" s="80">
        <f>IF(ISNA(VLOOKUP($K41,'Puma Aug'!$A:$O,3,FALSE)),"0",VLOOKUP($K41,'Puma Aug'!$A:$O,3,FALSE))</f>
        <v>65.91</v>
      </c>
      <c r="AL41" s="80">
        <f>IF(ISNA(VLOOKUP($K41,'Puma Sep'!$A:$O,6,FALSE)),"0",VLOOKUP($K41,'Puma Sep'!$A:$O,6,FALSE))</f>
        <v>122.49</v>
      </c>
      <c r="AM41" s="80">
        <f>IF(ISNA(VLOOKUP($K41,'Puma Sep'!$A:$O,3,FALSE)),"0",VLOOKUP($K41,'Puma Sep'!$A:$O,3,FALSE))</f>
        <v>61.02</v>
      </c>
      <c r="AN41" s="80">
        <f>IF(ISNA(VLOOKUP($K41,'Puma Oct'!$A:$O,6,FALSE)),"0",VLOOKUP($K41,'Puma Oct'!$A:$O,6,FALSE))</f>
        <v>140.83000000000001</v>
      </c>
      <c r="AO41" s="80">
        <f>IF(ISNA(VLOOKUP($K41,'Puma Oct'!$A:$O,3,FALSE)),"0",VLOOKUP($K41,'Puma Oct'!$A:$O,3,FALSE))</f>
        <v>59.74</v>
      </c>
      <c r="AP41" s="38">
        <f>IF(ISNA(VLOOKUP($K41,'Puma Nov'!$A:$O,6,FALSE)),"0",VLOOKUP($K41,'Puma Nov'!$A:$O,6,FALSE))</f>
        <v>283.27</v>
      </c>
      <c r="AQ41" s="38">
        <f>IF(ISNA(VLOOKUP($K41,'Puma Nov'!$A:$O,3,FALSE)),"0",VLOOKUP($K41,'Puma Nov'!$A:$O,3,FALSE))</f>
        <v>125.44</v>
      </c>
      <c r="AR41" s="38">
        <f>IF(ISNA(VLOOKUP($K41,'Puma Dec'!$A:$O,6,FALSE)),"0",VLOOKUP($K41,'Puma Dec'!$A:$O,6,FALSE))</f>
        <v>676.25</v>
      </c>
      <c r="AS41" s="38">
        <f>IF(ISNA(VLOOKUP($K41,'Puma Dec'!$A:$O,3,FALSE)),"0",VLOOKUP($K41,'Puma Dec'!$A:$O,3,FALSE))</f>
        <v>305.97000000000003</v>
      </c>
      <c r="AT41" s="55">
        <f t="shared" si="2"/>
        <v>2379.27</v>
      </c>
      <c r="AU41" s="56">
        <f t="shared" si="2"/>
        <v>1189.5200000000002</v>
      </c>
      <c r="AV41" s="8"/>
    </row>
    <row r="42" spans="1:48" x14ac:dyDescent="0.3">
      <c r="A42" s="47" t="s">
        <v>294</v>
      </c>
      <c r="B42" s="43">
        <v>235247</v>
      </c>
      <c r="C42" s="47" t="s">
        <v>295</v>
      </c>
      <c r="D42" s="43"/>
      <c r="E42" s="108">
        <v>44012</v>
      </c>
      <c r="F42" s="119" t="s">
        <v>296</v>
      </c>
      <c r="G42" s="120"/>
      <c r="H42" s="121" t="s">
        <v>42</v>
      </c>
      <c r="I42" s="43"/>
      <c r="J42" s="47" t="s">
        <v>200</v>
      </c>
      <c r="K42" s="158">
        <v>57940180</v>
      </c>
      <c r="L42" s="51" t="s">
        <v>166</v>
      </c>
      <c r="M42" s="113" t="s">
        <v>35</v>
      </c>
      <c r="N42" s="113" t="s">
        <v>36</v>
      </c>
      <c r="O42" s="113" t="s">
        <v>36</v>
      </c>
      <c r="P42" s="164" t="s">
        <v>145</v>
      </c>
      <c r="Q42" s="69">
        <v>1</v>
      </c>
      <c r="R42" s="116">
        <v>25742</v>
      </c>
      <c r="S42" s="54" t="s">
        <v>297</v>
      </c>
      <c r="T42" s="118" t="str">
        <f t="shared" si="1"/>
        <v>010000069412574205513</v>
      </c>
      <c r="U42" s="47"/>
      <c r="V42" s="80" t="str">
        <f>IF(ISNA(VLOOKUP($K42,'Puma Jan'!$A:$O,6,FALSE)),"0",VLOOKUP($K42,'Puma Jan'!$A:$O,6,FALSE))</f>
        <v>0</v>
      </c>
      <c r="W42" s="80" t="str">
        <f>IF(ISNA(VLOOKUP($K42,'Puma Jan'!$A:$O,3,FALSE)),"0",VLOOKUP($K42,'Puma Jan'!$A:$O,3,FALSE))</f>
        <v>0</v>
      </c>
      <c r="X42" s="80">
        <f>IF(ISNA(VLOOKUP($K42,'Puma Feb'!$A:$O,6,FALSE)),"0",VLOOKUP($K42,'Puma Feb'!$A:$O,6,FALSE))</f>
        <v>237.82</v>
      </c>
      <c r="Y42" s="80">
        <f>IF(ISNA(VLOOKUP($K42,'Puma Feb'!$A:$O,3,FALSE)),"0",VLOOKUP($K42,'Puma Feb'!$A:$O,3,FALSE))</f>
        <v>132.13</v>
      </c>
      <c r="Z42" s="80" t="str">
        <f>IF(ISNA(VLOOKUP($K42,'Puma March'!$A:$O,6,FALSE)),"0",VLOOKUP($K42,'Puma March'!$A:$O,6,FALSE))</f>
        <v>0</v>
      </c>
      <c r="AA42" s="80" t="str">
        <f>IF(ISNA(VLOOKUP($K42,'Puma March'!$A:$O,3,FALSE)),"0",VLOOKUP($K42,'Puma March'!$A:$O,3,FALSE))</f>
        <v>0</v>
      </c>
      <c r="AB42" s="80">
        <f>IF(ISNA(VLOOKUP($K42,'Puma April'!$A:$O,6,FALSE)),"0",VLOOKUP($K42,'Puma April'!$A:$O,6,FALSE))</f>
        <v>222.72</v>
      </c>
      <c r="AC42" s="80">
        <f>IF(ISNA(VLOOKUP($K42,'Puma April'!$A:$O,3,FALSE)),"0",VLOOKUP($K42,'Puma April'!$A:$O,3,FALSE))</f>
        <v>111.72</v>
      </c>
      <c r="AD42" s="80">
        <f>IF(ISNA(VLOOKUP($K42,'Puma May'!$A:$O,6,FALSE)),"0",VLOOKUP($K42,'Puma May'!$A:$O,6,FALSE))</f>
        <v>331.89</v>
      </c>
      <c r="AE42" s="80">
        <f>IF(ISNA(VLOOKUP($K42,'Puma May'!$A:$O,3,FALSE)),"0",VLOOKUP($K42,'Puma May'!$A:$O,3,FALSE))</f>
        <v>163.83000000000001</v>
      </c>
      <c r="AF42" s="80">
        <f>IF(ISNA(VLOOKUP($K42,'Puma June'!$A:$O,6,FALSE)),"0",VLOOKUP($K42,'Puma June'!$A:$O,6,FALSE))</f>
        <v>347.83</v>
      </c>
      <c r="AG42" s="80">
        <f>IF(ISNA(VLOOKUP($K42,'Puma June'!$A:$O,3,FALSE)),"0",VLOOKUP($K42,'Puma June'!$A:$O,3,FALSE))</f>
        <v>155</v>
      </c>
      <c r="AH42" s="80">
        <f>IF(ISNA(VLOOKUP($K42,'Puma July'!$A:$O,6,FALSE)),"0",VLOOKUP($K42,'Puma July'!$A:$O,6,FALSE))</f>
        <v>185.92</v>
      </c>
      <c r="AI42" s="80">
        <f>IF(ISNA(VLOOKUP($K42,'Puma July'!$A:$O,3,FALSE)),"0",VLOOKUP($K42,'Puma July'!$A:$O,3,FALSE))</f>
        <v>82.89</v>
      </c>
      <c r="AJ42" s="80">
        <f>IF(ISNA(VLOOKUP($K42,'Puma Aug'!$A:$O,6,FALSE)),"0",VLOOKUP($K42,'Puma Aug'!$A:$O,6,FALSE))</f>
        <v>388.56</v>
      </c>
      <c r="AK42" s="80">
        <f>IF(ISNA(VLOOKUP($K42,'Puma Aug'!$A:$O,3,FALSE)),"0",VLOOKUP($K42,'Puma Aug'!$A:$O,3,FALSE))</f>
        <v>191.31</v>
      </c>
      <c r="AL42" s="80" t="str">
        <f>IF(ISNA(VLOOKUP($K42,'Puma Sep'!$A:$O,6,FALSE)),"0",VLOOKUP($K42,'Puma Sep'!$A:$O,6,FALSE))</f>
        <v>0</v>
      </c>
      <c r="AM42" s="80" t="str">
        <f>IF(ISNA(VLOOKUP($K42,'Puma Sep'!$A:$O,3,FALSE)),"0",VLOOKUP($K42,'Puma Sep'!$A:$O,3,FALSE))</f>
        <v>0</v>
      </c>
      <c r="AN42" s="80">
        <f>IF(ISNA(VLOOKUP($K42,'Puma Oct'!$A:$O,6,FALSE)),"0",VLOOKUP($K42,'Puma Oct'!$A:$O,6,FALSE))</f>
        <v>168.55</v>
      </c>
      <c r="AO42" s="80">
        <f>IF(ISNA(VLOOKUP($K42,'Puma Oct'!$A:$O,3,FALSE)),"0",VLOOKUP($K42,'Puma Oct'!$A:$O,3,FALSE))</f>
        <v>76.42</v>
      </c>
      <c r="AP42" s="38" t="str">
        <f>IF(ISNA(VLOOKUP($K42,'Puma Nov'!$A:$O,6,FALSE)),"0",VLOOKUP($K42,'Puma Nov'!$A:$O,6,FALSE))</f>
        <v>0</v>
      </c>
      <c r="AQ42" s="38" t="str">
        <f>IF(ISNA(VLOOKUP($K42,'Puma Nov'!$A:$O,3,FALSE)),"0",VLOOKUP($K42,'Puma Nov'!$A:$O,3,FALSE))</f>
        <v>0</v>
      </c>
      <c r="AR42" s="38">
        <f>IF(ISNA(VLOOKUP($K42,'Puma Dec'!$A:$O,6,FALSE)),"0",VLOOKUP($K42,'Puma Dec'!$A:$O,6,FALSE))</f>
        <v>97.38</v>
      </c>
      <c r="AS42" s="38">
        <f>IF(ISNA(VLOOKUP($K42,'Puma Dec'!$A:$O,3,FALSE)),"0",VLOOKUP($K42,'Puma Dec'!$A:$O,3,FALSE))</f>
        <v>48.76</v>
      </c>
      <c r="AT42" s="55">
        <f t="shared" si="2"/>
        <v>1980.67</v>
      </c>
      <c r="AU42" s="56">
        <f t="shared" si="2"/>
        <v>962.06000000000006</v>
      </c>
      <c r="AV42" s="8"/>
    </row>
    <row r="43" spans="1:48" x14ac:dyDescent="0.3">
      <c r="A43" s="47" t="s">
        <v>298</v>
      </c>
      <c r="B43" s="43">
        <v>235031</v>
      </c>
      <c r="C43" s="47" t="s">
        <v>299</v>
      </c>
      <c r="D43" s="43"/>
      <c r="E43" s="108">
        <v>44012</v>
      </c>
      <c r="F43" s="119" t="s">
        <v>300</v>
      </c>
      <c r="G43" s="120"/>
      <c r="H43" s="121" t="s">
        <v>42</v>
      </c>
      <c r="I43" s="43"/>
      <c r="J43" s="208" t="s">
        <v>642</v>
      </c>
      <c r="K43" s="158">
        <v>59358969</v>
      </c>
      <c r="L43" s="51" t="s">
        <v>152</v>
      </c>
      <c r="M43" s="113" t="s">
        <v>35</v>
      </c>
      <c r="N43" s="113" t="s">
        <v>36</v>
      </c>
      <c r="O43" s="113" t="s">
        <v>36</v>
      </c>
      <c r="P43" s="114" t="s">
        <v>145</v>
      </c>
      <c r="Q43" s="123">
        <v>1</v>
      </c>
      <c r="R43" s="116">
        <v>25742</v>
      </c>
      <c r="S43" s="210" t="s">
        <v>173</v>
      </c>
      <c r="T43" s="118" t="str">
        <f t="shared" si="1"/>
        <v>010000069412574202269</v>
      </c>
      <c r="U43" s="209" t="s">
        <v>643</v>
      </c>
      <c r="V43" s="80">
        <f>IF(ISNA(VLOOKUP($K43,'Puma Jan'!$A:$O,6,FALSE)),"0",VLOOKUP($K43,'Puma Jan'!$A:$O,6,FALSE))</f>
        <v>136.65</v>
      </c>
      <c r="W43" s="80">
        <f>IF(ISNA(VLOOKUP($K43,'Puma Jan'!$A:$O,3,FALSE)),"0",VLOOKUP($K43,'Puma Jan'!$A:$O,3,FALSE))</f>
        <v>88.95</v>
      </c>
      <c r="X43" s="80">
        <f>IF(ISNA(VLOOKUP($K43,'Puma Feb'!$A:$O,6,FALSE)),"0",VLOOKUP($K43,'Puma Feb'!$A:$O,6,FALSE))</f>
        <v>162.38</v>
      </c>
      <c r="Y43" s="80">
        <f>IF(ISNA(VLOOKUP($K43,'Puma Feb'!$A:$O,3,FALSE)),"0",VLOOKUP($K43,'Puma Feb'!$A:$O,3,FALSE))</f>
        <v>88.36</v>
      </c>
      <c r="Z43" s="80">
        <f>IF(ISNA(VLOOKUP($K43,'Puma March'!$A:$O,6,FALSE)),"0",VLOOKUP($K43,'Puma March'!$A:$O,6,FALSE))</f>
        <v>677.54</v>
      </c>
      <c r="AA43" s="80">
        <f>IF(ISNA(VLOOKUP($K43,'Puma March'!$A:$O,3,FALSE)),"0",VLOOKUP($K43,'Puma March'!$A:$O,3,FALSE))</f>
        <v>323.87</v>
      </c>
      <c r="AB43" s="80">
        <f>IF(ISNA(VLOOKUP($K43,'Puma April'!$A:$O,6,FALSE)),"0",VLOOKUP($K43,'Puma April'!$A:$O,6,FALSE))</f>
        <v>179.47</v>
      </c>
      <c r="AC43" s="80">
        <f>IF(ISNA(VLOOKUP($K43,'Puma April'!$A:$O,3,FALSE)),"0",VLOOKUP($K43,'Puma April'!$A:$O,3,FALSE))</f>
        <v>99.68</v>
      </c>
      <c r="AD43" s="80">
        <f>IF(ISNA(VLOOKUP($K43,'Puma May'!$A:$O,6,FALSE)),"0",VLOOKUP($K43,'Puma May'!$A:$O,6,FALSE))</f>
        <v>349.01</v>
      </c>
      <c r="AE43" s="80">
        <f>IF(ISNA(VLOOKUP($K43,'Puma May'!$A:$O,3,FALSE)),"0",VLOOKUP($K43,'Puma May'!$A:$O,3,FALSE))</f>
        <v>177.65</v>
      </c>
      <c r="AF43" s="80">
        <f>IF(ISNA(VLOOKUP($K43,'Puma June'!$A:$O,6,FALSE)),"0",VLOOKUP($K43,'Puma June'!$A:$O,6,FALSE))</f>
        <v>84.98</v>
      </c>
      <c r="AG43" s="80">
        <f>IF(ISNA(VLOOKUP($K43,'Puma June'!$A:$O,3,FALSE)),"0",VLOOKUP($K43,'Puma June'!$A:$O,3,FALSE))</f>
        <v>42.69</v>
      </c>
      <c r="AH43" s="80">
        <f>IF(ISNA(VLOOKUP($K43,'Puma July'!$A:$O,6,FALSE)),"0",VLOOKUP($K43,'Puma July'!$A:$O,6,FALSE))</f>
        <v>259.35000000000002</v>
      </c>
      <c r="AI43" s="80">
        <f>IF(ISNA(VLOOKUP($K43,'Puma July'!$A:$O,3,FALSE)),"0",VLOOKUP($K43,'Puma July'!$A:$O,3,FALSE))</f>
        <v>130.16</v>
      </c>
      <c r="AJ43" s="80">
        <f>IF(ISNA(VLOOKUP($K43,'Puma Aug'!$A:$O,6,FALSE)),"0",VLOOKUP($K43,'Puma Aug'!$A:$O,6,FALSE))</f>
        <v>305.43</v>
      </c>
      <c r="AK43" s="80">
        <f>IF(ISNA(VLOOKUP($K43,'Puma Aug'!$A:$O,3,FALSE)),"0",VLOOKUP($K43,'Puma Aug'!$A:$O,3,FALSE))</f>
        <v>162.77000000000001</v>
      </c>
      <c r="AL43" s="80">
        <f>IF(ISNA(VLOOKUP($K43,'Puma Sep'!$A:$O,6,FALSE)),"0",VLOOKUP($K43,'Puma Sep'!$A:$O,6,FALSE))</f>
        <v>334.7</v>
      </c>
      <c r="AM43" s="80">
        <f>IF(ISNA(VLOOKUP($K43,'Puma Sep'!$A:$O,3,FALSE)),"0",VLOOKUP($K43,'Puma Sep'!$A:$O,3,FALSE))</f>
        <v>199.36</v>
      </c>
      <c r="AN43" s="80">
        <f>IF(ISNA(VLOOKUP($K43,'Puma Oct'!$A:$O,6,FALSE)),"0",VLOOKUP($K43,'Puma Oct'!$A:$O,6,FALSE))</f>
        <v>392.25</v>
      </c>
      <c r="AO43" s="80">
        <f>IF(ISNA(VLOOKUP($K43,'Puma Oct'!$A:$O,3,FALSE)),"0",VLOOKUP($K43,'Puma Oct'!$A:$O,3,FALSE))</f>
        <v>203.5</v>
      </c>
      <c r="AP43" s="38">
        <f>IF(ISNA(VLOOKUP($K43,'Puma Nov'!$A:$O,6,FALSE)),"0",VLOOKUP($K43,'Puma Nov'!$A:$O,6,FALSE))</f>
        <v>102.54</v>
      </c>
      <c r="AQ43" s="38">
        <f>IF(ISNA(VLOOKUP($K43,'Puma Nov'!$A:$O,3,FALSE)),"0",VLOOKUP($K43,'Puma Nov'!$A:$O,3,FALSE))</f>
        <v>60.06</v>
      </c>
      <c r="AR43" s="38">
        <f>IF(ISNA(VLOOKUP($K43,'Puma Dec'!$A:$O,6,FALSE)),"0",VLOOKUP($K43,'Puma Dec'!$A:$O,6,FALSE))</f>
        <v>119.97</v>
      </c>
      <c r="AS43" s="38">
        <f>IF(ISNA(VLOOKUP($K43,'Puma Dec'!$A:$O,3,FALSE)),"0",VLOOKUP($K43,'Puma Dec'!$A:$O,3,FALSE))</f>
        <v>65.67</v>
      </c>
      <c r="AT43" s="55">
        <f t="shared" si="2"/>
        <v>3104.2700000000004</v>
      </c>
      <c r="AU43" s="56">
        <f t="shared" si="2"/>
        <v>1642.7200000000003</v>
      </c>
      <c r="AV43" s="8"/>
    </row>
    <row r="44" spans="1:48" x14ac:dyDescent="0.3">
      <c r="A44" s="105" t="s">
        <v>301</v>
      </c>
      <c r="B44" s="106" t="s">
        <v>197</v>
      </c>
      <c r="C44" s="107" t="s">
        <v>207</v>
      </c>
      <c r="D44" s="43"/>
      <c r="E44" s="108">
        <v>44012</v>
      </c>
      <c r="F44" s="109" t="s">
        <v>302</v>
      </c>
      <c r="G44" s="120"/>
      <c r="H44" s="121" t="s">
        <v>42</v>
      </c>
      <c r="I44" s="43"/>
      <c r="J44" s="125" t="s">
        <v>241</v>
      </c>
      <c r="K44" s="112">
        <v>59615640</v>
      </c>
      <c r="L44" s="51" t="s">
        <v>166</v>
      </c>
      <c r="M44" s="113" t="s">
        <v>35</v>
      </c>
      <c r="N44" s="113" t="s">
        <v>36</v>
      </c>
      <c r="O44" s="113" t="s">
        <v>36</v>
      </c>
      <c r="P44" s="114" t="s">
        <v>145</v>
      </c>
      <c r="Q44" s="115">
        <v>5</v>
      </c>
      <c r="R44" s="116">
        <v>25742</v>
      </c>
      <c r="S44" s="117">
        <v>13470</v>
      </c>
      <c r="T44" s="118" t="str">
        <f t="shared" si="1"/>
        <v>010000069452574213470</v>
      </c>
      <c r="U44" s="47" t="s">
        <v>303</v>
      </c>
      <c r="V44" s="80" t="str">
        <f>IF(ISNA(VLOOKUP($K44,'Puma Jan'!$A:$O,6,FALSE)),"0",VLOOKUP($K44,'Puma Jan'!$A:$O,6,FALSE))</f>
        <v>0</v>
      </c>
      <c r="W44" s="80" t="str">
        <f>IF(ISNA(VLOOKUP($K44,'Puma Jan'!$A:$O,3,FALSE)),"0",VLOOKUP($K44,'Puma Jan'!$A:$O,3,FALSE))</f>
        <v>0</v>
      </c>
      <c r="X44" s="80" t="str">
        <f>IF(ISNA(VLOOKUP($K44,'Puma Feb'!$A:$O,6,FALSE)),"0",VLOOKUP($K44,'Puma Feb'!$A:$O,6,FALSE))</f>
        <v>0</v>
      </c>
      <c r="Y44" s="80" t="str">
        <f>IF(ISNA(VLOOKUP($K44,'Puma Feb'!$A:$O,3,FALSE)),"0",VLOOKUP($K44,'Puma Feb'!$A:$O,3,FALSE))</f>
        <v>0</v>
      </c>
      <c r="Z44" s="80" t="str">
        <f>IF(ISNA(VLOOKUP($K44,'Puma March'!$A:$O,6,FALSE)),"0",VLOOKUP($K44,'Puma March'!$A:$O,6,FALSE))</f>
        <v>0</v>
      </c>
      <c r="AA44" s="80" t="str">
        <f>IF(ISNA(VLOOKUP($K44,'Puma March'!$A:$O,3,FALSE)),"0",VLOOKUP($K44,'Puma March'!$A:$O,3,FALSE))</f>
        <v>0</v>
      </c>
      <c r="AB44" s="80" t="str">
        <f>IF(ISNA(VLOOKUP($K44,'Puma April'!$A:$O,6,FALSE)),"0",VLOOKUP($K44,'Puma April'!$A:$O,6,FALSE))</f>
        <v>0</v>
      </c>
      <c r="AC44" s="80" t="str">
        <f>IF(ISNA(VLOOKUP($K44,'Puma April'!$A:$O,3,FALSE)),"0",VLOOKUP($K44,'Puma April'!$A:$O,3,FALSE))</f>
        <v>0</v>
      </c>
      <c r="AD44" s="80" t="str">
        <f>IF(ISNA(VLOOKUP($K44,'Puma May'!$A:$O,6,FALSE)),"0",VLOOKUP($K44,'Puma May'!$A:$O,6,FALSE))</f>
        <v>0</v>
      </c>
      <c r="AE44" s="80" t="str">
        <f>IF(ISNA(VLOOKUP($K44,'Puma May'!$A:$O,3,FALSE)),"0",VLOOKUP($K44,'Puma May'!$A:$O,3,FALSE))</f>
        <v>0</v>
      </c>
      <c r="AF44" s="80" t="str">
        <f>IF(ISNA(VLOOKUP($K44,'Puma June'!$A:$O,6,FALSE)),"0",VLOOKUP($K44,'Puma June'!$A:$O,6,FALSE))</f>
        <v>0</v>
      </c>
      <c r="AG44" s="80" t="str">
        <f>IF(ISNA(VLOOKUP($K44,'Puma June'!$A:$O,3,FALSE)),"0",VLOOKUP($K44,'Puma June'!$A:$O,3,FALSE))</f>
        <v>0</v>
      </c>
      <c r="AH44" s="80" t="str">
        <f>IF(ISNA(VLOOKUP($K44,'Puma July'!$A:$O,6,FALSE)),"0",VLOOKUP($K44,'Puma July'!$A:$O,6,FALSE))</f>
        <v>0</v>
      </c>
      <c r="AI44" s="80" t="str">
        <f>IF(ISNA(VLOOKUP($K44,'Puma July'!$A:$O,3,FALSE)),"0",VLOOKUP($K44,'Puma July'!$A:$O,3,FALSE))</f>
        <v>0</v>
      </c>
      <c r="AJ44" s="80" t="str">
        <f>IF(ISNA(VLOOKUP($K44,'Puma Aug'!$A:$O,6,FALSE)),"0",VLOOKUP($K44,'Puma Aug'!$A:$O,6,FALSE))</f>
        <v>0</v>
      </c>
      <c r="AK44" s="80" t="str">
        <f>IF(ISNA(VLOOKUP($K44,'Puma Aug'!$A:$O,3,FALSE)),"0",VLOOKUP($K44,'Puma Aug'!$A:$O,3,FALSE))</f>
        <v>0</v>
      </c>
      <c r="AL44" s="80" t="str">
        <f>IF(ISNA(VLOOKUP($K44,'Puma Sep'!$A:$O,6,FALSE)),"0",VLOOKUP($K44,'Puma Sep'!$A:$O,6,FALSE))</f>
        <v>0</v>
      </c>
      <c r="AM44" s="80" t="str">
        <f>IF(ISNA(VLOOKUP($K44,'Puma Sep'!$A:$O,3,FALSE)),"0",VLOOKUP($K44,'Puma Sep'!$A:$O,3,FALSE))</f>
        <v>0</v>
      </c>
      <c r="AN44" s="80" t="str">
        <f>IF(ISNA(VLOOKUP($K44,'Puma Oct'!$A:$O,6,FALSE)),"0",VLOOKUP($K44,'Puma Oct'!$A:$O,6,FALSE))</f>
        <v>0</v>
      </c>
      <c r="AO44" s="80" t="str">
        <f>IF(ISNA(VLOOKUP($K44,'Puma Oct'!$A:$O,3,FALSE)),"0",VLOOKUP($K44,'Puma Oct'!$A:$O,3,FALSE))</f>
        <v>0</v>
      </c>
      <c r="AP44" s="38" t="str">
        <f>IF(ISNA(VLOOKUP($K44,'Puma Nov'!$A:$O,6,FALSE)),"0",VLOOKUP($K44,'Puma Nov'!$A:$O,6,FALSE))</f>
        <v>0</v>
      </c>
      <c r="AQ44" s="38" t="str">
        <f>IF(ISNA(VLOOKUP($K44,'Puma Nov'!$A:$O,3,FALSE)),"0",VLOOKUP($K44,'Puma Nov'!$A:$O,3,FALSE))</f>
        <v>0</v>
      </c>
      <c r="AR44" s="38" t="str">
        <f>IF(ISNA(VLOOKUP($K44,'Puma Dec'!$A:$O,6,FALSE)),"0",VLOOKUP($K44,'Puma Dec'!$A:$O,6,FALSE))</f>
        <v>0</v>
      </c>
      <c r="AS44" s="38" t="str">
        <f>IF(ISNA(VLOOKUP($K44,'Puma Dec'!$A:$O,3,FALSE)),"0",VLOOKUP($K44,'Puma Dec'!$A:$O,3,FALSE))</f>
        <v>0</v>
      </c>
      <c r="AT44" s="55">
        <f t="shared" si="2"/>
        <v>0</v>
      </c>
      <c r="AU44" s="56">
        <f t="shared" si="2"/>
        <v>0</v>
      </c>
      <c r="AV44" s="8"/>
    </row>
    <row r="45" spans="1:48" x14ac:dyDescent="0.3">
      <c r="A45" s="47" t="s">
        <v>304</v>
      </c>
      <c r="B45" s="43">
        <v>235030</v>
      </c>
      <c r="C45" s="47" t="s">
        <v>305</v>
      </c>
      <c r="D45" s="43"/>
      <c r="E45" s="108">
        <v>44012</v>
      </c>
      <c r="F45" s="119" t="s">
        <v>306</v>
      </c>
      <c r="G45" s="120"/>
      <c r="H45" s="121" t="s">
        <v>42</v>
      </c>
      <c r="I45" s="43"/>
      <c r="J45" s="208" t="s">
        <v>642</v>
      </c>
      <c r="K45" s="166">
        <v>60165833</v>
      </c>
      <c r="L45" s="70" t="s">
        <v>166</v>
      </c>
      <c r="M45" s="113" t="s">
        <v>35</v>
      </c>
      <c r="N45" s="113" t="s">
        <v>36</v>
      </c>
      <c r="O45" s="113" t="s">
        <v>36</v>
      </c>
      <c r="P45" s="114" t="s">
        <v>145</v>
      </c>
      <c r="Q45" s="115">
        <v>1</v>
      </c>
      <c r="R45" s="116">
        <v>25742</v>
      </c>
      <c r="S45" s="117" t="s">
        <v>307</v>
      </c>
      <c r="T45" s="118" t="str">
        <f t="shared" si="1"/>
        <v>010000069412574201624</v>
      </c>
      <c r="U45" s="209" t="s">
        <v>644</v>
      </c>
      <c r="V45" s="80">
        <f>IF(ISNA(VLOOKUP($K45,'Puma Jan'!$A:$O,6,FALSE)),"0",VLOOKUP($K45,'Puma Jan'!$A:$O,6,FALSE))</f>
        <v>450.1</v>
      </c>
      <c r="W45" s="80">
        <f>IF(ISNA(VLOOKUP($K45,'Puma Jan'!$A:$O,3,FALSE)),"0",VLOOKUP($K45,'Puma Jan'!$A:$O,3,FALSE))</f>
        <v>262.51</v>
      </c>
      <c r="X45" s="80">
        <f>IF(ISNA(VLOOKUP($K45,'Puma Feb'!$A:$O,6,FALSE)),"0",VLOOKUP($K45,'Puma Feb'!$A:$O,6,FALSE))</f>
        <v>708.51</v>
      </c>
      <c r="Y45" s="80">
        <f>IF(ISNA(VLOOKUP($K45,'Puma Feb'!$A:$O,3,FALSE)),"0",VLOOKUP($K45,'Puma Feb'!$A:$O,3,FALSE))</f>
        <v>406.39</v>
      </c>
      <c r="Z45" s="80">
        <f>IF(ISNA(VLOOKUP($K45,'Puma March'!$A:$O,6,FALSE)),"0",VLOOKUP($K45,'Puma March'!$A:$O,6,FALSE))</f>
        <v>676.81</v>
      </c>
      <c r="AA45" s="80">
        <f>IF(ISNA(VLOOKUP($K45,'Puma March'!$A:$O,3,FALSE)),"0",VLOOKUP($K45,'Puma March'!$A:$O,3,FALSE))</f>
        <v>317.2</v>
      </c>
      <c r="AB45" s="80">
        <f>IF(ISNA(VLOOKUP($K45,'Puma April'!$A:$O,6,FALSE)),"0",VLOOKUP($K45,'Puma April'!$A:$O,6,FALSE))</f>
        <v>331.88</v>
      </c>
      <c r="AC45" s="80">
        <f>IF(ISNA(VLOOKUP($K45,'Puma April'!$A:$O,3,FALSE)),"0",VLOOKUP($K45,'Puma April'!$A:$O,3,FALSE))</f>
        <v>173.42</v>
      </c>
      <c r="AD45" s="80">
        <f>IF(ISNA(VLOOKUP($K45,'Puma May'!$A:$O,6,FALSE)),"0",VLOOKUP($K45,'Puma May'!$A:$O,6,FALSE))</f>
        <v>552.03</v>
      </c>
      <c r="AE45" s="80">
        <f>IF(ISNA(VLOOKUP($K45,'Puma May'!$A:$O,3,FALSE)),"0",VLOOKUP($K45,'Puma May'!$A:$O,3,FALSE))</f>
        <v>272.44</v>
      </c>
      <c r="AF45" s="80">
        <f>IF(ISNA(VLOOKUP($K45,'Puma June'!$A:$O,6,FALSE)),"0",VLOOKUP($K45,'Puma June'!$A:$O,6,FALSE))</f>
        <v>493.87</v>
      </c>
      <c r="AG45" s="80">
        <f>IF(ISNA(VLOOKUP($K45,'Puma June'!$A:$O,3,FALSE)),"0",VLOOKUP($K45,'Puma June'!$A:$O,3,FALSE))</f>
        <v>215.49</v>
      </c>
      <c r="AH45" s="80">
        <f>IF(ISNA(VLOOKUP($K45,'Puma July'!$A:$O,6,FALSE)),"0",VLOOKUP($K45,'Puma July'!$A:$O,6,FALSE))</f>
        <v>611.91</v>
      </c>
      <c r="AI45" s="80">
        <f>IF(ISNA(VLOOKUP($K45,'Puma July'!$A:$O,3,FALSE)),"0",VLOOKUP($K45,'Puma July'!$A:$O,3,FALSE))</f>
        <v>257.89999999999998</v>
      </c>
      <c r="AJ45" s="80">
        <f>IF(ISNA(VLOOKUP($K45,'Puma Aug'!$A:$O,6,FALSE)),"0",VLOOKUP($K45,'Puma Aug'!$A:$O,6,FALSE))</f>
        <v>478.06</v>
      </c>
      <c r="AK45" s="80">
        <f>IF(ISNA(VLOOKUP($K45,'Puma Aug'!$A:$O,3,FALSE)),"0",VLOOKUP($K45,'Puma Aug'!$A:$O,3,FALSE))</f>
        <v>241.94</v>
      </c>
      <c r="AL45" s="80">
        <f>IF(ISNA(VLOOKUP($K45,'Puma Sep'!$A:$O,6,FALSE)),"0",VLOOKUP($K45,'Puma Sep'!$A:$O,6,FALSE))</f>
        <v>358.09</v>
      </c>
      <c r="AM45" s="80">
        <f>IF(ISNA(VLOOKUP($K45,'Puma Sep'!$A:$O,3,FALSE)),"0",VLOOKUP($K45,'Puma Sep'!$A:$O,3,FALSE))</f>
        <v>179.64</v>
      </c>
      <c r="AN45" s="80">
        <f>IF(ISNA(VLOOKUP($K45,'Puma Oct'!$A:$O,6,FALSE)),"0",VLOOKUP($K45,'Puma Oct'!$A:$O,6,FALSE))</f>
        <v>228.9</v>
      </c>
      <c r="AO45" s="80">
        <f>IF(ISNA(VLOOKUP($K45,'Puma Oct'!$A:$O,3,FALSE)),"0",VLOOKUP($K45,'Puma Oct'!$A:$O,3,FALSE))</f>
        <v>111.87</v>
      </c>
      <c r="AP45" s="38">
        <f>IF(ISNA(VLOOKUP($K45,'Puma Nov'!$A:$O,6,FALSE)),"0",VLOOKUP($K45,'Puma Nov'!$A:$O,6,FALSE))</f>
        <v>638.99</v>
      </c>
      <c r="AQ45" s="38">
        <f>IF(ISNA(VLOOKUP($K45,'Puma Nov'!$A:$O,3,FALSE)),"0",VLOOKUP($K45,'Puma Nov'!$A:$O,3,FALSE))</f>
        <v>272.64999999999998</v>
      </c>
      <c r="AR45" s="38">
        <f>IF(ISNA(VLOOKUP($K45,'Puma Dec'!$A:$O,6,FALSE)),"0",VLOOKUP($K45,'Puma Dec'!$A:$O,6,FALSE))</f>
        <v>176.39</v>
      </c>
      <c r="AS45" s="38">
        <f>IF(ISNA(VLOOKUP($K45,'Puma Dec'!$A:$O,3,FALSE)),"0",VLOOKUP($K45,'Puma Dec'!$A:$O,3,FALSE))</f>
        <v>79.569999999999993</v>
      </c>
      <c r="AT45" s="55">
        <f t="shared" si="2"/>
        <v>5705.5400000000009</v>
      </c>
      <c r="AU45" s="56">
        <f t="shared" si="2"/>
        <v>2791.0200000000004</v>
      </c>
      <c r="AV45" s="8"/>
    </row>
    <row r="46" spans="1:48" x14ac:dyDescent="0.3">
      <c r="A46" s="47" t="s">
        <v>308</v>
      </c>
      <c r="B46" s="43">
        <v>232717</v>
      </c>
      <c r="C46" s="47" t="s">
        <v>309</v>
      </c>
      <c r="D46" s="43"/>
      <c r="E46" s="108">
        <v>44012</v>
      </c>
      <c r="F46" s="119" t="s">
        <v>310</v>
      </c>
      <c r="G46" s="120"/>
      <c r="H46" s="121" t="s">
        <v>42</v>
      </c>
      <c r="I46" s="43"/>
      <c r="J46" s="47" t="s">
        <v>200</v>
      </c>
      <c r="K46" s="166">
        <v>60218475</v>
      </c>
      <c r="L46" s="70" t="s">
        <v>166</v>
      </c>
      <c r="M46" s="113" t="s">
        <v>35</v>
      </c>
      <c r="N46" s="113" t="s">
        <v>36</v>
      </c>
      <c r="O46" s="113" t="s">
        <v>36</v>
      </c>
      <c r="P46" s="114" t="s">
        <v>145</v>
      </c>
      <c r="Q46" s="115">
        <v>5</v>
      </c>
      <c r="R46" s="116">
        <v>25742</v>
      </c>
      <c r="S46" s="118" t="s">
        <v>311</v>
      </c>
      <c r="T46" s="118" t="str">
        <f t="shared" si="1"/>
        <v>010000069452574208204</v>
      </c>
      <c r="U46" s="47"/>
      <c r="V46" s="80" t="str">
        <f>IF(ISNA(VLOOKUP($K46,'Puma Jan'!$A:$O,6,FALSE)),"0",VLOOKUP($K46,'Puma Jan'!$A:$O,6,FALSE))</f>
        <v>0</v>
      </c>
      <c r="W46" s="80" t="str">
        <f>IF(ISNA(VLOOKUP($K46,'Puma Jan'!$A:$O,3,FALSE)),"0",VLOOKUP($K46,'Puma Jan'!$A:$O,3,FALSE))</f>
        <v>0</v>
      </c>
      <c r="X46" s="80" t="str">
        <f>IF(ISNA(VLOOKUP($K46,'Puma Feb'!$A:$O,6,FALSE)),"0",VLOOKUP($K46,'Puma Feb'!$A:$O,6,FALSE))</f>
        <v>0</v>
      </c>
      <c r="Y46" s="80" t="str">
        <f>IF(ISNA(VLOOKUP($K46,'Puma Feb'!$A:$O,3,FALSE)),"0",VLOOKUP($K46,'Puma Feb'!$A:$O,3,FALSE))</f>
        <v>0</v>
      </c>
      <c r="Z46" s="80">
        <f>IF(ISNA(VLOOKUP($K46,'Puma March'!$A:$O,6,FALSE)),"0",VLOOKUP($K46,'Puma March'!$A:$O,6,FALSE))</f>
        <v>84.44</v>
      </c>
      <c r="AA46" s="80">
        <f>IF(ISNA(VLOOKUP($K46,'Puma March'!$A:$O,3,FALSE)),"0",VLOOKUP($K46,'Puma March'!$A:$O,3,FALSE))</f>
        <v>36.51</v>
      </c>
      <c r="AB46" s="80">
        <f>IF(ISNA(VLOOKUP($K46,'Puma April'!$A:$O,6,FALSE)),"0",VLOOKUP($K46,'Puma April'!$A:$O,6,FALSE))</f>
        <v>181.63</v>
      </c>
      <c r="AC46" s="80">
        <f>IF(ISNA(VLOOKUP($K46,'Puma April'!$A:$O,3,FALSE)),"0",VLOOKUP($K46,'Puma April'!$A:$O,3,FALSE))</f>
        <v>93.42</v>
      </c>
      <c r="AD46" s="80">
        <f>IF(ISNA(VLOOKUP($K46,'Puma May'!$A:$O,6,FALSE)),"0",VLOOKUP($K46,'Puma May'!$A:$O,6,FALSE))</f>
        <v>338.64</v>
      </c>
      <c r="AE46" s="80">
        <f>IF(ISNA(VLOOKUP($K46,'Puma May'!$A:$O,3,FALSE)),"0",VLOOKUP($K46,'Puma May'!$A:$O,3,FALSE))</f>
        <v>166.07</v>
      </c>
      <c r="AF46" s="80">
        <f>IF(ISNA(VLOOKUP($K46,'Puma June'!$A:$O,6,FALSE)),"0",VLOOKUP($K46,'Puma June'!$A:$O,6,FALSE))</f>
        <v>205.95</v>
      </c>
      <c r="AG46" s="80">
        <f>IF(ISNA(VLOOKUP($K46,'Puma June'!$A:$O,3,FALSE)),"0",VLOOKUP($K46,'Puma June'!$A:$O,3,FALSE))</f>
        <v>98.71</v>
      </c>
      <c r="AH46" s="80">
        <f>IF(ISNA(VLOOKUP($K46,'Puma July'!$A:$O,6,FALSE)),"0",VLOOKUP($K46,'Puma July'!$A:$O,6,FALSE))</f>
        <v>240.82</v>
      </c>
      <c r="AI46" s="80">
        <f>IF(ISNA(VLOOKUP($K46,'Puma July'!$A:$O,3,FALSE)),"0",VLOOKUP($K46,'Puma July'!$A:$O,3,FALSE))</f>
        <v>106.13</v>
      </c>
      <c r="AJ46" s="80">
        <f>IF(ISNA(VLOOKUP($K46,'Puma Aug'!$A:$O,6,FALSE)),"0",VLOOKUP($K46,'Puma Aug'!$A:$O,6,FALSE))</f>
        <v>245.7</v>
      </c>
      <c r="AK46" s="80">
        <f>IF(ISNA(VLOOKUP($K46,'Puma Aug'!$A:$O,3,FALSE)),"0",VLOOKUP($K46,'Puma Aug'!$A:$O,3,FALSE))</f>
        <v>124.83</v>
      </c>
      <c r="AL46" s="80">
        <f>IF(ISNA(VLOOKUP($K46,'Puma Sep'!$A:$O,6,FALSE)),"0",VLOOKUP($K46,'Puma Sep'!$A:$O,6,FALSE))</f>
        <v>339.75</v>
      </c>
      <c r="AM46" s="80">
        <f>IF(ISNA(VLOOKUP($K46,'Puma Sep'!$A:$O,3,FALSE)),"0",VLOOKUP($K46,'Puma Sep'!$A:$O,3,FALSE))</f>
        <v>169.23</v>
      </c>
      <c r="AN46" s="80">
        <f>IF(ISNA(VLOOKUP($K46,'Puma Oct'!$A:$O,6,FALSE)),"0",VLOOKUP($K46,'Puma Oct'!$A:$O,6,FALSE))</f>
        <v>275.73</v>
      </c>
      <c r="AO46" s="80">
        <f>IF(ISNA(VLOOKUP($K46,'Puma Oct'!$A:$O,3,FALSE)),"0",VLOOKUP($K46,'Puma Oct'!$A:$O,3,FALSE))</f>
        <v>121.19</v>
      </c>
      <c r="AP46" s="38">
        <f>IF(ISNA(VLOOKUP($K46,'Puma Nov'!$A:$O,6,FALSE)),"0",VLOOKUP($K46,'Puma Nov'!$A:$O,6,FALSE))</f>
        <v>294.22000000000003</v>
      </c>
      <c r="AQ46" s="38">
        <f>IF(ISNA(VLOOKUP($K46,'Puma Nov'!$A:$O,3,FALSE)),"0",VLOOKUP($K46,'Puma Nov'!$A:$O,3,FALSE))</f>
        <v>127.5</v>
      </c>
      <c r="AR46" s="38">
        <f>IF(ISNA(VLOOKUP($K46,'Puma Dec'!$A:$O,6,FALSE)),"0",VLOOKUP($K46,'Puma Dec'!$A:$O,6,FALSE))</f>
        <v>117.12</v>
      </c>
      <c r="AS46" s="38">
        <f>IF(ISNA(VLOOKUP($K46,'Puma Dec'!$A:$O,3,FALSE)),"0",VLOOKUP($K46,'Puma Dec'!$A:$O,3,FALSE))</f>
        <v>53.51</v>
      </c>
      <c r="AT46" s="55">
        <f t="shared" si="2"/>
        <v>2324.0000000000005</v>
      </c>
      <c r="AU46" s="56">
        <f t="shared" si="2"/>
        <v>1097.1000000000001</v>
      </c>
      <c r="AV46" s="8"/>
    </row>
    <row r="47" spans="1:48" x14ac:dyDescent="0.3">
      <c r="A47" s="47" t="s">
        <v>312</v>
      </c>
      <c r="B47" s="43">
        <v>232989</v>
      </c>
      <c r="C47" s="47" t="s">
        <v>313</v>
      </c>
      <c r="D47" s="43"/>
      <c r="E47" s="108">
        <v>44012</v>
      </c>
      <c r="F47" s="119" t="s">
        <v>314</v>
      </c>
      <c r="G47" s="120"/>
      <c r="H47" s="121" t="s">
        <v>223</v>
      </c>
      <c r="I47" s="43"/>
      <c r="J47" s="47" t="s">
        <v>184</v>
      </c>
      <c r="K47" s="166">
        <v>60355558</v>
      </c>
      <c r="L47" s="70" t="s">
        <v>166</v>
      </c>
      <c r="M47" s="113" t="s">
        <v>35</v>
      </c>
      <c r="N47" s="113" t="s">
        <v>36</v>
      </c>
      <c r="O47" s="113" t="s">
        <v>36</v>
      </c>
      <c r="P47" s="114" t="s">
        <v>145</v>
      </c>
      <c r="Q47" s="123">
        <v>5</v>
      </c>
      <c r="R47" s="116">
        <v>25742</v>
      </c>
      <c r="S47" s="54" t="s">
        <v>263</v>
      </c>
      <c r="T47" s="118" t="str">
        <f t="shared" si="1"/>
        <v>010000069452574201834</v>
      </c>
      <c r="U47" s="47" t="s">
        <v>315</v>
      </c>
      <c r="V47" s="80">
        <f>IF(ISNA(VLOOKUP($K47,'Puma Jan'!$A:$O,6,FALSE)),"0",VLOOKUP($K47,'Puma Jan'!$A:$O,6,FALSE))</f>
        <v>489.23</v>
      </c>
      <c r="W47" s="80">
        <f>IF(ISNA(VLOOKUP($K47,'Puma Jan'!$A:$O,3,FALSE)),"0",VLOOKUP($K47,'Puma Jan'!$A:$O,3,FALSE))</f>
        <v>293.24</v>
      </c>
      <c r="X47" s="80">
        <f>IF(ISNA(VLOOKUP($K47,'Puma Feb'!$A:$O,6,FALSE)),"0",VLOOKUP($K47,'Puma Feb'!$A:$O,6,FALSE))</f>
        <v>601.38</v>
      </c>
      <c r="Y47" s="80">
        <f>IF(ISNA(VLOOKUP($K47,'Puma Feb'!$A:$O,3,FALSE)),"0",VLOOKUP($K47,'Puma Feb'!$A:$O,3,FALSE))</f>
        <v>338.92</v>
      </c>
      <c r="Z47" s="80">
        <f>IF(ISNA(VLOOKUP($K47,'Puma March'!$A:$O,6,FALSE)),"0",VLOOKUP($K47,'Puma March'!$A:$O,6,FALSE))</f>
        <v>1479.03</v>
      </c>
      <c r="AA47" s="80">
        <f>IF(ISNA(VLOOKUP($K47,'Puma March'!$A:$O,3,FALSE)),"0",VLOOKUP($K47,'Puma March'!$A:$O,3,FALSE))</f>
        <v>724.59</v>
      </c>
      <c r="AB47" s="80">
        <f>IF(ISNA(VLOOKUP($K47,'Puma April'!$A:$O,6,FALSE)),"0",VLOOKUP($K47,'Puma April'!$A:$O,6,FALSE))</f>
        <v>727.64</v>
      </c>
      <c r="AC47" s="80">
        <f>IF(ISNA(VLOOKUP($K47,'Puma April'!$A:$O,3,FALSE)),"0",VLOOKUP($K47,'Puma April'!$A:$O,3,FALSE))</f>
        <v>350.35</v>
      </c>
      <c r="AD47" s="80">
        <f>IF(ISNA(VLOOKUP($K47,'Puma May'!$A:$O,6,FALSE)),"0",VLOOKUP($K47,'Puma May'!$A:$O,6,FALSE))</f>
        <v>197.78</v>
      </c>
      <c r="AE47" s="80">
        <f>IF(ISNA(VLOOKUP($K47,'Puma May'!$A:$O,3,FALSE)),"0",VLOOKUP($K47,'Puma May'!$A:$O,3,FALSE))</f>
        <v>96.28</v>
      </c>
      <c r="AF47" s="80">
        <f>IF(ISNA(VLOOKUP($K47,'Puma June'!$A:$O,6,FALSE)),"0",VLOOKUP($K47,'Puma June'!$A:$O,6,FALSE))</f>
        <v>266.57</v>
      </c>
      <c r="AG47" s="80">
        <f>IF(ISNA(VLOOKUP($K47,'Puma June'!$A:$O,3,FALSE)),"0",VLOOKUP($K47,'Puma June'!$A:$O,3,FALSE))</f>
        <v>121.55</v>
      </c>
      <c r="AH47" s="80">
        <f>IF(ISNA(VLOOKUP($K47,'Puma July'!$A:$O,6,FALSE)),"0",VLOOKUP($K47,'Puma July'!$A:$O,6,FALSE))</f>
        <v>236.87</v>
      </c>
      <c r="AI47" s="80">
        <f>IF(ISNA(VLOOKUP($K47,'Puma July'!$A:$O,3,FALSE)),"0",VLOOKUP($K47,'Puma July'!$A:$O,3,FALSE))</f>
        <v>107.48</v>
      </c>
      <c r="AJ47" s="80">
        <f>IF(ISNA(VLOOKUP($K47,'Puma Aug'!$A:$O,6,FALSE)),"0",VLOOKUP($K47,'Puma Aug'!$A:$O,6,FALSE))</f>
        <v>1631.22</v>
      </c>
      <c r="AK47" s="80">
        <f>IF(ISNA(VLOOKUP($K47,'Puma Aug'!$A:$O,3,FALSE)),"0",VLOOKUP($K47,'Puma Aug'!$A:$O,3,FALSE))</f>
        <v>825.14</v>
      </c>
      <c r="AL47" s="80">
        <f>IF(ISNA(VLOOKUP($K47,'Puma Sep'!$A:$O,6,FALSE)),"0",VLOOKUP($K47,'Puma Sep'!$A:$O,6,FALSE))</f>
        <v>1296.29</v>
      </c>
      <c r="AM47" s="80">
        <f>IF(ISNA(VLOOKUP($K47,'Puma Sep'!$A:$O,3,FALSE)),"0",VLOOKUP($K47,'Puma Sep'!$A:$O,3,FALSE))</f>
        <v>641.29999999999995</v>
      </c>
      <c r="AN47" s="80">
        <f>IF(ISNA(VLOOKUP($K47,'Puma Oct'!$A:$O,6,FALSE)),"0",VLOOKUP($K47,'Puma Oct'!$A:$O,6,FALSE))</f>
        <v>505.92</v>
      </c>
      <c r="AO47" s="80">
        <f>IF(ISNA(VLOOKUP($K47,'Puma Oct'!$A:$O,3,FALSE)),"0",VLOOKUP($K47,'Puma Oct'!$A:$O,3,FALSE))</f>
        <v>230.47</v>
      </c>
      <c r="AP47" s="38">
        <f>IF(ISNA(VLOOKUP($K47,'Puma Nov'!$A:$O,6,FALSE)),"0",VLOOKUP($K47,'Puma Nov'!$A:$O,6,FALSE))</f>
        <v>953.59</v>
      </c>
      <c r="AQ47" s="38">
        <f>IF(ISNA(VLOOKUP($K47,'Puma Nov'!$A:$O,3,FALSE)),"0",VLOOKUP($K47,'Puma Nov'!$A:$O,3,FALSE))</f>
        <v>410.34</v>
      </c>
      <c r="AR47" s="38">
        <f>IF(ISNA(VLOOKUP($K47,'Puma Dec'!$A:$O,6,FALSE)),"0",VLOOKUP($K47,'Puma Dec'!$A:$O,6,FALSE))</f>
        <v>804.54</v>
      </c>
      <c r="AS47" s="38">
        <f>IF(ISNA(VLOOKUP($K47,'Puma Dec'!$A:$O,3,FALSE)),"0",VLOOKUP($K47,'Puma Dec'!$A:$O,3,FALSE))</f>
        <v>397.42</v>
      </c>
      <c r="AT47" s="55">
        <f t="shared" si="2"/>
        <v>9190.06</v>
      </c>
      <c r="AU47" s="56">
        <f t="shared" si="2"/>
        <v>4537.08</v>
      </c>
      <c r="AV47" s="8"/>
    </row>
    <row r="48" spans="1:48" x14ac:dyDescent="0.3">
      <c r="A48" s="105" t="s">
        <v>316</v>
      </c>
      <c r="B48" s="43">
        <v>229618</v>
      </c>
      <c r="C48" s="156" t="s">
        <v>317</v>
      </c>
      <c r="D48" s="43"/>
      <c r="E48" s="108">
        <v>44012</v>
      </c>
      <c r="F48" s="157" t="s">
        <v>318</v>
      </c>
      <c r="G48" s="120"/>
      <c r="H48" s="121" t="s">
        <v>42</v>
      </c>
      <c r="I48" s="43"/>
      <c r="J48" s="125" t="s">
        <v>259</v>
      </c>
      <c r="K48" s="158">
        <v>60919635</v>
      </c>
      <c r="L48" s="70" t="s">
        <v>166</v>
      </c>
      <c r="M48" s="113" t="s">
        <v>35</v>
      </c>
      <c r="N48" s="113" t="s">
        <v>36</v>
      </c>
      <c r="O48" s="113" t="s">
        <v>36</v>
      </c>
      <c r="P48" s="114" t="s">
        <v>145</v>
      </c>
      <c r="Q48" s="123">
        <v>1</v>
      </c>
      <c r="R48" s="116">
        <v>25742</v>
      </c>
      <c r="S48" s="117" t="s">
        <v>319</v>
      </c>
      <c r="T48" s="118" t="str">
        <f t="shared" si="1"/>
        <v>010000069412574208756</v>
      </c>
      <c r="U48" s="47" t="s">
        <v>320</v>
      </c>
      <c r="V48" s="80" t="str">
        <f>IF(ISNA(VLOOKUP($K48,'Puma Jan'!$A:$O,6,FALSE)),"0",VLOOKUP($K48,'Puma Jan'!$A:$O,6,FALSE))</f>
        <v>0</v>
      </c>
      <c r="W48" s="80" t="str">
        <f>IF(ISNA(VLOOKUP($K48,'Puma Jan'!$A:$O,3,FALSE)),"0",VLOOKUP($K48,'Puma Jan'!$A:$O,3,FALSE))</f>
        <v>0</v>
      </c>
      <c r="X48" s="80" t="str">
        <f>IF(ISNA(VLOOKUP($K48,'Puma Feb'!$A:$O,6,FALSE)),"0",VLOOKUP($K48,'Puma Feb'!$A:$O,6,FALSE))</f>
        <v>0</v>
      </c>
      <c r="Y48" s="80" t="str">
        <f>IF(ISNA(VLOOKUP($K48,'Puma Feb'!$A:$O,3,FALSE)),"0",VLOOKUP($K48,'Puma Feb'!$A:$O,3,FALSE))</f>
        <v>0</v>
      </c>
      <c r="Z48" s="80" t="str">
        <f>IF(ISNA(VLOOKUP($K48,'Puma March'!$A:$O,6,FALSE)),"0",VLOOKUP($K48,'Puma March'!$A:$O,6,FALSE))</f>
        <v>0</v>
      </c>
      <c r="AA48" s="80" t="str">
        <f>IF(ISNA(VLOOKUP($K48,'Puma March'!$A:$O,3,FALSE)),"0",VLOOKUP($K48,'Puma March'!$A:$O,3,FALSE))</f>
        <v>0</v>
      </c>
      <c r="AB48" s="80" t="str">
        <f>IF(ISNA(VLOOKUP($K48,'Puma April'!$A:$O,6,FALSE)),"0",VLOOKUP($K48,'Puma April'!$A:$O,6,FALSE))</f>
        <v>0</v>
      </c>
      <c r="AC48" s="80" t="str">
        <f>IF(ISNA(VLOOKUP($K48,'Puma April'!$A:$O,3,FALSE)),"0",VLOOKUP($K48,'Puma April'!$A:$O,3,FALSE))</f>
        <v>0</v>
      </c>
      <c r="AD48" s="80" t="str">
        <f>IF(ISNA(VLOOKUP($K48,'Puma May'!$A:$O,6,FALSE)),"0",VLOOKUP($K48,'Puma May'!$A:$O,6,FALSE))</f>
        <v>0</v>
      </c>
      <c r="AE48" s="80" t="str">
        <f>IF(ISNA(VLOOKUP($K48,'Puma May'!$A:$O,3,FALSE)),"0",VLOOKUP($K48,'Puma May'!$A:$O,3,FALSE))</f>
        <v>0</v>
      </c>
      <c r="AF48" s="80" t="str">
        <f>IF(ISNA(VLOOKUP($K48,'Puma June'!$A:$O,6,FALSE)),"0",VLOOKUP($K48,'Puma June'!$A:$O,6,FALSE))</f>
        <v>0</v>
      </c>
      <c r="AG48" s="80" t="str">
        <f>IF(ISNA(VLOOKUP($K48,'Puma June'!$A:$O,3,FALSE)),"0",VLOOKUP($K48,'Puma June'!$A:$O,3,FALSE))</f>
        <v>0</v>
      </c>
      <c r="AH48" s="80" t="str">
        <f>IF(ISNA(VLOOKUP($K48,'Puma July'!$A:$O,6,FALSE)),"0",VLOOKUP($K48,'Puma July'!$A:$O,6,FALSE))</f>
        <v>0</v>
      </c>
      <c r="AI48" s="80" t="str">
        <f>IF(ISNA(VLOOKUP($K48,'Puma July'!$A:$O,3,FALSE)),"0",VLOOKUP($K48,'Puma July'!$A:$O,3,FALSE))</f>
        <v>0</v>
      </c>
      <c r="AJ48" s="80" t="str">
        <f>IF(ISNA(VLOOKUP($K48,'Puma Aug'!$A:$O,6,FALSE)),"0",VLOOKUP($K48,'Puma Aug'!$A:$O,6,FALSE))</f>
        <v>0</v>
      </c>
      <c r="AK48" s="80" t="str">
        <f>IF(ISNA(VLOOKUP($K48,'Puma Aug'!$A:$O,3,FALSE)),"0",VLOOKUP($K48,'Puma Aug'!$A:$O,3,FALSE))</f>
        <v>0</v>
      </c>
      <c r="AL48" s="80" t="str">
        <f>IF(ISNA(VLOOKUP($K48,'Puma Sep'!$A:$O,6,FALSE)),"0",VLOOKUP($K48,'Puma Sep'!$A:$O,6,FALSE))</f>
        <v>0</v>
      </c>
      <c r="AM48" s="80" t="str">
        <f>IF(ISNA(VLOOKUP($K48,'Puma Sep'!$A:$O,3,FALSE)),"0",VLOOKUP($K48,'Puma Sep'!$A:$O,3,FALSE))</f>
        <v>0</v>
      </c>
      <c r="AN48" s="80" t="str">
        <f>IF(ISNA(VLOOKUP($K48,'Puma Oct'!$A:$O,6,FALSE)),"0",VLOOKUP($K48,'Puma Oct'!$A:$O,6,FALSE))</f>
        <v>0</v>
      </c>
      <c r="AO48" s="80" t="str">
        <f>IF(ISNA(VLOOKUP($K48,'Puma Oct'!$A:$O,3,FALSE)),"0",VLOOKUP($K48,'Puma Oct'!$A:$O,3,FALSE))</f>
        <v>0</v>
      </c>
      <c r="AP48" s="38" t="str">
        <f>IF(ISNA(VLOOKUP($K48,'Puma Nov'!$A:$O,6,FALSE)),"0",VLOOKUP($K48,'Puma Nov'!$A:$O,6,FALSE))</f>
        <v>0</v>
      </c>
      <c r="AQ48" s="38" t="str">
        <f>IF(ISNA(VLOOKUP($K48,'Puma Nov'!$A:$O,3,FALSE)),"0",VLOOKUP($K48,'Puma Nov'!$A:$O,3,FALSE))</f>
        <v>0</v>
      </c>
      <c r="AR48" s="38" t="str">
        <f>IF(ISNA(VLOOKUP($K48,'Puma Dec'!$A:$O,6,FALSE)),"0",VLOOKUP($K48,'Puma Dec'!$A:$O,6,FALSE))</f>
        <v>0</v>
      </c>
      <c r="AS48" s="38" t="str">
        <f>IF(ISNA(VLOOKUP($K48,'Puma Dec'!$A:$O,3,FALSE)),"0",VLOOKUP($K48,'Puma Dec'!$A:$O,3,FALSE))</f>
        <v>0</v>
      </c>
      <c r="AT48" s="55">
        <f t="shared" si="2"/>
        <v>0</v>
      </c>
      <c r="AU48" s="56">
        <f t="shared" si="2"/>
        <v>0</v>
      </c>
      <c r="AV48" s="8"/>
    </row>
    <row r="49" spans="1:48" x14ac:dyDescent="0.3">
      <c r="A49" s="105" t="s">
        <v>321</v>
      </c>
      <c r="B49" s="106">
        <v>232020</v>
      </c>
      <c r="C49" s="107" t="s">
        <v>322</v>
      </c>
      <c r="D49" s="43"/>
      <c r="E49" s="108"/>
      <c r="F49" s="136" t="s">
        <v>323</v>
      </c>
      <c r="G49" s="120"/>
      <c r="H49" s="121"/>
      <c r="I49" s="43"/>
      <c r="J49" s="125" t="s">
        <v>257</v>
      </c>
      <c r="K49" s="112">
        <v>61168224</v>
      </c>
      <c r="L49" s="70"/>
      <c r="M49" s="113" t="s">
        <v>35</v>
      </c>
      <c r="N49" s="113" t="s">
        <v>36</v>
      </c>
      <c r="O49" s="113" t="s">
        <v>36</v>
      </c>
      <c r="P49" s="114" t="s">
        <v>145</v>
      </c>
      <c r="Q49" s="115">
        <v>1</v>
      </c>
      <c r="R49" s="116">
        <v>25742</v>
      </c>
      <c r="S49" s="117" t="s">
        <v>267</v>
      </c>
      <c r="T49" s="118" t="str">
        <f t="shared" si="1"/>
        <v>010000069412574201614</v>
      </c>
      <c r="U49" s="47"/>
      <c r="V49" s="80">
        <f>IF(ISNA(VLOOKUP($K49,'Puma Jan'!$A:$O,6,FALSE)),"0",VLOOKUP($K49,'Puma Jan'!$A:$O,6,FALSE))</f>
        <v>145.44999999999999</v>
      </c>
      <c r="W49" s="80">
        <f>IF(ISNA(VLOOKUP($K49,'Puma Jan'!$A:$O,3,FALSE)),"0",VLOOKUP($K49,'Puma Jan'!$A:$O,3,FALSE))</f>
        <v>80.040000000000006</v>
      </c>
      <c r="X49" s="80">
        <f>IF(ISNA(VLOOKUP($K49,'Puma Feb'!$A:$O,6,FALSE)),"0",VLOOKUP($K49,'Puma Feb'!$A:$O,6,FALSE))</f>
        <v>89.32</v>
      </c>
      <c r="Y49" s="80">
        <f>IF(ISNA(VLOOKUP($K49,'Puma Feb'!$A:$O,3,FALSE)),"0",VLOOKUP($K49,'Puma Feb'!$A:$O,3,FALSE))</f>
        <v>38.11</v>
      </c>
      <c r="Z49" s="80">
        <f>IF(ISNA(VLOOKUP($K49,'Puma March'!$A:$O,6,FALSE)),"0",VLOOKUP($K49,'Puma March'!$A:$O,6,FALSE))</f>
        <v>174.35</v>
      </c>
      <c r="AA49" s="80">
        <f>IF(ISNA(VLOOKUP($K49,'Puma March'!$A:$O,3,FALSE)),"0",VLOOKUP($K49,'Puma March'!$A:$O,3,FALSE))</f>
        <v>80.56</v>
      </c>
      <c r="AB49" s="80" t="str">
        <f>IF(ISNA(VLOOKUP($K49,'Puma April'!$A:$O,6,FALSE)),"0",VLOOKUP($K49,'Puma April'!$A:$O,6,FALSE))</f>
        <v>0</v>
      </c>
      <c r="AC49" s="80" t="str">
        <f>IF(ISNA(VLOOKUP($K49,'Puma April'!$A:$O,3,FALSE)),"0",VLOOKUP($K49,'Puma April'!$A:$O,3,FALSE))</f>
        <v>0</v>
      </c>
      <c r="AD49" s="80">
        <f>IF(ISNA(VLOOKUP($K49,'Puma May'!$A:$O,6,FALSE)),"0",VLOOKUP($K49,'Puma May'!$A:$O,6,FALSE))</f>
        <v>42.04</v>
      </c>
      <c r="AE49" s="80">
        <f>IF(ISNA(VLOOKUP($K49,'Puma May'!$A:$O,3,FALSE)),"0",VLOOKUP($K49,'Puma May'!$A:$O,3,FALSE))</f>
        <v>25.19</v>
      </c>
      <c r="AF49" s="80">
        <f>IF(ISNA(VLOOKUP($K49,'Puma June'!$A:$O,6,FALSE)),"0",VLOOKUP($K49,'Puma June'!$A:$O,6,FALSE))</f>
        <v>185.7</v>
      </c>
      <c r="AG49" s="80">
        <f>IF(ISNA(VLOOKUP($K49,'Puma June'!$A:$O,3,FALSE)),"0",VLOOKUP($K49,'Puma June'!$A:$O,3,FALSE))</f>
        <v>82.62</v>
      </c>
      <c r="AH49" s="80">
        <f>IF(ISNA(VLOOKUP($K49,'Puma July'!$A:$O,6,FALSE)),"0",VLOOKUP($K49,'Puma July'!$A:$O,6,FALSE))</f>
        <v>65.709999999999994</v>
      </c>
      <c r="AI49" s="80">
        <f>IF(ISNA(VLOOKUP($K49,'Puma July'!$A:$O,3,FALSE)),"0",VLOOKUP($K49,'Puma July'!$A:$O,3,FALSE))</f>
        <v>29.12</v>
      </c>
      <c r="AJ49" s="80">
        <f>IF(ISNA(VLOOKUP($K49,'Puma Aug'!$A:$O,6,FALSE)),"0",VLOOKUP($K49,'Puma Aug'!$A:$O,6,FALSE))</f>
        <v>279.08999999999997</v>
      </c>
      <c r="AK49" s="80">
        <f>IF(ISNA(VLOOKUP($K49,'Puma Aug'!$A:$O,3,FALSE)),"0",VLOOKUP($K49,'Puma Aug'!$A:$O,3,FALSE))</f>
        <v>145.19999999999999</v>
      </c>
      <c r="AL49" s="80">
        <f>IF(ISNA(VLOOKUP($K49,'Puma Sep'!$A:$O,6,FALSE)),"0",VLOOKUP($K49,'Puma Sep'!$A:$O,6,FALSE))</f>
        <v>98.82</v>
      </c>
      <c r="AM49" s="80">
        <f>IF(ISNA(VLOOKUP($K49,'Puma Sep'!$A:$O,3,FALSE)),"0",VLOOKUP($K49,'Puma Sep'!$A:$O,3,FALSE))</f>
        <v>51.77</v>
      </c>
      <c r="AN49" s="80">
        <f>IF(ISNA(VLOOKUP($K49,'Puma Oct'!$A:$O,6,FALSE)),"0",VLOOKUP($K49,'Puma Oct'!$A:$O,6,FALSE))</f>
        <v>141.06</v>
      </c>
      <c r="AO49" s="80">
        <f>IF(ISNA(VLOOKUP($K49,'Puma Oct'!$A:$O,3,FALSE)),"0",VLOOKUP($K49,'Puma Oct'!$A:$O,3,FALSE))</f>
        <v>68.17</v>
      </c>
      <c r="AP49" s="38" t="str">
        <f>IF(ISNA(VLOOKUP($K49,'Puma Nov'!$A:$O,6,FALSE)),"0",VLOOKUP($K49,'Puma Nov'!$A:$O,6,FALSE))</f>
        <v>0</v>
      </c>
      <c r="AQ49" s="38" t="str">
        <f>IF(ISNA(VLOOKUP($K49,'Puma Nov'!$A:$O,3,FALSE)),"0",VLOOKUP($K49,'Puma Nov'!$A:$O,3,FALSE))</f>
        <v>0</v>
      </c>
      <c r="AR49" s="38" t="str">
        <f>IF(ISNA(VLOOKUP($K49,'Puma Dec'!$A:$O,6,FALSE)),"0",VLOOKUP($K49,'Puma Dec'!$A:$O,6,FALSE))</f>
        <v>0</v>
      </c>
      <c r="AS49" s="38" t="str">
        <f>IF(ISNA(VLOOKUP($K49,'Puma Dec'!$A:$O,3,FALSE)),"0",VLOOKUP($K49,'Puma Dec'!$A:$O,3,FALSE))</f>
        <v>0</v>
      </c>
      <c r="AT49" s="55">
        <f t="shared" si="2"/>
        <v>1221.5400000000002</v>
      </c>
      <c r="AU49" s="56">
        <f t="shared" si="2"/>
        <v>600.78</v>
      </c>
      <c r="AV49" s="8"/>
    </row>
    <row r="50" spans="1:48" x14ac:dyDescent="0.3">
      <c r="A50" s="47" t="s">
        <v>324</v>
      </c>
      <c r="B50" s="43">
        <v>229949</v>
      </c>
      <c r="C50" s="47" t="s">
        <v>325</v>
      </c>
      <c r="D50" s="43"/>
      <c r="E50" s="108">
        <v>44012</v>
      </c>
      <c r="F50" s="119" t="s">
        <v>326</v>
      </c>
      <c r="G50" s="120">
        <v>1</v>
      </c>
      <c r="H50" s="121" t="s">
        <v>189</v>
      </c>
      <c r="I50" s="43"/>
      <c r="J50" s="47" t="s">
        <v>151</v>
      </c>
      <c r="K50" s="225">
        <v>61546601</v>
      </c>
      <c r="L50" s="70" t="s">
        <v>166</v>
      </c>
      <c r="M50" s="113" t="s">
        <v>35</v>
      </c>
      <c r="N50" s="113" t="s">
        <v>36</v>
      </c>
      <c r="O50" s="113" t="s">
        <v>36</v>
      </c>
      <c r="P50" s="164" t="s">
        <v>190</v>
      </c>
      <c r="Q50" s="69">
        <v>1</v>
      </c>
      <c r="R50" s="116">
        <v>25742</v>
      </c>
      <c r="S50" s="54" t="s">
        <v>38</v>
      </c>
      <c r="T50" s="118" t="str">
        <f t="shared" si="1"/>
        <v>010000036312574200000</v>
      </c>
      <c r="U50" s="47"/>
      <c r="V50" s="80" t="str">
        <f>IF(ISNA(VLOOKUP($K50,'Puma Jan'!$A:$O,6,FALSE)),"0",VLOOKUP($K50,'Puma Jan'!$A:$O,6,FALSE))</f>
        <v>0</v>
      </c>
      <c r="W50" s="80" t="str">
        <f>IF(ISNA(VLOOKUP($K50,'Puma Jan'!$A:$O,3,FALSE)),"0",VLOOKUP($K50,'Puma Jan'!$A:$O,3,FALSE))</f>
        <v>0</v>
      </c>
      <c r="X50" s="80" t="str">
        <f>IF(ISNA(VLOOKUP($K50,'Puma Feb'!$A:$O,6,FALSE)),"0",VLOOKUP($K50,'Puma Feb'!$A:$O,6,FALSE))</f>
        <v>0</v>
      </c>
      <c r="Y50" s="80" t="str">
        <f>IF(ISNA(VLOOKUP($K50,'Puma Feb'!$A:$O,3,FALSE)),"0",VLOOKUP($K50,'Puma Feb'!$A:$O,3,FALSE))</f>
        <v>0</v>
      </c>
      <c r="Z50" s="80" t="str">
        <f>IF(ISNA(VLOOKUP($K50,'Puma March'!$A:$O,6,FALSE)),"0",VLOOKUP($K50,'Puma March'!$A:$O,6,FALSE))</f>
        <v>0</v>
      </c>
      <c r="AA50" s="80" t="str">
        <f>IF(ISNA(VLOOKUP($K50,'Puma March'!$A:$O,3,FALSE)),"0",VLOOKUP($K50,'Puma March'!$A:$O,3,FALSE))</f>
        <v>0</v>
      </c>
      <c r="AB50" s="80" t="str">
        <f>IF(ISNA(VLOOKUP($K50,'Puma April'!$A:$O,6,FALSE)),"0",VLOOKUP($K50,'Puma April'!$A:$O,6,FALSE))</f>
        <v>0</v>
      </c>
      <c r="AC50" s="80" t="str">
        <f>IF(ISNA(VLOOKUP($K50,'Puma April'!$A:$O,3,FALSE)),"0",VLOOKUP($K50,'Puma April'!$A:$O,3,FALSE))</f>
        <v>0</v>
      </c>
      <c r="AD50" s="80" t="str">
        <f>IF(ISNA(VLOOKUP($K50,'Puma May'!$A:$O,6,FALSE)),"0",VLOOKUP($K50,'Puma May'!$A:$O,6,FALSE))</f>
        <v>0</v>
      </c>
      <c r="AE50" s="80" t="str">
        <f>IF(ISNA(VLOOKUP($K50,'Puma May'!$A:$O,3,FALSE)),"0",VLOOKUP($K50,'Puma May'!$A:$O,3,FALSE))</f>
        <v>0</v>
      </c>
      <c r="AF50" s="80" t="str">
        <f>IF(ISNA(VLOOKUP($K50,'Puma June'!$A:$O,6,FALSE)),"0",VLOOKUP($K50,'Puma June'!$A:$O,6,FALSE))</f>
        <v>0</v>
      </c>
      <c r="AG50" s="80" t="str">
        <f>IF(ISNA(VLOOKUP($K50,'Puma June'!$A:$O,3,FALSE)),"0",VLOOKUP($K50,'Puma June'!$A:$O,3,FALSE))</f>
        <v>0</v>
      </c>
      <c r="AH50" s="80" t="str">
        <f>IF(ISNA(VLOOKUP($K50,'Puma July'!$A:$O,6,FALSE)),"0",VLOOKUP($K50,'Puma July'!$A:$O,6,FALSE))</f>
        <v>0</v>
      </c>
      <c r="AI50" s="80" t="str">
        <f>IF(ISNA(VLOOKUP($K50,'Puma July'!$A:$O,3,FALSE)),"0",VLOOKUP($K50,'Puma July'!$A:$O,3,FALSE))</f>
        <v>0</v>
      </c>
      <c r="AJ50" s="80" t="str">
        <f>IF(ISNA(VLOOKUP($K50,'Puma Aug'!$A:$O,6,FALSE)),"0",VLOOKUP($K50,'Puma Aug'!$A:$O,6,FALSE))</f>
        <v>0</v>
      </c>
      <c r="AK50" s="80" t="str">
        <f>IF(ISNA(VLOOKUP($K50,'Puma Aug'!$A:$O,3,FALSE)),"0",VLOOKUP($K50,'Puma Aug'!$A:$O,3,FALSE))</f>
        <v>0</v>
      </c>
      <c r="AL50" s="80" t="str">
        <f>IF(ISNA(VLOOKUP($K50,'Puma Sep'!$A:$O,6,FALSE)),"0",VLOOKUP($K50,'Puma Sep'!$A:$O,6,FALSE))</f>
        <v>0</v>
      </c>
      <c r="AM50" s="80" t="str">
        <f>IF(ISNA(VLOOKUP($K50,'Puma Sep'!$A:$O,3,FALSE)),"0",VLOOKUP($K50,'Puma Sep'!$A:$O,3,FALSE))</f>
        <v>0</v>
      </c>
      <c r="AN50" s="80" t="str">
        <f>IF(ISNA(VLOOKUP($K50,'Puma Oct'!$A:$O,6,FALSE)),"0",VLOOKUP($K50,'Puma Oct'!$A:$O,6,FALSE))</f>
        <v>0</v>
      </c>
      <c r="AO50" s="80" t="str">
        <f>IF(ISNA(VLOOKUP($K50,'Puma Oct'!$A:$O,3,FALSE)),"0",VLOOKUP($K50,'Puma Oct'!$A:$O,3,FALSE))</f>
        <v>0</v>
      </c>
      <c r="AP50" s="38" t="str">
        <f>IF(ISNA(VLOOKUP($K50,'Puma Nov'!$A:$O,6,FALSE)),"0",VLOOKUP($K50,'Puma Nov'!$A:$O,6,FALSE))</f>
        <v>0</v>
      </c>
      <c r="AQ50" s="38" t="str">
        <f>IF(ISNA(VLOOKUP($K50,'Puma Nov'!$A:$O,3,FALSE)),"0",VLOOKUP($K50,'Puma Nov'!$A:$O,3,FALSE))</f>
        <v>0</v>
      </c>
      <c r="AR50" s="38" t="str">
        <f>IF(ISNA(VLOOKUP($K50,'Puma Dec'!$A:$O,6,FALSE)),"0",VLOOKUP($K50,'Puma Dec'!$A:$O,6,FALSE))</f>
        <v>0</v>
      </c>
      <c r="AS50" s="38" t="str">
        <f>IF(ISNA(VLOOKUP($K50,'Puma Dec'!$A:$O,3,FALSE)),"0",VLOOKUP($K50,'Puma Dec'!$A:$O,3,FALSE))</f>
        <v>0</v>
      </c>
      <c r="AT50" s="55">
        <f t="shared" si="2"/>
        <v>0</v>
      </c>
      <c r="AU50" s="56">
        <f t="shared" si="2"/>
        <v>0</v>
      </c>
      <c r="AV50" s="8"/>
    </row>
    <row r="51" spans="1:48" x14ac:dyDescent="0.3">
      <c r="A51" s="47" t="s">
        <v>324</v>
      </c>
      <c r="B51" s="43">
        <v>229949</v>
      </c>
      <c r="C51" s="47" t="s">
        <v>325</v>
      </c>
      <c r="D51" s="43"/>
      <c r="E51" s="108">
        <v>44012</v>
      </c>
      <c r="F51" s="119" t="s">
        <v>326</v>
      </c>
      <c r="G51" s="120">
        <v>1</v>
      </c>
      <c r="H51" s="121" t="s">
        <v>189</v>
      </c>
      <c r="I51" s="43"/>
      <c r="J51" s="47" t="s">
        <v>151</v>
      </c>
      <c r="K51">
        <v>60085015</v>
      </c>
      <c r="L51" s="70" t="s">
        <v>166</v>
      </c>
      <c r="M51" s="113" t="s">
        <v>35</v>
      </c>
      <c r="N51" s="113" t="s">
        <v>36</v>
      </c>
      <c r="O51" s="113" t="s">
        <v>36</v>
      </c>
      <c r="P51" s="164" t="s">
        <v>190</v>
      </c>
      <c r="Q51" s="69">
        <v>1</v>
      </c>
      <c r="R51" s="116">
        <v>25742</v>
      </c>
      <c r="S51" s="54" t="s">
        <v>38</v>
      </c>
      <c r="T51" s="118" t="str">
        <f>CONCATENATE(M51,N51,O51,P51,Q51,R51,S51)</f>
        <v>010000036312574200000</v>
      </c>
      <c r="U51" s="47"/>
      <c r="V51" s="80" t="str">
        <f>IF(ISNA(VLOOKUP($K51,'Puma Jan'!$A:$O,6,FALSE)),"0",VLOOKUP($K51,'Puma Jan'!$A:$O,6,FALSE))</f>
        <v>0</v>
      </c>
      <c r="W51" s="80" t="str">
        <f>IF(ISNA(VLOOKUP($K51,'Puma Jan'!$A:$O,3,FALSE)),"0",VLOOKUP($K51,'Puma Jan'!$A:$O,3,FALSE))</f>
        <v>0</v>
      </c>
      <c r="X51" s="80" t="str">
        <f>IF(ISNA(VLOOKUP($K51,'Puma Feb'!$A:$O,6,FALSE)),"0",VLOOKUP($K51,'Puma Feb'!$A:$O,6,FALSE))</f>
        <v>0</v>
      </c>
      <c r="Y51" s="80" t="str">
        <f>IF(ISNA(VLOOKUP($K51,'Puma Feb'!$A:$O,3,FALSE)),"0",VLOOKUP($K51,'Puma Feb'!$A:$O,3,FALSE))</f>
        <v>0</v>
      </c>
      <c r="Z51" s="80" t="str">
        <f>IF(ISNA(VLOOKUP($K51,'Puma March'!$A:$O,6,FALSE)),"0",VLOOKUP($K51,'Puma March'!$A:$O,6,FALSE))</f>
        <v>0</v>
      </c>
      <c r="AA51" s="80" t="str">
        <f>IF(ISNA(VLOOKUP($K51,'Puma March'!$A:$O,3,FALSE)),"0",VLOOKUP($K51,'Puma March'!$A:$O,3,FALSE))</f>
        <v>0</v>
      </c>
      <c r="AB51" s="80">
        <f>IF(ISNA(VLOOKUP($K51,'Puma April'!$A:$O,6,FALSE)),"0",VLOOKUP($K51,'Puma April'!$A:$O,6,FALSE))</f>
        <v>481.2</v>
      </c>
      <c r="AC51" s="80">
        <f>IF(ISNA(VLOOKUP($K51,'Puma April'!$A:$O,3,FALSE)),"0",VLOOKUP($K51,'Puma April'!$A:$O,3,FALSE))</f>
        <v>258.58</v>
      </c>
      <c r="AD51" s="80" t="str">
        <f>IF(ISNA(VLOOKUP($K51,'Puma May'!$A:$O,6,FALSE)),"0",VLOOKUP($K51,'Puma May'!$A:$O,6,FALSE))</f>
        <v>0</v>
      </c>
      <c r="AE51" s="80" t="str">
        <f>IF(ISNA(VLOOKUP($K51,'Puma May'!$A:$O,3,FALSE)),"0",VLOOKUP($K51,'Puma May'!$A:$O,3,FALSE))</f>
        <v>0</v>
      </c>
      <c r="AF51" s="80" t="str">
        <f>IF(ISNA(VLOOKUP($K51,'Puma June'!$A:$O,6,FALSE)),"0",VLOOKUP($K51,'Puma June'!$A:$O,6,FALSE))</f>
        <v>0</v>
      </c>
      <c r="AG51" s="80" t="str">
        <f>IF(ISNA(VLOOKUP($K51,'Puma June'!$A:$O,3,FALSE)),"0",VLOOKUP($K51,'Puma June'!$A:$O,3,FALSE))</f>
        <v>0</v>
      </c>
      <c r="AH51" s="80" t="str">
        <f>IF(ISNA(VLOOKUP($K51,'Puma July'!$A:$O,6,FALSE)),"0",VLOOKUP($K51,'Puma July'!$A:$O,6,FALSE))</f>
        <v>0</v>
      </c>
      <c r="AI51" s="80" t="str">
        <f>IF(ISNA(VLOOKUP($K51,'Puma July'!$A:$O,3,FALSE)),"0",VLOOKUP($K51,'Puma July'!$A:$O,3,FALSE))</f>
        <v>0</v>
      </c>
      <c r="AJ51" s="80" t="str">
        <f>IF(ISNA(VLOOKUP($K51,'Puma Aug'!$A:$O,6,FALSE)),"0",VLOOKUP($K51,'Puma Aug'!$A:$O,6,FALSE))</f>
        <v>0</v>
      </c>
      <c r="AK51" s="80" t="str">
        <f>IF(ISNA(VLOOKUP($K51,'Puma Aug'!$A:$O,3,FALSE)),"0",VLOOKUP($K51,'Puma Aug'!$A:$O,3,FALSE))</f>
        <v>0</v>
      </c>
      <c r="AL51" s="80" t="str">
        <f>IF(ISNA(VLOOKUP($K51,'Puma Sep'!$A:$O,6,FALSE)),"0",VLOOKUP($K51,'Puma Sep'!$A:$O,6,FALSE))</f>
        <v>0</v>
      </c>
      <c r="AM51" s="80" t="str">
        <f>IF(ISNA(VLOOKUP($K51,'Puma Sep'!$A:$O,3,FALSE)),"0",VLOOKUP($K51,'Puma Sep'!$A:$O,3,FALSE))</f>
        <v>0</v>
      </c>
      <c r="AN51" s="80" t="str">
        <f>IF(ISNA(VLOOKUP($K51,'Puma Oct'!$A:$O,6,FALSE)),"0",VLOOKUP($K51,'Puma Oct'!$A:$O,6,FALSE))</f>
        <v>0</v>
      </c>
      <c r="AO51" s="80" t="str">
        <f>IF(ISNA(VLOOKUP($K51,'Puma Oct'!$A:$O,3,FALSE)),"0",VLOOKUP($K51,'Puma Oct'!$A:$O,3,FALSE))</f>
        <v>0</v>
      </c>
      <c r="AP51" s="38" t="str">
        <f>IF(ISNA(VLOOKUP($K51,'Puma Nov'!$A:$O,6,FALSE)),"0",VLOOKUP($K51,'Puma Nov'!$A:$O,6,FALSE))</f>
        <v>0</v>
      </c>
      <c r="AQ51" s="38" t="str">
        <f>IF(ISNA(VLOOKUP($K51,'Puma Nov'!$A:$O,3,FALSE)),"0",VLOOKUP($K51,'Puma Nov'!$A:$O,3,FALSE))</f>
        <v>0</v>
      </c>
      <c r="AR51" s="38" t="str">
        <f>IF(ISNA(VLOOKUP($K51,'Puma Dec'!$A:$O,6,FALSE)),"0",VLOOKUP($K51,'Puma Dec'!$A:$O,6,FALSE))</f>
        <v>0</v>
      </c>
      <c r="AS51" s="38" t="str">
        <f>IF(ISNA(VLOOKUP($K51,'Puma Dec'!$A:$O,3,FALSE)),"0",VLOOKUP($K51,'Puma Dec'!$A:$O,3,FALSE))</f>
        <v>0</v>
      </c>
      <c r="AT51" s="55"/>
      <c r="AU51" s="56"/>
      <c r="AV51" s="8"/>
    </row>
    <row r="52" spans="1:48" x14ac:dyDescent="0.3">
      <c r="A52" s="47" t="s">
        <v>327</v>
      </c>
      <c r="B52" s="43">
        <v>232911</v>
      </c>
      <c r="C52" s="47" t="s">
        <v>328</v>
      </c>
      <c r="D52" s="43"/>
      <c r="E52" s="108">
        <v>44012</v>
      </c>
      <c r="F52" s="109" t="s">
        <v>329</v>
      </c>
      <c r="G52" s="120">
        <v>0.5</v>
      </c>
      <c r="H52" s="121" t="s">
        <v>189</v>
      </c>
      <c r="I52" s="43"/>
      <c r="J52" s="47" t="s">
        <v>151</v>
      </c>
      <c r="K52" s="112">
        <v>61552500</v>
      </c>
      <c r="L52" s="70"/>
      <c r="M52" s="113" t="s">
        <v>35</v>
      </c>
      <c r="N52" s="113" t="s">
        <v>36</v>
      </c>
      <c r="O52" s="113" t="s">
        <v>36</v>
      </c>
      <c r="P52" s="114" t="s">
        <v>145</v>
      </c>
      <c r="Q52" s="115">
        <v>1</v>
      </c>
      <c r="R52" s="116">
        <v>25742</v>
      </c>
      <c r="S52" s="124" t="s">
        <v>330</v>
      </c>
      <c r="T52" s="118" t="str">
        <f t="shared" si="1"/>
        <v>010000069412574205510</v>
      </c>
      <c r="U52" s="47" t="s">
        <v>331</v>
      </c>
      <c r="V52" s="80" t="str">
        <f>IF(ISNA(VLOOKUP($K52,'Puma Jan'!$A:$O,6,FALSE)),"0",VLOOKUP($K52,'Puma Jan'!$A:$O,6,FALSE))</f>
        <v>0</v>
      </c>
      <c r="W52" s="80" t="str">
        <f>IF(ISNA(VLOOKUP($K52,'Puma Jan'!$A:$O,3,FALSE)),"0",VLOOKUP($K52,'Puma Jan'!$A:$O,3,FALSE))</f>
        <v>0</v>
      </c>
      <c r="X52" s="80">
        <f>IF(ISNA(VLOOKUP($K52,'Puma Feb'!$A:$O,6,FALSE)),"0",VLOOKUP($K52,'Puma Feb'!$A:$O,6,FALSE))</f>
        <v>402.1</v>
      </c>
      <c r="Y52" s="80">
        <f>IF(ISNA(VLOOKUP($K52,'Puma Feb'!$A:$O,3,FALSE)),"0",VLOOKUP($K52,'Puma Feb'!$A:$O,3,FALSE))</f>
        <v>233.51</v>
      </c>
      <c r="Z52" s="80">
        <f>IF(ISNA(VLOOKUP($K52,'Puma March'!$A:$O,6,FALSE)),"0",VLOOKUP($K52,'Puma March'!$A:$O,6,FALSE))</f>
        <v>828.82</v>
      </c>
      <c r="AA52" s="80">
        <f>IF(ISNA(VLOOKUP($K52,'Puma March'!$A:$O,3,FALSE)),"0",VLOOKUP($K52,'Puma March'!$A:$O,3,FALSE))</f>
        <v>373.76</v>
      </c>
      <c r="AB52" s="80">
        <f>IF(ISNA(VLOOKUP($K52,'Puma April'!$A:$O,6,FALSE)),"0",VLOOKUP($K52,'Puma April'!$A:$O,6,FALSE))</f>
        <v>117.49</v>
      </c>
      <c r="AC52" s="80">
        <f>IF(ISNA(VLOOKUP($K52,'Puma April'!$A:$O,3,FALSE)),"0",VLOOKUP($K52,'Puma April'!$A:$O,3,FALSE))</f>
        <v>61.61</v>
      </c>
      <c r="AD52" s="80">
        <f>IF(ISNA(VLOOKUP($K52,'Puma May'!$A:$O,6,FALSE)),"0",VLOOKUP($K52,'Puma May'!$A:$O,6,FALSE))</f>
        <v>2699.88</v>
      </c>
      <c r="AE52" s="80">
        <f>IF(ISNA(VLOOKUP($K52,'Puma May'!$A:$O,3,FALSE)),"0",VLOOKUP($K52,'Puma May'!$A:$O,3,FALSE))</f>
        <v>1320.22</v>
      </c>
      <c r="AF52" s="80">
        <f>IF(ISNA(VLOOKUP($K52,'Puma June'!$A:$O,6,FALSE)),"0",VLOOKUP($K52,'Puma June'!$A:$O,6,FALSE))</f>
        <v>267.01</v>
      </c>
      <c r="AG52" s="80">
        <f>IF(ISNA(VLOOKUP($K52,'Puma June'!$A:$O,3,FALSE)),"0",VLOOKUP($K52,'Puma June'!$A:$O,3,FALSE))</f>
        <v>123.93</v>
      </c>
      <c r="AH52" s="80">
        <f>IF(ISNA(VLOOKUP($K52,'Puma July'!$A:$O,6,FALSE)),"0",VLOOKUP($K52,'Puma July'!$A:$O,6,FALSE))</f>
        <v>517.94000000000005</v>
      </c>
      <c r="AI52" s="80">
        <f>IF(ISNA(VLOOKUP($K52,'Puma July'!$A:$O,3,FALSE)),"0",VLOOKUP($K52,'Puma July'!$A:$O,3,FALSE))</f>
        <v>227.66</v>
      </c>
      <c r="AJ52" s="80">
        <f>IF(ISNA(VLOOKUP($K52,'Puma Aug'!$A:$O,6,FALSE)),"0",VLOOKUP($K52,'Puma Aug'!$A:$O,6,FALSE))</f>
        <v>396.31</v>
      </c>
      <c r="AK52" s="80">
        <f>IF(ISNA(VLOOKUP($K52,'Puma Aug'!$A:$O,3,FALSE)),"0",VLOOKUP($K52,'Puma Aug'!$A:$O,3,FALSE))</f>
        <v>197.48</v>
      </c>
      <c r="AL52" s="80">
        <f>IF(ISNA(VLOOKUP($K52,'Puma Sep'!$A:$O,6,FALSE)),"0",VLOOKUP($K52,'Puma Sep'!$A:$O,6,FALSE))</f>
        <v>591.22</v>
      </c>
      <c r="AM52" s="80">
        <f>IF(ISNA(VLOOKUP($K52,'Puma Sep'!$A:$O,3,FALSE)),"0",VLOOKUP($K52,'Puma Sep'!$A:$O,3,FALSE))</f>
        <v>296.86</v>
      </c>
      <c r="AN52" s="80">
        <f>IF(ISNA(VLOOKUP($K52,'Puma Oct'!$A:$O,6,FALSE)),"0",VLOOKUP($K52,'Puma Oct'!$A:$O,6,FALSE))</f>
        <v>149.82</v>
      </c>
      <c r="AO52" s="80">
        <f>IF(ISNA(VLOOKUP($K52,'Puma Oct'!$A:$O,3,FALSE)),"0",VLOOKUP($K52,'Puma Oct'!$A:$O,3,FALSE))</f>
        <v>65.52</v>
      </c>
      <c r="AP52" s="38" t="str">
        <f>IF(ISNA(VLOOKUP($K52,'Puma Nov'!$A:$O,6,FALSE)),"0",VLOOKUP($K52,'Puma Nov'!$A:$O,6,FALSE))</f>
        <v>0</v>
      </c>
      <c r="AQ52" s="38" t="str">
        <f>IF(ISNA(VLOOKUP($K52,'Puma Nov'!$A:$O,3,FALSE)),"0",VLOOKUP($K52,'Puma Nov'!$A:$O,3,FALSE))</f>
        <v>0</v>
      </c>
      <c r="AR52" s="38">
        <f>IF(ISNA(VLOOKUP($K52,'Puma Dec'!$A:$O,6,FALSE)),"0",VLOOKUP($K52,'Puma Dec'!$A:$O,6,FALSE))</f>
        <v>164.52</v>
      </c>
      <c r="AS52" s="38">
        <f>IF(ISNA(VLOOKUP($K52,'Puma Dec'!$A:$O,3,FALSE)),"0",VLOOKUP($K52,'Puma Dec'!$A:$O,3,FALSE))</f>
        <v>77.040000000000006</v>
      </c>
      <c r="AT52" s="55">
        <f t="shared" si="2"/>
        <v>6135.1100000000006</v>
      </c>
      <c r="AU52" s="56">
        <f t="shared" si="2"/>
        <v>2977.59</v>
      </c>
      <c r="AV52" s="8"/>
    </row>
    <row r="53" spans="1:48" x14ac:dyDescent="0.3">
      <c r="A53" s="47" t="s">
        <v>332</v>
      </c>
      <c r="B53" s="43">
        <v>232948</v>
      </c>
      <c r="C53" s="167" t="s">
        <v>333</v>
      </c>
      <c r="D53" s="43"/>
      <c r="E53" s="108">
        <v>44012</v>
      </c>
      <c r="F53" s="168" t="s">
        <v>334</v>
      </c>
      <c r="G53" s="120"/>
      <c r="H53" s="121"/>
      <c r="I53" s="43"/>
      <c r="J53" s="167" t="s">
        <v>224</v>
      </c>
      <c r="K53" s="158">
        <v>61714324</v>
      </c>
      <c r="L53" s="70" t="s">
        <v>152</v>
      </c>
      <c r="M53" s="113" t="s">
        <v>35</v>
      </c>
      <c r="N53" s="113" t="s">
        <v>36</v>
      </c>
      <c r="O53" s="113" t="s">
        <v>36</v>
      </c>
      <c r="P53" s="164" t="s">
        <v>145</v>
      </c>
      <c r="Q53" s="69">
        <v>1</v>
      </c>
      <c r="R53" s="116">
        <v>25742</v>
      </c>
      <c r="S53" s="54" t="s">
        <v>335</v>
      </c>
      <c r="T53" s="118" t="str">
        <f t="shared" si="1"/>
        <v>010000069412574201621</v>
      </c>
      <c r="U53" s="47"/>
      <c r="V53" s="80">
        <f>IF(ISNA(VLOOKUP($K53,'Puma Jan'!$A:$O,6,FALSE)),"0",VLOOKUP($K53,'Puma Jan'!$A:$O,6,FALSE))</f>
        <v>60.73</v>
      </c>
      <c r="W53" s="80">
        <f>IF(ISNA(VLOOKUP($K53,'Puma Jan'!$A:$O,3,FALSE)),"0",VLOOKUP($K53,'Puma Jan'!$A:$O,3,FALSE))</f>
        <v>32.049999999999997</v>
      </c>
      <c r="X53" s="80">
        <f>IF(ISNA(VLOOKUP($K53,'Puma Feb'!$A:$O,6,FALSE)),"0",VLOOKUP($K53,'Puma Feb'!$A:$O,6,FALSE))</f>
        <v>142.34</v>
      </c>
      <c r="Y53" s="80">
        <f>IF(ISNA(VLOOKUP($K53,'Puma Feb'!$A:$O,3,FALSE)),"0",VLOOKUP($K53,'Puma Feb'!$A:$O,3,FALSE))</f>
        <v>72.150000000000006</v>
      </c>
      <c r="Z53" s="80">
        <f>IF(ISNA(VLOOKUP($K53,'Puma March'!$A:$O,6,FALSE)),"0",VLOOKUP($K53,'Puma March'!$A:$O,6,FALSE))</f>
        <v>188.89</v>
      </c>
      <c r="AA53" s="80">
        <f>IF(ISNA(VLOOKUP($K53,'Puma March'!$A:$O,3,FALSE)),"0",VLOOKUP($K53,'Puma March'!$A:$O,3,FALSE))</f>
        <v>96.75</v>
      </c>
      <c r="AB53" s="80">
        <f>IF(ISNA(VLOOKUP($K53,'Puma April'!$A:$O,6,FALSE)),"0",VLOOKUP($K53,'Puma April'!$A:$O,6,FALSE))</f>
        <v>198.73</v>
      </c>
      <c r="AC53" s="80">
        <f>IF(ISNA(VLOOKUP($K53,'Puma April'!$A:$O,3,FALSE)),"0",VLOOKUP($K53,'Puma April'!$A:$O,3,FALSE))</f>
        <v>102.85</v>
      </c>
      <c r="AD53" s="80">
        <f>IF(ISNA(VLOOKUP($K53,'Puma May'!$A:$O,6,FALSE)),"0",VLOOKUP($K53,'Puma May'!$A:$O,6,FALSE))</f>
        <v>48.13</v>
      </c>
      <c r="AE53" s="80">
        <f>IF(ISNA(VLOOKUP($K53,'Puma May'!$A:$O,3,FALSE)),"0",VLOOKUP($K53,'Puma May'!$A:$O,3,FALSE))</f>
        <v>24.72</v>
      </c>
      <c r="AF53" s="80">
        <f>IF(ISNA(VLOOKUP($K53,'Puma June'!$A:$O,6,FALSE)),"0",VLOOKUP($K53,'Puma June'!$A:$O,6,FALSE))</f>
        <v>41.38</v>
      </c>
      <c r="AG53" s="80">
        <f>IF(ISNA(VLOOKUP($K53,'Puma June'!$A:$O,3,FALSE)),"0",VLOOKUP($K53,'Puma June'!$A:$O,3,FALSE))</f>
        <v>18.18</v>
      </c>
      <c r="AH53" s="80">
        <f>IF(ISNA(VLOOKUP($K53,'Puma July'!$A:$O,6,FALSE)),"0",VLOOKUP($K53,'Puma July'!$A:$O,6,FALSE))</f>
        <v>211.87</v>
      </c>
      <c r="AI53" s="80">
        <f>IF(ISNA(VLOOKUP($K53,'Puma July'!$A:$O,3,FALSE)),"0",VLOOKUP($K53,'Puma July'!$A:$O,3,FALSE))</f>
        <v>99.61</v>
      </c>
      <c r="AJ53" s="80">
        <f>IF(ISNA(VLOOKUP($K53,'Puma Aug'!$A:$O,6,FALSE)),"0",VLOOKUP($K53,'Puma Aug'!$A:$O,6,FALSE))</f>
        <v>207.35</v>
      </c>
      <c r="AK53" s="80">
        <f>IF(ISNA(VLOOKUP($K53,'Puma Aug'!$A:$O,3,FALSE)),"0",VLOOKUP($K53,'Puma Aug'!$A:$O,3,FALSE))</f>
        <v>114.4</v>
      </c>
      <c r="AL53" s="80">
        <f>IF(ISNA(VLOOKUP($K53,'Puma Sep'!$A:$O,6,FALSE)),"0",VLOOKUP($K53,'Puma Sep'!$A:$O,6,FALSE))</f>
        <v>346.02</v>
      </c>
      <c r="AM53" s="80">
        <f>IF(ISNA(VLOOKUP($K53,'Puma Sep'!$A:$O,3,FALSE)),"0",VLOOKUP($K53,'Puma Sep'!$A:$O,3,FALSE))</f>
        <v>194.7</v>
      </c>
      <c r="AN53" s="80">
        <f>IF(ISNA(VLOOKUP($K53,'Puma Oct'!$A:$O,6,FALSE)),"0",VLOOKUP($K53,'Puma Oct'!$A:$O,6,FALSE))</f>
        <v>187.24</v>
      </c>
      <c r="AO53" s="80">
        <f>IF(ISNA(VLOOKUP($K53,'Puma Oct'!$A:$O,3,FALSE)),"0",VLOOKUP($K53,'Puma Oct'!$A:$O,3,FALSE))</f>
        <v>96.85</v>
      </c>
      <c r="AP53" s="38">
        <f>IF(ISNA(VLOOKUP($K53,'Puma Nov'!$A:$O,6,FALSE)),"0",VLOOKUP($K53,'Puma Nov'!$A:$O,6,FALSE))</f>
        <v>51.74</v>
      </c>
      <c r="AQ53" s="38">
        <f>IF(ISNA(VLOOKUP($K53,'Puma Nov'!$A:$O,3,FALSE)),"0",VLOOKUP($K53,'Puma Nov'!$A:$O,3,FALSE))</f>
        <v>26.16</v>
      </c>
      <c r="AR53" s="38" t="str">
        <f>IF(ISNA(VLOOKUP($K53,'Puma Dec'!$A:$O,6,FALSE)),"0",VLOOKUP($K53,'Puma Dec'!$A:$O,6,FALSE))</f>
        <v>0</v>
      </c>
      <c r="AS53" s="38" t="str">
        <f>IF(ISNA(VLOOKUP($K53,'Puma Dec'!$A:$O,3,FALSE)),"0",VLOOKUP($K53,'Puma Dec'!$A:$O,3,FALSE))</f>
        <v>0</v>
      </c>
      <c r="AT53" s="55">
        <f t="shared" si="2"/>
        <v>1684.4200000000003</v>
      </c>
      <c r="AU53" s="56">
        <f t="shared" si="2"/>
        <v>878.42</v>
      </c>
      <c r="AV53" s="8"/>
    </row>
    <row r="54" spans="1:48" x14ac:dyDescent="0.3">
      <c r="A54" s="105" t="s">
        <v>336</v>
      </c>
      <c r="B54" s="106">
        <v>229904</v>
      </c>
      <c r="C54" s="169" t="s">
        <v>337</v>
      </c>
      <c r="D54" s="43"/>
      <c r="E54" s="108">
        <v>44012</v>
      </c>
      <c r="F54" s="109" t="s">
        <v>338</v>
      </c>
      <c r="G54" s="120"/>
      <c r="H54" s="121"/>
      <c r="I54" s="43"/>
      <c r="J54" s="125" t="s">
        <v>339</v>
      </c>
      <c r="K54" s="158">
        <v>61796156</v>
      </c>
      <c r="L54" s="70" t="s">
        <v>166</v>
      </c>
      <c r="M54" s="113" t="s">
        <v>35</v>
      </c>
      <c r="N54" s="113" t="s">
        <v>36</v>
      </c>
      <c r="O54" s="113" t="s">
        <v>36</v>
      </c>
      <c r="P54" s="114" t="s">
        <v>145</v>
      </c>
      <c r="Q54" s="115">
        <v>5</v>
      </c>
      <c r="R54" s="116">
        <v>25742</v>
      </c>
      <c r="S54" s="117" t="s">
        <v>340</v>
      </c>
      <c r="T54" s="118" t="str">
        <f t="shared" si="1"/>
        <v>010000069452574202273</v>
      </c>
      <c r="U54" s="170">
        <v>26953843</v>
      </c>
      <c r="V54" s="80" t="str">
        <f>IF(ISNA(VLOOKUP($K54,'Puma Jan'!$A:$O,6,FALSE)),"0",VLOOKUP($K54,'Puma Jan'!$A:$O,6,FALSE))</f>
        <v>0</v>
      </c>
      <c r="W54" s="80" t="str">
        <f>IF(ISNA(VLOOKUP($K54,'Puma Jan'!$A:$O,3,FALSE)),"0",VLOOKUP($K54,'Puma Jan'!$A:$O,3,FALSE))</f>
        <v>0</v>
      </c>
      <c r="X54" s="80" t="str">
        <f>IF(ISNA(VLOOKUP($K54,'Puma Feb'!$A:$O,6,FALSE)),"0",VLOOKUP($K54,'Puma Feb'!$A:$O,6,FALSE))</f>
        <v>0</v>
      </c>
      <c r="Y54" s="80" t="str">
        <f>IF(ISNA(VLOOKUP($K54,'Puma Feb'!$A:$O,3,FALSE)),"0",VLOOKUP($K54,'Puma Feb'!$A:$O,3,FALSE))</f>
        <v>0</v>
      </c>
      <c r="Z54" s="80">
        <f>IF(ISNA(VLOOKUP($K54,'Puma March'!$A:$O,6,FALSE)),"0",VLOOKUP($K54,'Puma March'!$A:$O,6,FALSE))</f>
        <v>96.82</v>
      </c>
      <c r="AA54" s="80">
        <f>IF(ISNA(VLOOKUP($K54,'Puma March'!$A:$O,3,FALSE)),"0",VLOOKUP($K54,'Puma March'!$A:$O,3,FALSE))</f>
        <v>44.68</v>
      </c>
      <c r="AB54" s="80">
        <f>IF(ISNA(VLOOKUP($K54,'Puma April'!$A:$O,6,FALSE)),"0",VLOOKUP($K54,'Puma April'!$A:$O,6,FALSE))</f>
        <v>85.23</v>
      </c>
      <c r="AC54" s="80">
        <f>IF(ISNA(VLOOKUP($K54,'Puma April'!$A:$O,3,FALSE)),"0",VLOOKUP($K54,'Puma April'!$A:$O,3,FALSE))</f>
        <v>43.33</v>
      </c>
      <c r="AD54" s="80">
        <f>IF(ISNA(VLOOKUP($K54,'Puma May'!$A:$O,6,FALSE)),"0",VLOOKUP($K54,'Puma May'!$A:$O,6,FALSE))</f>
        <v>164.15</v>
      </c>
      <c r="AE54" s="80">
        <f>IF(ISNA(VLOOKUP($K54,'Puma May'!$A:$O,3,FALSE)),"0",VLOOKUP($K54,'Puma May'!$A:$O,3,FALSE))</f>
        <v>79.489999999999995</v>
      </c>
      <c r="AF54" s="80">
        <f>IF(ISNA(VLOOKUP($K54,'Puma June'!$A:$O,6,FALSE)),"0",VLOOKUP($K54,'Puma June'!$A:$O,6,FALSE))</f>
        <v>294.14999999999998</v>
      </c>
      <c r="AG54" s="80">
        <f>IF(ISNA(VLOOKUP($K54,'Puma June'!$A:$O,3,FALSE)),"0",VLOOKUP($K54,'Puma June'!$A:$O,3,FALSE))</f>
        <v>127.19</v>
      </c>
      <c r="AH54" s="80">
        <f>IF(ISNA(VLOOKUP($K54,'Puma July'!$A:$O,6,FALSE)),"0",VLOOKUP($K54,'Puma July'!$A:$O,6,FALSE))</f>
        <v>342.41</v>
      </c>
      <c r="AI54" s="80">
        <f>IF(ISNA(VLOOKUP($K54,'Puma July'!$A:$O,3,FALSE)),"0",VLOOKUP($K54,'Puma July'!$A:$O,3,FALSE))</f>
        <v>152.05000000000001</v>
      </c>
      <c r="AJ54" s="80">
        <f>IF(ISNA(VLOOKUP($K54,'Puma Aug'!$A:$O,6,FALSE)),"0",VLOOKUP($K54,'Puma Aug'!$A:$O,6,FALSE))</f>
        <v>169.02</v>
      </c>
      <c r="AK54" s="80">
        <f>IF(ISNA(VLOOKUP($K54,'Puma Aug'!$A:$O,3,FALSE)),"0",VLOOKUP($K54,'Puma Aug'!$A:$O,3,FALSE))</f>
        <v>86.02</v>
      </c>
      <c r="AL54" s="80">
        <f>IF(ISNA(VLOOKUP($K54,'Puma Sep'!$A:$O,6,FALSE)),"0",VLOOKUP($K54,'Puma Sep'!$A:$O,6,FALSE))</f>
        <v>113.11</v>
      </c>
      <c r="AM54" s="80">
        <f>IF(ISNA(VLOOKUP($K54,'Puma Sep'!$A:$O,3,FALSE)),"0",VLOOKUP($K54,'Puma Sep'!$A:$O,3,FALSE))</f>
        <v>57.48</v>
      </c>
      <c r="AN54" s="80">
        <f>IF(ISNA(VLOOKUP($K54,'Puma Oct'!$A:$O,6,FALSE)),"0",VLOOKUP($K54,'Puma Oct'!$A:$O,6,FALSE))</f>
        <v>496.21</v>
      </c>
      <c r="AO54" s="80">
        <f>IF(ISNA(VLOOKUP($K54,'Puma Oct'!$A:$O,3,FALSE)),"0",VLOOKUP($K54,'Puma Oct'!$A:$O,3,FALSE))</f>
        <v>217.5</v>
      </c>
      <c r="AP54" s="38">
        <f>IF(ISNA(VLOOKUP($K54,'Puma Nov'!$A:$O,6,FALSE)),"0",VLOOKUP($K54,'Puma Nov'!$A:$O,6,FALSE))</f>
        <v>381.3</v>
      </c>
      <c r="AQ54" s="38">
        <f>IF(ISNA(VLOOKUP($K54,'Puma Nov'!$A:$O,3,FALSE)),"0",VLOOKUP($K54,'Puma Nov'!$A:$O,3,FALSE))</f>
        <v>162.96</v>
      </c>
      <c r="AR54" s="38">
        <f>IF(ISNA(VLOOKUP($K54,'Puma Dec'!$A:$O,6,FALSE)),"0",VLOOKUP($K54,'Puma Dec'!$A:$O,6,FALSE))</f>
        <v>88.65</v>
      </c>
      <c r="AS54" s="38">
        <f>IF(ISNA(VLOOKUP($K54,'Puma Dec'!$A:$O,3,FALSE)),"0",VLOOKUP($K54,'Puma Dec'!$A:$O,3,FALSE))</f>
        <v>45.07</v>
      </c>
      <c r="AT54" s="55">
        <f t="shared" si="2"/>
        <v>2231.0500000000002</v>
      </c>
      <c r="AU54" s="56">
        <f t="shared" si="2"/>
        <v>1015.77</v>
      </c>
      <c r="AV54" s="8"/>
    </row>
    <row r="55" spans="1:48" x14ac:dyDescent="0.3">
      <c r="A55" s="47" t="s">
        <v>341</v>
      </c>
      <c r="B55" s="43">
        <v>233801</v>
      </c>
      <c r="C55" s="167" t="s">
        <v>342</v>
      </c>
      <c r="D55" s="43"/>
      <c r="E55" s="108">
        <v>44012</v>
      </c>
      <c r="F55" s="168" t="s">
        <v>343</v>
      </c>
      <c r="G55" s="120"/>
      <c r="H55" s="121"/>
      <c r="I55" s="43"/>
      <c r="J55" s="167" t="s">
        <v>344</v>
      </c>
      <c r="K55" s="158">
        <v>62817308</v>
      </c>
      <c r="L55" s="70" t="s">
        <v>166</v>
      </c>
      <c r="M55" s="113" t="s">
        <v>35</v>
      </c>
      <c r="N55" s="113" t="s">
        <v>36</v>
      </c>
      <c r="O55" s="113" t="s">
        <v>36</v>
      </c>
      <c r="P55" s="164" t="s">
        <v>145</v>
      </c>
      <c r="Q55" s="69">
        <v>1</v>
      </c>
      <c r="R55" s="116">
        <v>25742</v>
      </c>
      <c r="S55" s="54" t="s">
        <v>345</v>
      </c>
      <c r="T55" s="118" t="str">
        <f t="shared" si="1"/>
        <v>010000069412574201833</v>
      </c>
      <c r="U55" s="47" t="s">
        <v>346</v>
      </c>
      <c r="V55" s="80">
        <f>IF(ISNA(VLOOKUP($K55,'Puma Jan'!$A:$O,6,FALSE)),"0",VLOOKUP($K55,'Puma Jan'!$A:$O,6,FALSE))</f>
        <v>66.069999999999993</v>
      </c>
      <c r="W55" s="80">
        <f>IF(ISNA(VLOOKUP($K55,'Puma Jan'!$A:$O,3,FALSE)),"0",VLOOKUP($K55,'Puma Jan'!$A:$O,3,FALSE))</f>
        <v>31.81</v>
      </c>
      <c r="X55" s="80">
        <f>IF(ISNA(VLOOKUP($K55,'Puma Feb'!$A:$O,6,FALSE)),"0",VLOOKUP($K55,'Puma Feb'!$A:$O,6,FALSE))</f>
        <v>136.29</v>
      </c>
      <c r="Y55" s="80">
        <f>IF(ISNA(VLOOKUP($K55,'Puma Feb'!$A:$O,3,FALSE)),"0",VLOOKUP($K55,'Puma Feb'!$A:$O,3,FALSE))</f>
        <v>73.22</v>
      </c>
      <c r="Z55" s="80">
        <f>IF(ISNA(VLOOKUP($K55,'Puma March'!$A:$O,6,FALSE)),"0",VLOOKUP($K55,'Puma March'!$A:$O,6,FALSE))</f>
        <v>267.33999999999997</v>
      </c>
      <c r="AA55" s="80">
        <f>IF(ISNA(VLOOKUP($K55,'Puma March'!$A:$O,3,FALSE)),"0",VLOOKUP($K55,'Puma March'!$A:$O,3,FALSE))</f>
        <v>132.22</v>
      </c>
      <c r="AB55" s="80">
        <f>IF(ISNA(VLOOKUP($K55,'Puma April'!$A:$O,6,FALSE)),"0",VLOOKUP($K55,'Puma April'!$A:$O,6,FALSE))</f>
        <v>42.84</v>
      </c>
      <c r="AC55" s="80">
        <f>IF(ISNA(VLOOKUP($K55,'Puma April'!$A:$O,3,FALSE)),"0",VLOOKUP($K55,'Puma April'!$A:$O,3,FALSE))</f>
        <v>24.38</v>
      </c>
      <c r="AD55" s="80">
        <f>IF(ISNA(VLOOKUP($K55,'Puma May'!$A:$O,6,FALSE)),"0",VLOOKUP($K55,'Puma May'!$A:$O,6,FALSE))</f>
        <v>211.26</v>
      </c>
      <c r="AE55" s="80">
        <f>IF(ISNA(VLOOKUP($K55,'Puma May'!$A:$O,3,FALSE)),"0",VLOOKUP($K55,'Puma May'!$A:$O,3,FALSE))</f>
        <v>108.74</v>
      </c>
      <c r="AF55" s="80">
        <f>IF(ISNA(VLOOKUP($K55,'Puma June'!$A:$O,6,FALSE)),"0",VLOOKUP($K55,'Puma June'!$A:$O,6,FALSE))</f>
        <v>419.52</v>
      </c>
      <c r="AG55" s="80">
        <f>IF(ISNA(VLOOKUP($K55,'Puma June'!$A:$O,3,FALSE)),"0",VLOOKUP($K55,'Puma June'!$A:$O,3,FALSE))</f>
        <v>196.75</v>
      </c>
      <c r="AH55" s="80">
        <f>IF(ISNA(VLOOKUP($K55,'Puma July'!$A:$O,6,FALSE)),"0",VLOOKUP($K55,'Puma July'!$A:$O,6,FALSE))</f>
        <v>467.43</v>
      </c>
      <c r="AI55" s="80">
        <f>IF(ISNA(VLOOKUP($K55,'Puma July'!$A:$O,3,FALSE)),"0",VLOOKUP($K55,'Puma July'!$A:$O,3,FALSE))</f>
        <v>232.23</v>
      </c>
      <c r="AJ55" s="80">
        <f>IF(ISNA(VLOOKUP($K55,'Puma Aug'!$A:$O,6,FALSE)),"0",VLOOKUP($K55,'Puma Aug'!$A:$O,6,FALSE))</f>
        <v>261.63</v>
      </c>
      <c r="AK55" s="80">
        <f>IF(ISNA(VLOOKUP($K55,'Puma Aug'!$A:$O,3,FALSE)),"0",VLOOKUP($K55,'Puma Aug'!$A:$O,3,FALSE))</f>
        <v>152.52000000000001</v>
      </c>
      <c r="AL55" s="80">
        <f>IF(ISNA(VLOOKUP($K55,'Puma Sep'!$A:$O,6,FALSE)),"0",VLOOKUP($K55,'Puma Sep'!$A:$O,6,FALSE))</f>
        <v>457.19</v>
      </c>
      <c r="AM55" s="80">
        <f>IF(ISNA(VLOOKUP($K55,'Puma Sep'!$A:$O,3,FALSE)),"0",VLOOKUP($K55,'Puma Sep'!$A:$O,3,FALSE))</f>
        <v>256.08999999999997</v>
      </c>
      <c r="AN55" s="80">
        <f>IF(ISNA(VLOOKUP($K55,'Puma Oct'!$A:$O,6,FALSE)),"0",VLOOKUP($K55,'Puma Oct'!$A:$O,6,FALSE))</f>
        <v>141.24</v>
      </c>
      <c r="AO55" s="80">
        <f>IF(ISNA(VLOOKUP($K55,'Puma Oct'!$A:$O,3,FALSE)),"0",VLOOKUP($K55,'Puma Oct'!$A:$O,3,FALSE))</f>
        <v>77.13</v>
      </c>
      <c r="AP55" s="38">
        <f>IF(ISNA(VLOOKUP($K55,'Puma Nov'!$A:$O,6,FALSE)),"0",VLOOKUP($K55,'Puma Nov'!$A:$O,6,FALSE))</f>
        <v>359.43</v>
      </c>
      <c r="AQ55" s="38">
        <f>IF(ISNA(VLOOKUP($K55,'Puma Nov'!$A:$O,3,FALSE)),"0",VLOOKUP($K55,'Puma Nov'!$A:$O,3,FALSE))</f>
        <v>183.9</v>
      </c>
      <c r="AR55" s="38">
        <f>IF(ISNA(VLOOKUP($K55,'Puma Dec'!$A:$O,6,FALSE)),"0",VLOOKUP($K55,'Puma Dec'!$A:$O,6,FALSE))</f>
        <v>63.61</v>
      </c>
      <c r="AS55" s="38">
        <f>IF(ISNA(VLOOKUP($K55,'Puma Dec'!$A:$O,3,FALSE)),"0",VLOOKUP($K55,'Puma Dec'!$A:$O,3,FALSE))</f>
        <v>34.44</v>
      </c>
      <c r="AT55" s="55">
        <f t="shared" si="2"/>
        <v>2893.8500000000008</v>
      </c>
      <c r="AU55" s="56">
        <f t="shared" si="2"/>
        <v>1503.43</v>
      </c>
      <c r="AV55" s="8"/>
    </row>
    <row r="56" spans="1:48" x14ac:dyDescent="0.3">
      <c r="A56" s="47" t="s">
        <v>347</v>
      </c>
      <c r="B56" s="43">
        <v>235229</v>
      </c>
      <c r="C56" s="47" t="s">
        <v>284</v>
      </c>
      <c r="D56" s="43"/>
      <c r="E56" s="108">
        <v>44012</v>
      </c>
      <c r="F56" s="119" t="s">
        <v>348</v>
      </c>
      <c r="G56" s="120"/>
      <c r="H56" s="121"/>
      <c r="I56" s="43"/>
      <c r="J56" s="47" t="s">
        <v>224</v>
      </c>
      <c r="K56" s="158">
        <v>63312499</v>
      </c>
      <c r="L56" s="70" t="s">
        <v>166</v>
      </c>
      <c r="M56" s="113" t="s">
        <v>35</v>
      </c>
      <c r="N56" s="113" t="s">
        <v>36</v>
      </c>
      <c r="O56" s="113" t="s">
        <v>36</v>
      </c>
      <c r="P56" s="127" t="s">
        <v>145</v>
      </c>
      <c r="Q56" s="69">
        <v>1</v>
      </c>
      <c r="R56" s="116">
        <v>25742</v>
      </c>
      <c r="S56" s="54" t="s">
        <v>349</v>
      </c>
      <c r="T56" s="118" t="str">
        <f t="shared" si="1"/>
        <v>010000069412574201625</v>
      </c>
      <c r="U56" s="47"/>
      <c r="V56" s="80">
        <f>IF(ISNA(VLOOKUP($K56,'Puma Jan'!$A:$O,6,FALSE)),"0",VLOOKUP($K56,'Puma Jan'!$A:$O,6,FALSE))</f>
        <v>88.42</v>
      </c>
      <c r="W56" s="80">
        <f>IF(ISNA(VLOOKUP($K56,'Puma Jan'!$A:$O,3,FALSE)),"0",VLOOKUP($K56,'Puma Jan'!$A:$O,3,FALSE))</f>
        <v>53.04</v>
      </c>
      <c r="X56" s="80">
        <f>IF(ISNA(VLOOKUP($K56,'Puma Feb'!$A:$O,6,FALSE)),"0",VLOOKUP($K56,'Puma Feb'!$A:$O,6,FALSE))</f>
        <v>200.98</v>
      </c>
      <c r="Y56" s="80">
        <f>IF(ISNA(VLOOKUP($K56,'Puma Feb'!$A:$O,3,FALSE)),"0",VLOOKUP($K56,'Puma Feb'!$A:$O,3,FALSE))</f>
        <v>115.84</v>
      </c>
      <c r="Z56" s="80">
        <f>IF(ISNA(VLOOKUP($K56,'Puma March'!$A:$O,6,FALSE)),"0",VLOOKUP($K56,'Puma March'!$A:$O,6,FALSE))</f>
        <v>387.35</v>
      </c>
      <c r="AA56" s="80">
        <f>IF(ISNA(VLOOKUP($K56,'Puma March'!$A:$O,3,FALSE)),"0",VLOOKUP($K56,'Puma March'!$A:$O,3,FALSE))</f>
        <v>190.87</v>
      </c>
      <c r="AB56" s="80">
        <f>IF(ISNA(VLOOKUP($K56,'Puma April'!$A:$O,6,FALSE)),"0",VLOOKUP($K56,'Puma April'!$A:$O,6,FALSE))</f>
        <v>433.32</v>
      </c>
      <c r="AC56" s="80">
        <f>IF(ISNA(VLOOKUP($K56,'Puma April'!$A:$O,3,FALSE)),"0",VLOOKUP($K56,'Puma April'!$A:$O,3,FALSE))</f>
        <v>221.96</v>
      </c>
      <c r="AD56" s="80">
        <f>IF(ISNA(VLOOKUP($K56,'Puma May'!$A:$O,6,FALSE)),"0",VLOOKUP($K56,'Puma May'!$A:$O,6,FALSE))</f>
        <v>312.82</v>
      </c>
      <c r="AE56" s="80">
        <f>IF(ISNA(VLOOKUP($K56,'Puma May'!$A:$O,3,FALSE)),"0",VLOOKUP($K56,'Puma May'!$A:$O,3,FALSE))</f>
        <v>154.13999999999999</v>
      </c>
      <c r="AF56" s="80">
        <f>IF(ISNA(VLOOKUP($K56,'Puma June'!$A:$O,6,FALSE)),"0",VLOOKUP($K56,'Puma June'!$A:$O,6,FALSE))</f>
        <v>466.2</v>
      </c>
      <c r="AG56" s="80">
        <f>IF(ISNA(VLOOKUP($K56,'Puma June'!$A:$O,3,FALSE)),"0",VLOOKUP($K56,'Puma June'!$A:$O,3,FALSE))</f>
        <v>215.75</v>
      </c>
      <c r="AH56" s="80">
        <f>IF(ISNA(VLOOKUP($K56,'Puma July'!$A:$O,6,FALSE)),"0",VLOOKUP($K56,'Puma July'!$A:$O,6,FALSE))</f>
        <v>511.06</v>
      </c>
      <c r="AI56" s="80">
        <f>IF(ISNA(VLOOKUP($K56,'Puma July'!$A:$O,3,FALSE)),"0",VLOOKUP($K56,'Puma July'!$A:$O,3,FALSE))</f>
        <v>221.23</v>
      </c>
      <c r="AJ56" s="80">
        <f>IF(ISNA(VLOOKUP($K56,'Puma Aug'!$A:$O,6,FALSE)),"0",VLOOKUP($K56,'Puma Aug'!$A:$O,6,FALSE))</f>
        <v>128.63999999999999</v>
      </c>
      <c r="AK56" s="80">
        <f>IF(ISNA(VLOOKUP($K56,'Puma Aug'!$A:$O,3,FALSE)),"0",VLOOKUP($K56,'Puma Aug'!$A:$O,3,FALSE))</f>
        <v>63.31</v>
      </c>
      <c r="AL56" s="80">
        <f>IF(ISNA(VLOOKUP($K56,'Puma Sep'!$A:$O,6,FALSE)),"0",VLOOKUP($K56,'Puma Sep'!$A:$O,6,FALSE))</f>
        <v>547.27</v>
      </c>
      <c r="AM56" s="80">
        <f>IF(ISNA(VLOOKUP($K56,'Puma Sep'!$A:$O,3,FALSE)),"0",VLOOKUP($K56,'Puma Sep'!$A:$O,3,FALSE))</f>
        <v>271.52</v>
      </c>
      <c r="AN56" s="80">
        <f>IF(ISNA(VLOOKUP($K56,'Puma Oct'!$A:$O,6,FALSE)),"0",VLOOKUP($K56,'Puma Oct'!$A:$O,6,FALSE))</f>
        <v>270.49</v>
      </c>
      <c r="AO56" s="80">
        <f>IF(ISNA(VLOOKUP($K56,'Puma Oct'!$A:$O,3,FALSE)),"0",VLOOKUP($K56,'Puma Oct'!$A:$O,3,FALSE))</f>
        <v>119.78</v>
      </c>
      <c r="AP56" s="38">
        <f>IF(ISNA(VLOOKUP($K56,'Puma Nov'!$A:$O,6,FALSE)),"0",VLOOKUP($K56,'Puma Nov'!$A:$O,6,FALSE))</f>
        <v>676.94</v>
      </c>
      <c r="AQ56" s="38">
        <f>IF(ISNA(VLOOKUP($K56,'Puma Nov'!$A:$O,3,FALSE)),"0",VLOOKUP($K56,'Puma Nov'!$A:$O,3,FALSE))</f>
        <v>292.19</v>
      </c>
      <c r="AR56" s="38">
        <f>IF(ISNA(VLOOKUP($K56,'Puma Dec'!$A:$O,6,FALSE)),"0",VLOOKUP($K56,'Puma Dec'!$A:$O,6,FALSE))</f>
        <v>279.23</v>
      </c>
      <c r="AS56" s="38">
        <f>IF(ISNA(VLOOKUP($K56,'Puma Dec'!$A:$O,3,FALSE)),"0",VLOOKUP($K56,'Puma Dec'!$A:$O,3,FALSE))</f>
        <v>140</v>
      </c>
      <c r="AT56" s="55">
        <f t="shared" si="2"/>
        <v>4302.72</v>
      </c>
      <c r="AU56" s="56">
        <f t="shared" si="2"/>
        <v>2059.63</v>
      </c>
      <c r="AV56" s="8"/>
    </row>
    <row r="57" spans="1:48" x14ac:dyDescent="0.3">
      <c r="A57" s="105" t="s">
        <v>350</v>
      </c>
      <c r="B57" s="43">
        <v>235227</v>
      </c>
      <c r="C57" s="47" t="s">
        <v>351</v>
      </c>
      <c r="D57" s="43"/>
      <c r="E57" s="108">
        <v>44012</v>
      </c>
      <c r="F57" s="119" t="s">
        <v>352</v>
      </c>
      <c r="G57" s="120"/>
      <c r="H57" s="121"/>
      <c r="I57" s="43"/>
      <c r="J57" s="47" t="s">
        <v>224</v>
      </c>
      <c r="K57" s="166">
        <v>63565435</v>
      </c>
      <c r="L57" s="70" t="s">
        <v>166</v>
      </c>
      <c r="M57" s="113" t="s">
        <v>35</v>
      </c>
      <c r="N57" s="113" t="s">
        <v>36</v>
      </c>
      <c r="O57" s="113" t="s">
        <v>36</v>
      </c>
      <c r="P57" s="114" t="s">
        <v>145</v>
      </c>
      <c r="Q57" s="123">
        <v>1</v>
      </c>
      <c r="R57" s="116">
        <v>25742</v>
      </c>
      <c r="S57" s="124" t="s">
        <v>353</v>
      </c>
      <c r="T57" s="118" t="str">
        <f t="shared" si="1"/>
        <v>010000069412574201611</v>
      </c>
      <c r="U57" s="47"/>
      <c r="V57" s="80">
        <f>IF(ISNA(VLOOKUP($K57,'Puma Jan'!$A:$O,6,FALSE)),"0",VLOOKUP($K57,'Puma Jan'!$A:$O,6,FALSE))</f>
        <v>537.73</v>
      </c>
      <c r="W57" s="80">
        <f>IF(ISNA(VLOOKUP($K57,'Puma Jan'!$A:$O,3,FALSE)),"0",VLOOKUP($K57,'Puma Jan'!$A:$O,3,FALSE))</f>
        <v>316.2</v>
      </c>
      <c r="X57" s="80">
        <f>IF(ISNA(VLOOKUP($K57,'Puma Feb'!$A:$O,6,FALSE)),"0",VLOOKUP($K57,'Puma Feb'!$A:$O,6,FALSE))</f>
        <v>702.1</v>
      </c>
      <c r="Y57" s="80">
        <f>IF(ISNA(VLOOKUP($K57,'Puma Feb'!$A:$O,3,FALSE)),"0",VLOOKUP($K57,'Puma Feb'!$A:$O,3,FALSE))</f>
        <v>397.57</v>
      </c>
      <c r="Z57" s="80">
        <f>IF(ISNA(VLOOKUP($K57,'Puma March'!$A:$O,6,FALSE)),"0",VLOOKUP($K57,'Puma March'!$A:$O,6,FALSE))</f>
        <v>1021.46</v>
      </c>
      <c r="AA57" s="80">
        <f>IF(ISNA(VLOOKUP($K57,'Puma March'!$A:$O,3,FALSE)),"0",VLOOKUP($K57,'Puma March'!$A:$O,3,FALSE))</f>
        <v>472.45</v>
      </c>
      <c r="AB57" s="80">
        <f>IF(ISNA(VLOOKUP($K57,'Puma April'!$A:$O,6,FALSE)),"0",VLOOKUP($K57,'Puma April'!$A:$O,6,FALSE))</f>
        <v>626.28</v>
      </c>
      <c r="AC57" s="80">
        <f>IF(ISNA(VLOOKUP($K57,'Puma April'!$A:$O,3,FALSE)),"0",VLOOKUP($K57,'Puma April'!$A:$O,3,FALSE))</f>
        <v>307.12</v>
      </c>
      <c r="AD57" s="80">
        <f>IF(ISNA(VLOOKUP($K57,'Puma May'!$A:$O,6,FALSE)),"0",VLOOKUP($K57,'Puma May'!$A:$O,6,FALSE))</f>
        <v>798.23</v>
      </c>
      <c r="AE57" s="80">
        <f>IF(ISNA(VLOOKUP($K57,'Puma May'!$A:$O,3,FALSE)),"0",VLOOKUP($K57,'Puma May'!$A:$O,3,FALSE))</f>
        <v>387.94</v>
      </c>
      <c r="AF57" s="80">
        <f>IF(ISNA(VLOOKUP($K57,'Puma June'!$A:$O,6,FALSE)),"0",VLOOKUP($K57,'Puma June'!$A:$O,6,FALSE))</f>
        <v>382.92</v>
      </c>
      <c r="AG57" s="80">
        <f>IF(ISNA(VLOOKUP($K57,'Puma June'!$A:$O,3,FALSE)),"0",VLOOKUP($K57,'Puma June'!$A:$O,3,FALSE))</f>
        <v>175.73</v>
      </c>
      <c r="AH57" s="80">
        <f>IF(ISNA(VLOOKUP($K57,'Puma July'!$A:$O,6,FALSE)),"0",VLOOKUP($K57,'Puma July'!$A:$O,6,FALSE))</f>
        <v>921.41</v>
      </c>
      <c r="AI57" s="80">
        <f>IF(ISNA(VLOOKUP($K57,'Puma July'!$A:$O,3,FALSE)),"0",VLOOKUP($K57,'Puma July'!$A:$O,3,FALSE))</f>
        <v>391.75</v>
      </c>
      <c r="AJ57" s="80">
        <f>IF(ISNA(VLOOKUP($K57,'Puma Aug'!$A:$O,6,FALSE)),"0",VLOOKUP($K57,'Puma Aug'!$A:$O,6,FALSE))</f>
        <v>363.21</v>
      </c>
      <c r="AK57" s="80">
        <f>IF(ISNA(VLOOKUP($K57,'Puma Aug'!$A:$O,3,FALSE)),"0",VLOOKUP($K57,'Puma Aug'!$A:$O,3,FALSE))</f>
        <v>180.53</v>
      </c>
      <c r="AL57" s="80">
        <f>IF(ISNA(VLOOKUP($K57,'Puma Sep'!$A:$O,6,FALSE)),"0",VLOOKUP($K57,'Puma Sep'!$A:$O,6,FALSE))</f>
        <v>182.75</v>
      </c>
      <c r="AM57" s="80">
        <f>IF(ISNA(VLOOKUP($K57,'Puma Sep'!$A:$O,3,FALSE)),"0",VLOOKUP($K57,'Puma Sep'!$A:$O,3,FALSE))</f>
        <v>92.91</v>
      </c>
      <c r="AN57" s="80">
        <f>IF(ISNA(VLOOKUP($K57,'Puma Oct'!$A:$O,6,FALSE)),"0",VLOOKUP($K57,'Puma Oct'!$A:$O,6,FALSE))</f>
        <v>548.21</v>
      </c>
      <c r="AO57" s="80">
        <f>IF(ISNA(VLOOKUP($K57,'Puma Oct'!$A:$O,3,FALSE)),"0",VLOOKUP($K57,'Puma Oct'!$A:$O,3,FALSE))</f>
        <v>245.5</v>
      </c>
      <c r="AP57" s="38">
        <f>IF(ISNA(VLOOKUP($K57,'Puma Nov'!$A:$O,6,FALSE)),"0",VLOOKUP($K57,'Puma Nov'!$A:$O,6,FALSE))</f>
        <v>626.72</v>
      </c>
      <c r="AQ57" s="38">
        <f>IF(ISNA(VLOOKUP($K57,'Puma Nov'!$A:$O,3,FALSE)),"0",VLOOKUP($K57,'Puma Nov'!$A:$O,3,FALSE))</f>
        <v>274.19</v>
      </c>
      <c r="AR57" s="38">
        <f>IF(ISNA(VLOOKUP($K57,'Puma Dec'!$A:$O,6,FALSE)),"0",VLOOKUP($K57,'Puma Dec'!$A:$O,6,FALSE))</f>
        <v>376.9</v>
      </c>
      <c r="AS57" s="38">
        <f>IF(ISNA(VLOOKUP($K57,'Puma Dec'!$A:$O,3,FALSE)),"0",VLOOKUP($K57,'Puma Dec'!$A:$O,3,FALSE))</f>
        <v>183.28</v>
      </c>
      <c r="AT57" s="55">
        <f t="shared" si="2"/>
        <v>7087.92</v>
      </c>
      <c r="AU57" s="56">
        <f t="shared" si="2"/>
        <v>3425.1699999999996</v>
      </c>
      <c r="AV57" s="8"/>
    </row>
    <row r="58" spans="1:48" x14ac:dyDescent="0.3">
      <c r="A58" s="47" t="s">
        <v>354</v>
      </c>
      <c r="B58" s="43">
        <v>235228</v>
      </c>
      <c r="C58" s="47" t="s">
        <v>355</v>
      </c>
      <c r="D58" s="43" t="s">
        <v>356</v>
      </c>
      <c r="E58" s="108">
        <v>44012</v>
      </c>
      <c r="F58" s="171" t="s">
        <v>357</v>
      </c>
      <c r="G58" s="120"/>
      <c r="H58" s="121" t="s">
        <v>42</v>
      </c>
      <c r="I58" s="43" t="s">
        <v>150</v>
      </c>
      <c r="J58" s="47" t="s">
        <v>151</v>
      </c>
      <c r="K58" s="166">
        <v>64429599</v>
      </c>
      <c r="L58" s="70" t="s">
        <v>166</v>
      </c>
      <c r="M58" s="113" t="s">
        <v>35</v>
      </c>
      <c r="N58" s="113" t="s">
        <v>36</v>
      </c>
      <c r="O58" s="113" t="s">
        <v>36</v>
      </c>
      <c r="P58" s="113" t="s">
        <v>190</v>
      </c>
      <c r="Q58" s="115">
        <v>1</v>
      </c>
      <c r="R58" s="113">
        <v>25742</v>
      </c>
      <c r="S58" s="113" t="s">
        <v>38</v>
      </c>
      <c r="T58" s="118" t="str">
        <f t="shared" si="1"/>
        <v>010000036312574200000</v>
      </c>
      <c r="U58" s="47"/>
      <c r="V58" s="80">
        <f>IF(ISNA(VLOOKUP($K58,'Puma Jan'!$A:$O,6,FALSE)),"0",VLOOKUP($K58,'Puma Jan'!$A:$O,6,FALSE))</f>
        <v>782.68</v>
      </c>
      <c r="W58" s="80">
        <f>IF(ISNA(VLOOKUP($K58,'Puma Jan'!$A:$O,3,FALSE)),"0",VLOOKUP($K58,'Puma Jan'!$A:$O,3,FALSE))</f>
        <v>478.99</v>
      </c>
      <c r="X58" s="80" t="str">
        <f>IF(ISNA(VLOOKUP($K58,'Puma Feb'!$A:$O,6,FALSE)),"0",VLOOKUP($K58,'Puma Feb'!$A:$O,6,FALSE))</f>
        <v>0</v>
      </c>
      <c r="Y58" s="80" t="str">
        <f>IF(ISNA(VLOOKUP($K58,'Puma Feb'!$A:$O,3,FALSE)),"0",VLOOKUP($K58,'Puma Feb'!$A:$O,3,FALSE))</f>
        <v>0</v>
      </c>
      <c r="Z58" s="80" t="str">
        <f>IF(ISNA(VLOOKUP($K58,'Puma March'!$A:$O,6,FALSE)),"0",VLOOKUP($K58,'Puma March'!$A:$O,6,FALSE))</f>
        <v>0</v>
      </c>
      <c r="AA58" s="80" t="str">
        <f>IF(ISNA(VLOOKUP($K58,'Puma March'!$A:$O,3,FALSE)),"0",VLOOKUP($K58,'Puma March'!$A:$O,3,FALSE))</f>
        <v>0</v>
      </c>
      <c r="AB58" s="80" t="str">
        <f>IF(ISNA(VLOOKUP($K58,'Puma April'!$A:$O,6,FALSE)),"0",VLOOKUP($K58,'Puma April'!$A:$O,6,FALSE))</f>
        <v>0</v>
      </c>
      <c r="AC58" s="80" t="str">
        <f>IF(ISNA(VLOOKUP($K58,'Puma April'!$A:$O,3,FALSE)),"0",VLOOKUP($K58,'Puma April'!$A:$O,3,FALSE))</f>
        <v>0</v>
      </c>
      <c r="AD58" s="80" t="str">
        <f>IF(ISNA(VLOOKUP($K58,'Puma May'!$A:$O,6,FALSE)),"0",VLOOKUP($K58,'Puma May'!$A:$O,6,FALSE))</f>
        <v>0</v>
      </c>
      <c r="AE58" s="80" t="str">
        <f>IF(ISNA(VLOOKUP($K58,'Puma May'!$A:$O,3,FALSE)),"0",VLOOKUP($K58,'Puma May'!$A:$O,3,FALSE))</f>
        <v>0</v>
      </c>
      <c r="AF58" s="80" t="str">
        <f>IF(ISNA(VLOOKUP($K58,'Puma June'!$A:$O,6,FALSE)),"0",VLOOKUP($K58,'Puma June'!$A:$O,6,FALSE))</f>
        <v>0</v>
      </c>
      <c r="AG58" s="80" t="str">
        <f>IF(ISNA(VLOOKUP($K58,'Puma June'!$A:$O,3,FALSE)),"0",VLOOKUP($K58,'Puma June'!$A:$O,3,FALSE))</f>
        <v>0</v>
      </c>
      <c r="AH58" s="80" t="str">
        <f>IF(ISNA(VLOOKUP($K58,'Puma July'!$A:$O,6,FALSE)),"0",VLOOKUP($K58,'Puma July'!$A:$O,6,FALSE))</f>
        <v>0</v>
      </c>
      <c r="AI58" s="80" t="str">
        <f>IF(ISNA(VLOOKUP($K58,'Puma July'!$A:$O,3,FALSE)),"0",VLOOKUP($K58,'Puma July'!$A:$O,3,FALSE))</f>
        <v>0</v>
      </c>
      <c r="AJ58" s="80">
        <f>IF(ISNA(VLOOKUP($K58,'Puma Aug'!$A:$O,6,FALSE)),"0",VLOOKUP($K58,'Puma Aug'!$A:$O,6,FALSE))</f>
        <v>610.51</v>
      </c>
      <c r="AK58" s="80">
        <f>IF(ISNA(VLOOKUP($K58,'Puma Aug'!$A:$O,3,FALSE)),"0",VLOOKUP($K58,'Puma Aug'!$A:$O,3,FALSE))</f>
        <v>317.22000000000003</v>
      </c>
      <c r="AL58" s="80" t="str">
        <f>IF(ISNA(VLOOKUP($K58,'Puma Sep'!$A:$O,6,FALSE)),"0",VLOOKUP($K58,'Puma Sep'!$A:$O,6,FALSE))</f>
        <v>0</v>
      </c>
      <c r="AM58" s="80" t="str">
        <f>IF(ISNA(VLOOKUP($K58,'Puma Sep'!$A:$O,3,FALSE)),"0",VLOOKUP($K58,'Puma Sep'!$A:$O,3,FALSE))</f>
        <v>0</v>
      </c>
      <c r="AN58" s="80" t="str">
        <f>IF(ISNA(VLOOKUP($K58,'Puma Oct'!$A:$O,6,FALSE)),"0",VLOOKUP($K58,'Puma Oct'!$A:$O,6,FALSE))</f>
        <v>0</v>
      </c>
      <c r="AO58" s="80" t="str">
        <f>IF(ISNA(VLOOKUP($K58,'Puma Oct'!$A:$O,3,FALSE)),"0",VLOOKUP($K58,'Puma Oct'!$A:$O,3,FALSE))</f>
        <v>0</v>
      </c>
      <c r="AP58" s="38">
        <f>IF(ISNA(VLOOKUP($K58,'Puma Nov'!$A:$O,6,FALSE)),"0",VLOOKUP($K58,'Puma Nov'!$A:$O,6,FALSE))</f>
        <v>1140.5</v>
      </c>
      <c r="AQ58" s="38">
        <f>IF(ISNA(VLOOKUP($K58,'Puma Nov'!$A:$O,3,FALSE)),"0",VLOOKUP($K58,'Puma Nov'!$A:$O,3,FALSE))</f>
        <v>500</v>
      </c>
      <c r="AR58" s="38">
        <f>IF(ISNA(VLOOKUP($K58,'Puma Dec'!$A:$O,6,FALSE)),"0",VLOOKUP($K58,'Puma Dec'!$A:$O,6,FALSE))</f>
        <v>2906.51</v>
      </c>
      <c r="AS58" s="38">
        <f>IF(ISNA(VLOOKUP($K58,'Puma Dec'!$A:$O,3,FALSE)),"0",VLOOKUP($K58,'Puma Dec'!$A:$O,3,FALSE))</f>
        <v>1364.27</v>
      </c>
      <c r="AT58" s="55">
        <f t="shared" si="2"/>
        <v>5440.2000000000007</v>
      </c>
      <c r="AU58" s="56">
        <f t="shared" si="2"/>
        <v>2660.4799999999996</v>
      </c>
      <c r="AV58" s="8"/>
    </row>
    <row r="59" spans="1:48" x14ac:dyDescent="0.3">
      <c r="A59" s="47" t="s">
        <v>358</v>
      </c>
      <c r="B59" s="43">
        <v>232918</v>
      </c>
      <c r="C59" s="167" t="s">
        <v>359</v>
      </c>
      <c r="D59" s="43"/>
      <c r="E59" s="108">
        <v>44012</v>
      </c>
      <c r="F59" s="168" t="s">
        <v>360</v>
      </c>
      <c r="G59" s="120">
        <v>0.7</v>
      </c>
      <c r="H59" s="121" t="s">
        <v>42</v>
      </c>
      <c r="I59" s="43" t="s">
        <v>150</v>
      </c>
      <c r="J59" s="167" t="s">
        <v>151</v>
      </c>
      <c r="K59" s="166">
        <v>65172354</v>
      </c>
      <c r="L59" s="70" t="s">
        <v>166</v>
      </c>
      <c r="M59" s="113" t="s">
        <v>35</v>
      </c>
      <c r="N59" s="113" t="s">
        <v>36</v>
      </c>
      <c r="O59" s="113" t="s">
        <v>36</v>
      </c>
      <c r="P59" s="164" t="s">
        <v>145</v>
      </c>
      <c r="Q59" s="69">
        <v>1</v>
      </c>
      <c r="R59" s="116">
        <v>25742</v>
      </c>
      <c r="S59" s="54" t="s">
        <v>361</v>
      </c>
      <c r="T59" s="118" t="str">
        <f t="shared" si="1"/>
        <v>010000069412574205517</v>
      </c>
      <c r="U59" s="47" t="s">
        <v>362</v>
      </c>
      <c r="V59" s="80">
        <f>IF(ISNA(VLOOKUP($K59,'Puma Jan'!$A:$O,6,FALSE)),"0",VLOOKUP($K59,'Puma Jan'!$A:$O,6,FALSE))</f>
        <v>424.62</v>
      </c>
      <c r="W59" s="80">
        <f>IF(ISNA(VLOOKUP($K59,'Puma Jan'!$A:$O,3,FALSE)),"0",VLOOKUP($K59,'Puma Jan'!$A:$O,3,FALSE))</f>
        <v>241.98</v>
      </c>
      <c r="X59" s="80">
        <f>IF(ISNA(VLOOKUP($K59,'Puma Feb'!$A:$O,6,FALSE)),"0",VLOOKUP($K59,'Puma Feb'!$A:$O,6,FALSE))</f>
        <v>503.2</v>
      </c>
      <c r="Y59" s="80">
        <f>IF(ISNA(VLOOKUP($K59,'Puma Feb'!$A:$O,3,FALSE)),"0",VLOOKUP($K59,'Puma Feb'!$A:$O,3,FALSE))</f>
        <v>279.7</v>
      </c>
      <c r="Z59" s="80">
        <f>IF(ISNA(VLOOKUP($K59,'Puma March'!$A:$O,6,FALSE)),"0",VLOOKUP($K59,'Puma March'!$A:$O,6,FALSE))</f>
        <v>694.59</v>
      </c>
      <c r="AA59" s="80">
        <f>IF(ISNA(VLOOKUP($K59,'Puma March'!$A:$O,3,FALSE)),"0",VLOOKUP($K59,'Puma March'!$A:$O,3,FALSE))</f>
        <v>314.81</v>
      </c>
      <c r="AB59" s="80" t="str">
        <f>IF(ISNA(VLOOKUP($K59,'Puma April'!$A:$O,6,FALSE)),"0",VLOOKUP($K59,'Puma April'!$A:$O,6,FALSE))</f>
        <v>0</v>
      </c>
      <c r="AC59" s="80" t="str">
        <f>IF(ISNA(VLOOKUP($K59,'Puma April'!$A:$O,3,FALSE)),"0",VLOOKUP($K59,'Puma April'!$A:$O,3,FALSE))</f>
        <v>0</v>
      </c>
      <c r="AD59" s="80" t="str">
        <f>IF(ISNA(VLOOKUP($K59,'Puma May'!$A:$O,6,FALSE)),"0",VLOOKUP($K59,'Puma May'!$A:$O,6,FALSE))</f>
        <v>0</v>
      </c>
      <c r="AE59" s="80" t="str">
        <f>IF(ISNA(VLOOKUP($K59,'Puma May'!$A:$O,3,FALSE)),"0",VLOOKUP($K59,'Puma May'!$A:$O,3,FALSE))</f>
        <v>0</v>
      </c>
      <c r="AF59" s="80" t="str">
        <f>IF(ISNA(VLOOKUP($K59,'Puma June'!$A:$O,6,FALSE)),"0",VLOOKUP($K59,'Puma June'!$A:$O,6,FALSE))</f>
        <v>0</v>
      </c>
      <c r="AG59" s="80" t="str">
        <f>IF(ISNA(VLOOKUP($K59,'Puma June'!$A:$O,3,FALSE)),"0",VLOOKUP($K59,'Puma June'!$A:$O,3,FALSE))</f>
        <v>0</v>
      </c>
      <c r="AH59" s="80" t="str">
        <f>IF(ISNA(VLOOKUP($K59,'Puma July'!$A:$O,6,FALSE)),"0",VLOOKUP($K59,'Puma July'!$A:$O,6,FALSE))</f>
        <v>0</v>
      </c>
      <c r="AI59" s="80" t="str">
        <f>IF(ISNA(VLOOKUP($K59,'Puma July'!$A:$O,3,FALSE)),"0",VLOOKUP($K59,'Puma July'!$A:$O,3,FALSE))</f>
        <v>0</v>
      </c>
      <c r="AJ59" s="80" t="str">
        <f>IF(ISNA(VLOOKUP($K59,'Puma Aug'!$A:$O,6,FALSE)),"0",VLOOKUP($K59,'Puma Aug'!$A:$O,6,FALSE))</f>
        <v>0</v>
      </c>
      <c r="AK59" s="80" t="str">
        <f>IF(ISNA(VLOOKUP($K59,'Puma Aug'!$A:$O,3,FALSE)),"0",VLOOKUP($K59,'Puma Aug'!$A:$O,3,FALSE))</f>
        <v>0</v>
      </c>
      <c r="AL59" s="80" t="str">
        <f>IF(ISNA(VLOOKUP($K59,'Puma Sep'!$A:$O,6,FALSE)),"0",VLOOKUP($K59,'Puma Sep'!$A:$O,6,FALSE))</f>
        <v>0</v>
      </c>
      <c r="AM59" s="80" t="str">
        <f>IF(ISNA(VLOOKUP($K59,'Puma Sep'!$A:$O,3,FALSE)),"0",VLOOKUP($K59,'Puma Sep'!$A:$O,3,FALSE))</f>
        <v>0</v>
      </c>
      <c r="AN59" s="80" t="str">
        <f>IF(ISNA(VLOOKUP($K59,'Puma Oct'!$A:$O,6,FALSE)),"0",VLOOKUP($K59,'Puma Oct'!$A:$O,6,FALSE))</f>
        <v>0</v>
      </c>
      <c r="AO59" s="80" t="str">
        <f>IF(ISNA(VLOOKUP($K59,'Puma Oct'!$A:$O,3,FALSE)),"0",VLOOKUP($K59,'Puma Oct'!$A:$O,3,FALSE))</f>
        <v>0</v>
      </c>
      <c r="AP59" s="38" t="str">
        <f>IF(ISNA(VLOOKUP($K59,'Puma Nov'!$A:$O,6,FALSE)),"0",VLOOKUP($K59,'Puma Nov'!$A:$O,6,FALSE))</f>
        <v>0</v>
      </c>
      <c r="AQ59" s="38" t="str">
        <f>IF(ISNA(VLOOKUP($K59,'Puma Nov'!$A:$O,3,FALSE)),"0",VLOOKUP($K59,'Puma Nov'!$A:$O,3,FALSE))</f>
        <v>0</v>
      </c>
      <c r="AR59" s="38" t="str">
        <f>IF(ISNA(VLOOKUP($K59,'Puma Dec'!$A:$O,6,FALSE)),"0",VLOOKUP($K59,'Puma Dec'!$A:$O,6,FALSE))</f>
        <v>0</v>
      </c>
      <c r="AS59" s="38" t="str">
        <f>IF(ISNA(VLOOKUP($K59,'Puma Dec'!$A:$O,3,FALSE)),"0",VLOOKUP($K59,'Puma Dec'!$A:$O,3,FALSE))</f>
        <v>0</v>
      </c>
      <c r="AT59" s="55">
        <f t="shared" si="2"/>
        <v>1622.4099999999999</v>
      </c>
      <c r="AU59" s="56">
        <f t="shared" si="2"/>
        <v>836.49</v>
      </c>
      <c r="AV59" s="8"/>
    </row>
    <row r="60" spans="1:48" x14ac:dyDescent="0.3">
      <c r="A60" s="105" t="s">
        <v>363</v>
      </c>
      <c r="B60" s="106">
        <v>232207</v>
      </c>
      <c r="C60" s="107" t="s">
        <v>207</v>
      </c>
      <c r="D60" s="43"/>
      <c r="E60" s="108"/>
      <c r="F60" s="136" t="s">
        <v>364</v>
      </c>
      <c r="G60" s="120"/>
      <c r="H60" s="121"/>
      <c r="I60" s="43"/>
      <c r="J60" s="125" t="s">
        <v>224</v>
      </c>
      <c r="K60" s="112">
        <v>65215294</v>
      </c>
      <c r="L60" s="70"/>
      <c r="M60" s="113" t="s">
        <v>35</v>
      </c>
      <c r="N60" s="113" t="s">
        <v>36</v>
      </c>
      <c r="O60" s="113" t="s">
        <v>36</v>
      </c>
      <c r="P60" s="114" t="s">
        <v>145</v>
      </c>
      <c r="Q60" s="115">
        <v>1</v>
      </c>
      <c r="R60" s="116">
        <v>25742</v>
      </c>
      <c r="S60" s="117" t="s">
        <v>349</v>
      </c>
      <c r="T60" s="118" t="str">
        <f t="shared" si="1"/>
        <v>010000069412574201625</v>
      </c>
      <c r="U60" s="47"/>
      <c r="V60" s="80" t="str">
        <f>IF(ISNA(VLOOKUP($K60,'Puma Jan'!$A:$O,6,FALSE)),"0",VLOOKUP($K60,'Puma Jan'!$A:$O,6,FALSE))</f>
        <v>0</v>
      </c>
      <c r="W60" s="80" t="str">
        <f>IF(ISNA(VLOOKUP($K60,'Puma Jan'!$A:$O,3,FALSE)),"0",VLOOKUP($K60,'Puma Jan'!$A:$O,3,FALSE))</f>
        <v>0</v>
      </c>
      <c r="X60" s="80" t="str">
        <f>IF(ISNA(VLOOKUP($K60,'Puma Feb'!$A:$O,6,FALSE)),"0",VLOOKUP($K60,'Puma Feb'!$A:$O,6,FALSE))</f>
        <v>0</v>
      </c>
      <c r="Y60" s="80" t="str">
        <f>IF(ISNA(VLOOKUP($K60,'Puma Feb'!$A:$O,3,FALSE)),"0",VLOOKUP($K60,'Puma Feb'!$A:$O,3,FALSE))</f>
        <v>0</v>
      </c>
      <c r="Z60" s="80" t="str">
        <f>IF(ISNA(VLOOKUP($K60,'Puma March'!$A:$O,6,FALSE)),"0",VLOOKUP($K60,'Puma March'!$A:$O,6,FALSE))</f>
        <v>0</v>
      </c>
      <c r="AA60" s="80" t="str">
        <f>IF(ISNA(VLOOKUP($K60,'Puma March'!$A:$O,3,FALSE)),"0",VLOOKUP($K60,'Puma March'!$A:$O,3,FALSE))</f>
        <v>0</v>
      </c>
      <c r="AB60" s="80" t="str">
        <f>IF(ISNA(VLOOKUP($K60,'Puma April'!$A:$O,6,FALSE)),"0",VLOOKUP($K60,'Puma April'!$A:$O,6,FALSE))</f>
        <v>0</v>
      </c>
      <c r="AC60" s="80" t="str">
        <f>IF(ISNA(VLOOKUP($K60,'Puma April'!$A:$O,3,FALSE)),"0",VLOOKUP($K60,'Puma April'!$A:$O,3,FALSE))</f>
        <v>0</v>
      </c>
      <c r="AD60" s="80" t="str">
        <f>IF(ISNA(VLOOKUP($K60,'Puma May'!$A:$O,6,FALSE)),"0",VLOOKUP($K60,'Puma May'!$A:$O,6,FALSE))</f>
        <v>0</v>
      </c>
      <c r="AE60" s="80" t="str">
        <f>IF(ISNA(VLOOKUP($K60,'Puma May'!$A:$O,3,FALSE)),"0",VLOOKUP($K60,'Puma May'!$A:$O,3,FALSE))</f>
        <v>0</v>
      </c>
      <c r="AF60" s="80" t="str">
        <f>IF(ISNA(VLOOKUP($K60,'Puma June'!$A:$O,6,FALSE)),"0",VLOOKUP($K60,'Puma June'!$A:$O,6,FALSE))</f>
        <v>0</v>
      </c>
      <c r="AG60" s="80" t="str">
        <f>IF(ISNA(VLOOKUP($K60,'Puma June'!$A:$O,3,FALSE)),"0",VLOOKUP($K60,'Puma June'!$A:$O,3,FALSE))</f>
        <v>0</v>
      </c>
      <c r="AH60" s="80" t="str">
        <f>IF(ISNA(VLOOKUP($K60,'Puma July'!$A:$O,6,FALSE)),"0",VLOOKUP($K60,'Puma July'!$A:$O,6,FALSE))</f>
        <v>0</v>
      </c>
      <c r="AI60" s="80" t="str">
        <f>IF(ISNA(VLOOKUP($K60,'Puma July'!$A:$O,3,FALSE)),"0",VLOOKUP($K60,'Puma July'!$A:$O,3,FALSE))</f>
        <v>0</v>
      </c>
      <c r="AJ60" s="80" t="str">
        <f>IF(ISNA(VLOOKUP($K60,'Puma Aug'!$A:$O,6,FALSE)),"0",VLOOKUP($K60,'Puma Aug'!$A:$O,6,FALSE))</f>
        <v>0</v>
      </c>
      <c r="AK60" s="80" t="str">
        <f>IF(ISNA(VLOOKUP($K60,'Puma Aug'!$A:$O,3,FALSE)),"0",VLOOKUP($K60,'Puma Aug'!$A:$O,3,FALSE))</f>
        <v>0</v>
      </c>
      <c r="AL60" s="80" t="str">
        <f>IF(ISNA(VLOOKUP($K60,'Puma Sep'!$A:$O,6,FALSE)),"0",VLOOKUP($K60,'Puma Sep'!$A:$O,6,FALSE))</f>
        <v>0</v>
      </c>
      <c r="AM60" s="80" t="str">
        <f>IF(ISNA(VLOOKUP($K60,'Puma Sep'!$A:$O,3,FALSE)),"0",VLOOKUP($K60,'Puma Sep'!$A:$O,3,FALSE))</f>
        <v>0</v>
      </c>
      <c r="AN60" s="80" t="str">
        <f>IF(ISNA(VLOOKUP($K60,'Puma Oct'!$A:$O,6,FALSE)),"0",VLOOKUP($K60,'Puma Oct'!$A:$O,6,FALSE))</f>
        <v>0</v>
      </c>
      <c r="AO60" s="80" t="str">
        <f>IF(ISNA(VLOOKUP($K60,'Puma Oct'!$A:$O,3,FALSE)),"0",VLOOKUP($K60,'Puma Oct'!$A:$O,3,FALSE))</f>
        <v>0</v>
      </c>
      <c r="AP60" s="38" t="str">
        <f>IF(ISNA(VLOOKUP($K60,'Puma Nov'!$A:$O,6,FALSE)),"0",VLOOKUP($K60,'Puma Nov'!$A:$O,6,FALSE))</f>
        <v>0</v>
      </c>
      <c r="AQ60" s="38" t="str">
        <f>IF(ISNA(VLOOKUP($K60,'Puma Nov'!$A:$O,3,FALSE)),"0",VLOOKUP($K60,'Puma Nov'!$A:$O,3,FALSE))</f>
        <v>0</v>
      </c>
      <c r="AR60" s="38" t="str">
        <f>IF(ISNA(VLOOKUP($K60,'Puma Dec'!$A:$O,6,FALSE)),"0",VLOOKUP($K60,'Puma Dec'!$A:$O,6,FALSE))</f>
        <v>0</v>
      </c>
      <c r="AS60" s="38" t="str">
        <f>IF(ISNA(VLOOKUP($K60,'Puma Dec'!$A:$O,3,FALSE)),"0",VLOOKUP($K60,'Puma Dec'!$A:$O,3,FALSE))</f>
        <v>0</v>
      </c>
      <c r="AT60" s="55">
        <f t="shared" si="2"/>
        <v>0</v>
      </c>
      <c r="AU60" s="56">
        <f t="shared" si="2"/>
        <v>0</v>
      </c>
      <c r="AV60" s="8"/>
    </row>
    <row r="61" spans="1:48" x14ac:dyDescent="0.3">
      <c r="A61" s="105" t="s">
        <v>365</v>
      </c>
      <c r="B61" s="106">
        <v>233325</v>
      </c>
      <c r="C61" s="107" t="s">
        <v>366</v>
      </c>
      <c r="D61" s="43"/>
      <c r="E61" s="108">
        <v>44012</v>
      </c>
      <c r="F61" s="109" t="s">
        <v>367</v>
      </c>
      <c r="G61" s="120"/>
      <c r="H61" s="121"/>
      <c r="I61" s="43"/>
      <c r="J61" s="125" t="s">
        <v>368</v>
      </c>
      <c r="K61" s="227">
        <v>65406208</v>
      </c>
      <c r="L61" s="70"/>
      <c r="M61" s="113" t="s">
        <v>35</v>
      </c>
      <c r="N61" s="113" t="s">
        <v>36</v>
      </c>
      <c r="O61" s="113" t="s">
        <v>36</v>
      </c>
      <c r="P61" s="114" t="s">
        <v>145</v>
      </c>
      <c r="Q61" s="115">
        <v>5</v>
      </c>
      <c r="R61" s="116">
        <v>25742</v>
      </c>
      <c r="S61" s="117">
        <v>11620</v>
      </c>
      <c r="T61" s="118" t="str">
        <f t="shared" si="1"/>
        <v>010000069452574211620</v>
      </c>
      <c r="U61" s="47"/>
      <c r="V61" s="80">
        <f>IF(ISNA(VLOOKUP($K61,'Puma Jan'!$A:$O,6,FALSE)),"0",VLOOKUP($K61,'Puma Jan'!$A:$O,6,FALSE))</f>
        <v>680.02</v>
      </c>
      <c r="W61" s="80">
        <f>IF(ISNA(VLOOKUP($K61,'Puma Jan'!$A:$O,3,FALSE)),"0",VLOOKUP($K61,'Puma Jan'!$A:$O,3,FALSE))</f>
        <v>403.29</v>
      </c>
      <c r="X61" s="80">
        <f>IF(ISNA(VLOOKUP($K61,'Puma Feb'!$A:$O,6,FALSE)),"0",VLOOKUP($K61,'Puma Feb'!$A:$O,6,FALSE))</f>
        <v>688.09</v>
      </c>
      <c r="Y61" s="80">
        <f>IF(ISNA(VLOOKUP($K61,'Puma Feb'!$A:$O,3,FALSE)),"0",VLOOKUP($K61,'Puma Feb'!$A:$O,3,FALSE))</f>
        <v>378.74</v>
      </c>
      <c r="Z61" s="80">
        <f>IF(ISNA(VLOOKUP($K61,'Puma March'!$A:$O,6,FALSE)),"0",VLOOKUP($K61,'Puma March'!$A:$O,6,FALSE))</f>
        <v>898.77</v>
      </c>
      <c r="AA61" s="80">
        <f>IF(ISNA(VLOOKUP($K61,'Puma March'!$A:$O,3,FALSE)),"0",VLOOKUP($K61,'Puma March'!$A:$O,3,FALSE))</f>
        <v>436.96</v>
      </c>
      <c r="AB61" s="80">
        <f>IF(ISNA(VLOOKUP($K61,'Puma April'!$A:$O,6,FALSE)),"0",VLOOKUP($K61,'Puma April'!$A:$O,6,FALSE))</f>
        <v>463.14</v>
      </c>
      <c r="AC61" s="80">
        <f>IF(ISNA(VLOOKUP($K61,'Puma April'!$A:$O,3,FALSE)),"0",VLOOKUP($K61,'Puma April'!$A:$O,3,FALSE))</f>
        <v>218.62</v>
      </c>
      <c r="AD61" s="80">
        <f>IF(ISNA(VLOOKUP($K61,'Puma May'!$A:$O,6,FALSE)),"0",VLOOKUP($K61,'Puma May'!$A:$O,6,FALSE))</f>
        <v>957.7</v>
      </c>
      <c r="AE61" s="80">
        <f>IF(ISNA(VLOOKUP($K61,'Puma May'!$A:$O,3,FALSE)),"0",VLOOKUP($K61,'Puma May'!$A:$O,3,FALSE))</f>
        <v>463.52</v>
      </c>
      <c r="AF61" s="80">
        <f>IF(ISNA(VLOOKUP($K61,'Puma June'!$A:$O,6,FALSE)),"0",VLOOKUP($K61,'Puma June'!$A:$O,6,FALSE))</f>
        <v>778.07</v>
      </c>
      <c r="AG61" s="80">
        <f>IF(ISNA(VLOOKUP($K61,'Puma June'!$A:$O,3,FALSE)),"0",VLOOKUP($K61,'Puma June'!$A:$O,3,FALSE))</f>
        <v>355.72</v>
      </c>
      <c r="AH61" s="80">
        <f>IF(ISNA(VLOOKUP($K61,'Puma July'!$A:$O,6,FALSE)),"0",VLOOKUP($K61,'Puma July'!$A:$O,6,FALSE))</f>
        <v>385.85</v>
      </c>
      <c r="AI61" s="80">
        <f>IF(ISNA(VLOOKUP($K61,'Puma July'!$A:$O,3,FALSE)),"0",VLOOKUP($K61,'Puma July'!$A:$O,3,FALSE))</f>
        <v>175.37</v>
      </c>
      <c r="AJ61" s="80">
        <f>IF(ISNA(VLOOKUP($K61,'Puma Aug'!$A:$O,6,FALSE)),"0",VLOOKUP($K61,'Puma Aug'!$A:$O,6,FALSE))</f>
        <v>294.86</v>
      </c>
      <c r="AK61" s="80">
        <f>IF(ISNA(VLOOKUP($K61,'Puma Aug'!$A:$O,3,FALSE)),"0",VLOOKUP($K61,'Puma Aug'!$A:$O,3,FALSE))</f>
        <v>145.33000000000001</v>
      </c>
      <c r="AL61" s="80">
        <f>IF(ISNA(VLOOKUP($K61,'Puma Sep'!$A:$O,6,FALSE)),"0",VLOOKUP($K61,'Puma Sep'!$A:$O,6,FALSE))</f>
        <v>329.39</v>
      </c>
      <c r="AM61" s="80">
        <f>IF(ISNA(VLOOKUP($K61,'Puma Sep'!$A:$O,3,FALSE)),"0",VLOOKUP($K61,'Puma Sep'!$A:$O,3,FALSE))</f>
        <v>163.62</v>
      </c>
      <c r="AN61" s="80" t="str">
        <f>IF(ISNA(VLOOKUP($K61,'Puma Oct'!$A:$O,6,FALSE)),"0",VLOOKUP($K61,'Puma Oct'!$A:$O,6,FALSE))</f>
        <v>0</v>
      </c>
      <c r="AO61" s="80" t="str">
        <f>IF(ISNA(VLOOKUP($K61,'Puma Oct'!$A:$O,3,FALSE)),"0",VLOOKUP($K61,'Puma Oct'!$A:$O,3,FALSE))</f>
        <v>0</v>
      </c>
      <c r="AP61" s="38" t="str">
        <f>IF(ISNA(VLOOKUP($K61,'Puma Nov'!$A:$O,6,FALSE)),"0",VLOOKUP($K61,'Puma Nov'!$A:$O,6,FALSE))</f>
        <v>0</v>
      </c>
      <c r="AQ61" s="38" t="str">
        <f>IF(ISNA(VLOOKUP($K61,'Puma Nov'!$A:$O,3,FALSE)),"0",VLOOKUP($K61,'Puma Nov'!$A:$O,3,FALSE))</f>
        <v>0</v>
      </c>
      <c r="AR61" s="38" t="str">
        <f>IF(ISNA(VLOOKUP($K61,'Puma Dec'!$A:$O,6,FALSE)),"0",VLOOKUP($K61,'Puma Dec'!$A:$O,6,FALSE))</f>
        <v>0</v>
      </c>
      <c r="AS61" s="38" t="str">
        <f>IF(ISNA(VLOOKUP($K61,'Puma Dec'!$A:$O,3,FALSE)),"0",VLOOKUP($K61,'Puma Dec'!$A:$O,3,FALSE))</f>
        <v>0</v>
      </c>
      <c r="AT61" s="55">
        <f t="shared" si="2"/>
        <v>5475.8899999999994</v>
      </c>
      <c r="AU61" s="56">
        <f t="shared" si="2"/>
        <v>2741.17</v>
      </c>
      <c r="AV61" s="8"/>
    </row>
    <row r="62" spans="1:48" x14ac:dyDescent="0.3">
      <c r="A62" s="105" t="s">
        <v>365</v>
      </c>
      <c r="B62" s="106">
        <v>233325</v>
      </c>
      <c r="C62" s="107" t="s">
        <v>366</v>
      </c>
      <c r="D62" s="43"/>
      <c r="E62" s="108">
        <v>44012</v>
      </c>
      <c r="F62" s="109" t="s">
        <v>367</v>
      </c>
      <c r="G62" s="120"/>
      <c r="H62" s="121"/>
      <c r="I62" s="43"/>
      <c r="J62" s="125" t="s">
        <v>368</v>
      </c>
      <c r="K62">
        <v>66004853</v>
      </c>
      <c r="L62" s="70"/>
      <c r="M62" s="113"/>
      <c r="N62" s="113"/>
      <c r="O62" s="113"/>
      <c r="P62" s="114"/>
      <c r="Q62" s="115"/>
      <c r="R62" s="116"/>
      <c r="S62" s="117"/>
      <c r="T62" s="118"/>
      <c r="U62" s="47"/>
      <c r="V62" s="80"/>
      <c r="W62" s="80"/>
      <c r="X62" s="80"/>
      <c r="Y62" s="80"/>
      <c r="Z62" s="80"/>
      <c r="AA62" s="80"/>
      <c r="AB62" s="80"/>
      <c r="AC62" s="80"/>
      <c r="AD62" s="80"/>
      <c r="AE62" s="80"/>
      <c r="AF62" s="80"/>
      <c r="AG62" s="80"/>
      <c r="AH62" s="80"/>
      <c r="AI62" s="80"/>
      <c r="AJ62" s="80"/>
      <c r="AK62" s="80"/>
      <c r="AL62" s="80"/>
      <c r="AM62" s="80"/>
      <c r="AN62" s="80"/>
      <c r="AO62" s="80"/>
      <c r="AP62" s="38">
        <f>IF(ISNA(VLOOKUP($K62,'Puma Nov'!$A:$O,6,FALSE)),"0",VLOOKUP($K62,'Puma Nov'!$A:$O,6,FALSE))</f>
        <v>700.98</v>
      </c>
      <c r="AQ62" s="38">
        <f>IF(ISNA(VLOOKUP($K62,'Puma Nov'!$A:$O,3,FALSE)),"0",VLOOKUP($K62,'Puma Nov'!$A:$O,3,FALSE))</f>
        <v>298.73</v>
      </c>
      <c r="AR62" s="38">
        <f>IF(ISNA(VLOOKUP($K62,'Puma Dec'!$A:$O,6,FALSE)),"0",VLOOKUP($K62,'Puma Dec'!$A:$O,6,FALSE))</f>
        <v>1272.3699999999999</v>
      </c>
      <c r="AS62" s="38">
        <f>IF(ISNA(VLOOKUP($K62,'Puma Dec'!$A:$O,3,FALSE)),"0",VLOOKUP($K62,'Puma Dec'!$A:$O,3,FALSE))</f>
        <v>579.07000000000005</v>
      </c>
      <c r="AT62" s="55">
        <f t="shared" si="2"/>
        <v>1973.35</v>
      </c>
      <c r="AU62" s="56">
        <f t="shared" si="2"/>
        <v>877.80000000000007</v>
      </c>
      <c r="AV62" s="8"/>
    </row>
    <row r="63" spans="1:48" x14ac:dyDescent="0.3">
      <c r="A63" s="47" t="s">
        <v>369</v>
      </c>
      <c r="B63" s="43">
        <v>232951</v>
      </c>
      <c r="C63" s="47" t="s">
        <v>370</v>
      </c>
      <c r="D63" s="43"/>
      <c r="E63" s="108">
        <v>44012</v>
      </c>
      <c r="F63" s="119" t="s">
        <v>371</v>
      </c>
      <c r="G63" s="120"/>
      <c r="H63" s="121"/>
      <c r="I63" s="43"/>
      <c r="J63" s="47" t="s">
        <v>200</v>
      </c>
      <c r="K63" s="158">
        <v>66095836</v>
      </c>
      <c r="L63" s="70" t="s">
        <v>152</v>
      </c>
      <c r="M63" s="113" t="s">
        <v>35</v>
      </c>
      <c r="N63" s="113" t="s">
        <v>36</v>
      </c>
      <c r="O63" s="113" t="s">
        <v>36</v>
      </c>
      <c r="P63" s="114" t="s">
        <v>145</v>
      </c>
      <c r="Q63" s="123">
        <v>1</v>
      </c>
      <c r="R63" s="116">
        <v>25742</v>
      </c>
      <c r="S63" s="117" t="s">
        <v>372</v>
      </c>
      <c r="T63" s="118" t="str">
        <f t="shared" si="1"/>
        <v>010000069412574201832</v>
      </c>
      <c r="U63" s="47" t="s">
        <v>373</v>
      </c>
      <c r="V63" s="80">
        <f>IF(ISNA(VLOOKUP($K63,'Puma Jan'!$A:$O,6,FALSE)),"0",VLOOKUP($K63,'Puma Jan'!$A:$O,6,FALSE))</f>
        <v>137.19</v>
      </c>
      <c r="W63" s="80">
        <f>IF(ISNA(VLOOKUP($K63,'Puma Jan'!$A:$O,3,FALSE)),"0",VLOOKUP($K63,'Puma Jan'!$A:$O,3,FALSE))</f>
        <v>71.760000000000005</v>
      </c>
      <c r="X63" s="80">
        <f>IF(ISNA(VLOOKUP($K63,'Puma Feb'!$A:$O,6,FALSE)),"0",VLOOKUP($K63,'Puma Feb'!$A:$O,6,FALSE))</f>
        <v>186.5</v>
      </c>
      <c r="Y63" s="80">
        <f>IF(ISNA(VLOOKUP($K63,'Puma Feb'!$A:$O,3,FALSE)),"0",VLOOKUP($K63,'Puma Feb'!$A:$O,3,FALSE))</f>
        <v>101.35</v>
      </c>
      <c r="Z63" s="80">
        <f>IF(ISNA(VLOOKUP($K63,'Puma March'!$A:$O,6,FALSE)),"0",VLOOKUP($K63,'Puma March'!$A:$O,6,FALSE))</f>
        <v>394.21</v>
      </c>
      <c r="AA63" s="80">
        <f>IF(ISNA(VLOOKUP($K63,'Puma March'!$A:$O,3,FALSE)),"0",VLOOKUP($K63,'Puma March'!$A:$O,3,FALSE))</f>
        <v>199.64</v>
      </c>
      <c r="AB63" s="80">
        <f>IF(ISNA(VLOOKUP($K63,'Puma April'!$A:$O,6,FALSE)),"0",VLOOKUP($K63,'Puma April'!$A:$O,6,FALSE))</f>
        <v>210.58</v>
      </c>
      <c r="AC63" s="80">
        <f>IF(ISNA(VLOOKUP($K63,'Puma April'!$A:$O,3,FALSE)),"0",VLOOKUP($K63,'Puma April'!$A:$O,3,FALSE))</f>
        <v>120.02</v>
      </c>
      <c r="AD63" s="80">
        <f>IF(ISNA(VLOOKUP($K63,'Puma May'!$A:$O,6,FALSE)),"0",VLOOKUP($K63,'Puma May'!$A:$O,6,FALSE))</f>
        <v>65.98</v>
      </c>
      <c r="AE63" s="80">
        <f>IF(ISNA(VLOOKUP($K63,'Puma May'!$A:$O,3,FALSE)),"0",VLOOKUP($K63,'Puma May'!$A:$O,3,FALSE))</f>
        <v>30.33</v>
      </c>
      <c r="AF63" s="80">
        <f>IF(ISNA(VLOOKUP($K63,'Puma June'!$A:$O,6,FALSE)),"0",VLOOKUP($K63,'Puma June'!$A:$O,6,FALSE))</f>
        <v>214.82</v>
      </c>
      <c r="AG63" s="80">
        <f>IF(ISNA(VLOOKUP($K63,'Puma June'!$A:$O,3,FALSE)),"0",VLOOKUP($K63,'Puma June'!$A:$O,3,FALSE))</f>
        <v>107.7</v>
      </c>
      <c r="AH63" s="80">
        <f>IF(ISNA(VLOOKUP($K63,'Puma July'!$A:$O,6,FALSE)),"0",VLOOKUP($K63,'Puma July'!$A:$O,6,FALSE))</f>
        <v>119.47</v>
      </c>
      <c r="AI63" s="80">
        <f>IF(ISNA(VLOOKUP($K63,'Puma July'!$A:$O,3,FALSE)),"0",VLOOKUP($K63,'Puma July'!$A:$O,3,FALSE))</f>
        <v>62.43</v>
      </c>
      <c r="AJ63" s="80">
        <f>IF(ISNA(VLOOKUP($K63,'Puma Aug'!$A:$O,6,FALSE)),"0",VLOOKUP($K63,'Puma Aug'!$A:$O,6,FALSE))</f>
        <v>271.83999999999997</v>
      </c>
      <c r="AK63" s="80">
        <f>IF(ISNA(VLOOKUP($K63,'Puma Aug'!$A:$O,3,FALSE)),"0",VLOOKUP($K63,'Puma Aug'!$A:$O,3,FALSE))</f>
        <v>153.91999999999999</v>
      </c>
      <c r="AL63" s="80">
        <f>IF(ISNA(VLOOKUP($K63,'Puma Sep'!$A:$O,6,FALSE)),"0",VLOOKUP($K63,'Puma Sep'!$A:$O,6,FALSE))</f>
        <v>404.27</v>
      </c>
      <c r="AM63" s="80">
        <f>IF(ISNA(VLOOKUP($K63,'Puma Sep'!$A:$O,3,FALSE)),"0",VLOOKUP($K63,'Puma Sep'!$A:$O,3,FALSE))</f>
        <v>238.84</v>
      </c>
      <c r="AN63" s="80">
        <f>IF(ISNA(VLOOKUP($K63,'Puma Oct'!$A:$O,6,FALSE)),"0",VLOOKUP($K63,'Puma Oct'!$A:$O,6,FALSE))</f>
        <v>471.85</v>
      </c>
      <c r="AO63" s="80">
        <f>IF(ISNA(VLOOKUP($K63,'Puma Oct'!$A:$O,3,FALSE)),"0",VLOOKUP($K63,'Puma Oct'!$A:$O,3,FALSE))</f>
        <v>249.4</v>
      </c>
      <c r="AP63" s="38">
        <f>IF(ISNA(VLOOKUP($K63,'Puma Nov'!$A:$O,6,FALSE)),"0",VLOOKUP($K63,'Puma Nov'!$A:$O,6,FALSE))</f>
        <v>352.29</v>
      </c>
      <c r="AQ63" s="38">
        <f>IF(ISNA(VLOOKUP($K63,'Puma Nov'!$A:$O,3,FALSE)),"0",VLOOKUP($K63,'Puma Nov'!$A:$O,3,FALSE))</f>
        <v>186.61</v>
      </c>
      <c r="AR63" s="38">
        <f>IF(ISNA(VLOOKUP($K63,'Puma Dec'!$A:$O,6,FALSE)),"0",VLOOKUP($K63,'Puma Dec'!$A:$O,6,FALSE))</f>
        <v>201.11</v>
      </c>
      <c r="AS63" s="38">
        <f>IF(ISNA(VLOOKUP($K63,'Puma Dec'!$A:$O,3,FALSE)),"0",VLOOKUP($K63,'Puma Dec'!$A:$O,3,FALSE))</f>
        <v>110.13</v>
      </c>
      <c r="AT63" s="55">
        <f t="shared" si="2"/>
        <v>3030.1099999999997</v>
      </c>
      <c r="AU63" s="56">
        <f t="shared" si="2"/>
        <v>1632.1299999999999</v>
      </c>
      <c r="AV63" s="8"/>
    </row>
    <row r="64" spans="1:48" x14ac:dyDescent="0.3">
      <c r="A64" s="105" t="s">
        <v>49</v>
      </c>
      <c r="B64" s="106">
        <v>113197</v>
      </c>
      <c r="C64" s="107" t="s">
        <v>641</v>
      </c>
      <c r="D64" s="43"/>
      <c r="E64" s="108">
        <v>44012</v>
      </c>
      <c r="F64" s="109" t="s">
        <v>51</v>
      </c>
      <c r="G64" s="120"/>
      <c r="H64" s="121"/>
      <c r="I64" s="43"/>
      <c r="J64" s="109" t="s">
        <v>374</v>
      </c>
      <c r="K64">
        <v>56398273</v>
      </c>
      <c r="L64" s="70" t="s">
        <v>166</v>
      </c>
      <c r="M64" s="113" t="s">
        <v>35</v>
      </c>
      <c r="N64" s="113" t="s">
        <v>36</v>
      </c>
      <c r="O64" s="113" t="s">
        <v>36</v>
      </c>
      <c r="P64" s="114" t="s">
        <v>55</v>
      </c>
      <c r="Q64" s="148">
        <v>1</v>
      </c>
      <c r="R64" s="116">
        <v>25742</v>
      </c>
      <c r="S64" s="117" t="s">
        <v>38</v>
      </c>
      <c r="T64" s="118" t="str">
        <f>CONCATENATE(M64,N64,O64,P64,Q64,R64,S64)</f>
        <v>010000026912574200000</v>
      </c>
      <c r="U64" s="47" t="s">
        <v>661</v>
      </c>
      <c r="V64" s="80" t="str">
        <f>IF(ISNA(VLOOKUP($K64,'Puma Jan'!$A:$O,6,FALSE)),"0",VLOOKUP($K64,'Puma Jan'!$A:$O,6,FALSE))</f>
        <v>0</v>
      </c>
      <c r="W64" s="80" t="str">
        <f>IF(ISNA(VLOOKUP($K64,'Puma Jan'!$A:$O,3,FALSE)),"0",VLOOKUP($K64,'Puma Jan'!$A:$O,3,FALSE))</f>
        <v>0</v>
      </c>
      <c r="X64" s="80" t="str">
        <f>IF(ISNA(VLOOKUP($K64,'Puma Feb'!$A:$O,6,FALSE)),"0",VLOOKUP($K64,'Puma Feb'!$A:$O,6,FALSE))</f>
        <v>0</v>
      </c>
      <c r="Y64" s="80" t="str">
        <f>IF(ISNA(VLOOKUP($K64,'Puma Feb'!$A:$O,3,FALSE)),"0",VLOOKUP($K64,'Puma Feb'!$A:$O,3,FALSE))</f>
        <v>0</v>
      </c>
      <c r="Z64" s="80">
        <f>IF(ISNA(VLOOKUP($K64,'Puma March'!$A:$O,6,FALSE)),"0",VLOOKUP($K64,'Puma March'!$A:$O,6,FALSE))</f>
        <v>8</v>
      </c>
      <c r="AA64" s="80">
        <f>IF(ISNA(VLOOKUP($K64,'Puma March'!$A:$O,3,FALSE)),"0",VLOOKUP($K64,'Puma March'!$A:$O,3,FALSE))</f>
        <v>0</v>
      </c>
      <c r="AB64" s="80">
        <f>IF(ISNA(VLOOKUP($K64,'Puma April'!$A:$O,6,FALSE)),"0",VLOOKUP($K64,'Puma April'!$A:$O,6,FALSE))</f>
        <v>90.5</v>
      </c>
      <c r="AC64" s="80">
        <f>IF(ISNA(VLOOKUP($K64,'Puma April'!$A:$O,3,FALSE)),"0",VLOOKUP($K64,'Puma April'!$A:$O,3,FALSE))</f>
        <v>45.02</v>
      </c>
      <c r="AD64" s="80">
        <f>IF(ISNA(VLOOKUP($K64,'Puma May'!$A:$O,6,FALSE)),"0",VLOOKUP($K64,'Puma May'!$A:$O,6,FALSE))</f>
        <v>150.82</v>
      </c>
      <c r="AE64" s="80">
        <f>IF(ISNA(VLOOKUP($K64,'Puma May'!$A:$O,3,FALSE)),"0",VLOOKUP($K64,'Puma May'!$A:$O,3,FALSE))</f>
        <v>41.83</v>
      </c>
      <c r="AF64" s="80" t="str">
        <f>IF(ISNA(VLOOKUP($K64,'Puma June'!$A:$O,6,FALSE)),"0",VLOOKUP($K64,'Puma June'!$A:$O,6,FALSE))</f>
        <v>0</v>
      </c>
      <c r="AG64" s="80" t="str">
        <f>IF(ISNA(VLOOKUP($K64,'Puma June'!$A:$O,3,FALSE)),"0",VLOOKUP($K64,'Puma June'!$A:$O,3,FALSE))</f>
        <v>0</v>
      </c>
      <c r="AH64" s="80">
        <f>IF(ISNA(VLOOKUP($K64,'Puma July'!$A:$O,6,FALSE)),"0",VLOOKUP($K64,'Puma July'!$A:$O,6,FALSE))</f>
        <v>281.48</v>
      </c>
      <c r="AI64" s="80">
        <f>IF(ISNA(VLOOKUP($K64,'Puma July'!$A:$O,3,FALSE)),"0",VLOOKUP($K64,'Puma July'!$A:$O,3,FALSE))</f>
        <v>127.99</v>
      </c>
      <c r="AJ64" s="80">
        <f>IF(ISNA(VLOOKUP($K64,'Puma Aug'!$A:$O,6,FALSE)),"0",VLOOKUP($K64,'Puma Aug'!$A:$O,6,FALSE))</f>
        <v>123.37</v>
      </c>
      <c r="AK64" s="80">
        <f>IF(ISNA(VLOOKUP($K64,'Puma Aug'!$A:$O,3,FALSE)),"0",VLOOKUP($K64,'Puma Aug'!$A:$O,3,FALSE))</f>
        <v>63.37</v>
      </c>
      <c r="AL64" s="80">
        <f>IF(ISNA(VLOOKUP($K64,'Puma Sep'!$A:$O,6,FALSE)),"0",VLOOKUP($K64,'Puma Sep'!$A:$O,6,FALSE))</f>
        <v>87.36</v>
      </c>
      <c r="AM64" s="80">
        <f>IF(ISNA(VLOOKUP($K64,'Puma Sep'!$A:$O,3,FALSE)),"0",VLOOKUP($K64,'Puma Sep'!$A:$O,3,FALSE))</f>
        <v>42.39</v>
      </c>
      <c r="AN64" s="80" t="str">
        <f>IF(ISNA(VLOOKUP($K64,'Puma Oct'!$A:$O,6,FALSE)),"0",VLOOKUP($K64,'Puma Oct'!$A:$O,6,FALSE))</f>
        <v>0</v>
      </c>
      <c r="AO64" s="80" t="str">
        <f>IF(ISNA(VLOOKUP($K64,'Puma Oct'!$A:$O,3,FALSE)),"0",VLOOKUP($K64,'Puma Oct'!$A:$O,3,FALSE))</f>
        <v>0</v>
      </c>
      <c r="AP64" s="38" t="str">
        <f>IF(ISNA(VLOOKUP($K64,'Puma Nov'!$A:$O,6,FALSE)),"0",VLOOKUP($K64,'Puma Nov'!$A:$O,6,FALSE))</f>
        <v>0</v>
      </c>
      <c r="AQ64" s="38" t="str">
        <f>IF(ISNA(VLOOKUP($K64,'Puma Nov'!$A:$O,3,FALSE)),"0",VLOOKUP($K64,'Puma Nov'!$A:$O,3,FALSE))</f>
        <v>0</v>
      </c>
      <c r="AR64" s="38">
        <f>IF(ISNA(VLOOKUP($K64,'Puma Dec'!$A:$O,6,FALSE)),"0",VLOOKUP($K64,'Puma Dec'!$A:$O,6,FALSE))</f>
        <v>118.96</v>
      </c>
      <c r="AS64" s="38">
        <f>IF(ISNA(VLOOKUP($K64,'Puma Dec'!$A:$O,3,FALSE)),"0",VLOOKUP($K64,'Puma Dec'!$A:$O,3,FALSE))</f>
        <v>56.98</v>
      </c>
      <c r="AT64" s="55"/>
      <c r="AU64" s="56"/>
      <c r="AV64" s="8"/>
    </row>
    <row r="65" spans="1:48" ht="24" customHeight="1" x14ac:dyDescent="0.3">
      <c r="A65" s="105" t="s">
        <v>49</v>
      </c>
      <c r="B65" s="106">
        <v>113197</v>
      </c>
      <c r="C65" s="107" t="s">
        <v>641</v>
      </c>
      <c r="D65" s="43"/>
      <c r="E65" s="108">
        <v>44012</v>
      </c>
      <c r="F65" s="109" t="s">
        <v>51</v>
      </c>
      <c r="G65" s="120"/>
      <c r="H65" s="121"/>
      <c r="I65" s="43"/>
      <c r="J65" s="109" t="s">
        <v>374</v>
      </c>
      <c r="K65" s="231">
        <v>63725609</v>
      </c>
      <c r="L65" s="70" t="s">
        <v>166</v>
      </c>
      <c r="M65" s="113" t="s">
        <v>35</v>
      </c>
      <c r="N65" s="113" t="s">
        <v>36</v>
      </c>
      <c r="O65" s="113" t="s">
        <v>36</v>
      </c>
      <c r="P65" s="114" t="s">
        <v>55</v>
      </c>
      <c r="Q65" s="148">
        <v>1</v>
      </c>
      <c r="R65" s="116">
        <v>25742</v>
      </c>
      <c r="S65" s="117" t="s">
        <v>38</v>
      </c>
      <c r="T65" s="118" t="str">
        <f t="shared" si="1"/>
        <v>010000026912574200000</v>
      </c>
      <c r="U65" s="209" t="s">
        <v>645</v>
      </c>
      <c r="V65" s="80" t="str">
        <f>IF(ISNA(VLOOKUP($K65,'Puma Jan'!$A:$O,6,FALSE)),"0",VLOOKUP($K65,'Puma Jan'!$A:$O,6,FALSE))</f>
        <v>0</v>
      </c>
      <c r="W65" s="80" t="str">
        <f>IF(ISNA(VLOOKUP($K65,'Puma Jan'!$A:$O,3,FALSE)),"0",VLOOKUP($K65,'Puma Jan'!$A:$O,3,FALSE))</f>
        <v>0</v>
      </c>
      <c r="X65" s="80" t="str">
        <f>IF(ISNA(VLOOKUP($K65,'Puma Feb'!$A:$O,6,FALSE)),"0",VLOOKUP($K65,'Puma Feb'!$A:$O,6,FALSE))</f>
        <v>0</v>
      </c>
      <c r="Y65" s="80" t="str">
        <f>IF(ISNA(VLOOKUP($K65,'Puma Feb'!$A:$O,3,FALSE)),"0",VLOOKUP($K65,'Puma Feb'!$A:$O,3,FALSE))</f>
        <v>0</v>
      </c>
      <c r="Z65" s="80" t="str">
        <f>IF(ISNA(VLOOKUP($K65,'Puma March'!$A:$O,6,FALSE)),"0",VLOOKUP($K65,'Puma March'!$A:$O,6,FALSE))</f>
        <v>0</v>
      </c>
      <c r="AA65" s="80" t="str">
        <f>IF(ISNA(VLOOKUP($K65,'Puma March'!$A:$O,3,FALSE)),"0",VLOOKUP($K65,'Puma March'!$A:$O,3,FALSE))</f>
        <v>0</v>
      </c>
      <c r="AB65" s="80" t="str">
        <f>IF(ISNA(VLOOKUP($K65,'Puma April'!$A:$O,6,FALSE)),"0",VLOOKUP($K65,'Puma April'!$A:$O,6,FALSE))</f>
        <v>0</v>
      </c>
      <c r="AC65" s="80" t="str">
        <f>IF(ISNA(VLOOKUP($K65,'Puma April'!$A:$O,3,FALSE)),"0",VLOOKUP($K65,'Puma April'!$A:$O,3,FALSE))</f>
        <v>0</v>
      </c>
      <c r="AD65" s="80" t="str">
        <f>IF(ISNA(VLOOKUP($K65,'Puma May'!$A:$O,6,FALSE)),"0",VLOOKUP($K65,'Puma May'!$A:$O,6,FALSE))</f>
        <v>0</v>
      </c>
      <c r="AE65" s="80" t="str">
        <f>IF(ISNA(VLOOKUP($K65,'Puma May'!$A:$O,3,FALSE)),"0",VLOOKUP($K65,'Puma May'!$A:$O,3,FALSE))</f>
        <v>0</v>
      </c>
      <c r="AF65" s="80" t="str">
        <f>IF(ISNA(VLOOKUP($K65,'Puma June'!$A:$O,6,FALSE)),"0",VLOOKUP($K65,'Puma June'!$A:$O,6,FALSE))</f>
        <v>0</v>
      </c>
      <c r="AG65" s="80" t="str">
        <f>IF(ISNA(VLOOKUP($K65,'Puma June'!$A:$O,3,FALSE)),"0",VLOOKUP($K65,'Puma June'!$A:$O,3,FALSE))</f>
        <v>0</v>
      </c>
      <c r="AH65" s="80" t="str">
        <f>IF(ISNA(VLOOKUP($K65,'Puma July'!$A:$O,6,FALSE)),"0",VLOOKUP($K65,'Puma July'!$A:$O,6,FALSE))</f>
        <v>0</v>
      </c>
      <c r="AI65" s="80" t="str">
        <f>IF(ISNA(VLOOKUP($K65,'Puma July'!$A:$O,3,FALSE)),"0",VLOOKUP($K65,'Puma July'!$A:$O,3,FALSE))</f>
        <v>0</v>
      </c>
      <c r="AJ65" s="80" t="str">
        <f>IF(ISNA(VLOOKUP($K65,'Puma Aug'!$A:$O,6,FALSE)),"0",VLOOKUP($K65,'Puma Aug'!$A:$O,6,FALSE))</f>
        <v>0</v>
      </c>
      <c r="AK65" s="80" t="str">
        <f>IF(ISNA(VLOOKUP($K65,'Puma Aug'!$A:$O,3,FALSE)),"0",VLOOKUP($K65,'Puma Aug'!$A:$O,3,FALSE))</f>
        <v>0</v>
      </c>
      <c r="AL65" s="80" t="str">
        <f>IF(ISNA(VLOOKUP($K65,'Puma Sep'!$A:$O,6,FALSE)),"0",VLOOKUP($K65,'Puma Sep'!$A:$O,6,FALSE))</f>
        <v>0</v>
      </c>
      <c r="AM65" s="80" t="str">
        <f>IF(ISNA(VLOOKUP($K65,'Puma Sep'!$A:$O,3,FALSE)),"0",VLOOKUP($K65,'Puma Sep'!$A:$O,3,FALSE))</f>
        <v>0</v>
      </c>
      <c r="AN65" s="80" t="str">
        <f>IF(ISNA(VLOOKUP($K65,'Puma Oct'!$A:$O,6,FALSE)),"0",VLOOKUP($K65,'Puma Oct'!$A:$O,6,FALSE))</f>
        <v>0</v>
      </c>
      <c r="AO65" s="80" t="str">
        <f>IF(ISNA(VLOOKUP($K65,'Puma Oct'!$A:$O,3,FALSE)),"0",VLOOKUP($K65,'Puma Oct'!$A:$O,3,FALSE))</f>
        <v>0</v>
      </c>
      <c r="AP65" s="38" t="str">
        <f>IF(ISNA(VLOOKUP($K65,'Puma Nov'!$A:$O,6,FALSE)),"0",VLOOKUP($K65,'Puma Nov'!$A:$O,6,FALSE))</f>
        <v>0</v>
      </c>
      <c r="AQ65" s="38" t="str">
        <f>IF(ISNA(VLOOKUP($K65,'Puma Nov'!$A:$O,3,FALSE)),"0",VLOOKUP($K65,'Puma Nov'!$A:$O,3,FALSE))</f>
        <v>0</v>
      </c>
      <c r="AR65" s="38" t="str">
        <f>IF(ISNA(VLOOKUP($K65,'Puma Dec'!$A:$O,6,FALSE)),"0",VLOOKUP($K65,'Puma Dec'!$A:$O,6,FALSE))</f>
        <v>0</v>
      </c>
      <c r="AS65" s="38" t="str">
        <f>IF(ISNA(VLOOKUP($K65,'Puma Dec'!$A:$O,3,FALSE)),"0",VLOOKUP($K65,'Puma Dec'!$A:$O,3,FALSE))</f>
        <v>0</v>
      </c>
      <c r="AT65" s="55">
        <f t="shared" si="2"/>
        <v>0</v>
      </c>
      <c r="AU65" s="56">
        <f t="shared" si="2"/>
        <v>0</v>
      </c>
      <c r="AV65" s="8"/>
    </row>
    <row r="66" spans="1:48" hidden="1" x14ac:dyDescent="0.3">
      <c r="A66" s="47" t="s">
        <v>375</v>
      </c>
      <c r="B66" s="43">
        <v>203296</v>
      </c>
      <c r="C66" s="47" t="s">
        <v>376</v>
      </c>
      <c r="D66" s="43"/>
      <c r="E66" s="43"/>
      <c r="F66" s="47"/>
      <c r="G66" s="120"/>
      <c r="H66" s="121"/>
      <c r="I66" s="43"/>
      <c r="J66" s="119" t="s">
        <v>377</v>
      </c>
      <c r="K66" s="158"/>
      <c r="L66" s="70"/>
      <c r="M66" s="113" t="s">
        <v>35</v>
      </c>
      <c r="N66" s="113" t="s">
        <v>36</v>
      </c>
      <c r="O66" s="113" t="s">
        <v>36</v>
      </c>
      <c r="P66" s="69"/>
      <c r="Q66" s="69"/>
      <c r="R66" s="116">
        <v>25742</v>
      </c>
      <c r="S66" s="54" t="s">
        <v>378</v>
      </c>
      <c r="T66" s="54"/>
      <c r="U66" s="47"/>
      <c r="V66" s="80" t="str">
        <f>IF(ISNA(VLOOKUP($K66,'Puma Jan'!$A:$O,6,FALSE)),"0",VLOOKUP($K66,'Puma Jan'!$A:$O,6,FALSE))</f>
        <v>0</v>
      </c>
      <c r="W66" s="80" t="str">
        <f>IF(ISNA(VLOOKUP($K66,'Puma Jan'!$A:$O,3,FALSE)),"0",VLOOKUP($K66,'Puma Jan'!$A:$O,3,FALSE))</f>
        <v>0</v>
      </c>
      <c r="X66" s="80" t="str">
        <f>IF(ISNA(VLOOKUP($K66,'Puma Feb'!$A:$O,6,FALSE)),"0",VLOOKUP($K66,'Puma Feb'!$A:$O,6,FALSE))</f>
        <v>0</v>
      </c>
      <c r="Y66" s="80" t="str">
        <f>IF(ISNA(VLOOKUP($K66,'Puma Feb'!$A:$O,3,FALSE)),"0",VLOOKUP($K66,'Puma Feb'!$A:$O,3,FALSE))</f>
        <v>0</v>
      </c>
      <c r="Z66" s="80" t="str">
        <f>IF(ISNA(VLOOKUP($K66,'Puma March'!$A:$O,6,FALSE)),"0",VLOOKUP($K66,'Puma March'!$A:$O,6,FALSE))</f>
        <v>0</v>
      </c>
      <c r="AA66" s="80" t="str">
        <f>IF(ISNA(VLOOKUP($K66,'Puma March'!$A:$O,3,FALSE)),"0",VLOOKUP($K66,'Puma March'!$A:$O,3,FALSE))</f>
        <v>0</v>
      </c>
      <c r="AB66" s="80" t="str">
        <f>IF(ISNA(VLOOKUP($K66,'Puma April'!$A:$O,6,FALSE)),"0",VLOOKUP($K66,'Puma April'!$A:$O,6,FALSE))</f>
        <v>0</v>
      </c>
      <c r="AC66" s="80" t="str">
        <f>IF(ISNA(VLOOKUP($K66,'Puma April'!$A:$O,3,FALSE)),"0",VLOOKUP($K66,'Puma April'!$A:$O,3,FALSE))</f>
        <v>0</v>
      </c>
      <c r="AD66" s="80" t="str">
        <f>IF(ISNA(VLOOKUP($K66,'Puma May'!$A:$O,6,FALSE)),"0",VLOOKUP($K66,'Puma May'!$A:$O,6,FALSE))</f>
        <v>0</v>
      </c>
      <c r="AE66" s="80" t="str">
        <f>IF(ISNA(VLOOKUP($K66,'Puma May'!$A:$O,3,FALSE)),"0",VLOOKUP($K66,'Puma May'!$A:$O,3,FALSE))</f>
        <v>0</v>
      </c>
      <c r="AF66" s="80" t="str">
        <f>IF(ISNA(VLOOKUP($K66,'Puma June'!$A:$O,6,FALSE)),"0",VLOOKUP($K66,'Puma June'!$A:$O,6,FALSE))</f>
        <v>0</v>
      </c>
      <c r="AG66" s="80" t="str">
        <f>IF(ISNA(VLOOKUP($K66,'Puma June'!$A:$O,3,FALSE)),"0",VLOOKUP($K66,'Puma June'!$A:$O,3,FALSE))</f>
        <v>0</v>
      </c>
      <c r="AH66" s="80" t="str">
        <f>IF(ISNA(VLOOKUP($K66,'Puma July'!$A:$O,6,FALSE)),"0",VLOOKUP($K66,'Puma July'!$A:$O,6,FALSE))</f>
        <v>0</v>
      </c>
      <c r="AI66" s="80" t="str">
        <f>IF(ISNA(VLOOKUP($K66,'Puma July'!$A:$O,3,FALSE)),"0",VLOOKUP($K66,'Puma July'!$A:$O,3,FALSE))</f>
        <v>0</v>
      </c>
      <c r="AJ66" s="80" t="str">
        <f>IF(ISNA(VLOOKUP($K66,'Puma Aug'!$A:$O,6,FALSE)),"0",VLOOKUP($K66,'Puma Aug'!$A:$O,6,FALSE))</f>
        <v>0</v>
      </c>
      <c r="AK66" s="80" t="str">
        <f>IF(ISNA(VLOOKUP($K66,'Puma Aug'!$A:$O,3,FALSE)),"0",VLOOKUP($K66,'Puma Aug'!$A:$O,3,FALSE))</f>
        <v>0</v>
      </c>
      <c r="AL66" s="80" t="str">
        <f>IF(ISNA(VLOOKUP($K66,'Puma Sep'!$A:$O,6,FALSE)),"0",VLOOKUP($K66,'Puma Sep'!$A:$O,6,FALSE))</f>
        <v>0</v>
      </c>
      <c r="AM66" s="80" t="str">
        <f>IF(ISNA(VLOOKUP($K66,'Puma Sep'!$A:$O,3,FALSE)),"0",VLOOKUP($K66,'Puma Sep'!$A:$O,3,FALSE))</f>
        <v>0</v>
      </c>
      <c r="AN66" s="80" t="str">
        <f>IF(ISNA(VLOOKUP($K66,'Puma Oct'!$A:$O,6,FALSE)),"0",VLOOKUP($K66,'Puma Oct'!$A:$O,6,FALSE))</f>
        <v>0</v>
      </c>
      <c r="AO66" s="80" t="str">
        <f>IF(ISNA(VLOOKUP($K66,'Puma Oct'!$A:$O,3,FALSE)),"0",VLOOKUP($K66,'Puma Oct'!$A:$O,3,FALSE))</f>
        <v>0</v>
      </c>
      <c r="AP66" s="38" t="str">
        <f>IF(ISNA(VLOOKUP($K66,'Puma Nov'!$A:$O,6,FALSE)),"0",VLOOKUP($K66,'Puma Nov'!$A:$O,6,FALSE))</f>
        <v>0</v>
      </c>
      <c r="AQ66" s="38" t="str">
        <f>IF(ISNA(VLOOKUP($K66,'Puma Nov'!$A:$O,3,FALSE)),"0",VLOOKUP($K66,'Puma Nov'!$A:$O,3,FALSE))</f>
        <v>0</v>
      </c>
      <c r="AR66" s="38" t="str">
        <f>IF(ISNA(VLOOKUP($K66,'Puma Dec'!$A:$O,6,FALSE)),"0",VLOOKUP($K66,'Puma Dec'!$A:$O,6,FALSE))</f>
        <v>0</v>
      </c>
      <c r="AS66" s="38" t="str">
        <f>IF(ISNA(VLOOKUP($K66,'Puma Dec'!$A:$O,3,FALSE)),"0",VLOOKUP($K66,'Puma Dec'!$A:$O,3,FALSE))</f>
        <v>0</v>
      </c>
      <c r="AT66" s="55">
        <f t="shared" si="2"/>
        <v>0</v>
      </c>
      <c r="AU66" s="56">
        <f t="shared" si="2"/>
        <v>0</v>
      </c>
      <c r="AV66" s="8"/>
    </row>
    <row r="67" spans="1:48" s="147" customFormat="1" hidden="1" x14ac:dyDescent="0.3">
      <c r="A67" s="143" t="s">
        <v>379</v>
      </c>
      <c r="B67" s="130">
        <v>203509</v>
      </c>
      <c r="C67" s="143" t="s">
        <v>380</v>
      </c>
      <c r="D67" s="130"/>
      <c r="E67" s="130"/>
      <c r="F67" s="143"/>
      <c r="G67" s="134"/>
      <c r="H67" s="135"/>
      <c r="I67" s="130"/>
      <c r="J67" s="143" t="s">
        <v>195</v>
      </c>
      <c r="K67" s="137"/>
      <c r="L67" s="172"/>
      <c r="M67" s="152" t="s">
        <v>35</v>
      </c>
      <c r="N67" s="152" t="s">
        <v>36</v>
      </c>
      <c r="O67" s="152" t="s">
        <v>36</v>
      </c>
      <c r="P67" s="173"/>
      <c r="Q67" s="174"/>
      <c r="R67" s="154">
        <v>25742</v>
      </c>
      <c r="S67" s="175"/>
      <c r="T67" s="175"/>
      <c r="U67" s="143"/>
      <c r="V67" s="80" t="str">
        <f>IF(ISNA(VLOOKUP($K67,'Puma Jan'!$A:$O,6,FALSE)),"0",VLOOKUP($K67,'Puma Jan'!$A:$O,6,FALSE))</f>
        <v>0</v>
      </c>
      <c r="W67" s="80" t="str">
        <f>IF(ISNA(VLOOKUP($K67,'Puma Jan'!$A:$O,3,FALSE)),"0",VLOOKUP($K67,'Puma Jan'!$A:$O,3,FALSE))</f>
        <v>0</v>
      </c>
      <c r="X67" s="80" t="str">
        <f>IF(ISNA(VLOOKUP($K67,'Puma Feb'!$A:$O,6,FALSE)),"0",VLOOKUP($K67,'Puma Feb'!$A:$O,6,FALSE))</f>
        <v>0</v>
      </c>
      <c r="Y67" s="80" t="str">
        <f>IF(ISNA(VLOOKUP($K67,'Puma Feb'!$A:$O,3,FALSE)),"0",VLOOKUP($K67,'Puma Feb'!$A:$O,3,FALSE))</f>
        <v>0</v>
      </c>
      <c r="Z67" s="80" t="str">
        <f>IF(ISNA(VLOOKUP($K67,'Puma March'!$A:$O,6,FALSE)),"0",VLOOKUP($K67,'Puma March'!$A:$O,6,FALSE))</f>
        <v>0</v>
      </c>
      <c r="AA67" s="80" t="str">
        <f>IF(ISNA(VLOOKUP($K67,'Puma March'!$A:$O,3,FALSE)),"0",VLOOKUP($K67,'Puma March'!$A:$O,3,FALSE))</f>
        <v>0</v>
      </c>
      <c r="AB67" s="80" t="str">
        <f>IF(ISNA(VLOOKUP($K67,'Puma April'!$A:$O,6,FALSE)),"0",VLOOKUP($K67,'Puma April'!$A:$O,6,FALSE))</f>
        <v>0</v>
      </c>
      <c r="AC67" s="80" t="str">
        <f>IF(ISNA(VLOOKUP($K67,'Puma April'!$A:$O,3,FALSE)),"0",VLOOKUP($K67,'Puma April'!$A:$O,3,FALSE))</f>
        <v>0</v>
      </c>
      <c r="AD67" s="80" t="str">
        <f>IF(ISNA(VLOOKUP($K67,'Puma May'!$A:$O,6,FALSE)),"0",VLOOKUP($K67,'Puma May'!$A:$O,6,FALSE))</f>
        <v>0</v>
      </c>
      <c r="AE67" s="80" t="str">
        <f>IF(ISNA(VLOOKUP($K67,'Puma May'!$A:$O,3,FALSE)),"0",VLOOKUP($K67,'Puma May'!$A:$O,3,FALSE))</f>
        <v>0</v>
      </c>
      <c r="AF67" s="80" t="str">
        <f>IF(ISNA(VLOOKUP($K67,'Puma June'!$A:$O,6,FALSE)),"0",VLOOKUP($K67,'Puma June'!$A:$O,6,FALSE))</f>
        <v>0</v>
      </c>
      <c r="AG67" s="80" t="str">
        <f>IF(ISNA(VLOOKUP($K67,'Puma June'!$A:$O,3,FALSE)),"0",VLOOKUP($K67,'Puma June'!$A:$O,3,FALSE))</f>
        <v>0</v>
      </c>
      <c r="AH67" s="80" t="str">
        <f>IF(ISNA(VLOOKUP($K67,'Puma July'!$A:$O,6,FALSE)),"0",VLOOKUP($K67,'Puma July'!$A:$O,6,FALSE))</f>
        <v>0</v>
      </c>
      <c r="AI67" s="80" t="str">
        <f>IF(ISNA(VLOOKUP($K67,'Puma July'!$A:$O,3,FALSE)),"0",VLOOKUP($K67,'Puma July'!$A:$O,3,FALSE))</f>
        <v>0</v>
      </c>
      <c r="AJ67" s="80" t="str">
        <f>IF(ISNA(VLOOKUP($K67,'Puma Aug'!$A:$O,6,FALSE)),"0",VLOOKUP($K67,'Puma Aug'!$A:$O,6,FALSE))</f>
        <v>0</v>
      </c>
      <c r="AK67" s="80" t="str">
        <f>IF(ISNA(VLOOKUP($K67,'Puma Aug'!$A:$O,3,FALSE)),"0",VLOOKUP($K67,'Puma Aug'!$A:$O,3,FALSE))</f>
        <v>0</v>
      </c>
      <c r="AL67" s="80" t="str">
        <f>IF(ISNA(VLOOKUP($K67,'Puma Sep'!$A:$O,6,FALSE)),"0",VLOOKUP($K67,'Puma Sep'!$A:$O,6,FALSE))</f>
        <v>0</v>
      </c>
      <c r="AM67" s="80" t="str">
        <f>IF(ISNA(VLOOKUP($K67,'Puma Sep'!$A:$O,3,FALSE)),"0",VLOOKUP($K67,'Puma Sep'!$A:$O,3,FALSE))</f>
        <v>0</v>
      </c>
      <c r="AN67" s="80" t="str">
        <f>IF(ISNA(VLOOKUP($K67,'Puma Oct'!$A:$O,6,FALSE)),"0",VLOOKUP($K67,'Puma Oct'!$A:$O,6,FALSE))</f>
        <v>0</v>
      </c>
      <c r="AO67" s="80" t="str">
        <f>IF(ISNA(VLOOKUP($K67,'Puma Oct'!$A:$O,3,FALSE)),"0",VLOOKUP($K67,'Puma Oct'!$A:$O,3,FALSE))</f>
        <v>0</v>
      </c>
      <c r="AP67" s="38" t="str">
        <f>IF(ISNA(VLOOKUP($K67,'Puma Nov'!$A:$O,6,FALSE)),"0",VLOOKUP($K67,'Puma Nov'!$A:$O,6,FALSE))</f>
        <v>0</v>
      </c>
      <c r="AQ67" s="38" t="str">
        <f>IF(ISNA(VLOOKUP($K67,'Puma Nov'!$A:$O,3,FALSE)),"0",VLOOKUP($K67,'Puma Nov'!$A:$O,3,FALSE))</f>
        <v>0</v>
      </c>
      <c r="AR67" s="38" t="str">
        <f>IF(ISNA(VLOOKUP($K67,'Puma Dec'!$A:$O,6,FALSE)),"0",VLOOKUP($K67,'Puma Dec'!$A:$O,6,FALSE))</f>
        <v>0</v>
      </c>
      <c r="AS67" s="38" t="str">
        <f>IF(ISNA(VLOOKUP($K67,'Puma Dec'!$A:$O,3,FALSE)),"0",VLOOKUP($K67,'Puma Dec'!$A:$O,3,FALSE))</f>
        <v>0</v>
      </c>
      <c r="AT67" s="144">
        <f t="shared" si="2"/>
        <v>0</v>
      </c>
      <c r="AU67" s="145">
        <f t="shared" si="2"/>
        <v>0</v>
      </c>
      <c r="AV67" s="146"/>
    </row>
    <row r="68" spans="1:48" hidden="1" x14ac:dyDescent="0.3">
      <c r="A68" s="47" t="s">
        <v>381</v>
      </c>
      <c r="B68" s="43">
        <v>204619</v>
      </c>
      <c r="C68" s="47" t="s">
        <v>382</v>
      </c>
      <c r="D68" s="43"/>
      <c r="E68" s="43"/>
      <c r="F68" s="47" t="s">
        <v>383</v>
      </c>
      <c r="G68" s="120"/>
      <c r="H68" s="121"/>
      <c r="I68" s="43"/>
      <c r="J68" s="47" t="s">
        <v>151</v>
      </c>
      <c r="K68" s="158"/>
      <c r="L68" s="70"/>
      <c r="M68" s="113" t="s">
        <v>35</v>
      </c>
      <c r="N68" s="113" t="s">
        <v>36</v>
      </c>
      <c r="O68" s="113" t="s">
        <v>36</v>
      </c>
      <c r="P68" s="164" t="s">
        <v>190</v>
      </c>
      <c r="Q68" s="69">
        <v>1</v>
      </c>
      <c r="R68" s="116">
        <v>25742</v>
      </c>
      <c r="S68" s="54" t="s">
        <v>38</v>
      </c>
      <c r="T68" s="54"/>
      <c r="U68" s="47"/>
      <c r="V68" s="80" t="str">
        <f>IF(ISNA(VLOOKUP($K68,'Puma Jan'!$A:$O,6,FALSE)),"0",VLOOKUP($K68,'Puma Jan'!$A:$O,6,FALSE))</f>
        <v>0</v>
      </c>
      <c r="W68" s="80" t="str">
        <f>IF(ISNA(VLOOKUP($K68,'Puma Jan'!$A:$O,3,FALSE)),"0",VLOOKUP($K68,'Puma Jan'!$A:$O,3,FALSE))</f>
        <v>0</v>
      </c>
      <c r="X68" s="80" t="str">
        <f>IF(ISNA(VLOOKUP($K68,'Puma Feb'!$A:$O,6,FALSE)),"0",VLOOKUP($K68,'Puma Feb'!$A:$O,6,FALSE))</f>
        <v>0</v>
      </c>
      <c r="Y68" s="80" t="str">
        <f>IF(ISNA(VLOOKUP($K68,'Puma Feb'!$A:$O,3,FALSE)),"0",VLOOKUP($K68,'Puma Feb'!$A:$O,3,FALSE))</f>
        <v>0</v>
      </c>
      <c r="Z68" s="80" t="str">
        <f>IF(ISNA(VLOOKUP($K68,'Puma March'!$A:$O,6,FALSE)),"0",VLOOKUP($K68,'Puma March'!$A:$O,6,FALSE))</f>
        <v>0</v>
      </c>
      <c r="AA68" s="80" t="str">
        <f>IF(ISNA(VLOOKUP($K68,'Puma March'!$A:$O,3,FALSE)),"0",VLOOKUP($K68,'Puma March'!$A:$O,3,FALSE))</f>
        <v>0</v>
      </c>
      <c r="AB68" s="80" t="str">
        <f>IF(ISNA(VLOOKUP($K68,'Puma April'!$A:$O,6,FALSE)),"0",VLOOKUP($K68,'Puma April'!$A:$O,6,FALSE))</f>
        <v>0</v>
      </c>
      <c r="AC68" s="80" t="str">
        <f>IF(ISNA(VLOOKUP($K68,'Puma April'!$A:$O,3,FALSE)),"0",VLOOKUP($K68,'Puma April'!$A:$O,3,FALSE))</f>
        <v>0</v>
      </c>
      <c r="AD68" s="80" t="str">
        <f>IF(ISNA(VLOOKUP($K68,'Puma May'!$A:$O,6,FALSE)),"0",VLOOKUP($K68,'Puma May'!$A:$O,6,FALSE))</f>
        <v>0</v>
      </c>
      <c r="AE68" s="80" t="str">
        <f>IF(ISNA(VLOOKUP($K68,'Puma May'!$A:$O,3,FALSE)),"0",VLOOKUP($K68,'Puma May'!$A:$O,3,FALSE))</f>
        <v>0</v>
      </c>
      <c r="AF68" s="80" t="str">
        <f>IF(ISNA(VLOOKUP($K68,'Puma June'!$A:$O,6,FALSE)),"0",VLOOKUP($K68,'Puma June'!$A:$O,6,FALSE))</f>
        <v>0</v>
      </c>
      <c r="AG68" s="80" t="str">
        <f>IF(ISNA(VLOOKUP($K68,'Puma June'!$A:$O,3,FALSE)),"0",VLOOKUP($K68,'Puma June'!$A:$O,3,FALSE))</f>
        <v>0</v>
      </c>
      <c r="AH68" s="80" t="str">
        <f>IF(ISNA(VLOOKUP($K68,'Puma July'!$A:$O,6,FALSE)),"0",VLOOKUP($K68,'Puma July'!$A:$O,6,FALSE))</f>
        <v>0</v>
      </c>
      <c r="AI68" s="80" t="str">
        <f>IF(ISNA(VLOOKUP($K68,'Puma July'!$A:$O,3,FALSE)),"0",VLOOKUP($K68,'Puma July'!$A:$O,3,FALSE))</f>
        <v>0</v>
      </c>
      <c r="AJ68" s="80" t="str">
        <f>IF(ISNA(VLOOKUP($K68,'Puma Aug'!$A:$O,6,FALSE)),"0",VLOOKUP($K68,'Puma Aug'!$A:$O,6,FALSE))</f>
        <v>0</v>
      </c>
      <c r="AK68" s="80" t="str">
        <f>IF(ISNA(VLOOKUP($K68,'Puma Aug'!$A:$O,3,FALSE)),"0",VLOOKUP($K68,'Puma Aug'!$A:$O,3,FALSE))</f>
        <v>0</v>
      </c>
      <c r="AL68" s="80" t="str">
        <f>IF(ISNA(VLOOKUP($K68,'Puma Sep'!$A:$O,6,FALSE)),"0",VLOOKUP($K68,'Puma Sep'!$A:$O,6,FALSE))</f>
        <v>0</v>
      </c>
      <c r="AM68" s="80" t="str">
        <f>IF(ISNA(VLOOKUP($K68,'Puma Sep'!$A:$O,3,FALSE)),"0",VLOOKUP($K68,'Puma Sep'!$A:$O,3,FALSE))</f>
        <v>0</v>
      </c>
      <c r="AN68" s="80" t="str">
        <f>IF(ISNA(VLOOKUP($K68,'Puma Oct'!$A:$O,6,FALSE)),"0",VLOOKUP($K68,'Puma Oct'!$A:$O,6,FALSE))</f>
        <v>0</v>
      </c>
      <c r="AO68" s="80" t="str">
        <f>IF(ISNA(VLOOKUP($K68,'Puma Oct'!$A:$O,3,FALSE)),"0",VLOOKUP($K68,'Puma Oct'!$A:$O,3,FALSE))</f>
        <v>0</v>
      </c>
      <c r="AP68" s="38" t="str">
        <f>IF(ISNA(VLOOKUP($K68,'Puma Nov'!$A:$O,6,FALSE)),"0",VLOOKUP($K68,'Puma Nov'!$A:$O,6,FALSE))</f>
        <v>0</v>
      </c>
      <c r="AQ68" s="38" t="str">
        <f>IF(ISNA(VLOOKUP($K68,'Puma Nov'!$A:$O,3,FALSE)),"0",VLOOKUP($K68,'Puma Nov'!$A:$O,3,FALSE))</f>
        <v>0</v>
      </c>
      <c r="AR68" s="38" t="str">
        <f>IF(ISNA(VLOOKUP($K68,'Puma Dec'!$A:$O,6,FALSE)),"0",VLOOKUP($K68,'Puma Dec'!$A:$O,6,FALSE))</f>
        <v>0</v>
      </c>
      <c r="AS68" s="38" t="str">
        <f>IF(ISNA(VLOOKUP($K68,'Puma Dec'!$A:$O,3,FALSE)),"0",VLOOKUP($K68,'Puma Dec'!$A:$O,3,FALSE))</f>
        <v>0</v>
      </c>
      <c r="AT68" s="55">
        <f t="shared" si="2"/>
        <v>0</v>
      </c>
      <c r="AU68" s="56">
        <f t="shared" si="2"/>
        <v>0</v>
      </c>
      <c r="AV68" s="8"/>
    </row>
    <row r="69" spans="1:48" hidden="1" x14ac:dyDescent="0.3">
      <c r="A69" s="47" t="s">
        <v>384</v>
      </c>
      <c r="B69" s="43">
        <v>205310</v>
      </c>
      <c r="C69" s="47" t="s">
        <v>385</v>
      </c>
      <c r="D69" s="43"/>
      <c r="E69" s="43"/>
      <c r="F69" s="47"/>
      <c r="G69" s="120"/>
      <c r="H69" s="121"/>
      <c r="I69" s="43"/>
      <c r="J69" s="47" t="s">
        <v>151</v>
      </c>
      <c r="K69" s="158"/>
      <c r="L69" s="70"/>
      <c r="M69" s="113" t="s">
        <v>35</v>
      </c>
      <c r="N69" s="113" t="s">
        <v>36</v>
      </c>
      <c r="O69" s="113" t="s">
        <v>36</v>
      </c>
      <c r="P69" s="164" t="s">
        <v>190</v>
      </c>
      <c r="Q69" s="69">
        <v>1</v>
      </c>
      <c r="R69" s="116">
        <v>25742</v>
      </c>
      <c r="S69" s="54" t="s">
        <v>38</v>
      </c>
      <c r="T69" s="54"/>
      <c r="U69" s="47"/>
      <c r="V69" s="80" t="str">
        <f>IF(ISNA(VLOOKUP($K69,'Puma Jan'!$A:$O,6,FALSE)),"0",VLOOKUP($K69,'Puma Jan'!$A:$O,6,FALSE))</f>
        <v>0</v>
      </c>
      <c r="W69" s="80" t="str">
        <f>IF(ISNA(VLOOKUP($K69,'Puma Jan'!$A:$O,3,FALSE)),"0",VLOOKUP($K69,'Puma Jan'!$A:$O,3,FALSE))</f>
        <v>0</v>
      </c>
      <c r="X69" s="80" t="str">
        <f>IF(ISNA(VLOOKUP($K69,'Puma Feb'!$A:$O,6,FALSE)),"0",VLOOKUP($K69,'Puma Feb'!$A:$O,6,FALSE))</f>
        <v>0</v>
      </c>
      <c r="Y69" s="80" t="str">
        <f>IF(ISNA(VLOOKUP($K69,'Puma Feb'!$A:$O,3,FALSE)),"0",VLOOKUP($K69,'Puma Feb'!$A:$O,3,FALSE))</f>
        <v>0</v>
      </c>
      <c r="Z69" s="80" t="str">
        <f>IF(ISNA(VLOOKUP($K69,'Puma March'!$A:$O,6,FALSE)),"0",VLOOKUP($K69,'Puma March'!$A:$O,6,FALSE))</f>
        <v>0</v>
      </c>
      <c r="AA69" s="80" t="str">
        <f>IF(ISNA(VLOOKUP($K69,'Puma March'!$A:$O,3,FALSE)),"0",VLOOKUP($K69,'Puma March'!$A:$O,3,FALSE))</f>
        <v>0</v>
      </c>
      <c r="AB69" s="80" t="str">
        <f>IF(ISNA(VLOOKUP($K69,'Puma April'!$A:$O,6,FALSE)),"0",VLOOKUP($K69,'Puma April'!$A:$O,6,FALSE))</f>
        <v>0</v>
      </c>
      <c r="AC69" s="80" t="str">
        <f>IF(ISNA(VLOOKUP($K69,'Puma April'!$A:$O,3,FALSE)),"0",VLOOKUP($K69,'Puma April'!$A:$O,3,FALSE))</f>
        <v>0</v>
      </c>
      <c r="AD69" s="80" t="str">
        <f>IF(ISNA(VLOOKUP($K69,'Puma May'!$A:$O,6,FALSE)),"0",VLOOKUP($K69,'Puma May'!$A:$O,6,FALSE))</f>
        <v>0</v>
      </c>
      <c r="AE69" s="80" t="str">
        <f>IF(ISNA(VLOOKUP($K69,'Puma May'!$A:$O,3,FALSE)),"0",VLOOKUP($K69,'Puma May'!$A:$O,3,FALSE))</f>
        <v>0</v>
      </c>
      <c r="AF69" s="80" t="str">
        <f>IF(ISNA(VLOOKUP($K69,'Puma June'!$A:$O,6,FALSE)),"0",VLOOKUP($K69,'Puma June'!$A:$O,6,FALSE))</f>
        <v>0</v>
      </c>
      <c r="AG69" s="80" t="str">
        <f>IF(ISNA(VLOOKUP($K69,'Puma June'!$A:$O,3,FALSE)),"0",VLOOKUP($K69,'Puma June'!$A:$O,3,FALSE))</f>
        <v>0</v>
      </c>
      <c r="AH69" s="80" t="str">
        <f>IF(ISNA(VLOOKUP($K69,'Puma July'!$A:$O,6,FALSE)),"0",VLOOKUP($K69,'Puma July'!$A:$O,6,FALSE))</f>
        <v>0</v>
      </c>
      <c r="AI69" s="80" t="str">
        <f>IF(ISNA(VLOOKUP($K69,'Puma July'!$A:$O,3,FALSE)),"0",VLOOKUP($K69,'Puma July'!$A:$O,3,FALSE))</f>
        <v>0</v>
      </c>
      <c r="AJ69" s="80" t="str">
        <f>IF(ISNA(VLOOKUP($K69,'Puma Aug'!$A:$O,6,FALSE)),"0",VLOOKUP($K69,'Puma Aug'!$A:$O,6,FALSE))</f>
        <v>0</v>
      </c>
      <c r="AK69" s="80" t="str">
        <f>IF(ISNA(VLOOKUP($K69,'Puma Aug'!$A:$O,3,FALSE)),"0",VLOOKUP($K69,'Puma Aug'!$A:$O,3,FALSE))</f>
        <v>0</v>
      </c>
      <c r="AL69" s="80" t="str">
        <f>IF(ISNA(VLOOKUP($K69,'Puma Sep'!$A:$O,6,FALSE)),"0",VLOOKUP($K69,'Puma Sep'!$A:$O,6,FALSE))</f>
        <v>0</v>
      </c>
      <c r="AM69" s="80" t="str">
        <f>IF(ISNA(VLOOKUP($K69,'Puma Sep'!$A:$O,3,FALSE)),"0",VLOOKUP($K69,'Puma Sep'!$A:$O,3,FALSE))</f>
        <v>0</v>
      </c>
      <c r="AN69" s="80" t="str">
        <f>IF(ISNA(VLOOKUP($K69,'Puma Oct'!$A:$O,6,FALSE)),"0",VLOOKUP($K69,'Puma Oct'!$A:$O,6,FALSE))</f>
        <v>0</v>
      </c>
      <c r="AO69" s="80" t="str">
        <f>IF(ISNA(VLOOKUP($K69,'Puma Oct'!$A:$O,3,FALSE)),"0",VLOOKUP($K69,'Puma Oct'!$A:$O,3,FALSE))</f>
        <v>0</v>
      </c>
      <c r="AP69" s="38" t="str">
        <f>IF(ISNA(VLOOKUP($K69,'Puma Nov'!$A:$O,6,FALSE)),"0",VLOOKUP($K69,'Puma Nov'!$A:$O,6,FALSE))</f>
        <v>0</v>
      </c>
      <c r="AQ69" s="38" t="str">
        <f>IF(ISNA(VLOOKUP($K69,'Puma Nov'!$A:$O,3,FALSE)),"0",VLOOKUP($K69,'Puma Nov'!$A:$O,3,FALSE))</f>
        <v>0</v>
      </c>
      <c r="AR69" s="38" t="str">
        <f>IF(ISNA(VLOOKUP($K69,'Puma Dec'!$A:$O,6,FALSE)),"0",VLOOKUP($K69,'Puma Dec'!$A:$O,6,FALSE))</f>
        <v>0</v>
      </c>
      <c r="AS69" s="38" t="str">
        <f>IF(ISNA(VLOOKUP($K69,'Puma Dec'!$A:$O,3,FALSE)),"0",VLOOKUP($K69,'Puma Dec'!$A:$O,3,FALSE))</f>
        <v>0</v>
      </c>
      <c r="AT69" s="55">
        <f t="shared" si="2"/>
        <v>0</v>
      </c>
      <c r="AU69" s="56">
        <f t="shared" si="2"/>
        <v>0</v>
      </c>
      <c r="AV69" s="8"/>
    </row>
    <row r="70" spans="1:48" hidden="1" x14ac:dyDescent="0.3">
      <c r="A70" s="47" t="s">
        <v>386</v>
      </c>
      <c r="B70" s="43">
        <v>206500</v>
      </c>
      <c r="C70" s="47" t="s">
        <v>387</v>
      </c>
      <c r="D70" s="43"/>
      <c r="E70" s="43"/>
      <c r="F70" s="47" t="s">
        <v>388</v>
      </c>
      <c r="G70" s="120"/>
      <c r="H70" s="121"/>
      <c r="I70" s="43"/>
      <c r="J70" s="47" t="s">
        <v>389</v>
      </c>
      <c r="K70" s="158"/>
      <c r="L70" s="70"/>
      <c r="M70" s="113" t="s">
        <v>35</v>
      </c>
      <c r="N70" s="113" t="s">
        <v>36</v>
      </c>
      <c r="O70" s="113" t="s">
        <v>36</v>
      </c>
      <c r="P70" s="69"/>
      <c r="Q70" s="69"/>
      <c r="R70" s="116">
        <v>25742</v>
      </c>
      <c r="S70" s="54"/>
      <c r="T70" s="54"/>
      <c r="U70" s="47"/>
      <c r="V70" s="80" t="str">
        <f>IF(ISNA(VLOOKUP($K70,'Puma Jan'!$A:$O,6,FALSE)),"0",VLOOKUP($K70,'Puma Jan'!$A:$O,6,FALSE))</f>
        <v>0</v>
      </c>
      <c r="W70" s="80" t="str">
        <f>IF(ISNA(VLOOKUP($K70,'Puma Jan'!$A:$O,3,FALSE)),"0",VLOOKUP($K70,'Puma Jan'!$A:$O,3,FALSE))</f>
        <v>0</v>
      </c>
      <c r="X70" s="80" t="str">
        <f>IF(ISNA(VLOOKUP($K70,'Puma Feb'!$A:$O,6,FALSE)),"0",VLOOKUP($K70,'Puma Feb'!$A:$O,6,FALSE))</f>
        <v>0</v>
      </c>
      <c r="Y70" s="80" t="str">
        <f>IF(ISNA(VLOOKUP($K70,'Puma Feb'!$A:$O,3,FALSE)),"0",VLOOKUP($K70,'Puma Feb'!$A:$O,3,FALSE))</f>
        <v>0</v>
      </c>
      <c r="Z70" s="80" t="str">
        <f>IF(ISNA(VLOOKUP($K70,'Puma March'!$A:$O,6,FALSE)),"0",VLOOKUP($K70,'Puma March'!$A:$O,6,FALSE))</f>
        <v>0</v>
      </c>
      <c r="AA70" s="80" t="str">
        <f>IF(ISNA(VLOOKUP($K70,'Puma March'!$A:$O,3,FALSE)),"0",VLOOKUP($K70,'Puma March'!$A:$O,3,FALSE))</f>
        <v>0</v>
      </c>
      <c r="AB70" s="80" t="str">
        <f>IF(ISNA(VLOOKUP($K70,'Puma April'!$A:$O,6,FALSE)),"0",VLOOKUP($K70,'Puma April'!$A:$O,6,FALSE))</f>
        <v>0</v>
      </c>
      <c r="AC70" s="80" t="str">
        <f>IF(ISNA(VLOOKUP($K70,'Puma April'!$A:$O,3,FALSE)),"0",VLOOKUP($K70,'Puma April'!$A:$O,3,FALSE))</f>
        <v>0</v>
      </c>
      <c r="AD70" s="80" t="str">
        <f>IF(ISNA(VLOOKUP($K70,'Puma May'!$A:$O,6,FALSE)),"0",VLOOKUP($K70,'Puma May'!$A:$O,6,FALSE))</f>
        <v>0</v>
      </c>
      <c r="AE70" s="80" t="str">
        <f>IF(ISNA(VLOOKUP($K70,'Puma May'!$A:$O,3,FALSE)),"0",VLOOKUP($K70,'Puma May'!$A:$O,3,FALSE))</f>
        <v>0</v>
      </c>
      <c r="AF70" s="80" t="str">
        <f>IF(ISNA(VLOOKUP($K70,'Puma June'!$A:$O,6,FALSE)),"0",VLOOKUP($K70,'Puma June'!$A:$O,6,FALSE))</f>
        <v>0</v>
      </c>
      <c r="AG70" s="80" t="str">
        <f>IF(ISNA(VLOOKUP($K70,'Puma June'!$A:$O,3,FALSE)),"0",VLOOKUP($K70,'Puma June'!$A:$O,3,FALSE))</f>
        <v>0</v>
      </c>
      <c r="AH70" s="80" t="str">
        <f>IF(ISNA(VLOOKUP($K70,'Puma July'!$A:$O,6,FALSE)),"0",VLOOKUP($K70,'Puma July'!$A:$O,6,FALSE))</f>
        <v>0</v>
      </c>
      <c r="AI70" s="80" t="str">
        <f>IF(ISNA(VLOOKUP($K70,'Puma July'!$A:$O,3,FALSE)),"0",VLOOKUP($K70,'Puma July'!$A:$O,3,FALSE))</f>
        <v>0</v>
      </c>
      <c r="AJ70" s="80" t="str">
        <f>IF(ISNA(VLOOKUP($K70,'Puma Aug'!$A:$O,6,FALSE)),"0",VLOOKUP($K70,'Puma Aug'!$A:$O,6,FALSE))</f>
        <v>0</v>
      </c>
      <c r="AK70" s="80" t="str">
        <f>IF(ISNA(VLOOKUP($K70,'Puma Aug'!$A:$O,3,FALSE)),"0",VLOOKUP($K70,'Puma Aug'!$A:$O,3,FALSE))</f>
        <v>0</v>
      </c>
      <c r="AL70" s="80" t="str">
        <f>IF(ISNA(VLOOKUP($K70,'Puma Sep'!$A:$O,6,FALSE)),"0",VLOOKUP($K70,'Puma Sep'!$A:$O,6,FALSE))</f>
        <v>0</v>
      </c>
      <c r="AM70" s="80" t="str">
        <f>IF(ISNA(VLOOKUP($K70,'Puma Sep'!$A:$O,3,FALSE)),"0",VLOOKUP($K70,'Puma Sep'!$A:$O,3,FALSE))</f>
        <v>0</v>
      </c>
      <c r="AN70" s="80" t="str">
        <f>IF(ISNA(VLOOKUP($K70,'Puma Oct'!$A:$O,6,FALSE)),"0",VLOOKUP($K70,'Puma Oct'!$A:$O,6,FALSE))</f>
        <v>0</v>
      </c>
      <c r="AO70" s="80" t="str">
        <f>IF(ISNA(VLOOKUP($K70,'Puma Oct'!$A:$O,3,FALSE)),"0",VLOOKUP($K70,'Puma Oct'!$A:$O,3,FALSE))</f>
        <v>0</v>
      </c>
      <c r="AP70" s="38" t="str">
        <f>IF(ISNA(VLOOKUP($K70,'Puma Nov'!$A:$O,6,FALSE)),"0",VLOOKUP($K70,'Puma Nov'!$A:$O,6,FALSE))</f>
        <v>0</v>
      </c>
      <c r="AQ70" s="38" t="str">
        <f>IF(ISNA(VLOOKUP($K70,'Puma Nov'!$A:$O,3,FALSE)),"0",VLOOKUP($K70,'Puma Nov'!$A:$O,3,FALSE))</f>
        <v>0</v>
      </c>
      <c r="AR70" s="38" t="str">
        <f>IF(ISNA(VLOOKUP($K70,'Puma Dec'!$A:$O,6,FALSE)),"0",VLOOKUP($K70,'Puma Dec'!$A:$O,6,FALSE))</f>
        <v>0</v>
      </c>
      <c r="AS70" s="38" t="str">
        <f>IF(ISNA(VLOOKUP($K70,'Puma Dec'!$A:$O,3,FALSE)),"0",VLOOKUP($K70,'Puma Dec'!$A:$O,3,FALSE))</f>
        <v>0</v>
      </c>
      <c r="AT70" s="55">
        <f t="shared" si="2"/>
        <v>0</v>
      </c>
      <c r="AU70" s="56">
        <f t="shared" si="2"/>
        <v>0</v>
      </c>
      <c r="AV70" s="8"/>
    </row>
    <row r="71" spans="1:48" hidden="1" x14ac:dyDescent="0.3">
      <c r="A71" s="105" t="s">
        <v>390</v>
      </c>
      <c r="B71" s="106">
        <v>221884</v>
      </c>
      <c r="C71" s="107" t="s">
        <v>391</v>
      </c>
      <c r="D71" s="43"/>
      <c r="E71" s="43"/>
      <c r="F71" s="136" t="s">
        <v>392</v>
      </c>
      <c r="G71" s="120"/>
      <c r="H71" s="121"/>
      <c r="I71" s="43"/>
      <c r="J71" s="125" t="s">
        <v>229</v>
      </c>
      <c r="K71" s="112"/>
      <c r="L71" s="70"/>
      <c r="M71" s="113" t="s">
        <v>35</v>
      </c>
      <c r="N71" s="113" t="s">
        <v>36</v>
      </c>
      <c r="O71" s="113" t="s">
        <v>36</v>
      </c>
      <c r="P71" s="114" t="s">
        <v>393</v>
      </c>
      <c r="Q71" s="115">
        <v>2</v>
      </c>
      <c r="R71" s="116">
        <v>25742</v>
      </c>
      <c r="S71" s="117" t="s">
        <v>394</v>
      </c>
      <c r="T71" s="117"/>
      <c r="U71" s="47"/>
      <c r="V71" s="80" t="str">
        <f>IF(ISNA(VLOOKUP($K71,'Puma Jan'!$A:$O,6,FALSE)),"0",VLOOKUP($K71,'Puma Jan'!$A:$O,6,FALSE))</f>
        <v>0</v>
      </c>
      <c r="W71" s="80" t="str">
        <f>IF(ISNA(VLOOKUP($K71,'Puma Jan'!$A:$O,3,FALSE)),"0",VLOOKUP($K71,'Puma Jan'!$A:$O,3,FALSE))</f>
        <v>0</v>
      </c>
      <c r="X71" s="80" t="str">
        <f>IF(ISNA(VLOOKUP($K71,'Puma Feb'!$A:$O,6,FALSE)),"0",VLOOKUP($K71,'Puma Feb'!$A:$O,6,FALSE))</f>
        <v>0</v>
      </c>
      <c r="Y71" s="80" t="str">
        <f>IF(ISNA(VLOOKUP($K71,'Puma Feb'!$A:$O,3,FALSE)),"0",VLOOKUP($K71,'Puma Feb'!$A:$O,3,FALSE))</f>
        <v>0</v>
      </c>
      <c r="Z71" s="80" t="str">
        <f>IF(ISNA(VLOOKUP($K71,'Puma March'!$A:$O,6,FALSE)),"0",VLOOKUP($K71,'Puma March'!$A:$O,6,FALSE))</f>
        <v>0</v>
      </c>
      <c r="AA71" s="80" t="str">
        <f>IF(ISNA(VLOOKUP($K71,'Puma March'!$A:$O,3,FALSE)),"0",VLOOKUP($K71,'Puma March'!$A:$O,3,FALSE))</f>
        <v>0</v>
      </c>
      <c r="AB71" s="80" t="str">
        <f>IF(ISNA(VLOOKUP($K71,'Puma April'!$A:$O,6,FALSE)),"0",VLOOKUP($K71,'Puma April'!$A:$O,6,FALSE))</f>
        <v>0</v>
      </c>
      <c r="AC71" s="80" t="str">
        <f>IF(ISNA(VLOOKUP($K71,'Puma April'!$A:$O,3,FALSE)),"0",VLOOKUP($K71,'Puma April'!$A:$O,3,FALSE))</f>
        <v>0</v>
      </c>
      <c r="AD71" s="80" t="str">
        <f>IF(ISNA(VLOOKUP($K71,'Puma May'!$A:$O,6,FALSE)),"0",VLOOKUP($K71,'Puma May'!$A:$O,6,FALSE))</f>
        <v>0</v>
      </c>
      <c r="AE71" s="80" t="str">
        <f>IF(ISNA(VLOOKUP($K71,'Puma May'!$A:$O,3,FALSE)),"0",VLOOKUP($K71,'Puma May'!$A:$O,3,FALSE))</f>
        <v>0</v>
      </c>
      <c r="AF71" s="80" t="str">
        <f>IF(ISNA(VLOOKUP($K71,'Puma June'!$A:$O,6,FALSE)),"0",VLOOKUP($K71,'Puma June'!$A:$O,6,FALSE))</f>
        <v>0</v>
      </c>
      <c r="AG71" s="80" t="str">
        <f>IF(ISNA(VLOOKUP($K71,'Puma June'!$A:$O,3,FALSE)),"0",VLOOKUP($K71,'Puma June'!$A:$O,3,FALSE))</f>
        <v>0</v>
      </c>
      <c r="AH71" s="80" t="str">
        <f>IF(ISNA(VLOOKUP($K71,'Puma July'!$A:$O,6,FALSE)),"0",VLOOKUP($K71,'Puma July'!$A:$O,6,FALSE))</f>
        <v>0</v>
      </c>
      <c r="AI71" s="80" t="str">
        <f>IF(ISNA(VLOOKUP($K71,'Puma July'!$A:$O,3,FALSE)),"0",VLOOKUP($K71,'Puma July'!$A:$O,3,FALSE))</f>
        <v>0</v>
      </c>
      <c r="AJ71" s="80" t="str">
        <f>IF(ISNA(VLOOKUP($K71,'Puma Aug'!$A:$O,6,FALSE)),"0",VLOOKUP($K71,'Puma Aug'!$A:$O,6,FALSE))</f>
        <v>0</v>
      </c>
      <c r="AK71" s="80" t="str">
        <f>IF(ISNA(VLOOKUP($K71,'Puma Aug'!$A:$O,3,FALSE)),"0",VLOOKUP($K71,'Puma Aug'!$A:$O,3,FALSE))</f>
        <v>0</v>
      </c>
      <c r="AL71" s="80" t="str">
        <f>IF(ISNA(VLOOKUP($K71,'Puma Sep'!$A:$O,6,FALSE)),"0",VLOOKUP($K71,'Puma Sep'!$A:$O,6,FALSE))</f>
        <v>0</v>
      </c>
      <c r="AM71" s="80" t="str">
        <f>IF(ISNA(VLOOKUP($K71,'Puma Sep'!$A:$O,3,FALSE)),"0",VLOOKUP($K71,'Puma Sep'!$A:$O,3,FALSE))</f>
        <v>0</v>
      </c>
      <c r="AN71" s="80" t="str">
        <f>IF(ISNA(VLOOKUP($K71,'Puma Oct'!$A:$O,6,FALSE)),"0",VLOOKUP($K71,'Puma Oct'!$A:$O,6,FALSE))</f>
        <v>0</v>
      </c>
      <c r="AO71" s="80" t="str">
        <f>IF(ISNA(VLOOKUP($K71,'Puma Oct'!$A:$O,3,FALSE)),"0",VLOOKUP($K71,'Puma Oct'!$A:$O,3,FALSE))</f>
        <v>0</v>
      </c>
      <c r="AP71" s="38" t="str">
        <f>IF(ISNA(VLOOKUP($K71,'Puma Nov'!$A:$O,6,FALSE)),"0",VLOOKUP($K71,'Puma Nov'!$A:$O,6,FALSE))</f>
        <v>0</v>
      </c>
      <c r="AQ71" s="38" t="str">
        <f>IF(ISNA(VLOOKUP($K71,'Puma Nov'!$A:$O,3,FALSE)),"0",VLOOKUP($K71,'Puma Nov'!$A:$O,3,FALSE))</f>
        <v>0</v>
      </c>
      <c r="AR71" s="38" t="str">
        <f>IF(ISNA(VLOOKUP($K71,'Puma Dec'!$A:$O,6,FALSE)),"0",VLOOKUP($K71,'Puma Dec'!$A:$O,6,FALSE))</f>
        <v>0</v>
      </c>
      <c r="AS71" s="38" t="str">
        <f>IF(ISNA(VLOOKUP($K71,'Puma Dec'!$A:$O,3,FALSE)),"0",VLOOKUP($K71,'Puma Dec'!$A:$O,3,FALSE))</f>
        <v>0</v>
      </c>
      <c r="AT71" s="55">
        <f t="shared" si="2"/>
        <v>0</v>
      </c>
      <c r="AU71" s="56">
        <f t="shared" si="2"/>
        <v>0</v>
      </c>
      <c r="AV71" s="8"/>
    </row>
    <row r="72" spans="1:48" hidden="1" x14ac:dyDescent="0.3">
      <c r="A72" s="105" t="s">
        <v>395</v>
      </c>
      <c r="B72" s="43">
        <v>233321</v>
      </c>
      <c r="C72" s="47" t="s">
        <v>396</v>
      </c>
      <c r="D72" s="43"/>
      <c r="E72" s="108">
        <v>44012</v>
      </c>
      <c r="F72" s="119" t="s">
        <v>397</v>
      </c>
      <c r="G72" s="120"/>
      <c r="H72" s="121"/>
      <c r="I72" s="43"/>
      <c r="J72" s="47" t="s">
        <v>398</v>
      </c>
      <c r="K72" s="158"/>
      <c r="L72" s="70"/>
      <c r="M72" s="113" t="s">
        <v>35</v>
      </c>
      <c r="N72" s="113" t="s">
        <v>36</v>
      </c>
      <c r="O72" s="113" t="s">
        <v>36</v>
      </c>
      <c r="P72" s="164" t="s">
        <v>230</v>
      </c>
      <c r="Q72" s="69">
        <v>2</v>
      </c>
      <c r="R72" s="116">
        <v>25742</v>
      </c>
      <c r="S72" s="54">
        <v>13679</v>
      </c>
      <c r="T72" s="54"/>
      <c r="U72" s="47"/>
      <c r="V72" s="80" t="str">
        <f>IF(ISNA(VLOOKUP($K72,'Puma Jan'!$A:$O,6,FALSE)),"0",VLOOKUP($K72,'Puma Jan'!$A:$O,6,FALSE))</f>
        <v>0</v>
      </c>
      <c r="W72" s="80" t="str">
        <f>IF(ISNA(VLOOKUP($K72,'Puma Jan'!$A:$O,3,FALSE)),"0",VLOOKUP($K72,'Puma Jan'!$A:$O,3,FALSE))</f>
        <v>0</v>
      </c>
      <c r="X72" s="80" t="str">
        <f>IF(ISNA(VLOOKUP($K72,'Puma Feb'!$A:$O,6,FALSE)),"0",VLOOKUP($K72,'Puma Feb'!$A:$O,6,FALSE))</f>
        <v>0</v>
      </c>
      <c r="Y72" s="80" t="str">
        <f>IF(ISNA(VLOOKUP($K72,'Puma Feb'!$A:$O,3,FALSE)),"0",VLOOKUP($K72,'Puma Feb'!$A:$O,3,FALSE))</f>
        <v>0</v>
      </c>
      <c r="Z72" s="80" t="str">
        <f>IF(ISNA(VLOOKUP($K72,'Puma March'!$A:$O,6,FALSE)),"0",VLOOKUP($K72,'Puma March'!$A:$O,6,FALSE))</f>
        <v>0</v>
      </c>
      <c r="AA72" s="80" t="str">
        <f>IF(ISNA(VLOOKUP($K72,'Puma March'!$A:$O,3,FALSE)),"0",VLOOKUP($K72,'Puma March'!$A:$O,3,FALSE))</f>
        <v>0</v>
      </c>
      <c r="AB72" s="80" t="str">
        <f>IF(ISNA(VLOOKUP($K72,'Puma April'!$A:$O,6,FALSE)),"0",VLOOKUP($K72,'Puma April'!$A:$O,6,FALSE))</f>
        <v>0</v>
      </c>
      <c r="AC72" s="80" t="str">
        <f>IF(ISNA(VLOOKUP($K72,'Puma April'!$A:$O,3,FALSE)),"0",VLOOKUP($K72,'Puma April'!$A:$O,3,FALSE))</f>
        <v>0</v>
      </c>
      <c r="AD72" s="80" t="str">
        <f>IF(ISNA(VLOOKUP($K72,'Puma May'!$A:$O,6,FALSE)),"0",VLOOKUP($K72,'Puma May'!$A:$O,6,FALSE))</f>
        <v>0</v>
      </c>
      <c r="AE72" s="80" t="str">
        <f>IF(ISNA(VLOOKUP($K72,'Puma May'!$A:$O,3,FALSE)),"0",VLOOKUP($K72,'Puma May'!$A:$O,3,FALSE))</f>
        <v>0</v>
      </c>
      <c r="AF72" s="80" t="str">
        <f>IF(ISNA(VLOOKUP($K72,'Puma June'!$A:$O,6,FALSE)),"0",VLOOKUP($K72,'Puma June'!$A:$O,6,FALSE))</f>
        <v>0</v>
      </c>
      <c r="AG72" s="80" t="str">
        <f>IF(ISNA(VLOOKUP($K72,'Puma June'!$A:$O,3,FALSE)),"0",VLOOKUP($K72,'Puma June'!$A:$O,3,FALSE))</f>
        <v>0</v>
      </c>
      <c r="AH72" s="80" t="str">
        <f>IF(ISNA(VLOOKUP($K72,'Puma July'!$A:$O,6,FALSE)),"0",VLOOKUP($K72,'Puma July'!$A:$O,6,FALSE))</f>
        <v>0</v>
      </c>
      <c r="AI72" s="80" t="str">
        <f>IF(ISNA(VLOOKUP($K72,'Puma July'!$A:$O,3,FALSE)),"0",VLOOKUP($K72,'Puma July'!$A:$O,3,FALSE))</f>
        <v>0</v>
      </c>
      <c r="AJ72" s="80" t="str">
        <f>IF(ISNA(VLOOKUP($K72,'Puma Aug'!$A:$O,6,FALSE)),"0",VLOOKUP($K72,'Puma Aug'!$A:$O,6,FALSE))</f>
        <v>0</v>
      </c>
      <c r="AK72" s="80" t="str">
        <f>IF(ISNA(VLOOKUP($K72,'Puma Aug'!$A:$O,3,FALSE)),"0",VLOOKUP($K72,'Puma Aug'!$A:$O,3,FALSE))</f>
        <v>0</v>
      </c>
      <c r="AL72" s="80" t="str">
        <f>IF(ISNA(VLOOKUP($K72,'Puma Sep'!$A:$O,6,FALSE)),"0",VLOOKUP($K72,'Puma Sep'!$A:$O,6,FALSE))</f>
        <v>0</v>
      </c>
      <c r="AM72" s="80" t="str">
        <f>IF(ISNA(VLOOKUP($K72,'Puma Sep'!$A:$O,3,FALSE)),"0",VLOOKUP($K72,'Puma Sep'!$A:$O,3,FALSE))</f>
        <v>0</v>
      </c>
      <c r="AN72" s="80" t="str">
        <f>IF(ISNA(VLOOKUP($K72,'Puma Oct'!$A:$O,6,FALSE)),"0",VLOOKUP($K72,'Puma Oct'!$A:$O,6,FALSE))</f>
        <v>0</v>
      </c>
      <c r="AO72" s="80" t="str">
        <f>IF(ISNA(VLOOKUP($K72,'Puma Oct'!$A:$O,3,FALSE)),"0",VLOOKUP($K72,'Puma Oct'!$A:$O,3,FALSE))</f>
        <v>0</v>
      </c>
      <c r="AP72" s="38" t="str">
        <f>IF(ISNA(VLOOKUP($K72,'Puma Nov'!$A:$O,6,FALSE)),"0",VLOOKUP($K72,'Puma Nov'!$A:$O,6,FALSE))</f>
        <v>0</v>
      </c>
      <c r="AQ72" s="38" t="str">
        <f>IF(ISNA(VLOOKUP($K72,'Puma Nov'!$A:$O,3,FALSE)),"0",VLOOKUP($K72,'Puma Nov'!$A:$O,3,FALSE))</f>
        <v>0</v>
      </c>
      <c r="AR72" s="38" t="str">
        <f>IF(ISNA(VLOOKUP($K72,'Puma Dec'!$A:$O,6,FALSE)),"0",VLOOKUP($K72,'Puma Dec'!$A:$O,6,FALSE))</f>
        <v>0</v>
      </c>
      <c r="AS72" s="38" t="str">
        <f>IF(ISNA(VLOOKUP($K72,'Puma Dec'!$A:$O,3,FALSE)),"0",VLOOKUP($K72,'Puma Dec'!$A:$O,3,FALSE))</f>
        <v>0</v>
      </c>
      <c r="AT72" s="55">
        <f t="shared" si="2"/>
        <v>0</v>
      </c>
      <c r="AU72" s="56">
        <f t="shared" si="2"/>
        <v>0</v>
      </c>
      <c r="AV72" s="8"/>
    </row>
    <row r="73" spans="1:48" hidden="1" x14ac:dyDescent="0.3">
      <c r="A73" s="47" t="s">
        <v>399</v>
      </c>
      <c r="B73" s="43">
        <v>229788</v>
      </c>
      <c r="C73" s="47" t="s">
        <v>400</v>
      </c>
      <c r="D73" s="43"/>
      <c r="E73" s="43"/>
      <c r="F73" s="47" t="s">
        <v>401</v>
      </c>
      <c r="G73" s="120"/>
      <c r="H73" s="121"/>
      <c r="I73" s="43"/>
      <c r="J73" s="47" t="s">
        <v>402</v>
      </c>
      <c r="K73" s="158"/>
      <c r="L73" s="70"/>
      <c r="M73" s="113" t="s">
        <v>35</v>
      </c>
      <c r="N73" s="113" t="s">
        <v>36</v>
      </c>
      <c r="O73" s="113" t="s">
        <v>36</v>
      </c>
      <c r="P73" s="164" t="s">
        <v>403</v>
      </c>
      <c r="Q73" s="69">
        <v>1</v>
      </c>
      <c r="R73" s="116">
        <v>25742</v>
      </c>
      <c r="S73" s="54" t="s">
        <v>404</v>
      </c>
      <c r="T73" s="54"/>
      <c r="U73" s="47"/>
      <c r="V73" s="80" t="str">
        <f>IF(ISNA(VLOOKUP($K73,'Puma Jan'!$A:$O,6,FALSE)),"0",VLOOKUP($K73,'Puma Jan'!$A:$O,6,FALSE))</f>
        <v>0</v>
      </c>
      <c r="W73" s="80" t="str">
        <f>IF(ISNA(VLOOKUP($K73,'Puma Jan'!$A:$O,3,FALSE)),"0",VLOOKUP($K73,'Puma Jan'!$A:$O,3,FALSE))</f>
        <v>0</v>
      </c>
      <c r="X73" s="80" t="str">
        <f>IF(ISNA(VLOOKUP($K73,'Puma Feb'!$A:$O,6,FALSE)),"0",VLOOKUP($K73,'Puma Feb'!$A:$O,6,FALSE))</f>
        <v>0</v>
      </c>
      <c r="Y73" s="80" t="str">
        <f>IF(ISNA(VLOOKUP($K73,'Puma Feb'!$A:$O,3,FALSE)),"0",VLOOKUP($K73,'Puma Feb'!$A:$O,3,FALSE))</f>
        <v>0</v>
      </c>
      <c r="Z73" s="80" t="str">
        <f>IF(ISNA(VLOOKUP($K73,'Puma March'!$A:$O,6,FALSE)),"0",VLOOKUP($K73,'Puma March'!$A:$O,6,FALSE))</f>
        <v>0</v>
      </c>
      <c r="AA73" s="80" t="str">
        <f>IF(ISNA(VLOOKUP($K73,'Puma March'!$A:$O,3,FALSE)),"0",VLOOKUP($K73,'Puma March'!$A:$O,3,FALSE))</f>
        <v>0</v>
      </c>
      <c r="AB73" s="80" t="str">
        <f>IF(ISNA(VLOOKUP($K73,'Puma April'!$A:$O,6,FALSE)),"0",VLOOKUP($K73,'Puma April'!$A:$O,6,FALSE))</f>
        <v>0</v>
      </c>
      <c r="AC73" s="80" t="str">
        <f>IF(ISNA(VLOOKUP($K73,'Puma April'!$A:$O,3,FALSE)),"0",VLOOKUP($K73,'Puma April'!$A:$O,3,FALSE))</f>
        <v>0</v>
      </c>
      <c r="AD73" s="80" t="str">
        <f>IF(ISNA(VLOOKUP($K73,'Puma May'!$A:$O,6,FALSE)),"0",VLOOKUP($K73,'Puma May'!$A:$O,6,FALSE))</f>
        <v>0</v>
      </c>
      <c r="AE73" s="80" t="str">
        <f>IF(ISNA(VLOOKUP($K73,'Puma May'!$A:$O,3,FALSE)),"0",VLOOKUP($K73,'Puma May'!$A:$O,3,FALSE))</f>
        <v>0</v>
      </c>
      <c r="AF73" s="80" t="str">
        <f>IF(ISNA(VLOOKUP($K73,'Puma June'!$A:$O,6,FALSE)),"0",VLOOKUP($K73,'Puma June'!$A:$O,6,FALSE))</f>
        <v>0</v>
      </c>
      <c r="AG73" s="80" t="str">
        <f>IF(ISNA(VLOOKUP($K73,'Puma June'!$A:$O,3,FALSE)),"0",VLOOKUP($K73,'Puma June'!$A:$O,3,FALSE))</f>
        <v>0</v>
      </c>
      <c r="AH73" s="80" t="str">
        <f>IF(ISNA(VLOOKUP($K73,'Puma July'!$A:$O,6,FALSE)),"0",VLOOKUP($K73,'Puma July'!$A:$O,6,FALSE))</f>
        <v>0</v>
      </c>
      <c r="AI73" s="80" t="str">
        <f>IF(ISNA(VLOOKUP($K73,'Puma July'!$A:$O,3,FALSE)),"0",VLOOKUP($K73,'Puma July'!$A:$O,3,FALSE))</f>
        <v>0</v>
      </c>
      <c r="AJ73" s="80" t="str">
        <f>IF(ISNA(VLOOKUP($K73,'Puma Aug'!$A:$O,6,FALSE)),"0",VLOOKUP($K73,'Puma Aug'!$A:$O,6,FALSE))</f>
        <v>0</v>
      </c>
      <c r="AK73" s="80" t="str">
        <f>IF(ISNA(VLOOKUP($K73,'Puma Aug'!$A:$O,3,FALSE)),"0",VLOOKUP($K73,'Puma Aug'!$A:$O,3,FALSE))</f>
        <v>0</v>
      </c>
      <c r="AL73" s="80" t="str">
        <f>IF(ISNA(VLOOKUP($K73,'Puma Sep'!$A:$O,6,FALSE)),"0",VLOOKUP($K73,'Puma Sep'!$A:$O,6,FALSE))</f>
        <v>0</v>
      </c>
      <c r="AM73" s="80" t="str">
        <f>IF(ISNA(VLOOKUP($K73,'Puma Sep'!$A:$O,3,FALSE)),"0",VLOOKUP($K73,'Puma Sep'!$A:$O,3,FALSE))</f>
        <v>0</v>
      </c>
      <c r="AN73" s="80" t="str">
        <f>IF(ISNA(VLOOKUP($K73,'Puma Oct'!$A:$O,6,FALSE)),"0",VLOOKUP($K73,'Puma Oct'!$A:$O,6,FALSE))</f>
        <v>0</v>
      </c>
      <c r="AO73" s="80" t="str">
        <f>IF(ISNA(VLOOKUP($K73,'Puma Oct'!$A:$O,3,FALSE)),"0",VLOOKUP($K73,'Puma Oct'!$A:$O,3,FALSE))</f>
        <v>0</v>
      </c>
      <c r="AP73" s="38" t="str">
        <f>IF(ISNA(VLOOKUP($K73,'Puma Nov'!$A:$O,6,FALSE)),"0",VLOOKUP($K73,'Puma Nov'!$A:$O,6,FALSE))</f>
        <v>0</v>
      </c>
      <c r="AQ73" s="38" t="str">
        <f>IF(ISNA(VLOOKUP($K73,'Puma Nov'!$A:$O,3,FALSE)),"0",VLOOKUP($K73,'Puma Nov'!$A:$O,3,FALSE))</f>
        <v>0</v>
      </c>
      <c r="AR73" s="38" t="str">
        <f>IF(ISNA(VLOOKUP($K73,'Puma Dec'!$A:$O,6,FALSE)),"0",VLOOKUP($K73,'Puma Dec'!$A:$O,6,FALSE))</f>
        <v>0</v>
      </c>
      <c r="AS73" s="38" t="str">
        <f>IF(ISNA(VLOOKUP($K73,'Puma Dec'!$A:$O,3,FALSE)),"0",VLOOKUP($K73,'Puma Dec'!$A:$O,3,FALSE))</f>
        <v>0</v>
      </c>
      <c r="AT73" s="55">
        <f t="shared" si="2"/>
        <v>0</v>
      </c>
      <c r="AU73" s="56">
        <f t="shared" si="2"/>
        <v>0</v>
      </c>
      <c r="AV73" s="8"/>
    </row>
    <row r="74" spans="1:48" hidden="1" x14ac:dyDescent="0.3">
      <c r="A74" s="47" t="s">
        <v>405</v>
      </c>
      <c r="B74" s="43">
        <v>229799</v>
      </c>
      <c r="C74" s="47" t="s">
        <v>406</v>
      </c>
      <c r="D74" s="43"/>
      <c r="E74" s="43"/>
      <c r="F74" s="47"/>
      <c r="G74" s="120"/>
      <c r="H74" s="121"/>
      <c r="I74" s="43"/>
      <c r="J74" s="47" t="s">
        <v>159</v>
      </c>
      <c r="K74" s="158"/>
      <c r="L74" s="70"/>
      <c r="M74" s="113" t="s">
        <v>35</v>
      </c>
      <c r="N74" s="113" t="s">
        <v>36</v>
      </c>
      <c r="O74" s="113" t="s">
        <v>36</v>
      </c>
      <c r="P74" s="164" t="s">
        <v>145</v>
      </c>
      <c r="Q74" s="69">
        <v>5</v>
      </c>
      <c r="R74" s="116">
        <v>25742</v>
      </c>
      <c r="S74" s="54" t="s">
        <v>160</v>
      </c>
      <c r="T74" s="54"/>
      <c r="U74" s="47" t="s">
        <v>407</v>
      </c>
      <c r="V74" s="80" t="str">
        <f>IF(ISNA(VLOOKUP($K74,'Puma Jan'!$A:$O,6,FALSE)),"0",VLOOKUP($K74,'Puma Jan'!$A:$O,6,FALSE))</f>
        <v>0</v>
      </c>
      <c r="W74" s="80" t="str">
        <f>IF(ISNA(VLOOKUP($K74,'Puma Jan'!$A:$O,3,FALSE)),"0",VLOOKUP($K74,'Puma Jan'!$A:$O,3,FALSE))</f>
        <v>0</v>
      </c>
      <c r="X74" s="80" t="str">
        <f>IF(ISNA(VLOOKUP($K74,'Puma Feb'!$A:$O,6,FALSE)),"0",VLOOKUP($K74,'Puma Feb'!$A:$O,6,FALSE))</f>
        <v>0</v>
      </c>
      <c r="Y74" s="80" t="str">
        <f>IF(ISNA(VLOOKUP($K74,'Puma Feb'!$A:$O,3,FALSE)),"0",VLOOKUP($K74,'Puma Feb'!$A:$O,3,FALSE))</f>
        <v>0</v>
      </c>
      <c r="Z74" s="80" t="str">
        <f>IF(ISNA(VLOOKUP($K74,'Puma March'!$A:$O,6,FALSE)),"0",VLOOKUP($K74,'Puma March'!$A:$O,6,FALSE))</f>
        <v>0</v>
      </c>
      <c r="AA74" s="80" t="str">
        <f>IF(ISNA(VLOOKUP($K74,'Puma March'!$A:$O,3,FALSE)),"0",VLOOKUP($K74,'Puma March'!$A:$O,3,FALSE))</f>
        <v>0</v>
      </c>
      <c r="AB74" s="80" t="str">
        <f>IF(ISNA(VLOOKUP($K74,'Puma April'!$A:$O,6,FALSE)),"0",VLOOKUP($K74,'Puma April'!$A:$O,6,FALSE))</f>
        <v>0</v>
      </c>
      <c r="AC74" s="80" t="str">
        <f>IF(ISNA(VLOOKUP($K74,'Puma April'!$A:$O,3,FALSE)),"0",VLOOKUP($K74,'Puma April'!$A:$O,3,FALSE))</f>
        <v>0</v>
      </c>
      <c r="AD74" s="80" t="str">
        <f>IF(ISNA(VLOOKUP($K74,'Puma May'!$A:$O,6,FALSE)),"0",VLOOKUP($K74,'Puma May'!$A:$O,6,FALSE))</f>
        <v>0</v>
      </c>
      <c r="AE74" s="80" t="str">
        <f>IF(ISNA(VLOOKUP($K74,'Puma May'!$A:$O,3,FALSE)),"0",VLOOKUP($K74,'Puma May'!$A:$O,3,FALSE))</f>
        <v>0</v>
      </c>
      <c r="AF74" s="80" t="str">
        <f>IF(ISNA(VLOOKUP($K74,'Puma June'!$A:$O,6,FALSE)),"0",VLOOKUP($K74,'Puma June'!$A:$O,6,FALSE))</f>
        <v>0</v>
      </c>
      <c r="AG74" s="80" t="str">
        <f>IF(ISNA(VLOOKUP($K74,'Puma June'!$A:$O,3,FALSE)),"0",VLOOKUP($K74,'Puma June'!$A:$O,3,FALSE))</f>
        <v>0</v>
      </c>
      <c r="AH74" s="80" t="str">
        <f>IF(ISNA(VLOOKUP($K74,'Puma July'!$A:$O,6,FALSE)),"0",VLOOKUP($K74,'Puma July'!$A:$O,6,FALSE))</f>
        <v>0</v>
      </c>
      <c r="AI74" s="80" t="str">
        <f>IF(ISNA(VLOOKUP($K74,'Puma July'!$A:$O,3,FALSE)),"0",VLOOKUP($K74,'Puma July'!$A:$O,3,FALSE))</f>
        <v>0</v>
      </c>
      <c r="AJ74" s="80" t="str">
        <f>IF(ISNA(VLOOKUP($K74,'Puma Aug'!$A:$O,6,FALSE)),"0",VLOOKUP($K74,'Puma Aug'!$A:$O,6,FALSE))</f>
        <v>0</v>
      </c>
      <c r="AK74" s="80" t="str">
        <f>IF(ISNA(VLOOKUP($K74,'Puma Aug'!$A:$O,3,FALSE)),"0",VLOOKUP($K74,'Puma Aug'!$A:$O,3,FALSE))</f>
        <v>0</v>
      </c>
      <c r="AL74" s="80" t="str">
        <f>IF(ISNA(VLOOKUP($K74,'Puma Sep'!$A:$O,6,FALSE)),"0",VLOOKUP($K74,'Puma Sep'!$A:$O,6,FALSE))</f>
        <v>0</v>
      </c>
      <c r="AM74" s="80" t="str">
        <f>IF(ISNA(VLOOKUP($K74,'Puma Sep'!$A:$O,3,FALSE)),"0",VLOOKUP($K74,'Puma Sep'!$A:$O,3,FALSE))</f>
        <v>0</v>
      </c>
      <c r="AN74" s="80" t="str">
        <f>IF(ISNA(VLOOKUP($K74,'Puma Oct'!$A:$O,6,FALSE)),"0",VLOOKUP($K74,'Puma Oct'!$A:$O,6,FALSE))</f>
        <v>0</v>
      </c>
      <c r="AO74" s="80" t="str">
        <f>IF(ISNA(VLOOKUP($K74,'Puma Oct'!$A:$O,3,FALSE)),"0",VLOOKUP($K74,'Puma Oct'!$A:$O,3,FALSE))</f>
        <v>0</v>
      </c>
      <c r="AP74" s="38" t="str">
        <f>IF(ISNA(VLOOKUP($K74,'Puma Nov'!$A:$O,6,FALSE)),"0",VLOOKUP($K74,'Puma Nov'!$A:$O,6,FALSE))</f>
        <v>0</v>
      </c>
      <c r="AQ74" s="38" t="str">
        <f>IF(ISNA(VLOOKUP($K74,'Puma Nov'!$A:$O,3,FALSE)),"0",VLOOKUP($K74,'Puma Nov'!$A:$O,3,FALSE))</f>
        <v>0</v>
      </c>
      <c r="AR74" s="38" t="str">
        <f>IF(ISNA(VLOOKUP($K74,'Puma Dec'!$A:$O,6,FALSE)),"0",VLOOKUP($K74,'Puma Dec'!$A:$O,6,FALSE))</f>
        <v>0</v>
      </c>
      <c r="AS74" s="38" t="str">
        <f>IF(ISNA(VLOOKUP($K74,'Puma Dec'!$A:$O,3,FALSE)),"0",VLOOKUP($K74,'Puma Dec'!$A:$O,3,FALSE))</f>
        <v>0</v>
      </c>
      <c r="AT74" s="55">
        <f t="shared" si="2"/>
        <v>0</v>
      </c>
      <c r="AU74" s="56">
        <f t="shared" si="2"/>
        <v>0</v>
      </c>
      <c r="AV74" s="8"/>
    </row>
    <row r="75" spans="1:48" hidden="1" x14ac:dyDescent="0.3">
      <c r="A75" s="47" t="s">
        <v>408</v>
      </c>
      <c r="B75" s="43">
        <v>229804</v>
      </c>
      <c r="C75" s="47" t="s">
        <v>409</v>
      </c>
      <c r="D75" s="43"/>
      <c r="E75" s="43"/>
      <c r="F75" s="47"/>
      <c r="G75" s="120"/>
      <c r="H75" s="121"/>
      <c r="I75" s="43"/>
      <c r="J75" s="47" t="s">
        <v>172</v>
      </c>
      <c r="K75" s="158"/>
      <c r="L75" s="70"/>
      <c r="M75" s="113" t="s">
        <v>35</v>
      </c>
      <c r="N75" s="113" t="s">
        <v>36</v>
      </c>
      <c r="O75" s="113" t="s">
        <v>36</v>
      </c>
      <c r="P75" s="164" t="s">
        <v>403</v>
      </c>
      <c r="Q75" s="69">
        <v>1</v>
      </c>
      <c r="R75" s="116">
        <v>25742</v>
      </c>
      <c r="S75" s="54" t="s">
        <v>404</v>
      </c>
      <c r="T75" s="54"/>
      <c r="U75" s="47"/>
      <c r="V75" s="80" t="str">
        <f>IF(ISNA(VLOOKUP($K75,'Puma Jan'!$A:$O,6,FALSE)),"0",VLOOKUP($K75,'Puma Jan'!$A:$O,6,FALSE))</f>
        <v>0</v>
      </c>
      <c r="W75" s="80" t="str">
        <f>IF(ISNA(VLOOKUP($K75,'Puma Jan'!$A:$O,3,FALSE)),"0",VLOOKUP($K75,'Puma Jan'!$A:$O,3,FALSE))</f>
        <v>0</v>
      </c>
      <c r="X75" s="80" t="str">
        <f>IF(ISNA(VLOOKUP($K75,'Puma Feb'!$A:$O,6,FALSE)),"0",VLOOKUP($K75,'Puma Feb'!$A:$O,6,FALSE))</f>
        <v>0</v>
      </c>
      <c r="Y75" s="80" t="str">
        <f>IF(ISNA(VLOOKUP($K75,'Puma Feb'!$A:$O,3,FALSE)),"0",VLOOKUP($K75,'Puma Feb'!$A:$O,3,FALSE))</f>
        <v>0</v>
      </c>
      <c r="Z75" s="80" t="str">
        <f>IF(ISNA(VLOOKUP($K75,'Puma March'!$A:$O,6,FALSE)),"0",VLOOKUP($K75,'Puma March'!$A:$O,6,FALSE))</f>
        <v>0</v>
      </c>
      <c r="AA75" s="80" t="str">
        <f>IF(ISNA(VLOOKUP($K75,'Puma March'!$A:$O,3,FALSE)),"0",VLOOKUP($K75,'Puma March'!$A:$O,3,FALSE))</f>
        <v>0</v>
      </c>
      <c r="AB75" s="80" t="str">
        <f>IF(ISNA(VLOOKUP($K75,'Puma April'!$A:$O,6,FALSE)),"0",VLOOKUP($K75,'Puma April'!$A:$O,6,FALSE))</f>
        <v>0</v>
      </c>
      <c r="AC75" s="80" t="str">
        <f>IF(ISNA(VLOOKUP($K75,'Puma April'!$A:$O,3,FALSE)),"0",VLOOKUP($K75,'Puma April'!$A:$O,3,FALSE))</f>
        <v>0</v>
      </c>
      <c r="AD75" s="80" t="str">
        <f>IF(ISNA(VLOOKUP($K75,'Puma May'!$A:$O,6,FALSE)),"0",VLOOKUP($K75,'Puma May'!$A:$O,6,FALSE))</f>
        <v>0</v>
      </c>
      <c r="AE75" s="80" t="str">
        <f>IF(ISNA(VLOOKUP($K75,'Puma May'!$A:$O,3,FALSE)),"0",VLOOKUP($K75,'Puma May'!$A:$O,3,FALSE))</f>
        <v>0</v>
      </c>
      <c r="AF75" s="80" t="str">
        <f>IF(ISNA(VLOOKUP($K75,'Puma June'!$A:$O,6,FALSE)),"0",VLOOKUP($K75,'Puma June'!$A:$O,6,FALSE))</f>
        <v>0</v>
      </c>
      <c r="AG75" s="80" t="str">
        <f>IF(ISNA(VLOOKUP($K75,'Puma June'!$A:$O,3,FALSE)),"0",VLOOKUP($K75,'Puma June'!$A:$O,3,FALSE))</f>
        <v>0</v>
      </c>
      <c r="AH75" s="80" t="str">
        <f>IF(ISNA(VLOOKUP($K75,'Puma July'!$A:$O,6,FALSE)),"0",VLOOKUP($K75,'Puma July'!$A:$O,6,FALSE))</f>
        <v>0</v>
      </c>
      <c r="AI75" s="80" t="str">
        <f>IF(ISNA(VLOOKUP($K75,'Puma July'!$A:$O,3,FALSE)),"0",VLOOKUP($K75,'Puma July'!$A:$O,3,FALSE))</f>
        <v>0</v>
      </c>
      <c r="AJ75" s="80" t="str">
        <f>IF(ISNA(VLOOKUP($K75,'Puma Aug'!$A:$O,6,FALSE)),"0",VLOOKUP($K75,'Puma Aug'!$A:$O,6,FALSE))</f>
        <v>0</v>
      </c>
      <c r="AK75" s="80" t="str">
        <f>IF(ISNA(VLOOKUP($K75,'Puma Aug'!$A:$O,3,FALSE)),"0",VLOOKUP($K75,'Puma Aug'!$A:$O,3,FALSE))</f>
        <v>0</v>
      </c>
      <c r="AL75" s="80" t="str">
        <f>IF(ISNA(VLOOKUP($K75,'Puma Sep'!$A:$O,6,FALSE)),"0",VLOOKUP($K75,'Puma Sep'!$A:$O,6,FALSE))</f>
        <v>0</v>
      </c>
      <c r="AM75" s="80" t="str">
        <f>IF(ISNA(VLOOKUP($K75,'Puma Sep'!$A:$O,3,FALSE)),"0",VLOOKUP($K75,'Puma Sep'!$A:$O,3,FALSE))</f>
        <v>0</v>
      </c>
      <c r="AN75" s="80" t="str">
        <f>IF(ISNA(VLOOKUP($K75,'Puma Oct'!$A:$O,6,FALSE)),"0",VLOOKUP($K75,'Puma Oct'!$A:$O,6,FALSE))</f>
        <v>0</v>
      </c>
      <c r="AO75" s="80" t="str">
        <f>IF(ISNA(VLOOKUP($K75,'Puma Oct'!$A:$O,3,FALSE)),"0",VLOOKUP($K75,'Puma Oct'!$A:$O,3,FALSE))</f>
        <v>0</v>
      </c>
      <c r="AP75" s="38" t="str">
        <f>IF(ISNA(VLOOKUP($K75,'Puma Nov'!$A:$O,6,FALSE)),"0",VLOOKUP($K75,'Puma Nov'!$A:$O,6,FALSE))</f>
        <v>0</v>
      </c>
      <c r="AQ75" s="38" t="str">
        <f>IF(ISNA(VLOOKUP($K75,'Puma Nov'!$A:$O,3,FALSE)),"0",VLOOKUP($K75,'Puma Nov'!$A:$O,3,FALSE))</f>
        <v>0</v>
      </c>
      <c r="AR75" s="38" t="str">
        <f>IF(ISNA(VLOOKUP($K75,'Puma Dec'!$A:$O,6,FALSE)),"0",VLOOKUP($K75,'Puma Dec'!$A:$O,6,FALSE))</f>
        <v>0</v>
      </c>
      <c r="AS75" s="38" t="str">
        <f>IF(ISNA(VLOOKUP($K75,'Puma Dec'!$A:$O,3,FALSE)),"0",VLOOKUP($K75,'Puma Dec'!$A:$O,3,FALSE))</f>
        <v>0</v>
      </c>
      <c r="AT75" s="55">
        <f t="shared" si="2"/>
        <v>0</v>
      </c>
      <c r="AU75" s="56">
        <f t="shared" si="2"/>
        <v>0</v>
      </c>
      <c r="AV75" s="8"/>
    </row>
    <row r="76" spans="1:48" hidden="1" x14ac:dyDescent="0.3">
      <c r="A76" s="47" t="s">
        <v>410</v>
      </c>
      <c r="B76" s="43">
        <v>229858</v>
      </c>
      <c r="C76" s="47" t="s">
        <v>411</v>
      </c>
      <c r="D76" s="43"/>
      <c r="E76" s="43"/>
      <c r="F76" s="47" t="s">
        <v>412</v>
      </c>
      <c r="G76" s="120"/>
      <c r="H76" s="121"/>
      <c r="I76" s="43"/>
      <c r="J76" s="47" t="s">
        <v>172</v>
      </c>
      <c r="K76" s="158"/>
      <c r="L76" s="70"/>
      <c r="M76" s="113" t="s">
        <v>35</v>
      </c>
      <c r="N76" s="113" t="s">
        <v>36</v>
      </c>
      <c r="O76" s="113" t="s">
        <v>36</v>
      </c>
      <c r="P76" s="164" t="s">
        <v>145</v>
      </c>
      <c r="Q76" s="69">
        <v>5</v>
      </c>
      <c r="R76" s="116">
        <v>25742</v>
      </c>
      <c r="S76" s="54" t="s">
        <v>413</v>
      </c>
      <c r="T76" s="54"/>
      <c r="U76" s="47"/>
      <c r="V76" s="80" t="str">
        <f>IF(ISNA(VLOOKUP($K76,'Puma Jan'!$A:$O,6,FALSE)),"0",VLOOKUP($K76,'Puma Jan'!$A:$O,6,FALSE))</f>
        <v>0</v>
      </c>
      <c r="W76" s="80" t="str">
        <f>IF(ISNA(VLOOKUP($K76,'Puma Jan'!$A:$O,3,FALSE)),"0",VLOOKUP($K76,'Puma Jan'!$A:$O,3,FALSE))</f>
        <v>0</v>
      </c>
      <c r="X76" s="80" t="str">
        <f>IF(ISNA(VLOOKUP($K76,'Puma Feb'!$A:$O,6,FALSE)),"0",VLOOKUP($K76,'Puma Feb'!$A:$O,6,FALSE))</f>
        <v>0</v>
      </c>
      <c r="Y76" s="80" t="str">
        <f>IF(ISNA(VLOOKUP($K76,'Puma Feb'!$A:$O,3,FALSE)),"0",VLOOKUP($K76,'Puma Feb'!$A:$O,3,FALSE))</f>
        <v>0</v>
      </c>
      <c r="Z76" s="80" t="str">
        <f>IF(ISNA(VLOOKUP($K76,'Puma March'!$A:$O,6,FALSE)),"0",VLOOKUP($K76,'Puma March'!$A:$O,6,FALSE))</f>
        <v>0</v>
      </c>
      <c r="AA76" s="80" t="str">
        <f>IF(ISNA(VLOOKUP($K76,'Puma March'!$A:$O,3,FALSE)),"0",VLOOKUP($K76,'Puma March'!$A:$O,3,FALSE))</f>
        <v>0</v>
      </c>
      <c r="AB76" s="80" t="str">
        <f>IF(ISNA(VLOOKUP($K76,'Puma April'!$A:$O,6,FALSE)),"0",VLOOKUP($K76,'Puma April'!$A:$O,6,FALSE))</f>
        <v>0</v>
      </c>
      <c r="AC76" s="80" t="str">
        <f>IF(ISNA(VLOOKUP($K76,'Puma April'!$A:$O,3,FALSE)),"0",VLOOKUP($K76,'Puma April'!$A:$O,3,FALSE))</f>
        <v>0</v>
      </c>
      <c r="AD76" s="80" t="str">
        <f>IF(ISNA(VLOOKUP($K76,'Puma May'!$A:$O,6,FALSE)),"0",VLOOKUP($K76,'Puma May'!$A:$O,6,FALSE))</f>
        <v>0</v>
      </c>
      <c r="AE76" s="80" t="str">
        <f>IF(ISNA(VLOOKUP($K76,'Puma May'!$A:$O,3,FALSE)),"0",VLOOKUP($K76,'Puma May'!$A:$O,3,FALSE))</f>
        <v>0</v>
      </c>
      <c r="AF76" s="80" t="str">
        <f>IF(ISNA(VLOOKUP($K76,'Puma June'!$A:$O,6,FALSE)),"0",VLOOKUP($K76,'Puma June'!$A:$O,6,FALSE))</f>
        <v>0</v>
      </c>
      <c r="AG76" s="80" t="str">
        <f>IF(ISNA(VLOOKUP($K76,'Puma June'!$A:$O,3,FALSE)),"0",VLOOKUP($K76,'Puma June'!$A:$O,3,FALSE))</f>
        <v>0</v>
      </c>
      <c r="AH76" s="80" t="str">
        <f>IF(ISNA(VLOOKUP($K76,'Puma July'!$A:$O,6,FALSE)),"0",VLOOKUP($K76,'Puma July'!$A:$O,6,FALSE))</f>
        <v>0</v>
      </c>
      <c r="AI76" s="80" t="str">
        <f>IF(ISNA(VLOOKUP($K76,'Puma July'!$A:$O,3,FALSE)),"0",VLOOKUP($K76,'Puma July'!$A:$O,3,FALSE))</f>
        <v>0</v>
      </c>
      <c r="AJ76" s="80" t="str">
        <f>IF(ISNA(VLOOKUP($K76,'Puma Aug'!$A:$O,6,FALSE)),"0",VLOOKUP($K76,'Puma Aug'!$A:$O,6,FALSE))</f>
        <v>0</v>
      </c>
      <c r="AK76" s="80" t="str">
        <f>IF(ISNA(VLOOKUP($K76,'Puma Aug'!$A:$O,3,FALSE)),"0",VLOOKUP($K76,'Puma Aug'!$A:$O,3,FALSE))</f>
        <v>0</v>
      </c>
      <c r="AL76" s="80" t="str">
        <f>IF(ISNA(VLOOKUP($K76,'Puma Sep'!$A:$O,6,FALSE)),"0",VLOOKUP($K76,'Puma Sep'!$A:$O,6,FALSE))</f>
        <v>0</v>
      </c>
      <c r="AM76" s="80" t="str">
        <f>IF(ISNA(VLOOKUP($K76,'Puma Sep'!$A:$O,3,FALSE)),"0",VLOOKUP($K76,'Puma Sep'!$A:$O,3,FALSE))</f>
        <v>0</v>
      </c>
      <c r="AN76" s="80" t="str">
        <f>IF(ISNA(VLOOKUP($K76,'Puma Oct'!$A:$O,6,FALSE)),"0",VLOOKUP($K76,'Puma Oct'!$A:$O,6,FALSE))</f>
        <v>0</v>
      </c>
      <c r="AO76" s="80" t="str">
        <f>IF(ISNA(VLOOKUP($K76,'Puma Oct'!$A:$O,3,FALSE)),"0",VLOOKUP($K76,'Puma Oct'!$A:$O,3,FALSE))</f>
        <v>0</v>
      </c>
      <c r="AP76" s="38" t="str">
        <f>IF(ISNA(VLOOKUP($K76,'Puma Nov'!$A:$O,6,FALSE)),"0",VLOOKUP($K76,'Puma Nov'!$A:$O,6,FALSE))</f>
        <v>0</v>
      </c>
      <c r="AQ76" s="38" t="str">
        <f>IF(ISNA(VLOOKUP($K76,'Puma Nov'!$A:$O,3,FALSE)),"0",VLOOKUP($K76,'Puma Nov'!$A:$O,3,FALSE))</f>
        <v>0</v>
      </c>
      <c r="AR76" s="38" t="str">
        <f>IF(ISNA(VLOOKUP($K76,'Puma Dec'!$A:$O,6,FALSE)),"0",VLOOKUP($K76,'Puma Dec'!$A:$O,6,FALSE))</f>
        <v>0</v>
      </c>
      <c r="AS76" s="38" t="str">
        <f>IF(ISNA(VLOOKUP($K76,'Puma Dec'!$A:$O,3,FALSE)),"0",VLOOKUP($K76,'Puma Dec'!$A:$O,3,FALSE))</f>
        <v>0</v>
      </c>
      <c r="AT76" s="55">
        <f t="shared" si="2"/>
        <v>0</v>
      </c>
      <c r="AU76" s="56">
        <f t="shared" si="2"/>
        <v>0</v>
      </c>
      <c r="AV76" s="8"/>
    </row>
    <row r="77" spans="1:48" hidden="1" x14ac:dyDescent="0.3">
      <c r="A77" s="47" t="s">
        <v>414</v>
      </c>
      <c r="B77" s="43">
        <v>229859</v>
      </c>
      <c r="C77" s="47" t="s">
        <v>415</v>
      </c>
      <c r="D77" s="43"/>
      <c r="E77" s="43"/>
      <c r="F77" s="47"/>
      <c r="G77" s="120"/>
      <c r="H77" s="121"/>
      <c r="I77" s="43"/>
      <c r="J77" s="47" t="s">
        <v>172</v>
      </c>
      <c r="K77" s="158"/>
      <c r="L77" s="70"/>
      <c r="M77" s="113" t="s">
        <v>35</v>
      </c>
      <c r="N77" s="113" t="s">
        <v>36</v>
      </c>
      <c r="O77" s="113" t="s">
        <v>36</v>
      </c>
      <c r="P77" s="164" t="s">
        <v>416</v>
      </c>
      <c r="Q77" s="69">
        <v>1</v>
      </c>
      <c r="R77" s="116">
        <v>25742</v>
      </c>
      <c r="S77" s="54" t="s">
        <v>417</v>
      </c>
      <c r="T77" s="54"/>
      <c r="U77" s="47"/>
      <c r="V77" s="80" t="str">
        <f>IF(ISNA(VLOOKUP($K77,'Puma Jan'!$A:$O,6,FALSE)),"0",VLOOKUP($K77,'Puma Jan'!$A:$O,6,FALSE))</f>
        <v>0</v>
      </c>
      <c r="W77" s="80" t="str">
        <f>IF(ISNA(VLOOKUP($K77,'Puma Jan'!$A:$O,3,FALSE)),"0",VLOOKUP($K77,'Puma Jan'!$A:$O,3,FALSE))</f>
        <v>0</v>
      </c>
      <c r="X77" s="80" t="str">
        <f>IF(ISNA(VLOOKUP($K77,'Puma Feb'!$A:$O,6,FALSE)),"0",VLOOKUP($K77,'Puma Feb'!$A:$O,6,FALSE))</f>
        <v>0</v>
      </c>
      <c r="Y77" s="80" t="str">
        <f>IF(ISNA(VLOOKUP($K77,'Puma Feb'!$A:$O,3,FALSE)),"0",VLOOKUP($K77,'Puma Feb'!$A:$O,3,FALSE))</f>
        <v>0</v>
      </c>
      <c r="Z77" s="80" t="str">
        <f>IF(ISNA(VLOOKUP($K77,'Puma March'!$A:$O,6,FALSE)),"0",VLOOKUP($K77,'Puma March'!$A:$O,6,FALSE))</f>
        <v>0</v>
      </c>
      <c r="AA77" s="80" t="str">
        <f>IF(ISNA(VLOOKUP($K77,'Puma March'!$A:$O,3,FALSE)),"0",VLOOKUP($K77,'Puma March'!$A:$O,3,FALSE))</f>
        <v>0</v>
      </c>
      <c r="AB77" s="80" t="str">
        <f>IF(ISNA(VLOOKUP($K77,'Puma April'!$A:$O,6,FALSE)),"0",VLOOKUP($K77,'Puma April'!$A:$O,6,FALSE))</f>
        <v>0</v>
      </c>
      <c r="AC77" s="80" t="str">
        <f>IF(ISNA(VLOOKUP($K77,'Puma April'!$A:$O,3,FALSE)),"0",VLOOKUP($K77,'Puma April'!$A:$O,3,FALSE))</f>
        <v>0</v>
      </c>
      <c r="AD77" s="80" t="str">
        <f>IF(ISNA(VLOOKUP($K77,'Puma May'!$A:$O,6,FALSE)),"0",VLOOKUP($K77,'Puma May'!$A:$O,6,FALSE))</f>
        <v>0</v>
      </c>
      <c r="AE77" s="80" t="str">
        <f>IF(ISNA(VLOOKUP($K77,'Puma May'!$A:$O,3,FALSE)),"0",VLOOKUP($K77,'Puma May'!$A:$O,3,FALSE))</f>
        <v>0</v>
      </c>
      <c r="AF77" s="80" t="str">
        <f>IF(ISNA(VLOOKUP($K77,'Puma June'!$A:$O,6,FALSE)),"0",VLOOKUP($K77,'Puma June'!$A:$O,6,FALSE))</f>
        <v>0</v>
      </c>
      <c r="AG77" s="80" t="str">
        <f>IF(ISNA(VLOOKUP($K77,'Puma June'!$A:$O,3,FALSE)),"0",VLOOKUP($K77,'Puma June'!$A:$O,3,FALSE))</f>
        <v>0</v>
      </c>
      <c r="AH77" s="80" t="str">
        <f>IF(ISNA(VLOOKUP($K77,'Puma July'!$A:$O,6,FALSE)),"0",VLOOKUP($K77,'Puma July'!$A:$O,6,FALSE))</f>
        <v>0</v>
      </c>
      <c r="AI77" s="80" t="str">
        <f>IF(ISNA(VLOOKUP($K77,'Puma July'!$A:$O,3,FALSE)),"0",VLOOKUP($K77,'Puma July'!$A:$O,3,FALSE))</f>
        <v>0</v>
      </c>
      <c r="AJ77" s="80" t="str">
        <f>IF(ISNA(VLOOKUP($K77,'Puma Aug'!$A:$O,6,FALSE)),"0",VLOOKUP($K77,'Puma Aug'!$A:$O,6,FALSE))</f>
        <v>0</v>
      </c>
      <c r="AK77" s="80" t="str">
        <f>IF(ISNA(VLOOKUP($K77,'Puma Aug'!$A:$O,3,FALSE)),"0",VLOOKUP($K77,'Puma Aug'!$A:$O,3,FALSE))</f>
        <v>0</v>
      </c>
      <c r="AL77" s="80" t="str">
        <f>IF(ISNA(VLOOKUP($K77,'Puma Sep'!$A:$O,6,FALSE)),"0",VLOOKUP($K77,'Puma Sep'!$A:$O,6,FALSE))</f>
        <v>0</v>
      </c>
      <c r="AM77" s="80" t="str">
        <f>IF(ISNA(VLOOKUP($K77,'Puma Sep'!$A:$O,3,FALSE)),"0",VLOOKUP($K77,'Puma Sep'!$A:$O,3,FALSE))</f>
        <v>0</v>
      </c>
      <c r="AN77" s="80" t="str">
        <f>IF(ISNA(VLOOKUP($K77,'Puma Oct'!$A:$O,6,FALSE)),"0",VLOOKUP($K77,'Puma Oct'!$A:$O,6,FALSE))</f>
        <v>0</v>
      </c>
      <c r="AO77" s="80" t="str">
        <f>IF(ISNA(VLOOKUP($K77,'Puma Oct'!$A:$O,3,FALSE)),"0",VLOOKUP($K77,'Puma Oct'!$A:$O,3,FALSE))</f>
        <v>0</v>
      </c>
      <c r="AP77" s="38" t="str">
        <f>IF(ISNA(VLOOKUP($K77,'Puma Nov'!$A:$O,6,FALSE)),"0",VLOOKUP($K77,'Puma Nov'!$A:$O,6,FALSE))</f>
        <v>0</v>
      </c>
      <c r="AQ77" s="38" t="str">
        <f>IF(ISNA(VLOOKUP($K77,'Puma Nov'!$A:$O,3,FALSE)),"0",VLOOKUP($K77,'Puma Nov'!$A:$O,3,FALSE))</f>
        <v>0</v>
      </c>
      <c r="AR77" s="38" t="str">
        <f>IF(ISNA(VLOOKUP($K77,'Puma Dec'!$A:$O,6,FALSE)),"0",VLOOKUP($K77,'Puma Dec'!$A:$O,6,FALSE))</f>
        <v>0</v>
      </c>
      <c r="AS77" s="38" t="str">
        <f>IF(ISNA(VLOOKUP($K77,'Puma Dec'!$A:$O,3,FALSE)),"0",VLOOKUP($K77,'Puma Dec'!$A:$O,3,FALSE))</f>
        <v>0</v>
      </c>
      <c r="AT77" s="55">
        <f t="shared" si="2"/>
        <v>0</v>
      </c>
      <c r="AU77" s="56">
        <f t="shared" si="2"/>
        <v>0</v>
      </c>
      <c r="AV77" s="8"/>
    </row>
    <row r="78" spans="1:48" hidden="1" x14ac:dyDescent="0.3">
      <c r="A78" s="47" t="s">
        <v>418</v>
      </c>
      <c r="B78" s="43">
        <v>229937</v>
      </c>
      <c r="C78" s="47" t="s">
        <v>419</v>
      </c>
      <c r="D78" s="43"/>
      <c r="E78" s="43"/>
      <c r="F78" s="47"/>
      <c r="G78" s="120"/>
      <c r="H78" s="121"/>
      <c r="I78" s="43"/>
      <c r="J78" s="47" t="s">
        <v>172</v>
      </c>
      <c r="K78" s="158"/>
      <c r="L78" s="70"/>
      <c r="M78" s="113" t="s">
        <v>35</v>
      </c>
      <c r="N78" s="113" t="s">
        <v>36</v>
      </c>
      <c r="O78" s="113" t="s">
        <v>36</v>
      </c>
      <c r="P78" s="114" t="s">
        <v>145</v>
      </c>
      <c r="Q78" s="69">
        <v>5</v>
      </c>
      <c r="R78" s="116">
        <v>25742</v>
      </c>
      <c r="S78" s="54" t="s">
        <v>413</v>
      </c>
      <c r="T78" s="54"/>
      <c r="U78" s="47"/>
      <c r="V78" s="80" t="str">
        <f>IF(ISNA(VLOOKUP($K78,'Puma Jan'!$A:$O,6,FALSE)),"0",VLOOKUP($K78,'Puma Jan'!$A:$O,6,FALSE))</f>
        <v>0</v>
      </c>
      <c r="W78" s="80" t="str">
        <f>IF(ISNA(VLOOKUP($K78,'Puma Jan'!$A:$O,3,FALSE)),"0",VLOOKUP($K78,'Puma Jan'!$A:$O,3,FALSE))</f>
        <v>0</v>
      </c>
      <c r="X78" s="80" t="str">
        <f>IF(ISNA(VLOOKUP($K78,'Puma Feb'!$A:$O,6,FALSE)),"0",VLOOKUP($K78,'Puma Feb'!$A:$O,6,FALSE))</f>
        <v>0</v>
      </c>
      <c r="Y78" s="80" t="str">
        <f>IF(ISNA(VLOOKUP($K78,'Puma Feb'!$A:$O,3,FALSE)),"0",VLOOKUP($K78,'Puma Feb'!$A:$O,3,FALSE))</f>
        <v>0</v>
      </c>
      <c r="Z78" s="80" t="str">
        <f>IF(ISNA(VLOOKUP($K78,'Puma March'!$A:$O,6,FALSE)),"0",VLOOKUP($K78,'Puma March'!$A:$O,6,FALSE))</f>
        <v>0</v>
      </c>
      <c r="AA78" s="80" t="str">
        <f>IF(ISNA(VLOOKUP($K78,'Puma March'!$A:$O,3,FALSE)),"0",VLOOKUP($K78,'Puma March'!$A:$O,3,FALSE))</f>
        <v>0</v>
      </c>
      <c r="AB78" s="80" t="str">
        <f>IF(ISNA(VLOOKUP($K78,'Puma April'!$A:$O,6,FALSE)),"0",VLOOKUP($K78,'Puma April'!$A:$O,6,FALSE))</f>
        <v>0</v>
      </c>
      <c r="AC78" s="80" t="str">
        <f>IF(ISNA(VLOOKUP($K78,'Puma April'!$A:$O,3,FALSE)),"0",VLOOKUP($K78,'Puma April'!$A:$O,3,FALSE))</f>
        <v>0</v>
      </c>
      <c r="AD78" s="80" t="str">
        <f>IF(ISNA(VLOOKUP($K78,'Puma May'!$A:$O,6,FALSE)),"0",VLOOKUP($K78,'Puma May'!$A:$O,6,FALSE))</f>
        <v>0</v>
      </c>
      <c r="AE78" s="80" t="str">
        <f>IF(ISNA(VLOOKUP($K78,'Puma May'!$A:$O,3,FALSE)),"0",VLOOKUP($K78,'Puma May'!$A:$O,3,FALSE))</f>
        <v>0</v>
      </c>
      <c r="AF78" s="80" t="str">
        <f>IF(ISNA(VLOOKUP($K78,'Puma June'!$A:$O,6,FALSE)),"0",VLOOKUP($K78,'Puma June'!$A:$O,6,FALSE))</f>
        <v>0</v>
      </c>
      <c r="AG78" s="80" t="str">
        <f>IF(ISNA(VLOOKUP($K78,'Puma June'!$A:$O,3,FALSE)),"0",VLOOKUP($K78,'Puma June'!$A:$O,3,FALSE))</f>
        <v>0</v>
      </c>
      <c r="AH78" s="80" t="str">
        <f>IF(ISNA(VLOOKUP($K78,'Puma July'!$A:$O,6,FALSE)),"0",VLOOKUP($K78,'Puma July'!$A:$O,6,FALSE))</f>
        <v>0</v>
      </c>
      <c r="AI78" s="80" t="str">
        <f>IF(ISNA(VLOOKUP($K78,'Puma July'!$A:$O,3,FALSE)),"0",VLOOKUP($K78,'Puma July'!$A:$O,3,FALSE))</f>
        <v>0</v>
      </c>
      <c r="AJ78" s="80" t="str">
        <f>IF(ISNA(VLOOKUP($K78,'Puma Aug'!$A:$O,6,FALSE)),"0",VLOOKUP($K78,'Puma Aug'!$A:$O,6,FALSE))</f>
        <v>0</v>
      </c>
      <c r="AK78" s="80" t="str">
        <f>IF(ISNA(VLOOKUP($K78,'Puma Aug'!$A:$O,3,FALSE)),"0",VLOOKUP($K78,'Puma Aug'!$A:$O,3,FALSE))</f>
        <v>0</v>
      </c>
      <c r="AL78" s="80" t="str">
        <f>IF(ISNA(VLOOKUP($K78,'Puma Sep'!$A:$O,6,FALSE)),"0",VLOOKUP($K78,'Puma Sep'!$A:$O,6,FALSE))</f>
        <v>0</v>
      </c>
      <c r="AM78" s="80" t="str">
        <f>IF(ISNA(VLOOKUP($K78,'Puma Sep'!$A:$O,3,FALSE)),"0",VLOOKUP($K78,'Puma Sep'!$A:$O,3,FALSE))</f>
        <v>0</v>
      </c>
      <c r="AN78" s="80" t="str">
        <f>IF(ISNA(VLOOKUP($K78,'Puma Oct'!$A:$O,6,FALSE)),"0",VLOOKUP($K78,'Puma Oct'!$A:$O,6,FALSE))</f>
        <v>0</v>
      </c>
      <c r="AO78" s="80" t="str">
        <f>IF(ISNA(VLOOKUP($K78,'Puma Oct'!$A:$O,3,FALSE)),"0",VLOOKUP($K78,'Puma Oct'!$A:$O,3,FALSE))</f>
        <v>0</v>
      </c>
      <c r="AP78" s="38" t="str">
        <f>IF(ISNA(VLOOKUP($K78,'Puma Nov'!$A:$O,6,FALSE)),"0",VLOOKUP($K78,'Puma Nov'!$A:$O,6,FALSE))</f>
        <v>0</v>
      </c>
      <c r="AQ78" s="38" t="str">
        <f>IF(ISNA(VLOOKUP($K78,'Puma Nov'!$A:$O,3,FALSE)),"0",VLOOKUP($K78,'Puma Nov'!$A:$O,3,FALSE))</f>
        <v>0</v>
      </c>
      <c r="AR78" s="38" t="str">
        <f>IF(ISNA(VLOOKUP($K78,'Puma Dec'!$A:$O,6,FALSE)),"0",VLOOKUP($K78,'Puma Dec'!$A:$O,6,FALSE))</f>
        <v>0</v>
      </c>
      <c r="AS78" s="38" t="str">
        <f>IF(ISNA(VLOOKUP($K78,'Puma Dec'!$A:$O,3,FALSE)),"0",VLOOKUP($K78,'Puma Dec'!$A:$O,3,FALSE))</f>
        <v>0</v>
      </c>
      <c r="AT78" s="55">
        <f t="shared" si="2"/>
        <v>0</v>
      </c>
      <c r="AU78" s="56">
        <f t="shared" si="2"/>
        <v>0</v>
      </c>
      <c r="AV78" s="8"/>
    </row>
    <row r="79" spans="1:48" hidden="1" x14ac:dyDescent="0.3">
      <c r="A79" s="47" t="s">
        <v>420</v>
      </c>
      <c r="B79" s="43">
        <v>231425</v>
      </c>
      <c r="C79" s="47" t="s">
        <v>421</v>
      </c>
      <c r="D79" s="43"/>
      <c r="E79" s="108">
        <v>44012</v>
      </c>
      <c r="F79" s="176" t="s">
        <v>422</v>
      </c>
      <c r="G79" s="120"/>
      <c r="H79" s="121"/>
      <c r="I79" s="43"/>
      <c r="J79" s="47" t="s">
        <v>151</v>
      </c>
      <c r="K79" s="158"/>
      <c r="L79" s="70"/>
      <c r="M79" s="113" t="s">
        <v>35</v>
      </c>
      <c r="N79" s="113" t="s">
        <v>36</v>
      </c>
      <c r="O79" s="113" t="s">
        <v>36</v>
      </c>
      <c r="P79" s="164" t="s">
        <v>190</v>
      </c>
      <c r="Q79" s="69">
        <v>1</v>
      </c>
      <c r="R79" s="116">
        <v>25742</v>
      </c>
      <c r="S79" s="54" t="s">
        <v>38</v>
      </c>
      <c r="T79" s="54"/>
      <c r="U79" s="47"/>
      <c r="V79" s="80" t="str">
        <f>IF(ISNA(VLOOKUP($K79,'Puma Jan'!$A:$O,6,FALSE)),"0",VLOOKUP($K79,'Puma Jan'!$A:$O,6,FALSE))</f>
        <v>0</v>
      </c>
      <c r="W79" s="80" t="str">
        <f>IF(ISNA(VLOOKUP($K79,'Puma Jan'!$A:$O,3,FALSE)),"0",VLOOKUP($K79,'Puma Jan'!$A:$O,3,FALSE))</f>
        <v>0</v>
      </c>
      <c r="X79" s="80" t="str">
        <f>IF(ISNA(VLOOKUP($K79,'Puma Feb'!$A:$O,6,FALSE)),"0",VLOOKUP($K79,'Puma Feb'!$A:$O,6,FALSE))</f>
        <v>0</v>
      </c>
      <c r="Y79" s="80" t="str">
        <f>IF(ISNA(VLOOKUP($K79,'Puma Feb'!$A:$O,3,FALSE)),"0",VLOOKUP($K79,'Puma Feb'!$A:$O,3,FALSE))</f>
        <v>0</v>
      </c>
      <c r="Z79" s="80" t="str">
        <f>IF(ISNA(VLOOKUP($K79,'Puma March'!$A:$O,6,FALSE)),"0",VLOOKUP($K79,'Puma March'!$A:$O,6,FALSE))</f>
        <v>0</v>
      </c>
      <c r="AA79" s="80" t="str">
        <f>IF(ISNA(VLOOKUP($K79,'Puma March'!$A:$O,3,FALSE)),"0",VLOOKUP($K79,'Puma March'!$A:$O,3,FALSE))</f>
        <v>0</v>
      </c>
      <c r="AB79" s="80" t="str">
        <f>IF(ISNA(VLOOKUP($K79,'Puma April'!$A:$O,6,FALSE)),"0",VLOOKUP($K79,'Puma April'!$A:$O,6,FALSE))</f>
        <v>0</v>
      </c>
      <c r="AC79" s="80" t="str">
        <f>IF(ISNA(VLOOKUP($K79,'Puma April'!$A:$O,3,FALSE)),"0",VLOOKUP($K79,'Puma April'!$A:$O,3,FALSE))</f>
        <v>0</v>
      </c>
      <c r="AD79" s="80" t="str">
        <f>IF(ISNA(VLOOKUP($K79,'Puma May'!$A:$O,6,FALSE)),"0",VLOOKUP($K79,'Puma May'!$A:$O,6,FALSE))</f>
        <v>0</v>
      </c>
      <c r="AE79" s="80" t="str">
        <f>IF(ISNA(VLOOKUP($K79,'Puma May'!$A:$O,3,FALSE)),"0",VLOOKUP($K79,'Puma May'!$A:$O,3,FALSE))</f>
        <v>0</v>
      </c>
      <c r="AF79" s="80" t="str">
        <f>IF(ISNA(VLOOKUP($K79,'Puma June'!$A:$O,6,FALSE)),"0",VLOOKUP($K79,'Puma June'!$A:$O,6,FALSE))</f>
        <v>0</v>
      </c>
      <c r="AG79" s="80" t="str">
        <f>IF(ISNA(VLOOKUP($K79,'Puma June'!$A:$O,3,FALSE)),"0",VLOOKUP($K79,'Puma June'!$A:$O,3,FALSE))</f>
        <v>0</v>
      </c>
      <c r="AH79" s="80" t="str">
        <f>IF(ISNA(VLOOKUP($K79,'Puma July'!$A:$O,6,FALSE)),"0",VLOOKUP($K79,'Puma July'!$A:$O,6,FALSE))</f>
        <v>0</v>
      </c>
      <c r="AI79" s="80" t="str">
        <f>IF(ISNA(VLOOKUP($K79,'Puma July'!$A:$O,3,FALSE)),"0",VLOOKUP($K79,'Puma July'!$A:$O,3,FALSE))</f>
        <v>0</v>
      </c>
      <c r="AJ79" s="80" t="str">
        <f>IF(ISNA(VLOOKUP($K79,'Puma Aug'!$A:$O,6,FALSE)),"0",VLOOKUP($K79,'Puma Aug'!$A:$O,6,FALSE))</f>
        <v>0</v>
      </c>
      <c r="AK79" s="80" t="str">
        <f>IF(ISNA(VLOOKUP($K79,'Puma Aug'!$A:$O,3,FALSE)),"0",VLOOKUP($K79,'Puma Aug'!$A:$O,3,FALSE))</f>
        <v>0</v>
      </c>
      <c r="AL79" s="80" t="str">
        <f>IF(ISNA(VLOOKUP($K79,'Puma Sep'!$A:$O,6,FALSE)),"0",VLOOKUP($K79,'Puma Sep'!$A:$O,6,FALSE))</f>
        <v>0</v>
      </c>
      <c r="AM79" s="80" t="str">
        <f>IF(ISNA(VLOOKUP($K79,'Puma Sep'!$A:$O,3,FALSE)),"0",VLOOKUP($K79,'Puma Sep'!$A:$O,3,FALSE))</f>
        <v>0</v>
      </c>
      <c r="AN79" s="80" t="str">
        <f>IF(ISNA(VLOOKUP($K79,'Puma Oct'!$A:$O,6,FALSE)),"0",VLOOKUP($K79,'Puma Oct'!$A:$O,6,FALSE))</f>
        <v>0</v>
      </c>
      <c r="AO79" s="80" t="str">
        <f>IF(ISNA(VLOOKUP($K79,'Puma Oct'!$A:$O,3,FALSE)),"0",VLOOKUP($K79,'Puma Oct'!$A:$O,3,FALSE))</f>
        <v>0</v>
      </c>
      <c r="AP79" s="38" t="str">
        <f>IF(ISNA(VLOOKUP($K79,'Puma Nov'!$A:$O,6,FALSE)),"0",VLOOKUP($K79,'Puma Nov'!$A:$O,6,FALSE))</f>
        <v>0</v>
      </c>
      <c r="AQ79" s="38" t="str">
        <f>IF(ISNA(VLOOKUP($K79,'Puma Nov'!$A:$O,3,FALSE)),"0",VLOOKUP($K79,'Puma Nov'!$A:$O,3,FALSE))</f>
        <v>0</v>
      </c>
      <c r="AR79" s="38" t="str">
        <f>IF(ISNA(VLOOKUP($K79,'Puma Dec'!$A:$O,6,FALSE)),"0",VLOOKUP($K79,'Puma Dec'!$A:$O,6,FALSE))</f>
        <v>0</v>
      </c>
      <c r="AS79" s="38" t="str">
        <f>IF(ISNA(VLOOKUP($K79,'Puma Dec'!$A:$O,3,FALSE)),"0",VLOOKUP($K79,'Puma Dec'!$A:$O,3,FALSE))</f>
        <v>0</v>
      </c>
      <c r="AT79" s="55">
        <f t="shared" si="2"/>
        <v>0</v>
      </c>
      <c r="AU79" s="56">
        <f t="shared" si="2"/>
        <v>0</v>
      </c>
      <c r="AV79" s="8"/>
    </row>
    <row r="80" spans="1:48" hidden="1" x14ac:dyDescent="0.3">
      <c r="A80" s="47" t="s">
        <v>423</v>
      </c>
      <c r="B80" s="43">
        <v>231449</v>
      </c>
      <c r="C80" s="47" t="s">
        <v>424</v>
      </c>
      <c r="D80" s="43"/>
      <c r="E80" s="43"/>
      <c r="F80" s="47"/>
      <c r="G80" s="120"/>
      <c r="H80" s="121"/>
      <c r="I80" s="43"/>
      <c r="J80" s="47" t="s">
        <v>172</v>
      </c>
      <c r="K80" s="158"/>
      <c r="L80" s="70"/>
      <c r="M80" s="113" t="s">
        <v>35</v>
      </c>
      <c r="N80" s="113" t="s">
        <v>36</v>
      </c>
      <c r="O80" s="113" t="s">
        <v>36</v>
      </c>
      <c r="P80" s="164" t="s">
        <v>416</v>
      </c>
      <c r="Q80" s="69">
        <v>1</v>
      </c>
      <c r="R80" s="116">
        <v>25742</v>
      </c>
      <c r="S80" s="54" t="s">
        <v>417</v>
      </c>
      <c r="T80" s="54"/>
      <c r="U80" s="47"/>
      <c r="V80" s="80" t="str">
        <f>IF(ISNA(VLOOKUP($K80,'Puma Jan'!$A:$O,6,FALSE)),"0",VLOOKUP($K80,'Puma Jan'!$A:$O,6,FALSE))</f>
        <v>0</v>
      </c>
      <c r="W80" s="80" t="str">
        <f>IF(ISNA(VLOOKUP($K80,'Puma Jan'!$A:$O,3,FALSE)),"0",VLOOKUP($K80,'Puma Jan'!$A:$O,3,FALSE))</f>
        <v>0</v>
      </c>
      <c r="X80" s="80" t="str">
        <f>IF(ISNA(VLOOKUP($K80,'Puma Feb'!$A:$O,6,FALSE)),"0",VLOOKUP($K80,'Puma Feb'!$A:$O,6,FALSE))</f>
        <v>0</v>
      </c>
      <c r="Y80" s="80" t="str">
        <f>IF(ISNA(VLOOKUP($K80,'Puma Feb'!$A:$O,3,FALSE)),"0",VLOOKUP($K80,'Puma Feb'!$A:$O,3,FALSE))</f>
        <v>0</v>
      </c>
      <c r="Z80" s="80" t="str">
        <f>IF(ISNA(VLOOKUP($K80,'Puma March'!$A:$O,6,FALSE)),"0",VLOOKUP($K80,'Puma March'!$A:$O,6,FALSE))</f>
        <v>0</v>
      </c>
      <c r="AA80" s="80" t="str">
        <f>IF(ISNA(VLOOKUP($K80,'Puma March'!$A:$O,3,FALSE)),"0",VLOOKUP($K80,'Puma March'!$A:$O,3,FALSE))</f>
        <v>0</v>
      </c>
      <c r="AB80" s="80" t="str">
        <f>IF(ISNA(VLOOKUP($K80,'Puma April'!$A:$O,6,FALSE)),"0",VLOOKUP($K80,'Puma April'!$A:$O,6,FALSE))</f>
        <v>0</v>
      </c>
      <c r="AC80" s="80" t="str">
        <f>IF(ISNA(VLOOKUP($K80,'Puma April'!$A:$O,3,FALSE)),"0",VLOOKUP($K80,'Puma April'!$A:$O,3,FALSE))</f>
        <v>0</v>
      </c>
      <c r="AD80" s="80" t="str">
        <f>IF(ISNA(VLOOKUP($K80,'Puma May'!$A:$O,6,FALSE)),"0",VLOOKUP($K80,'Puma May'!$A:$O,6,FALSE))</f>
        <v>0</v>
      </c>
      <c r="AE80" s="80" t="str">
        <f>IF(ISNA(VLOOKUP($K80,'Puma May'!$A:$O,3,FALSE)),"0",VLOOKUP($K80,'Puma May'!$A:$O,3,FALSE))</f>
        <v>0</v>
      </c>
      <c r="AF80" s="80" t="str">
        <f>IF(ISNA(VLOOKUP($K80,'Puma June'!$A:$O,6,FALSE)),"0",VLOOKUP($K80,'Puma June'!$A:$O,6,FALSE))</f>
        <v>0</v>
      </c>
      <c r="AG80" s="80" t="str">
        <f>IF(ISNA(VLOOKUP($K80,'Puma June'!$A:$O,3,FALSE)),"0",VLOOKUP($K80,'Puma June'!$A:$O,3,FALSE))</f>
        <v>0</v>
      </c>
      <c r="AH80" s="80" t="str">
        <f>IF(ISNA(VLOOKUP($K80,'Puma July'!$A:$O,6,FALSE)),"0",VLOOKUP($K80,'Puma July'!$A:$O,6,FALSE))</f>
        <v>0</v>
      </c>
      <c r="AI80" s="80" t="str">
        <f>IF(ISNA(VLOOKUP($K80,'Puma July'!$A:$O,3,FALSE)),"0",VLOOKUP($K80,'Puma July'!$A:$O,3,FALSE))</f>
        <v>0</v>
      </c>
      <c r="AJ80" s="80" t="str">
        <f>IF(ISNA(VLOOKUP($K80,'Puma Aug'!$A:$O,6,FALSE)),"0",VLOOKUP($K80,'Puma Aug'!$A:$O,6,FALSE))</f>
        <v>0</v>
      </c>
      <c r="AK80" s="80" t="str">
        <f>IF(ISNA(VLOOKUP($K80,'Puma Aug'!$A:$O,3,FALSE)),"0",VLOOKUP($K80,'Puma Aug'!$A:$O,3,FALSE))</f>
        <v>0</v>
      </c>
      <c r="AL80" s="80" t="str">
        <f>IF(ISNA(VLOOKUP($K80,'Puma Sep'!$A:$O,6,FALSE)),"0",VLOOKUP($K80,'Puma Sep'!$A:$O,6,FALSE))</f>
        <v>0</v>
      </c>
      <c r="AM80" s="80" t="str">
        <f>IF(ISNA(VLOOKUP($K80,'Puma Sep'!$A:$O,3,FALSE)),"0",VLOOKUP($K80,'Puma Sep'!$A:$O,3,FALSE))</f>
        <v>0</v>
      </c>
      <c r="AN80" s="80" t="str">
        <f>IF(ISNA(VLOOKUP($K80,'Puma Oct'!$A:$O,6,FALSE)),"0",VLOOKUP($K80,'Puma Oct'!$A:$O,6,FALSE))</f>
        <v>0</v>
      </c>
      <c r="AO80" s="80" t="str">
        <f>IF(ISNA(VLOOKUP($K80,'Puma Oct'!$A:$O,3,FALSE)),"0",VLOOKUP($K80,'Puma Oct'!$A:$O,3,FALSE))</f>
        <v>0</v>
      </c>
      <c r="AP80" s="38" t="str">
        <f>IF(ISNA(VLOOKUP($K80,'Puma Nov'!$A:$O,6,FALSE)),"0",VLOOKUP($K80,'Puma Nov'!$A:$O,6,FALSE))</f>
        <v>0</v>
      </c>
      <c r="AQ80" s="38" t="str">
        <f>IF(ISNA(VLOOKUP($K80,'Puma Nov'!$A:$O,3,FALSE)),"0",VLOOKUP($K80,'Puma Nov'!$A:$O,3,FALSE))</f>
        <v>0</v>
      </c>
      <c r="AR80" s="38" t="str">
        <f>IF(ISNA(VLOOKUP($K80,'Puma Dec'!$A:$O,6,FALSE)),"0",VLOOKUP($K80,'Puma Dec'!$A:$O,6,FALSE))</f>
        <v>0</v>
      </c>
      <c r="AS80" s="38" t="str">
        <f>IF(ISNA(VLOOKUP($K80,'Puma Dec'!$A:$O,3,FALSE)),"0",VLOOKUP($K80,'Puma Dec'!$A:$O,3,FALSE))</f>
        <v>0</v>
      </c>
      <c r="AT80" s="55">
        <f t="shared" ref="AT80:AU87" si="3">AR80+AP80+AN80+AL80+AJ80+AH80+AF80+AD80+AB80+Z80+X80+V80</f>
        <v>0</v>
      </c>
      <c r="AU80" s="56">
        <f t="shared" si="3"/>
        <v>0</v>
      </c>
      <c r="AV80" s="8"/>
    </row>
    <row r="81" spans="1:48" x14ac:dyDescent="0.3">
      <c r="A81" s="47" t="s">
        <v>77</v>
      </c>
      <c r="B81" s="43">
        <v>231450</v>
      </c>
      <c r="C81" s="47" t="s">
        <v>425</v>
      </c>
      <c r="D81" s="43"/>
      <c r="E81" s="108">
        <v>44012</v>
      </c>
      <c r="F81" s="119" t="s">
        <v>79</v>
      </c>
      <c r="G81" s="120"/>
      <c r="H81" s="121"/>
      <c r="I81" s="43"/>
      <c r="J81" s="47" t="s">
        <v>426</v>
      </c>
      <c r="K81" s="158">
        <v>59926906</v>
      </c>
      <c r="L81" s="70" t="s">
        <v>152</v>
      </c>
      <c r="M81" s="113" t="s">
        <v>35</v>
      </c>
      <c r="N81" s="113" t="s">
        <v>36</v>
      </c>
      <c r="O81" s="113" t="s">
        <v>36</v>
      </c>
      <c r="P81" s="164" t="s">
        <v>81</v>
      </c>
      <c r="Q81" s="69">
        <v>1</v>
      </c>
      <c r="R81" s="116">
        <v>25742</v>
      </c>
      <c r="S81" s="54" t="s">
        <v>73</v>
      </c>
      <c r="T81" s="118" t="str">
        <f>CONCATENATE(M81,N81,O81,P81,Q81,R81,S81)</f>
        <v>010000029612574210931</v>
      </c>
      <c r="U81" s="47"/>
      <c r="V81" s="80" t="str">
        <f>IF(ISNA(VLOOKUP($K81,'Puma Jan'!$A:$O,6,FALSE)),"0",VLOOKUP($K81,'Puma Jan'!$A:$O,6,FALSE))</f>
        <v>0</v>
      </c>
      <c r="W81" s="80" t="str">
        <f>IF(ISNA(VLOOKUP($K81,'Puma Jan'!$A:$O,3,FALSE)),"0",VLOOKUP($K81,'Puma Jan'!$A:$O,3,FALSE))</f>
        <v>0</v>
      </c>
      <c r="X81" s="80">
        <f>IF(ISNA(VLOOKUP($K81,'Puma Feb'!$A:$O,6,FALSE)),"0",VLOOKUP($K81,'Puma Feb'!$A:$O,6,FALSE))</f>
        <v>96.54</v>
      </c>
      <c r="Y81" s="80">
        <f>IF(ISNA(VLOOKUP($K81,'Puma Feb'!$A:$O,3,FALSE)),"0",VLOOKUP($K81,'Puma Feb'!$A:$O,3,FALSE))</f>
        <v>48.85</v>
      </c>
      <c r="Z81" s="80">
        <f>IF(ISNA(VLOOKUP($K81,'Puma March'!$A:$O,6,FALSE)),"0",VLOOKUP($K81,'Puma March'!$A:$O,6,FALSE))</f>
        <v>186.16</v>
      </c>
      <c r="AA81" s="80">
        <f>IF(ISNA(VLOOKUP($K81,'Puma March'!$A:$O,3,FALSE)),"0",VLOOKUP($K81,'Puma March'!$A:$O,3,FALSE))</f>
        <v>95.46</v>
      </c>
      <c r="AB81" s="80" t="str">
        <f>IF(ISNA(VLOOKUP($K81,'Puma April'!$A:$O,6,FALSE)),"0",VLOOKUP($K81,'Puma April'!$A:$O,6,FALSE))</f>
        <v>0</v>
      </c>
      <c r="AC81" s="80" t="str">
        <f>IF(ISNA(VLOOKUP($K81,'Puma April'!$A:$O,3,FALSE)),"0",VLOOKUP($K81,'Puma April'!$A:$O,3,FALSE))</f>
        <v>0</v>
      </c>
      <c r="AD81" s="80">
        <f>IF(ISNA(VLOOKUP($K81,'Puma May'!$A:$O,6,FALSE)),"0",VLOOKUP($K81,'Puma May'!$A:$O,6,FALSE))</f>
        <v>131.82</v>
      </c>
      <c r="AE81" s="80">
        <f>IF(ISNA(VLOOKUP($K81,'Puma May'!$A:$O,3,FALSE)),"0",VLOOKUP($K81,'Puma May'!$A:$O,3,FALSE))</f>
        <v>74.81</v>
      </c>
      <c r="AF81" s="80">
        <f>IF(ISNA(VLOOKUP($K81,'Puma June'!$A:$O,6,FALSE)),"0",VLOOKUP($K81,'Puma June'!$A:$O,6,FALSE))</f>
        <v>100.87</v>
      </c>
      <c r="AG81" s="80">
        <f>IF(ISNA(VLOOKUP($K81,'Puma June'!$A:$O,3,FALSE)),"0",VLOOKUP($K81,'Puma June'!$A:$O,3,FALSE))</f>
        <v>50.55</v>
      </c>
      <c r="AH81" s="80">
        <f>IF(ISNA(VLOOKUP($K81,'Puma July'!$A:$O,6,FALSE)),"0",VLOOKUP($K81,'Puma July'!$A:$O,6,FALSE))</f>
        <v>119.41</v>
      </c>
      <c r="AI81" s="80">
        <f>IF(ISNA(VLOOKUP($K81,'Puma July'!$A:$O,3,FALSE)),"0",VLOOKUP($K81,'Puma July'!$A:$O,3,FALSE))</f>
        <v>57.47</v>
      </c>
      <c r="AJ81" s="80">
        <f>IF(ISNA(VLOOKUP($K81,'Puma Aug'!$A:$O,6,FALSE)),"0",VLOOKUP($K81,'Puma Aug'!$A:$O,6,FALSE))</f>
        <v>99.54</v>
      </c>
      <c r="AK81" s="80">
        <f>IF(ISNA(VLOOKUP($K81,'Puma Aug'!$A:$O,3,FALSE)),"0",VLOOKUP($K81,'Puma Aug'!$A:$O,3,FALSE))</f>
        <v>56.25</v>
      </c>
      <c r="AL81" s="80">
        <f>IF(ISNA(VLOOKUP($K81,'Puma Sep'!$A:$O,6,FALSE)),"0",VLOOKUP($K81,'Puma Sep'!$A:$O,6,FALSE))</f>
        <v>51.57</v>
      </c>
      <c r="AM81" s="80">
        <f>IF(ISNA(VLOOKUP($K81,'Puma Sep'!$A:$O,3,FALSE)),"0",VLOOKUP($K81,'Puma Sep'!$A:$O,3,FALSE))</f>
        <v>30.05</v>
      </c>
      <c r="AN81" s="80">
        <f>IF(ISNA(VLOOKUP($K81,'Puma Oct'!$A:$O,6,FALSE)),"0",VLOOKUP($K81,'Puma Oct'!$A:$O,6,FALSE))</f>
        <v>57.18</v>
      </c>
      <c r="AO81" s="80">
        <f>IF(ISNA(VLOOKUP($K81,'Puma Oct'!$A:$O,3,FALSE)),"0",VLOOKUP($K81,'Puma Oct'!$A:$O,3,FALSE))</f>
        <v>34.26</v>
      </c>
      <c r="AP81" s="38">
        <f>IF(ISNA(VLOOKUP($K81,'Puma Nov'!$A:$O,6,FALSE)),"0",VLOOKUP($K81,'Puma Nov'!$A:$O,6,FALSE))</f>
        <v>161.77000000000001</v>
      </c>
      <c r="AQ81" s="38">
        <f>IF(ISNA(VLOOKUP($K81,'Puma Nov'!$A:$O,3,FALSE)),"0",VLOOKUP($K81,'Puma Nov'!$A:$O,3,FALSE))</f>
        <v>85.32</v>
      </c>
      <c r="AR81" s="38">
        <f>IF(ISNA(VLOOKUP($K81,'Puma Dec'!$A:$O,6,FALSE)),"0",VLOOKUP($K81,'Puma Dec'!$A:$O,6,FALSE))</f>
        <v>65.42</v>
      </c>
      <c r="AS81" s="38">
        <f>IF(ISNA(VLOOKUP($K81,'Puma Dec'!$A:$O,3,FALSE)),"0",VLOOKUP($K81,'Puma Dec'!$A:$O,3,FALSE))</f>
        <v>35.299999999999997</v>
      </c>
      <c r="AT81" s="55">
        <f t="shared" si="3"/>
        <v>1070.28</v>
      </c>
      <c r="AU81" s="56">
        <f t="shared" si="3"/>
        <v>568.32000000000005</v>
      </c>
      <c r="AV81" s="8"/>
    </row>
    <row r="82" spans="1:48" hidden="1" x14ac:dyDescent="0.3">
      <c r="A82" s="47" t="s">
        <v>427</v>
      </c>
      <c r="B82" s="43">
        <v>232057</v>
      </c>
      <c r="C82" s="47" t="s">
        <v>428</v>
      </c>
      <c r="D82" s="43"/>
      <c r="E82" s="43"/>
      <c r="F82" s="47"/>
      <c r="G82" s="120"/>
      <c r="H82" s="121"/>
      <c r="I82" s="43"/>
      <c r="J82" s="47" t="s">
        <v>172</v>
      </c>
      <c r="K82" s="158"/>
      <c r="L82" s="70"/>
      <c r="M82" s="113" t="s">
        <v>35</v>
      </c>
      <c r="N82" s="113" t="s">
        <v>36</v>
      </c>
      <c r="O82" s="113" t="s">
        <v>36</v>
      </c>
      <c r="P82" s="164" t="s">
        <v>416</v>
      </c>
      <c r="Q82" s="69">
        <v>1</v>
      </c>
      <c r="R82" s="116">
        <v>25742</v>
      </c>
      <c r="S82" s="54" t="s">
        <v>417</v>
      </c>
      <c r="T82" s="118" t="str">
        <f t="shared" ref="T82:T98" si="4">CONCATENATE(M82,N82,O82,P82,Q82,R82,S82)</f>
        <v>010000072212574211055</v>
      </c>
      <c r="U82" s="47" t="s">
        <v>429</v>
      </c>
      <c r="V82" s="80" t="str">
        <f>IF(ISNA(VLOOKUP($K82,'Puma Jan'!$A:$O,6,FALSE)),"0",VLOOKUP($K82,'Puma Jan'!$A:$O,6,FALSE))</f>
        <v>0</v>
      </c>
      <c r="W82" s="80" t="str">
        <f>IF(ISNA(VLOOKUP($K82,'Puma Jan'!$A:$O,3,FALSE)),"0",VLOOKUP($K82,'Puma Jan'!$A:$O,3,FALSE))</f>
        <v>0</v>
      </c>
      <c r="X82" s="80" t="str">
        <f>IF(ISNA(VLOOKUP($K82,'Puma Feb'!$A:$O,6,FALSE)),"0",VLOOKUP($K82,'Puma Feb'!$A:$O,6,FALSE))</f>
        <v>0</v>
      </c>
      <c r="Y82" s="80" t="str">
        <f>IF(ISNA(VLOOKUP($K82,'Puma Feb'!$A:$O,3,FALSE)),"0",VLOOKUP($K82,'Puma Feb'!$A:$O,3,FALSE))</f>
        <v>0</v>
      </c>
      <c r="Z82" s="80" t="str">
        <f>IF(ISNA(VLOOKUP($K82,'Puma March'!$A:$O,6,FALSE)),"0",VLOOKUP($K82,'Puma March'!$A:$O,6,FALSE))</f>
        <v>0</v>
      </c>
      <c r="AA82" s="80" t="str">
        <f>IF(ISNA(VLOOKUP($K82,'Puma March'!$A:$O,3,FALSE)),"0",VLOOKUP($K82,'Puma March'!$A:$O,3,FALSE))</f>
        <v>0</v>
      </c>
      <c r="AB82" s="80" t="str">
        <f>IF(ISNA(VLOOKUP($K82,'Puma April'!$A:$O,6,FALSE)),"0",VLOOKUP($K82,'Puma April'!$A:$O,6,FALSE))</f>
        <v>0</v>
      </c>
      <c r="AC82" s="80" t="str">
        <f>IF(ISNA(VLOOKUP($K82,'Puma April'!$A:$O,3,FALSE)),"0",VLOOKUP($K82,'Puma April'!$A:$O,3,FALSE))</f>
        <v>0</v>
      </c>
      <c r="AD82" s="80" t="str">
        <f>IF(ISNA(VLOOKUP($K82,'Puma May'!$A:$O,6,FALSE)),"0",VLOOKUP($K82,'Puma May'!$A:$O,6,FALSE))</f>
        <v>0</v>
      </c>
      <c r="AE82" s="80" t="str">
        <f>IF(ISNA(VLOOKUP($K82,'Puma May'!$A:$O,3,FALSE)),"0",VLOOKUP($K82,'Puma May'!$A:$O,3,FALSE))</f>
        <v>0</v>
      </c>
      <c r="AF82" s="80" t="str">
        <f>IF(ISNA(VLOOKUP($K82,'Puma June'!$A:$O,6,FALSE)),"0",VLOOKUP($K82,'Puma June'!$A:$O,6,FALSE))</f>
        <v>0</v>
      </c>
      <c r="AG82" s="80" t="str">
        <f>IF(ISNA(VLOOKUP($K82,'Puma June'!$A:$O,3,FALSE)),"0",VLOOKUP($K82,'Puma June'!$A:$O,3,FALSE))</f>
        <v>0</v>
      </c>
      <c r="AH82" s="80" t="str">
        <f>IF(ISNA(VLOOKUP($K82,'Puma July'!$A:$O,6,FALSE)),"0",VLOOKUP($K82,'Puma July'!$A:$O,6,FALSE))</f>
        <v>0</v>
      </c>
      <c r="AI82" s="80" t="str">
        <f>IF(ISNA(VLOOKUP($K82,'Puma July'!$A:$O,3,FALSE)),"0",VLOOKUP($K82,'Puma July'!$A:$O,3,FALSE))</f>
        <v>0</v>
      </c>
      <c r="AJ82" s="80" t="str">
        <f>IF(ISNA(VLOOKUP($K82,'Puma Aug'!$A:$O,6,FALSE)),"0",VLOOKUP($K82,'Puma Aug'!$A:$O,6,FALSE))</f>
        <v>0</v>
      </c>
      <c r="AK82" s="80" t="str">
        <f>IF(ISNA(VLOOKUP($K82,'Puma Aug'!$A:$O,3,FALSE)),"0",VLOOKUP($K82,'Puma Aug'!$A:$O,3,FALSE))</f>
        <v>0</v>
      </c>
      <c r="AL82" s="80" t="str">
        <f>IF(ISNA(VLOOKUP($K82,'Puma Sep'!$A:$O,6,FALSE)),"0",VLOOKUP($K82,'Puma Sep'!$A:$O,6,FALSE))</f>
        <v>0</v>
      </c>
      <c r="AM82" s="80" t="str">
        <f>IF(ISNA(VLOOKUP($K82,'Puma Sep'!$A:$O,3,FALSE)),"0",VLOOKUP($K82,'Puma Sep'!$A:$O,3,FALSE))</f>
        <v>0</v>
      </c>
      <c r="AN82" s="80" t="str">
        <f>IF(ISNA(VLOOKUP($K82,'Puma Oct'!$A:$O,6,FALSE)),"0",VLOOKUP($K82,'Puma Oct'!$A:$O,6,FALSE))</f>
        <v>0</v>
      </c>
      <c r="AO82" s="80" t="str">
        <f>IF(ISNA(VLOOKUP($K82,'Puma Oct'!$A:$O,3,FALSE)),"0",VLOOKUP($K82,'Puma Oct'!$A:$O,3,FALSE))</f>
        <v>0</v>
      </c>
      <c r="AP82" s="38" t="str">
        <f>IF(ISNA(VLOOKUP($K82,'Puma Nov'!$A:$O,6,FALSE)),"0",VLOOKUP($K82,'Puma Nov'!$A:$O,6,FALSE))</f>
        <v>0</v>
      </c>
      <c r="AQ82" s="38" t="str">
        <f>IF(ISNA(VLOOKUP($K82,'Puma Nov'!$A:$O,3,FALSE)),"0",VLOOKUP($K82,'Puma Nov'!$A:$O,3,FALSE))</f>
        <v>0</v>
      </c>
      <c r="AR82" s="38" t="str">
        <f>IF(ISNA(VLOOKUP($K82,'Puma Dec'!$A:$O,6,FALSE)),"0",VLOOKUP($K82,'Puma Dec'!$A:$O,6,FALSE))</f>
        <v>0</v>
      </c>
      <c r="AS82" s="38" t="str">
        <f>IF(ISNA(VLOOKUP($K82,'Puma Dec'!$A:$O,3,FALSE)),"0",VLOOKUP($K82,'Puma Dec'!$A:$O,3,FALSE))</f>
        <v>0</v>
      </c>
      <c r="AT82" s="55">
        <f t="shared" si="3"/>
        <v>0</v>
      </c>
      <c r="AU82" s="56">
        <f t="shared" si="3"/>
        <v>0</v>
      </c>
      <c r="AV82" s="8"/>
    </row>
    <row r="83" spans="1:48" hidden="1" x14ac:dyDescent="0.3">
      <c r="A83" s="47" t="s">
        <v>430</v>
      </c>
      <c r="B83" s="43">
        <v>232059</v>
      </c>
      <c r="C83" s="47" t="s">
        <v>431</v>
      </c>
      <c r="D83" s="43"/>
      <c r="E83" s="43"/>
      <c r="F83" s="47" t="s">
        <v>432</v>
      </c>
      <c r="G83" s="120"/>
      <c r="H83" s="121"/>
      <c r="I83" s="43"/>
      <c r="J83" s="47" t="s">
        <v>172</v>
      </c>
      <c r="K83" s="158"/>
      <c r="L83" s="70"/>
      <c r="M83" s="113" t="s">
        <v>35</v>
      </c>
      <c r="N83" s="113" t="s">
        <v>36</v>
      </c>
      <c r="O83" s="113" t="s">
        <v>36</v>
      </c>
      <c r="P83" s="164" t="s">
        <v>416</v>
      </c>
      <c r="Q83" s="69">
        <v>1</v>
      </c>
      <c r="R83" s="116">
        <v>25742</v>
      </c>
      <c r="S83" s="54">
        <v>11055</v>
      </c>
      <c r="T83" s="118" t="str">
        <f t="shared" si="4"/>
        <v>010000072212574211055</v>
      </c>
      <c r="U83" s="47" t="s">
        <v>433</v>
      </c>
      <c r="V83" s="80" t="str">
        <f>IF(ISNA(VLOOKUP($K83,'Puma Jan'!$A:$O,6,FALSE)),"0",VLOOKUP($K83,'Puma Jan'!$A:$O,6,FALSE))</f>
        <v>0</v>
      </c>
      <c r="W83" s="80" t="str">
        <f>IF(ISNA(VLOOKUP($K83,'Puma Jan'!$A:$O,3,FALSE)),"0",VLOOKUP($K83,'Puma Jan'!$A:$O,3,FALSE))</f>
        <v>0</v>
      </c>
      <c r="X83" s="80" t="str">
        <f>IF(ISNA(VLOOKUP($K83,'Puma Feb'!$A:$O,6,FALSE)),"0",VLOOKUP($K83,'Puma Feb'!$A:$O,6,FALSE))</f>
        <v>0</v>
      </c>
      <c r="Y83" s="80" t="str">
        <f>IF(ISNA(VLOOKUP($K83,'Puma Feb'!$A:$O,3,FALSE)),"0",VLOOKUP($K83,'Puma Feb'!$A:$O,3,FALSE))</f>
        <v>0</v>
      </c>
      <c r="Z83" s="80" t="str">
        <f>IF(ISNA(VLOOKUP($K83,'Puma March'!$A:$O,6,FALSE)),"0",VLOOKUP($K83,'Puma March'!$A:$O,6,FALSE))</f>
        <v>0</v>
      </c>
      <c r="AA83" s="80" t="str">
        <f>IF(ISNA(VLOOKUP($K83,'Puma March'!$A:$O,3,FALSE)),"0",VLOOKUP($K83,'Puma March'!$A:$O,3,FALSE))</f>
        <v>0</v>
      </c>
      <c r="AB83" s="80" t="str">
        <f>IF(ISNA(VLOOKUP($K83,'Puma April'!$A:$O,6,FALSE)),"0",VLOOKUP($K83,'Puma April'!$A:$O,6,FALSE))</f>
        <v>0</v>
      </c>
      <c r="AC83" s="80" t="str">
        <f>IF(ISNA(VLOOKUP($K83,'Puma April'!$A:$O,3,FALSE)),"0",VLOOKUP($K83,'Puma April'!$A:$O,3,FALSE))</f>
        <v>0</v>
      </c>
      <c r="AD83" s="80" t="str">
        <f>IF(ISNA(VLOOKUP($K83,'Puma May'!$A:$O,6,FALSE)),"0",VLOOKUP($K83,'Puma May'!$A:$O,6,FALSE))</f>
        <v>0</v>
      </c>
      <c r="AE83" s="80" t="str">
        <f>IF(ISNA(VLOOKUP($K83,'Puma May'!$A:$O,3,FALSE)),"0",VLOOKUP($K83,'Puma May'!$A:$O,3,FALSE))</f>
        <v>0</v>
      </c>
      <c r="AF83" s="80" t="str">
        <f>IF(ISNA(VLOOKUP($K83,'Puma June'!$A:$O,6,FALSE)),"0",VLOOKUP($K83,'Puma June'!$A:$O,6,FALSE))</f>
        <v>0</v>
      </c>
      <c r="AG83" s="80" t="str">
        <f>IF(ISNA(VLOOKUP($K83,'Puma June'!$A:$O,3,FALSE)),"0",VLOOKUP($K83,'Puma June'!$A:$O,3,FALSE))</f>
        <v>0</v>
      </c>
      <c r="AH83" s="80" t="str">
        <f>IF(ISNA(VLOOKUP($K83,'Puma July'!$A:$O,6,FALSE)),"0",VLOOKUP($K83,'Puma July'!$A:$O,6,FALSE))</f>
        <v>0</v>
      </c>
      <c r="AI83" s="80" t="str">
        <f>IF(ISNA(VLOOKUP($K83,'Puma July'!$A:$O,3,FALSE)),"0",VLOOKUP($K83,'Puma July'!$A:$O,3,FALSE))</f>
        <v>0</v>
      </c>
      <c r="AJ83" s="80" t="str">
        <f>IF(ISNA(VLOOKUP($K83,'Puma Aug'!$A:$O,6,FALSE)),"0",VLOOKUP($K83,'Puma Aug'!$A:$O,6,FALSE))</f>
        <v>0</v>
      </c>
      <c r="AK83" s="80" t="str">
        <f>IF(ISNA(VLOOKUP($K83,'Puma Aug'!$A:$O,3,FALSE)),"0",VLOOKUP($K83,'Puma Aug'!$A:$O,3,FALSE))</f>
        <v>0</v>
      </c>
      <c r="AL83" s="80" t="str">
        <f>IF(ISNA(VLOOKUP($K83,'Puma Sep'!$A:$O,6,FALSE)),"0",VLOOKUP($K83,'Puma Sep'!$A:$O,6,FALSE))</f>
        <v>0</v>
      </c>
      <c r="AM83" s="80" t="str">
        <f>IF(ISNA(VLOOKUP($K83,'Puma Sep'!$A:$O,3,FALSE)),"0",VLOOKUP($K83,'Puma Sep'!$A:$O,3,FALSE))</f>
        <v>0</v>
      </c>
      <c r="AN83" s="80" t="str">
        <f>IF(ISNA(VLOOKUP($K83,'Puma Oct'!$A:$O,6,FALSE)),"0",VLOOKUP($K83,'Puma Oct'!$A:$O,6,FALSE))</f>
        <v>0</v>
      </c>
      <c r="AO83" s="80" t="str">
        <f>IF(ISNA(VLOOKUP($K83,'Puma Oct'!$A:$O,3,FALSE)),"0",VLOOKUP($K83,'Puma Oct'!$A:$O,3,FALSE))</f>
        <v>0</v>
      </c>
      <c r="AP83" s="38" t="str">
        <f>IF(ISNA(VLOOKUP($K83,'Puma Nov'!$A:$O,6,FALSE)),"0",VLOOKUP($K83,'Puma Nov'!$A:$O,6,FALSE))</f>
        <v>0</v>
      </c>
      <c r="AQ83" s="38" t="str">
        <f>IF(ISNA(VLOOKUP($K83,'Puma Nov'!$A:$O,3,FALSE)),"0",VLOOKUP($K83,'Puma Nov'!$A:$O,3,FALSE))</f>
        <v>0</v>
      </c>
      <c r="AR83" s="38" t="str">
        <f>IF(ISNA(VLOOKUP($K83,'Puma Dec'!$A:$O,6,FALSE)),"0",VLOOKUP($K83,'Puma Dec'!$A:$O,6,FALSE))</f>
        <v>0</v>
      </c>
      <c r="AS83" s="38" t="str">
        <f>IF(ISNA(VLOOKUP($K83,'Puma Dec'!$A:$O,3,FALSE)),"0",VLOOKUP($K83,'Puma Dec'!$A:$O,3,FALSE))</f>
        <v>0</v>
      </c>
      <c r="AT83" s="55">
        <f t="shared" si="3"/>
        <v>0</v>
      </c>
      <c r="AU83" s="56">
        <f t="shared" si="3"/>
        <v>0</v>
      </c>
      <c r="AV83" s="8"/>
    </row>
    <row r="84" spans="1:48" hidden="1" x14ac:dyDescent="0.3">
      <c r="A84" s="47" t="s">
        <v>434</v>
      </c>
      <c r="B84" s="43">
        <v>229861</v>
      </c>
      <c r="C84" s="167" t="s">
        <v>435</v>
      </c>
      <c r="D84" s="43"/>
      <c r="E84" s="43"/>
      <c r="F84" s="167" t="s">
        <v>436</v>
      </c>
      <c r="G84" s="120"/>
      <c r="H84" s="121"/>
      <c r="I84" s="43"/>
      <c r="J84" s="167" t="s">
        <v>172</v>
      </c>
      <c r="K84" s="158"/>
      <c r="L84" s="70"/>
      <c r="M84" s="113" t="s">
        <v>35</v>
      </c>
      <c r="N84" s="113" t="s">
        <v>36</v>
      </c>
      <c r="O84" s="113" t="s">
        <v>36</v>
      </c>
      <c r="P84" s="114" t="s">
        <v>145</v>
      </c>
      <c r="Q84" s="69">
        <v>5</v>
      </c>
      <c r="R84" s="116">
        <v>25742</v>
      </c>
      <c r="S84" s="54" t="s">
        <v>236</v>
      </c>
      <c r="T84" s="118" t="str">
        <f t="shared" si="4"/>
        <v>010000069452574201612</v>
      </c>
      <c r="U84" s="47"/>
      <c r="V84" s="80" t="str">
        <f>IF(ISNA(VLOOKUP($K84,'Puma Jan'!$A:$O,6,FALSE)),"0",VLOOKUP($K84,'Puma Jan'!$A:$O,6,FALSE))</f>
        <v>0</v>
      </c>
      <c r="W84" s="80" t="str">
        <f>IF(ISNA(VLOOKUP($K84,'Puma Jan'!$A:$O,3,FALSE)),"0",VLOOKUP($K84,'Puma Jan'!$A:$O,3,FALSE))</f>
        <v>0</v>
      </c>
      <c r="X84" s="80" t="str">
        <f>IF(ISNA(VLOOKUP($K84,'Puma Feb'!$A:$O,6,FALSE)),"0",VLOOKUP($K84,'Puma Feb'!$A:$O,6,FALSE))</f>
        <v>0</v>
      </c>
      <c r="Y84" s="80" t="str">
        <f>IF(ISNA(VLOOKUP($K84,'Puma Feb'!$A:$O,3,FALSE)),"0",VLOOKUP($K84,'Puma Feb'!$A:$O,3,FALSE))</f>
        <v>0</v>
      </c>
      <c r="Z84" s="80" t="str">
        <f>IF(ISNA(VLOOKUP($K84,'Puma March'!$A:$O,6,FALSE)),"0",VLOOKUP($K84,'Puma March'!$A:$O,6,FALSE))</f>
        <v>0</v>
      </c>
      <c r="AA84" s="80" t="str">
        <f>IF(ISNA(VLOOKUP($K84,'Puma March'!$A:$O,3,FALSE)),"0",VLOOKUP($K84,'Puma March'!$A:$O,3,FALSE))</f>
        <v>0</v>
      </c>
      <c r="AB84" s="80" t="str">
        <f>IF(ISNA(VLOOKUP($K84,'Puma April'!$A:$O,6,FALSE)),"0",VLOOKUP($K84,'Puma April'!$A:$O,6,FALSE))</f>
        <v>0</v>
      </c>
      <c r="AC84" s="80" t="str">
        <f>IF(ISNA(VLOOKUP($K84,'Puma April'!$A:$O,3,FALSE)),"0",VLOOKUP($K84,'Puma April'!$A:$O,3,FALSE))</f>
        <v>0</v>
      </c>
      <c r="AD84" s="80" t="str">
        <f>IF(ISNA(VLOOKUP($K84,'Puma May'!$A:$O,6,FALSE)),"0",VLOOKUP($K84,'Puma May'!$A:$O,6,FALSE))</f>
        <v>0</v>
      </c>
      <c r="AE84" s="80" t="str">
        <f>IF(ISNA(VLOOKUP($K84,'Puma May'!$A:$O,3,FALSE)),"0",VLOOKUP($K84,'Puma May'!$A:$O,3,FALSE))</f>
        <v>0</v>
      </c>
      <c r="AF84" s="80" t="str">
        <f>IF(ISNA(VLOOKUP($K84,'Puma June'!$A:$O,6,FALSE)),"0",VLOOKUP($K84,'Puma June'!$A:$O,6,FALSE))</f>
        <v>0</v>
      </c>
      <c r="AG84" s="80" t="str">
        <f>IF(ISNA(VLOOKUP($K84,'Puma June'!$A:$O,3,FALSE)),"0",VLOOKUP($K84,'Puma June'!$A:$O,3,FALSE))</f>
        <v>0</v>
      </c>
      <c r="AH84" s="80" t="str">
        <f>IF(ISNA(VLOOKUP($K84,'Puma July'!$A:$O,6,FALSE)),"0",VLOOKUP($K84,'Puma July'!$A:$O,6,FALSE))</f>
        <v>0</v>
      </c>
      <c r="AI84" s="80" t="str">
        <f>IF(ISNA(VLOOKUP($K84,'Puma July'!$A:$O,3,FALSE)),"0",VLOOKUP($K84,'Puma July'!$A:$O,3,FALSE))</f>
        <v>0</v>
      </c>
      <c r="AJ84" s="80" t="str">
        <f>IF(ISNA(VLOOKUP($K84,'Puma Aug'!$A:$O,6,FALSE)),"0",VLOOKUP($K84,'Puma Aug'!$A:$O,6,FALSE))</f>
        <v>0</v>
      </c>
      <c r="AK84" s="80" t="str">
        <f>IF(ISNA(VLOOKUP($K84,'Puma Aug'!$A:$O,3,FALSE)),"0",VLOOKUP($K84,'Puma Aug'!$A:$O,3,FALSE))</f>
        <v>0</v>
      </c>
      <c r="AL84" s="80" t="str">
        <f>IF(ISNA(VLOOKUP($K84,'Puma Sep'!$A:$O,6,FALSE)),"0",VLOOKUP($K84,'Puma Sep'!$A:$O,6,FALSE))</f>
        <v>0</v>
      </c>
      <c r="AM84" s="80" t="str">
        <f>IF(ISNA(VLOOKUP($K84,'Puma Sep'!$A:$O,3,FALSE)),"0",VLOOKUP($K84,'Puma Sep'!$A:$O,3,FALSE))</f>
        <v>0</v>
      </c>
      <c r="AN84" s="80" t="str">
        <f>IF(ISNA(VLOOKUP($K84,'Puma Oct'!$A:$O,6,FALSE)),"0",VLOOKUP($K84,'Puma Oct'!$A:$O,6,FALSE))</f>
        <v>0</v>
      </c>
      <c r="AO84" s="80" t="str">
        <f>IF(ISNA(VLOOKUP($K84,'Puma Oct'!$A:$O,3,FALSE)),"0",VLOOKUP($K84,'Puma Oct'!$A:$O,3,FALSE))</f>
        <v>0</v>
      </c>
      <c r="AP84" s="38" t="str">
        <f>IF(ISNA(VLOOKUP($K84,'Puma Nov'!$A:$O,6,FALSE)),"0",VLOOKUP($K84,'Puma Nov'!$A:$O,6,FALSE))</f>
        <v>0</v>
      </c>
      <c r="AQ84" s="38" t="str">
        <f>IF(ISNA(VLOOKUP($K84,'Puma Nov'!$A:$O,3,FALSE)),"0",VLOOKUP($K84,'Puma Nov'!$A:$O,3,FALSE))</f>
        <v>0</v>
      </c>
      <c r="AR84" s="38" t="str">
        <f>IF(ISNA(VLOOKUP($K84,'Puma Dec'!$A:$O,6,FALSE)),"0",VLOOKUP($K84,'Puma Dec'!$A:$O,6,FALSE))</f>
        <v>0</v>
      </c>
      <c r="AS84" s="38" t="str">
        <f>IF(ISNA(VLOOKUP($K84,'Puma Dec'!$A:$O,3,FALSE)),"0",VLOOKUP($K84,'Puma Dec'!$A:$O,3,FALSE))</f>
        <v>0</v>
      </c>
      <c r="AT84" s="55">
        <f t="shared" si="3"/>
        <v>0</v>
      </c>
      <c r="AU84" s="56">
        <f t="shared" si="3"/>
        <v>0</v>
      </c>
      <c r="AV84" s="8"/>
    </row>
    <row r="85" spans="1:48" x14ac:dyDescent="0.3">
      <c r="A85" s="47" t="s">
        <v>437</v>
      </c>
      <c r="B85" s="43">
        <v>232833</v>
      </c>
      <c r="C85" s="167" t="s">
        <v>438</v>
      </c>
      <c r="D85" s="43"/>
      <c r="E85" s="108">
        <v>44012</v>
      </c>
      <c r="F85" s="176" t="s">
        <v>422</v>
      </c>
      <c r="G85" s="120"/>
      <c r="H85" s="121"/>
      <c r="I85" s="43"/>
      <c r="J85" s="167" t="s">
        <v>439</v>
      </c>
      <c r="K85" s="158"/>
      <c r="L85" s="70"/>
      <c r="M85" s="113" t="s">
        <v>35</v>
      </c>
      <c r="N85" s="113" t="s">
        <v>36</v>
      </c>
      <c r="O85" s="113" t="s">
        <v>36</v>
      </c>
      <c r="P85" s="164" t="s">
        <v>440</v>
      </c>
      <c r="Q85" s="69">
        <v>5</v>
      </c>
      <c r="R85" s="116">
        <v>25742</v>
      </c>
      <c r="S85" s="54" t="s">
        <v>441</v>
      </c>
      <c r="T85" s="118" t="str">
        <f t="shared" si="4"/>
        <v>010000070652574202278</v>
      </c>
      <c r="U85" s="47"/>
      <c r="V85" s="80" t="str">
        <f>IF(ISNA(VLOOKUP($K85,'Puma Jan'!$A:$O,6,FALSE)),"0",VLOOKUP($K85,'Puma Jan'!$A:$O,6,FALSE))</f>
        <v>0</v>
      </c>
      <c r="W85" s="80" t="str">
        <f>IF(ISNA(VLOOKUP($K85,'Puma Jan'!$A:$O,3,FALSE)),"0",VLOOKUP($K85,'Puma Jan'!$A:$O,3,FALSE))</f>
        <v>0</v>
      </c>
      <c r="X85" s="80" t="str">
        <f>IF(ISNA(VLOOKUP($K85,'Puma Feb'!$A:$O,6,FALSE)),"0",VLOOKUP($K85,'Puma Feb'!$A:$O,6,FALSE))</f>
        <v>0</v>
      </c>
      <c r="Y85" s="80" t="str">
        <f>IF(ISNA(VLOOKUP($K85,'Puma Feb'!$A:$O,3,FALSE)),"0",VLOOKUP($K85,'Puma Feb'!$A:$O,3,FALSE))</f>
        <v>0</v>
      </c>
      <c r="Z85" s="80" t="str">
        <f>IF(ISNA(VLOOKUP($K85,'Puma March'!$A:$O,6,FALSE)),"0",VLOOKUP($K85,'Puma March'!$A:$O,6,FALSE))</f>
        <v>0</v>
      </c>
      <c r="AA85" s="80" t="str">
        <f>IF(ISNA(VLOOKUP($K85,'Puma March'!$A:$O,3,FALSE)),"0",VLOOKUP($K85,'Puma March'!$A:$O,3,FALSE))</f>
        <v>0</v>
      </c>
      <c r="AB85" s="80" t="str">
        <f>IF(ISNA(VLOOKUP($K85,'Puma April'!$A:$O,6,FALSE)),"0",VLOOKUP($K85,'Puma April'!$A:$O,6,FALSE))</f>
        <v>0</v>
      </c>
      <c r="AC85" s="80" t="str">
        <f>IF(ISNA(VLOOKUP($K85,'Puma April'!$A:$O,3,FALSE)),"0",VLOOKUP($K85,'Puma April'!$A:$O,3,FALSE))</f>
        <v>0</v>
      </c>
      <c r="AD85" s="80" t="str">
        <f>IF(ISNA(VLOOKUP($K85,'Puma May'!$A:$O,6,FALSE)),"0",VLOOKUP($K85,'Puma May'!$A:$O,6,FALSE))</f>
        <v>0</v>
      </c>
      <c r="AE85" s="80" t="str">
        <f>IF(ISNA(VLOOKUP($K85,'Puma May'!$A:$O,3,FALSE)),"0",VLOOKUP($K85,'Puma May'!$A:$O,3,FALSE))</f>
        <v>0</v>
      </c>
      <c r="AF85" s="80" t="str">
        <f>IF(ISNA(VLOOKUP($K85,'Puma June'!$A:$O,6,FALSE)),"0",VLOOKUP($K85,'Puma June'!$A:$O,6,FALSE))</f>
        <v>0</v>
      </c>
      <c r="AG85" s="80" t="str">
        <f>IF(ISNA(VLOOKUP($K85,'Puma June'!$A:$O,3,FALSE)),"0",VLOOKUP($K85,'Puma June'!$A:$O,3,FALSE))</f>
        <v>0</v>
      </c>
      <c r="AH85" s="80" t="str">
        <f>IF(ISNA(VLOOKUP($K85,'Puma July'!$A:$O,6,FALSE)),"0",VLOOKUP($K85,'Puma July'!$A:$O,6,FALSE))</f>
        <v>0</v>
      </c>
      <c r="AI85" s="80" t="str">
        <f>IF(ISNA(VLOOKUP($K85,'Puma July'!$A:$O,3,FALSE)),"0",VLOOKUP($K85,'Puma July'!$A:$O,3,FALSE))</f>
        <v>0</v>
      </c>
      <c r="AJ85" s="80" t="str">
        <f>IF(ISNA(VLOOKUP($K85,'Puma Aug'!$A:$O,6,FALSE)),"0",VLOOKUP($K85,'Puma Aug'!$A:$O,6,FALSE))</f>
        <v>0</v>
      </c>
      <c r="AK85" s="80" t="str">
        <f>IF(ISNA(VLOOKUP($K85,'Puma Aug'!$A:$O,3,FALSE)),"0",VLOOKUP($K85,'Puma Aug'!$A:$O,3,FALSE))</f>
        <v>0</v>
      </c>
      <c r="AL85" s="80" t="str">
        <f>IF(ISNA(VLOOKUP($K85,'Puma Sep'!$A:$O,6,FALSE)),"0",VLOOKUP($K85,'Puma Sep'!$A:$O,6,FALSE))</f>
        <v>0</v>
      </c>
      <c r="AM85" s="80" t="str">
        <f>IF(ISNA(VLOOKUP($K85,'Puma Sep'!$A:$O,3,FALSE)),"0",VLOOKUP($K85,'Puma Sep'!$A:$O,3,FALSE))</f>
        <v>0</v>
      </c>
      <c r="AN85" s="80" t="str">
        <f>IF(ISNA(VLOOKUP($K85,'Puma Oct'!$A:$O,6,FALSE)),"0",VLOOKUP($K85,'Puma Oct'!$A:$O,6,FALSE))</f>
        <v>0</v>
      </c>
      <c r="AO85" s="80" t="str">
        <f>IF(ISNA(VLOOKUP($K85,'Puma Oct'!$A:$O,3,FALSE)),"0",VLOOKUP($K85,'Puma Oct'!$A:$O,3,FALSE))</f>
        <v>0</v>
      </c>
      <c r="AP85" s="38" t="str">
        <f>IF(ISNA(VLOOKUP($K85,'Puma Nov'!$A:$O,6,FALSE)),"0",VLOOKUP($K85,'Puma Nov'!$A:$O,6,FALSE))</f>
        <v>0</v>
      </c>
      <c r="AQ85" s="38" t="str">
        <f>IF(ISNA(VLOOKUP($K85,'Puma Nov'!$A:$O,3,FALSE)),"0",VLOOKUP($K85,'Puma Nov'!$A:$O,3,FALSE))</f>
        <v>0</v>
      </c>
      <c r="AR85" s="38" t="str">
        <f>IF(ISNA(VLOOKUP($K85,'Puma Dec'!$A:$O,6,FALSE)),"0",VLOOKUP($K85,'Puma Dec'!$A:$O,6,FALSE))</f>
        <v>0</v>
      </c>
      <c r="AS85" s="38" t="str">
        <f>IF(ISNA(VLOOKUP($K85,'Puma Dec'!$A:$O,3,FALSE)),"0",VLOOKUP($K85,'Puma Dec'!$A:$O,3,FALSE))</f>
        <v>0</v>
      </c>
      <c r="AT85" s="55">
        <f t="shared" si="3"/>
        <v>0</v>
      </c>
      <c r="AU85" s="56">
        <f t="shared" si="3"/>
        <v>0</v>
      </c>
      <c r="AV85" s="8"/>
    </row>
    <row r="86" spans="1:48" hidden="1" x14ac:dyDescent="0.3">
      <c r="A86" s="47" t="s">
        <v>442</v>
      </c>
      <c r="B86" s="43">
        <v>205311</v>
      </c>
      <c r="C86" s="47" t="s">
        <v>443</v>
      </c>
      <c r="D86" s="43"/>
      <c r="E86" s="43"/>
      <c r="F86" s="47"/>
      <c r="G86" s="120"/>
      <c r="H86" s="121"/>
      <c r="I86" s="43"/>
      <c r="J86" s="47" t="s">
        <v>151</v>
      </c>
      <c r="K86" s="158"/>
      <c r="L86" s="70"/>
      <c r="M86" s="113" t="s">
        <v>35</v>
      </c>
      <c r="N86" s="113" t="s">
        <v>36</v>
      </c>
      <c r="O86" s="113" t="s">
        <v>36</v>
      </c>
      <c r="P86" s="164" t="s">
        <v>190</v>
      </c>
      <c r="Q86" s="69">
        <v>1</v>
      </c>
      <c r="R86" s="116">
        <v>25742</v>
      </c>
      <c r="S86" s="54" t="s">
        <v>38</v>
      </c>
      <c r="T86" s="118" t="str">
        <f t="shared" si="4"/>
        <v>010000036312574200000</v>
      </c>
      <c r="U86" s="47"/>
      <c r="V86" s="80" t="str">
        <f>IF(ISNA(VLOOKUP($K86,'Puma Jan'!$A:$O,6,FALSE)),"0",VLOOKUP($K86,'Puma Jan'!$A:$O,6,FALSE))</f>
        <v>0</v>
      </c>
      <c r="W86" s="80" t="str">
        <f>IF(ISNA(VLOOKUP($K86,'Puma Jan'!$A:$O,3,FALSE)),"0",VLOOKUP($K86,'Puma Jan'!$A:$O,3,FALSE))</f>
        <v>0</v>
      </c>
      <c r="X86" s="80" t="str">
        <f>IF(ISNA(VLOOKUP($K86,'Puma Feb'!$A:$O,6,FALSE)),"0",VLOOKUP($K86,'Puma Feb'!$A:$O,6,FALSE))</f>
        <v>0</v>
      </c>
      <c r="Y86" s="80" t="str">
        <f>IF(ISNA(VLOOKUP($K86,'Puma Feb'!$A:$O,3,FALSE)),"0",VLOOKUP($K86,'Puma Feb'!$A:$O,3,FALSE))</f>
        <v>0</v>
      </c>
      <c r="Z86" s="80" t="str">
        <f>IF(ISNA(VLOOKUP($K86,'Puma March'!$A:$O,6,FALSE)),"0",VLOOKUP($K86,'Puma March'!$A:$O,6,FALSE))</f>
        <v>0</v>
      </c>
      <c r="AA86" s="80" t="str">
        <f>IF(ISNA(VLOOKUP($K86,'Puma March'!$A:$O,3,FALSE)),"0",VLOOKUP($K86,'Puma March'!$A:$O,3,FALSE))</f>
        <v>0</v>
      </c>
      <c r="AB86" s="80" t="str">
        <f>IF(ISNA(VLOOKUP($K86,'Puma April'!$A:$O,6,FALSE)),"0",VLOOKUP($K86,'Puma April'!$A:$O,6,FALSE))</f>
        <v>0</v>
      </c>
      <c r="AC86" s="80" t="str">
        <f>IF(ISNA(VLOOKUP($K86,'Puma April'!$A:$O,3,FALSE)),"0",VLOOKUP($K86,'Puma April'!$A:$O,3,FALSE))</f>
        <v>0</v>
      </c>
      <c r="AD86" s="80" t="str">
        <f>IF(ISNA(VLOOKUP($K86,'Puma May'!$A:$O,6,FALSE)),"0",VLOOKUP($K86,'Puma May'!$A:$O,6,FALSE))</f>
        <v>0</v>
      </c>
      <c r="AE86" s="80" t="str">
        <f>IF(ISNA(VLOOKUP($K86,'Puma May'!$A:$O,3,FALSE)),"0",VLOOKUP($K86,'Puma May'!$A:$O,3,FALSE))</f>
        <v>0</v>
      </c>
      <c r="AF86" s="80" t="str">
        <f>IF(ISNA(VLOOKUP($K86,'Puma June'!$A:$O,6,FALSE)),"0",VLOOKUP($K86,'Puma June'!$A:$O,6,FALSE))</f>
        <v>0</v>
      </c>
      <c r="AG86" s="80" t="str">
        <f>IF(ISNA(VLOOKUP($K86,'Puma June'!$A:$O,3,FALSE)),"0",VLOOKUP($K86,'Puma June'!$A:$O,3,FALSE))</f>
        <v>0</v>
      </c>
      <c r="AH86" s="80" t="str">
        <f>IF(ISNA(VLOOKUP($K86,'Puma July'!$A:$O,6,FALSE)),"0",VLOOKUP($K86,'Puma July'!$A:$O,6,FALSE))</f>
        <v>0</v>
      </c>
      <c r="AI86" s="80" t="str">
        <f>IF(ISNA(VLOOKUP($K86,'Puma July'!$A:$O,3,FALSE)),"0",VLOOKUP($K86,'Puma July'!$A:$O,3,FALSE))</f>
        <v>0</v>
      </c>
      <c r="AJ86" s="80" t="str">
        <f>IF(ISNA(VLOOKUP($K86,'Puma Aug'!$A:$O,6,FALSE)),"0",VLOOKUP($K86,'Puma Aug'!$A:$O,6,FALSE))</f>
        <v>0</v>
      </c>
      <c r="AK86" s="80" t="str">
        <f>IF(ISNA(VLOOKUP($K86,'Puma Aug'!$A:$O,3,FALSE)),"0",VLOOKUP($K86,'Puma Aug'!$A:$O,3,FALSE))</f>
        <v>0</v>
      </c>
      <c r="AL86" s="80" t="str">
        <f>IF(ISNA(VLOOKUP($K86,'Puma Sep'!$A:$O,6,FALSE)),"0",VLOOKUP($K86,'Puma Sep'!$A:$O,6,FALSE))</f>
        <v>0</v>
      </c>
      <c r="AM86" s="80" t="str">
        <f>IF(ISNA(VLOOKUP($K86,'Puma Sep'!$A:$O,3,FALSE)),"0",VLOOKUP($K86,'Puma Sep'!$A:$O,3,FALSE))</f>
        <v>0</v>
      </c>
      <c r="AN86" s="80" t="str">
        <f>IF(ISNA(VLOOKUP($K86,'Puma Oct'!$A:$O,6,FALSE)),"0",VLOOKUP($K86,'Puma Oct'!$A:$O,6,FALSE))</f>
        <v>0</v>
      </c>
      <c r="AO86" s="80" t="str">
        <f>IF(ISNA(VLOOKUP($K86,'Puma Oct'!$A:$O,3,FALSE)),"0",VLOOKUP($K86,'Puma Oct'!$A:$O,3,FALSE))</f>
        <v>0</v>
      </c>
      <c r="AP86" s="38" t="str">
        <f>IF(ISNA(VLOOKUP($K86,'Puma Nov'!$A:$O,6,FALSE)),"0",VLOOKUP($K86,'Puma Nov'!$A:$O,6,FALSE))</f>
        <v>0</v>
      </c>
      <c r="AQ86" s="38" t="str">
        <f>IF(ISNA(VLOOKUP($K86,'Puma Nov'!$A:$O,3,FALSE)),"0",VLOOKUP($K86,'Puma Nov'!$A:$O,3,FALSE))</f>
        <v>0</v>
      </c>
      <c r="AR86" s="38" t="str">
        <f>IF(ISNA(VLOOKUP($K86,'Puma Dec'!$A:$O,6,FALSE)),"0",VLOOKUP($K86,'Puma Dec'!$A:$O,6,FALSE))</f>
        <v>0</v>
      </c>
      <c r="AS86" s="38" t="str">
        <f>IF(ISNA(VLOOKUP($K86,'Puma Dec'!$A:$O,3,FALSE)),"0",VLOOKUP($K86,'Puma Dec'!$A:$O,3,FALSE))</f>
        <v>0</v>
      </c>
      <c r="AT86" s="55">
        <f t="shared" si="3"/>
        <v>0</v>
      </c>
      <c r="AU86" s="56">
        <f t="shared" si="3"/>
        <v>0</v>
      </c>
      <c r="AV86" s="8"/>
    </row>
    <row r="87" spans="1:48" hidden="1" x14ac:dyDescent="0.3">
      <c r="A87" s="47" t="s">
        <v>444</v>
      </c>
      <c r="B87" s="43">
        <v>205387</v>
      </c>
      <c r="C87" s="47" t="s">
        <v>445</v>
      </c>
      <c r="D87" s="43"/>
      <c r="E87" s="43"/>
      <c r="F87" s="47"/>
      <c r="G87" s="120"/>
      <c r="H87" s="121"/>
      <c r="I87" s="43"/>
      <c r="J87" s="47" t="s">
        <v>446</v>
      </c>
      <c r="K87" s="158"/>
      <c r="L87" s="70"/>
      <c r="M87" s="113" t="s">
        <v>35</v>
      </c>
      <c r="N87" s="113" t="s">
        <v>36</v>
      </c>
      <c r="O87" s="113" t="s">
        <v>36</v>
      </c>
      <c r="P87" s="69"/>
      <c r="Q87" s="69"/>
      <c r="R87" s="116">
        <v>25742</v>
      </c>
      <c r="S87" s="54"/>
      <c r="T87" s="118" t="str">
        <f t="shared" si="4"/>
        <v>01000025742</v>
      </c>
      <c r="U87" s="47"/>
      <c r="V87" s="80" t="str">
        <f>IF(ISNA(VLOOKUP($K87,'Puma Jan'!$A:$O,6,FALSE)),"0",VLOOKUP($K87,'Puma Jan'!$A:$O,6,FALSE))</f>
        <v>0</v>
      </c>
      <c r="W87" s="80" t="str">
        <f>IF(ISNA(VLOOKUP($K87,'Puma Jan'!$A:$O,3,FALSE)),"0",VLOOKUP($K87,'Puma Jan'!$A:$O,3,FALSE))</f>
        <v>0</v>
      </c>
      <c r="X87" s="80" t="str">
        <f>IF(ISNA(VLOOKUP($K87,'Puma Feb'!$A:$O,6,FALSE)),"0",VLOOKUP($K87,'Puma Feb'!$A:$O,6,FALSE))</f>
        <v>0</v>
      </c>
      <c r="Y87" s="80" t="str">
        <f>IF(ISNA(VLOOKUP($K87,'Puma Feb'!$A:$O,3,FALSE)),"0",VLOOKUP($K87,'Puma Feb'!$A:$O,3,FALSE))</f>
        <v>0</v>
      </c>
      <c r="Z87" s="80" t="str">
        <f>IF(ISNA(VLOOKUP($K87,'Puma March'!$A:$O,6,FALSE)),"0",VLOOKUP($K87,'Puma March'!$A:$O,6,FALSE))</f>
        <v>0</v>
      </c>
      <c r="AA87" s="80" t="str">
        <f>IF(ISNA(VLOOKUP($K87,'Puma March'!$A:$O,3,FALSE)),"0",VLOOKUP($K87,'Puma March'!$A:$O,3,FALSE))</f>
        <v>0</v>
      </c>
      <c r="AB87" s="80" t="str">
        <f>IF(ISNA(VLOOKUP($K87,'Puma April'!$A:$O,6,FALSE)),"0",VLOOKUP($K87,'Puma April'!$A:$O,6,FALSE))</f>
        <v>0</v>
      </c>
      <c r="AC87" s="80" t="str">
        <f>IF(ISNA(VLOOKUP($K87,'Puma April'!$A:$O,3,FALSE)),"0",VLOOKUP($K87,'Puma April'!$A:$O,3,FALSE))</f>
        <v>0</v>
      </c>
      <c r="AD87" s="80" t="str">
        <f>IF(ISNA(VLOOKUP($K87,'Puma May'!$A:$O,6,FALSE)),"0",VLOOKUP($K87,'Puma May'!$A:$O,6,FALSE))</f>
        <v>0</v>
      </c>
      <c r="AE87" s="80" t="str">
        <f>IF(ISNA(VLOOKUP($K87,'Puma May'!$A:$O,3,FALSE)),"0",VLOOKUP($K87,'Puma May'!$A:$O,3,FALSE))</f>
        <v>0</v>
      </c>
      <c r="AF87" s="80" t="str">
        <f>IF(ISNA(VLOOKUP($K87,'Puma June'!$A:$O,6,FALSE)),"0",VLOOKUP($K87,'Puma June'!$A:$O,6,FALSE))</f>
        <v>0</v>
      </c>
      <c r="AG87" s="80" t="str">
        <f>IF(ISNA(VLOOKUP($K87,'Puma June'!$A:$O,3,FALSE)),"0",VLOOKUP($K87,'Puma June'!$A:$O,3,FALSE))</f>
        <v>0</v>
      </c>
      <c r="AH87" s="80" t="str">
        <f>IF(ISNA(VLOOKUP($K87,'Puma July'!$A:$O,6,FALSE)),"0",VLOOKUP($K87,'Puma July'!$A:$O,6,FALSE))</f>
        <v>0</v>
      </c>
      <c r="AI87" s="80" t="str">
        <f>IF(ISNA(VLOOKUP($K87,'Puma July'!$A:$O,3,FALSE)),"0",VLOOKUP($K87,'Puma July'!$A:$O,3,FALSE))</f>
        <v>0</v>
      </c>
      <c r="AJ87" s="80" t="str">
        <f>IF(ISNA(VLOOKUP($K87,'Puma Aug'!$A:$O,6,FALSE)),"0",VLOOKUP($K87,'Puma Aug'!$A:$O,6,FALSE))</f>
        <v>0</v>
      </c>
      <c r="AK87" s="80" t="str">
        <f>IF(ISNA(VLOOKUP($K87,'Puma Aug'!$A:$O,3,FALSE)),"0",VLOOKUP($K87,'Puma Aug'!$A:$O,3,FALSE))</f>
        <v>0</v>
      </c>
      <c r="AL87" s="80" t="str">
        <f>IF(ISNA(VLOOKUP($K87,'Puma Sep'!$A:$O,6,FALSE)),"0",VLOOKUP($K87,'Puma Sep'!$A:$O,6,FALSE))</f>
        <v>0</v>
      </c>
      <c r="AM87" s="80" t="str">
        <f>IF(ISNA(VLOOKUP($K87,'Puma Sep'!$A:$O,3,FALSE)),"0",VLOOKUP($K87,'Puma Sep'!$A:$O,3,FALSE))</f>
        <v>0</v>
      </c>
      <c r="AN87" s="80" t="str">
        <f>IF(ISNA(VLOOKUP($K87,'Puma Oct'!$A:$O,6,FALSE)),"0",VLOOKUP($K87,'Puma Oct'!$A:$O,6,FALSE))</f>
        <v>0</v>
      </c>
      <c r="AO87" s="80" t="str">
        <f>IF(ISNA(VLOOKUP($K87,'Puma Oct'!$A:$O,3,FALSE)),"0",VLOOKUP($K87,'Puma Oct'!$A:$O,3,FALSE))</f>
        <v>0</v>
      </c>
      <c r="AP87" s="38" t="str">
        <f>IF(ISNA(VLOOKUP($K87,'Puma Nov'!$A:$O,6,FALSE)),"0",VLOOKUP($K87,'Puma Nov'!$A:$O,6,FALSE))</f>
        <v>0</v>
      </c>
      <c r="AQ87" s="38" t="str">
        <f>IF(ISNA(VLOOKUP($K87,'Puma Nov'!$A:$O,3,FALSE)),"0",VLOOKUP($K87,'Puma Nov'!$A:$O,3,FALSE))</f>
        <v>0</v>
      </c>
      <c r="AR87" s="38" t="str">
        <f>IF(ISNA(VLOOKUP($K87,'Puma Dec'!$A:$O,6,FALSE)),"0",VLOOKUP($K87,'Puma Dec'!$A:$O,6,FALSE))</f>
        <v>0</v>
      </c>
      <c r="AS87" s="38" t="str">
        <f>IF(ISNA(VLOOKUP($K87,'Puma Dec'!$A:$O,3,FALSE)),"0",VLOOKUP($K87,'Puma Dec'!$A:$O,3,FALSE))</f>
        <v>0</v>
      </c>
      <c r="AT87" s="55">
        <f t="shared" si="3"/>
        <v>0</v>
      </c>
      <c r="AU87" s="56">
        <f t="shared" si="3"/>
        <v>0</v>
      </c>
      <c r="AV87" s="8"/>
    </row>
    <row r="88" spans="1:48" x14ac:dyDescent="0.3">
      <c r="A88" s="107" t="s">
        <v>39</v>
      </c>
      <c r="B88" s="177">
        <v>205481</v>
      </c>
      <c r="C88" s="178" t="s">
        <v>447</v>
      </c>
      <c r="D88" s="43"/>
      <c r="E88" s="108">
        <v>44012</v>
      </c>
      <c r="F88" s="109" t="s">
        <v>41</v>
      </c>
      <c r="G88" s="120"/>
      <c r="H88" s="121"/>
      <c r="I88" s="43"/>
      <c r="J88" s="125" t="s">
        <v>448</v>
      </c>
      <c r="K88" s="179"/>
      <c r="L88" s="70"/>
      <c r="M88" s="113" t="s">
        <v>35</v>
      </c>
      <c r="N88" s="113" t="s">
        <v>36</v>
      </c>
      <c r="O88" s="113" t="s">
        <v>36</v>
      </c>
      <c r="P88" s="117" t="s">
        <v>47</v>
      </c>
      <c r="Q88" s="115">
        <v>1</v>
      </c>
      <c r="R88" s="116">
        <v>25742</v>
      </c>
      <c r="S88" s="117" t="s">
        <v>38</v>
      </c>
      <c r="T88" s="118" t="str">
        <f t="shared" si="4"/>
        <v>010000012712574200000</v>
      </c>
      <c r="U88" s="47"/>
      <c r="V88" s="80" t="str">
        <f>IF(ISNA(VLOOKUP($K88,'Puma Jan'!$A:$O,6,FALSE)),"0",VLOOKUP($K88,'Puma Jan'!$A:$O,6,FALSE))</f>
        <v>0</v>
      </c>
      <c r="W88" s="80" t="str">
        <f>IF(ISNA(VLOOKUP($K88,'Puma Jan'!$A:$O,3,FALSE)),"0",VLOOKUP($K88,'Puma Jan'!$A:$O,3,FALSE))</f>
        <v>0</v>
      </c>
      <c r="X88" s="80" t="str">
        <f>IF(ISNA(VLOOKUP($K88,'Puma Feb'!$A:$O,6,FALSE)),"0",VLOOKUP($K88,'Puma Feb'!$A:$O,6,FALSE))</f>
        <v>0</v>
      </c>
      <c r="Y88" s="80" t="str">
        <f>IF(ISNA(VLOOKUP($K88,'Puma Feb'!$A:$O,3,FALSE)),"0",VLOOKUP($K88,'Puma Feb'!$A:$O,3,FALSE))</f>
        <v>0</v>
      </c>
      <c r="Z88" s="80" t="str">
        <f>IF(ISNA(VLOOKUP($K88,'Puma March'!$A:$O,6,FALSE)),"0",VLOOKUP($K88,'Puma March'!$A:$O,6,FALSE))</f>
        <v>0</v>
      </c>
      <c r="AA88" s="80" t="str">
        <f>IF(ISNA(VLOOKUP($K88,'Puma March'!$A:$O,3,FALSE)),"0",VLOOKUP($K88,'Puma March'!$A:$O,3,FALSE))</f>
        <v>0</v>
      </c>
      <c r="AB88" s="80" t="str">
        <f>IF(ISNA(VLOOKUP($K88,'Puma April'!$A:$O,6,FALSE)),"0",VLOOKUP($K88,'Puma April'!$A:$O,6,FALSE))</f>
        <v>0</v>
      </c>
      <c r="AC88" s="80" t="str">
        <f>IF(ISNA(VLOOKUP($K88,'Puma April'!$A:$O,3,FALSE)),"0",VLOOKUP($K88,'Puma April'!$A:$O,3,FALSE))</f>
        <v>0</v>
      </c>
      <c r="AD88" s="80" t="str">
        <f>IF(ISNA(VLOOKUP($K88,'Puma May'!$A:$O,6,FALSE)),"0",VLOOKUP($K88,'Puma May'!$A:$O,6,FALSE))</f>
        <v>0</v>
      </c>
      <c r="AE88" s="80" t="str">
        <f>IF(ISNA(VLOOKUP($K88,'Puma May'!$A:$O,3,FALSE)),"0",VLOOKUP($K88,'Puma May'!$A:$O,3,FALSE))</f>
        <v>0</v>
      </c>
      <c r="AF88" s="80" t="str">
        <f>IF(ISNA(VLOOKUP($K88,'Puma June'!$A:$O,6,FALSE)),"0",VLOOKUP($K88,'Puma June'!$A:$O,6,FALSE))</f>
        <v>0</v>
      </c>
      <c r="AG88" s="80" t="str">
        <f>IF(ISNA(VLOOKUP($K88,'Puma June'!$A:$O,3,FALSE)),"0",VLOOKUP($K88,'Puma June'!$A:$O,3,FALSE))</f>
        <v>0</v>
      </c>
      <c r="AH88" s="80" t="str">
        <f>IF(ISNA(VLOOKUP($K88,'Puma July'!$A:$O,6,FALSE)),"0",VLOOKUP($K88,'Puma July'!$A:$O,6,FALSE))</f>
        <v>0</v>
      </c>
      <c r="AI88" s="80" t="str">
        <f>IF(ISNA(VLOOKUP($K88,'Puma July'!$A:$O,3,FALSE)),"0",VLOOKUP($K88,'Puma July'!$A:$O,3,FALSE))</f>
        <v>0</v>
      </c>
      <c r="AJ88" s="80" t="str">
        <f>IF(ISNA(VLOOKUP($K88,'Puma Aug'!$A:$O,6,FALSE)),"0",VLOOKUP($K88,'Puma Aug'!$A:$O,6,FALSE))</f>
        <v>0</v>
      </c>
      <c r="AK88" s="80" t="str">
        <f>IF(ISNA(VLOOKUP($K88,'Puma Aug'!$A:$O,3,FALSE)),"0",VLOOKUP($K88,'Puma Aug'!$A:$O,3,FALSE))</f>
        <v>0</v>
      </c>
      <c r="AL88" s="80" t="str">
        <f>IF(ISNA(VLOOKUP($K88,'Puma Sep'!$A:$O,6,FALSE)),"0",VLOOKUP($K88,'Puma Sep'!$A:$O,6,FALSE))</f>
        <v>0</v>
      </c>
      <c r="AM88" s="80" t="str">
        <f>IF(ISNA(VLOOKUP($K88,'Puma Sep'!$A:$O,3,FALSE)),"0",VLOOKUP($K88,'Puma Sep'!$A:$O,3,FALSE))</f>
        <v>0</v>
      </c>
      <c r="AN88" s="80" t="str">
        <f>IF(ISNA(VLOOKUP($K88,'Puma Oct'!$A:$O,6,FALSE)),"0",VLOOKUP($K88,'Puma Oct'!$A:$O,6,FALSE))</f>
        <v>0</v>
      </c>
      <c r="AO88" s="80" t="str">
        <f>IF(ISNA(VLOOKUP($K88,'Puma Oct'!$A:$O,3,FALSE)),"0",VLOOKUP($K88,'Puma Oct'!$A:$O,3,FALSE))</f>
        <v>0</v>
      </c>
      <c r="AP88" s="38" t="str">
        <f>IF(ISNA(VLOOKUP($K88,'Puma Nov'!$A:$O,6,FALSE)),"0",VLOOKUP($K88,'Puma Nov'!$A:$O,6,FALSE))</f>
        <v>0</v>
      </c>
      <c r="AQ88" s="38" t="str">
        <f>IF(ISNA(VLOOKUP($K88,'Puma Nov'!$A:$O,3,FALSE)),"0",VLOOKUP($K88,'Puma Nov'!$A:$O,3,FALSE))</f>
        <v>0</v>
      </c>
      <c r="AR88" s="38" t="str">
        <f>IF(ISNA(VLOOKUP($K88,'Puma Dec'!$A:$O,6,FALSE)),"0",VLOOKUP($K88,'Puma Dec'!$A:$O,6,FALSE))</f>
        <v>0</v>
      </c>
      <c r="AS88" s="38" t="str">
        <f>IF(ISNA(VLOOKUP($K88,'Puma Dec'!$A:$O,3,FALSE)),"0",VLOOKUP($K88,'Puma Dec'!$A:$O,3,FALSE))</f>
        <v>0</v>
      </c>
      <c r="AT88" s="47"/>
      <c r="AU88" s="47"/>
      <c r="AV88" s="8"/>
    </row>
    <row r="89" spans="1:48" hidden="1" x14ac:dyDescent="0.3">
      <c r="A89" s="47" t="s">
        <v>449</v>
      </c>
      <c r="B89" s="43">
        <v>221628</v>
      </c>
      <c r="C89" s="47" t="s">
        <v>450</v>
      </c>
      <c r="D89" s="43"/>
      <c r="E89" s="43"/>
      <c r="F89" s="47" t="s">
        <v>451</v>
      </c>
      <c r="G89" s="120"/>
      <c r="H89" s="121"/>
      <c r="I89" s="43"/>
      <c r="J89" s="47" t="s">
        <v>184</v>
      </c>
      <c r="K89" s="158"/>
      <c r="L89" s="70"/>
      <c r="M89" s="113" t="s">
        <v>35</v>
      </c>
      <c r="N89" s="113" t="s">
        <v>36</v>
      </c>
      <c r="O89" s="113" t="s">
        <v>36</v>
      </c>
      <c r="P89" s="164" t="s">
        <v>452</v>
      </c>
      <c r="Q89" s="69">
        <v>5</v>
      </c>
      <c r="R89" s="116">
        <v>25742</v>
      </c>
      <c r="S89" s="54" t="s">
        <v>38</v>
      </c>
      <c r="T89" s="118" t="str">
        <f t="shared" si="4"/>
        <v>010000018952574200000</v>
      </c>
      <c r="U89" s="180"/>
      <c r="V89" s="80" t="str">
        <f>IF(ISNA(VLOOKUP($K89,'Puma Jan'!$A:$O,6,FALSE)),"0",VLOOKUP($K89,'Puma Jan'!$A:$O,6,FALSE))</f>
        <v>0</v>
      </c>
      <c r="W89" s="80" t="str">
        <f>IF(ISNA(VLOOKUP($K89,'Puma Jan'!$A:$O,3,FALSE)),"0",VLOOKUP($K89,'Puma Jan'!$A:$O,3,FALSE))</f>
        <v>0</v>
      </c>
      <c r="X89" s="80" t="str">
        <f>IF(ISNA(VLOOKUP($K89,'Puma Feb'!$A:$O,6,FALSE)),"0",VLOOKUP($K89,'Puma Feb'!$A:$O,6,FALSE))</f>
        <v>0</v>
      </c>
      <c r="Y89" s="80" t="str">
        <f>IF(ISNA(VLOOKUP($K89,'Puma Feb'!$A:$O,3,FALSE)),"0",VLOOKUP($K89,'Puma Feb'!$A:$O,3,FALSE))</f>
        <v>0</v>
      </c>
      <c r="Z89" s="80" t="str">
        <f>IF(ISNA(VLOOKUP($K89,'Puma March'!$A:$O,6,FALSE)),"0",VLOOKUP($K89,'Puma March'!$A:$O,6,FALSE))</f>
        <v>0</v>
      </c>
      <c r="AA89" s="80" t="str">
        <f>IF(ISNA(VLOOKUP($K89,'Puma March'!$A:$O,3,FALSE)),"0",VLOOKUP($K89,'Puma March'!$A:$O,3,FALSE))</f>
        <v>0</v>
      </c>
      <c r="AB89" s="80" t="str">
        <f>IF(ISNA(VLOOKUP($K89,'Puma April'!$A:$O,6,FALSE)),"0",VLOOKUP($K89,'Puma April'!$A:$O,6,FALSE))</f>
        <v>0</v>
      </c>
      <c r="AC89" s="80" t="str">
        <f>IF(ISNA(VLOOKUP($K89,'Puma April'!$A:$O,3,FALSE)),"0",VLOOKUP($K89,'Puma April'!$A:$O,3,FALSE))</f>
        <v>0</v>
      </c>
      <c r="AD89" s="80" t="str">
        <f>IF(ISNA(VLOOKUP($K89,'Puma May'!$A:$O,6,FALSE)),"0",VLOOKUP($K89,'Puma May'!$A:$O,6,FALSE))</f>
        <v>0</v>
      </c>
      <c r="AE89" s="80" t="str">
        <f>IF(ISNA(VLOOKUP($K89,'Puma May'!$A:$O,3,FALSE)),"0",VLOOKUP($K89,'Puma May'!$A:$O,3,FALSE))</f>
        <v>0</v>
      </c>
      <c r="AF89" s="80" t="str">
        <f>IF(ISNA(VLOOKUP($K89,'Puma June'!$A:$O,6,FALSE)),"0",VLOOKUP($K89,'Puma June'!$A:$O,6,FALSE))</f>
        <v>0</v>
      </c>
      <c r="AG89" s="80" t="str">
        <f>IF(ISNA(VLOOKUP($K89,'Puma June'!$A:$O,3,FALSE)),"0",VLOOKUP($K89,'Puma June'!$A:$O,3,FALSE))</f>
        <v>0</v>
      </c>
      <c r="AH89" s="80" t="str">
        <f>IF(ISNA(VLOOKUP($K89,'Puma July'!$A:$O,6,FALSE)),"0",VLOOKUP($K89,'Puma July'!$A:$O,6,FALSE))</f>
        <v>0</v>
      </c>
      <c r="AI89" s="80" t="str">
        <f>IF(ISNA(VLOOKUP($K89,'Puma July'!$A:$O,3,FALSE)),"0",VLOOKUP($K89,'Puma July'!$A:$O,3,FALSE))</f>
        <v>0</v>
      </c>
      <c r="AJ89" s="80" t="str">
        <f>IF(ISNA(VLOOKUP($K89,'Puma Aug'!$A:$O,6,FALSE)),"0",VLOOKUP($K89,'Puma Aug'!$A:$O,6,FALSE))</f>
        <v>0</v>
      </c>
      <c r="AK89" s="80" t="str">
        <f>IF(ISNA(VLOOKUP($K89,'Puma Aug'!$A:$O,3,FALSE)),"0",VLOOKUP($K89,'Puma Aug'!$A:$O,3,FALSE))</f>
        <v>0</v>
      </c>
      <c r="AL89" s="80" t="str">
        <f>IF(ISNA(VLOOKUP($K89,'Puma Sep'!$A:$O,6,FALSE)),"0",VLOOKUP($K89,'Puma Sep'!$A:$O,6,FALSE))</f>
        <v>0</v>
      </c>
      <c r="AM89" s="80" t="str">
        <f>IF(ISNA(VLOOKUP($K89,'Puma Sep'!$A:$O,3,FALSE)),"0",VLOOKUP($K89,'Puma Sep'!$A:$O,3,FALSE))</f>
        <v>0</v>
      </c>
      <c r="AN89" s="80" t="str">
        <f>IF(ISNA(VLOOKUP($K89,'Puma Oct'!$A:$O,6,FALSE)),"0",VLOOKUP($K89,'Puma Oct'!$A:$O,6,FALSE))</f>
        <v>0</v>
      </c>
      <c r="AO89" s="80" t="str">
        <f>IF(ISNA(VLOOKUP($K89,'Puma Oct'!$A:$O,3,FALSE)),"0",VLOOKUP($K89,'Puma Oct'!$A:$O,3,FALSE))</f>
        <v>0</v>
      </c>
      <c r="AP89" s="38" t="str">
        <f>IF(ISNA(VLOOKUP($K89,'Puma Nov'!$A:$O,6,FALSE)),"0",VLOOKUP($K89,'Puma Nov'!$A:$O,6,FALSE))</f>
        <v>0</v>
      </c>
      <c r="AQ89" s="38" t="str">
        <f>IF(ISNA(VLOOKUP($K89,'Puma Nov'!$A:$O,3,FALSE)),"0",VLOOKUP($K89,'Puma Nov'!$A:$O,3,FALSE))</f>
        <v>0</v>
      </c>
      <c r="AR89" s="38" t="str">
        <f>IF(ISNA(VLOOKUP($K89,'Puma Dec'!$A:$O,6,FALSE)),"0",VLOOKUP($K89,'Puma Dec'!$A:$O,6,FALSE))</f>
        <v>0</v>
      </c>
      <c r="AS89" s="38" t="str">
        <f>IF(ISNA(VLOOKUP($K89,'Puma Dec'!$A:$O,3,FALSE)),"0",VLOOKUP($K89,'Puma Dec'!$A:$O,3,FALSE))</f>
        <v>0</v>
      </c>
      <c r="AT89" s="47"/>
      <c r="AU89" s="47"/>
      <c r="AV89" s="8"/>
    </row>
    <row r="90" spans="1:48" hidden="1" x14ac:dyDescent="0.3">
      <c r="A90" s="47" t="s">
        <v>453</v>
      </c>
      <c r="B90" s="43">
        <v>221689</v>
      </c>
      <c r="C90" s="47" t="s">
        <v>454</v>
      </c>
      <c r="D90" s="43"/>
      <c r="E90" s="43"/>
      <c r="F90" s="47"/>
      <c r="G90" s="120"/>
      <c r="H90" s="121"/>
      <c r="I90" s="43"/>
      <c r="J90" s="47" t="s">
        <v>209</v>
      </c>
      <c r="K90" s="158"/>
      <c r="L90" s="70"/>
      <c r="M90" s="113" t="s">
        <v>35</v>
      </c>
      <c r="N90" s="113" t="s">
        <v>36</v>
      </c>
      <c r="O90" s="113" t="s">
        <v>36</v>
      </c>
      <c r="P90" s="164" t="s">
        <v>210</v>
      </c>
      <c r="Q90" s="69">
        <v>5</v>
      </c>
      <c r="R90" s="116">
        <v>25742</v>
      </c>
      <c r="S90" s="54" t="s">
        <v>211</v>
      </c>
      <c r="T90" s="118" t="str">
        <f t="shared" si="4"/>
        <v>010000070952574202267</v>
      </c>
      <c r="U90" s="47"/>
      <c r="V90" s="80" t="str">
        <f>IF(ISNA(VLOOKUP($K90,'Puma Jan'!$A:$O,6,FALSE)),"0",VLOOKUP($K90,'Puma Jan'!$A:$O,6,FALSE))</f>
        <v>0</v>
      </c>
      <c r="W90" s="80" t="str">
        <f>IF(ISNA(VLOOKUP($K90,'Puma Jan'!$A:$O,3,FALSE)),"0",VLOOKUP($K90,'Puma Jan'!$A:$O,3,FALSE))</f>
        <v>0</v>
      </c>
      <c r="X90" s="80" t="str">
        <f>IF(ISNA(VLOOKUP($K90,'Puma Feb'!$A:$O,6,FALSE)),"0",VLOOKUP($K90,'Puma Feb'!$A:$O,6,FALSE))</f>
        <v>0</v>
      </c>
      <c r="Y90" s="80" t="str">
        <f>IF(ISNA(VLOOKUP($K90,'Puma Feb'!$A:$O,3,FALSE)),"0",VLOOKUP($K90,'Puma Feb'!$A:$O,3,FALSE))</f>
        <v>0</v>
      </c>
      <c r="Z90" s="80" t="str">
        <f>IF(ISNA(VLOOKUP($K90,'Puma March'!$A:$O,6,FALSE)),"0",VLOOKUP($K90,'Puma March'!$A:$O,6,FALSE))</f>
        <v>0</v>
      </c>
      <c r="AA90" s="80" t="str">
        <f>IF(ISNA(VLOOKUP($K90,'Puma March'!$A:$O,3,FALSE)),"0",VLOOKUP($K90,'Puma March'!$A:$O,3,FALSE))</f>
        <v>0</v>
      </c>
      <c r="AB90" s="80" t="str">
        <f>IF(ISNA(VLOOKUP($K90,'Puma April'!$A:$O,6,FALSE)),"0",VLOOKUP($K90,'Puma April'!$A:$O,6,FALSE))</f>
        <v>0</v>
      </c>
      <c r="AC90" s="80" t="str">
        <f>IF(ISNA(VLOOKUP($K90,'Puma April'!$A:$O,3,FALSE)),"0",VLOOKUP($K90,'Puma April'!$A:$O,3,FALSE))</f>
        <v>0</v>
      </c>
      <c r="AD90" s="80" t="str">
        <f>IF(ISNA(VLOOKUP($K90,'Puma May'!$A:$O,6,FALSE)),"0",VLOOKUP($K90,'Puma May'!$A:$O,6,FALSE))</f>
        <v>0</v>
      </c>
      <c r="AE90" s="80" t="str">
        <f>IF(ISNA(VLOOKUP($K90,'Puma May'!$A:$O,3,FALSE)),"0",VLOOKUP($K90,'Puma May'!$A:$O,3,FALSE))</f>
        <v>0</v>
      </c>
      <c r="AF90" s="80" t="str">
        <f>IF(ISNA(VLOOKUP($K90,'Puma June'!$A:$O,6,FALSE)),"0",VLOOKUP($K90,'Puma June'!$A:$O,6,FALSE))</f>
        <v>0</v>
      </c>
      <c r="AG90" s="80" t="str">
        <f>IF(ISNA(VLOOKUP($K90,'Puma June'!$A:$O,3,FALSE)),"0",VLOOKUP($K90,'Puma June'!$A:$O,3,FALSE))</f>
        <v>0</v>
      </c>
      <c r="AH90" s="80" t="str">
        <f>IF(ISNA(VLOOKUP($K90,'Puma July'!$A:$O,6,FALSE)),"0",VLOOKUP($K90,'Puma July'!$A:$O,6,FALSE))</f>
        <v>0</v>
      </c>
      <c r="AI90" s="80" t="str">
        <f>IF(ISNA(VLOOKUP($K90,'Puma July'!$A:$O,3,FALSE)),"0",VLOOKUP($K90,'Puma July'!$A:$O,3,FALSE))</f>
        <v>0</v>
      </c>
      <c r="AJ90" s="80" t="str">
        <f>IF(ISNA(VLOOKUP($K90,'Puma Aug'!$A:$O,6,FALSE)),"0",VLOOKUP($K90,'Puma Aug'!$A:$O,6,FALSE))</f>
        <v>0</v>
      </c>
      <c r="AK90" s="80" t="str">
        <f>IF(ISNA(VLOOKUP($K90,'Puma Aug'!$A:$O,3,FALSE)),"0",VLOOKUP($K90,'Puma Aug'!$A:$O,3,FALSE))</f>
        <v>0</v>
      </c>
      <c r="AL90" s="80" t="str">
        <f>IF(ISNA(VLOOKUP($K90,'Puma Sep'!$A:$O,6,FALSE)),"0",VLOOKUP($K90,'Puma Sep'!$A:$O,6,FALSE))</f>
        <v>0</v>
      </c>
      <c r="AM90" s="80" t="str">
        <f>IF(ISNA(VLOOKUP($K90,'Puma Sep'!$A:$O,3,FALSE)),"0",VLOOKUP($K90,'Puma Sep'!$A:$O,3,FALSE))</f>
        <v>0</v>
      </c>
      <c r="AN90" s="80" t="str">
        <f>IF(ISNA(VLOOKUP($K90,'Puma Oct'!$A:$O,6,FALSE)),"0",VLOOKUP($K90,'Puma Oct'!$A:$O,6,FALSE))</f>
        <v>0</v>
      </c>
      <c r="AO90" s="80" t="str">
        <f>IF(ISNA(VLOOKUP($K90,'Puma Oct'!$A:$O,3,FALSE)),"0",VLOOKUP($K90,'Puma Oct'!$A:$O,3,FALSE))</f>
        <v>0</v>
      </c>
      <c r="AP90" s="38" t="str">
        <f>IF(ISNA(VLOOKUP($K90,'Puma Nov'!$A:$O,6,FALSE)),"0",VLOOKUP($K90,'Puma Nov'!$A:$O,6,FALSE))</f>
        <v>0</v>
      </c>
      <c r="AQ90" s="38" t="str">
        <f>IF(ISNA(VLOOKUP($K90,'Puma Nov'!$A:$O,3,FALSE)),"0",VLOOKUP($K90,'Puma Nov'!$A:$O,3,FALSE))</f>
        <v>0</v>
      </c>
      <c r="AR90" s="38" t="str">
        <f>IF(ISNA(VLOOKUP($K90,'Puma Dec'!$A:$O,6,FALSE)),"0",VLOOKUP($K90,'Puma Dec'!$A:$O,6,FALSE))</f>
        <v>0</v>
      </c>
      <c r="AS90" s="38" t="str">
        <f>IF(ISNA(VLOOKUP($K90,'Puma Dec'!$A:$O,3,FALSE)),"0",VLOOKUP($K90,'Puma Dec'!$A:$O,3,FALSE))</f>
        <v>0</v>
      </c>
      <c r="AT90" s="47"/>
      <c r="AU90" s="47"/>
      <c r="AV90" s="8"/>
    </row>
    <row r="91" spans="1:48" hidden="1" x14ac:dyDescent="0.3">
      <c r="A91" s="47" t="s">
        <v>455</v>
      </c>
      <c r="B91" s="43">
        <v>221696</v>
      </c>
      <c r="C91" s="47" t="s">
        <v>456</v>
      </c>
      <c r="D91" s="51"/>
      <c r="E91" s="51"/>
      <c r="F91" s="47" t="s">
        <v>457</v>
      </c>
      <c r="G91" s="120"/>
      <c r="H91" s="121"/>
      <c r="I91" s="51"/>
      <c r="J91" s="47" t="s">
        <v>257</v>
      </c>
      <c r="K91" s="158"/>
      <c r="L91" s="51"/>
      <c r="M91" s="113" t="s">
        <v>35</v>
      </c>
      <c r="N91" s="113" t="s">
        <v>36</v>
      </c>
      <c r="O91" s="113" t="s">
        <v>36</v>
      </c>
      <c r="P91" s="164" t="s">
        <v>458</v>
      </c>
      <c r="Q91" s="69">
        <v>1</v>
      </c>
      <c r="R91" s="116">
        <v>25742</v>
      </c>
      <c r="S91" s="54" t="s">
        <v>459</v>
      </c>
      <c r="T91" s="118" t="str">
        <f t="shared" si="4"/>
        <v>010000018212574202433</v>
      </c>
      <c r="U91" s="47"/>
      <c r="V91" s="80" t="str">
        <f>IF(ISNA(VLOOKUP($K91,'Puma Jan'!$A:$O,6,FALSE)),"0",VLOOKUP($K91,'Puma Jan'!$A:$O,6,FALSE))</f>
        <v>0</v>
      </c>
      <c r="W91" s="80" t="str">
        <f>IF(ISNA(VLOOKUP($K91,'Puma Jan'!$A:$O,3,FALSE)),"0",VLOOKUP($K91,'Puma Jan'!$A:$O,3,FALSE))</f>
        <v>0</v>
      </c>
      <c r="X91" s="80" t="str">
        <f>IF(ISNA(VLOOKUP($K91,'Puma Feb'!$A:$O,6,FALSE)),"0",VLOOKUP($K91,'Puma Feb'!$A:$O,6,FALSE))</f>
        <v>0</v>
      </c>
      <c r="Y91" s="80" t="str">
        <f>IF(ISNA(VLOOKUP($K91,'Puma Feb'!$A:$O,3,FALSE)),"0",VLOOKUP($K91,'Puma Feb'!$A:$O,3,FALSE))</f>
        <v>0</v>
      </c>
      <c r="Z91" s="80" t="str">
        <f>IF(ISNA(VLOOKUP($K91,'Puma March'!$A:$O,6,FALSE)),"0",VLOOKUP($K91,'Puma March'!$A:$O,6,FALSE))</f>
        <v>0</v>
      </c>
      <c r="AA91" s="80" t="str">
        <f>IF(ISNA(VLOOKUP($K91,'Puma March'!$A:$O,3,FALSE)),"0",VLOOKUP($K91,'Puma March'!$A:$O,3,FALSE))</f>
        <v>0</v>
      </c>
      <c r="AB91" s="80" t="str">
        <f>IF(ISNA(VLOOKUP($K91,'Puma April'!$A:$O,6,FALSE)),"0",VLOOKUP($K91,'Puma April'!$A:$O,6,FALSE))</f>
        <v>0</v>
      </c>
      <c r="AC91" s="80" t="str">
        <f>IF(ISNA(VLOOKUP($K91,'Puma April'!$A:$O,3,FALSE)),"0",VLOOKUP($K91,'Puma April'!$A:$O,3,FALSE))</f>
        <v>0</v>
      </c>
      <c r="AD91" s="80" t="str">
        <f>IF(ISNA(VLOOKUP($K91,'Puma May'!$A:$O,6,FALSE)),"0",VLOOKUP($K91,'Puma May'!$A:$O,6,FALSE))</f>
        <v>0</v>
      </c>
      <c r="AE91" s="80" t="str">
        <f>IF(ISNA(VLOOKUP($K91,'Puma May'!$A:$O,3,FALSE)),"0",VLOOKUP($K91,'Puma May'!$A:$O,3,FALSE))</f>
        <v>0</v>
      </c>
      <c r="AF91" s="80" t="str">
        <f>IF(ISNA(VLOOKUP($K91,'Puma June'!$A:$O,6,FALSE)),"0",VLOOKUP($K91,'Puma June'!$A:$O,6,FALSE))</f>
        <v>0</v>
      </c>
      <c r="AG91" s="80" t="str">
        <f>IF(ISNA(VLOOKUP($K91,'Puma June'!$A:$O,3,FALSE)),"0",VLOOKUP($K91,'Puma June'!$A:$O,3,FALSE))</f>
        <v>0</v>
      </c>
      <c r="AH91" s="80" t="str">
        <f>IF(ISNA(VLOOKUP($K91,'Puma July'!$A:$O,6,FALSE)),"0",VLOOKUP($K91,'Puma July'!$A:$O,6,FALSE))</f>
        <v>0</v>
      </c>
      <c r="AI91" s="80" t="str">
        <f>IF(ISNA(VLOOKUP($K91,'Puma July'!$A:$O,3,FALSE)),"0",VLOOKUP($K91,'Puma July'!$A:$O,3,FALSE))</f>
        <v>0</v>
      </c>
      <c r="AJ91" s="80" t="str">
        <f>IF(ISNA(VLOOKUP($K91,'Puma Aug'!$A:$O,6,FALSE)),"0",VLOOKUP($K91,'Puma Aug'!$A:$O,6,FALSE))</f>
        <v>0</v>
      </c>
      <c r="AK91" s="80" t="str">
        <f>IF(ISNA(VLOOKUP($K91,'Puma Aug'!$A:$O,3,FALSE)),"0",VLOOKUP($K91,'Puma Aug'!$A:$O,3,FALSE))</f>
        <v>0</v>
      </c>
      <c r="AL91" s="80" t="str">
        <f>IF(ISNA(VLOOKUP($K91,'Puma Sep'!$A:$O,6,FALSE)),"0",VLOOKUP($K91,'Puma Sep'!$A:$O,6,FALSE))</f>
        <v>0</v>
      </c>
      <c r="AM91" s="80" t="str">
        <f>IF(ISNA(VLOOKUP($K91,'Puma Sep'!$A:$O,3,FALSE)),"0",VLOOKUP($K91,'Puma Sep'!$A:$O,3,FALSE))</f>
        <v>0</v>
      </c>
      <c r="AN91" s="80" t="str">
        <f>IF(ISNA(VLOOKUP($K91,'Puma Oct'!$A:$O,6,FALSE)),"0",VLOOKUP($K91,'Puma Oct'!$A:$O,6,FALSE))</f>
        <v>0</v>
      </c>
      <c r="AO91" s="80" t="str">
        <f>IF(ISNA(VLOOKUP($K91,'Puma Oct'!$A:$O,3,FALSE)),"0",VLOOKUP($K91,'Puma Oct'!$A:$O,3,FALSE))</f>
        <v>0</v>
      </c>
      <c r="AP91" s="38" t="str">
        <f>IF(ISNA(VLOOKUP($K91,'Puma Nov'!$A:$O,6,FALSE)),"0",VLOOKUP($K91,'Puma Nov'!$A:$O,6,FALSE))</f>
        <v>0</v>
      </c>
      <c r="AQ91" s="38" t="str">
        <f>IF(ISNA(VLOOKUP($K91,'Puma Nov'!$A:$O,3,FALSE)),"0",VLOOKUP($K91,'Puma Nov'!$A:$O,3,FALSE))</f>
        <v>0</v>
      </c>
      <c r="AR91" s="38" t="str">
        <f>IF(ISNA(VLOOKUP($K91,'Puma Dec'!$A:$O,6,FALSE)),"0",VLOOKUP($K91,'Puma Dec'!$A:$O,6,FALSE))</f>
        <v>0</v>
      </c>
      <c r="AS91" s="38" t="str">
        <f>IF(ISNA(VLOOKUP($K91,'Puma Dec'!$A:$O,3,FALSE)),"0",VLOOKUP($K91,'Puma Dec'!$A:$O,3,FALSE))</f>
        <v>0</v>
      </c>
      <c r="AT91" s="51"/>
      <c r="AU91" s="51"/>
    </row>
    <row r="92" spans="1:48" hidden="1" x14ac:dyDescent="0.3">
      <c r="A92" s="47" t="s">
        <v>460</v>
      </c>
      <c r="B92" s="43">
        <v>221740</v>
      </c>
      <c r="C92" s="47" t="s">
        <v>461</v>
      </c>
      <c r="D92" s="51"/>
      <c r="E92" s="51"/>
      <c r="F92" s="47" t="s">
        <v>462</v>
      </c>
      <c r="G92" s="120"/>
      <c r="H92" s="121"/>
      <c r="I92" s="51"/>
      <c r="J92" s="47" t="s">
        <v>389</v>
      </c>
      <c r="K92" s="158"/>
      <c r="L92" s="51"/>
      <c r="M92" s="113" t="s">
        <v>35</v>
      </c>
      <c r="N92" s="113" t="s">
        <v>36</v>
      </c>
      <c r="O92" s="113" t="s">
        <v>36</v>
      </c>
      <c r="P92" s="164"/>
      <c r="Q92" s="69"/>
      <c r="R92" s="116">
        <v>25742</v>
      </c>
      <c r="S92" s="54"/>
      <c r="T92" s="118" t="str">
        <f t="shared" si="4"/>
        <v>01000025742</v>
      </c>
      <c r="U92" s="47"/>
      <c r="V92" s="80" t="str">
        <f>IF(ISNA(VLOOKUP($K92,'Puma Jan'!$A:$O,6,FALSE)),"0",VLOOKUP($K92,'Puma Jan'!$A:$O,6,FALSE))</f>
        <v>0</v>
      </c>
      <c r="W92" s="80" t="str">
        <f>IF(ISNA(VLOOKUP($K92,'Puma Jan'!$A:$O,3,FALSE)),"0",VLOOKUP($K92,'Puma Jan'!$A:$O,3,FALSE))</f>
        <v>0</v>
      </c>
      <c r="X92" s="80" t="str">
        <f>IF(ISNA(VLOOKUP($K92,'Puma Feb'!$A:$O,6,FALSE)),"0",VLOOKUP($K92,'Puma Feb'!$A:$O,6,FALSE))</f>
        <v>0</v>
      </c>
      <c r="Y92" s="80" t="str">
        <f>IF(ISNA(VLOOKUP($K92,'Puma Feb'!$A:$O,3,FALSE)),"0",VLOOKUP($K92,'Puma Feb'!$A:$O,3,FALSE))</f>
        <v>0</v>
      </c>
      <c r="Z92" s="80" t="str">
        <f>IF(ISNA(VLOOKUP($K92,'Puma March'!$A:$O,6,FALSE)),"0",VLOOKUP($K92,'Puma March'!$A:$O,6,FALSE))</f>
        <v>0</v>
      </c>
      <c r="AA92" s="80" t="str">
        <f>IF(ISNA(VLOOKUP($K92,'Puma March'!$A:$O,3,FALSE)),"0",VLOOKUP($K92,'Puma March'!$A:$O,3,FALSE))</f>
        <v>0</v>
      </c>
      <c r="AB92" s="80" t="str">
        <f>IF(ISNA(VLOOKUP($K92,'Puma April'!$A:$O,6,FALSE)),"0",VLOOKUP($K92,'Puma April'!$A:$O,6,FALSE))</f>
        <v>0</v>
      </c>
      <c r="AC92" s="80" t="str">
        <f>IF(ISNA(VLOOKUP($K92,'Puma April'!$A:$O,3,FALSE)),"0",VLOOKUP($K92,'Puma April'!$A:$O,3,FALSE))</f>
        <v>0</v>
      </c>
      <c r="AD92" s="80" t="str">
        <f>IF(ISNA(VLOOKUP($K92,'Puma May'!$A:$O,6,FALSE)),"0",VLOOKUP($K92,'Puma May'!$A:$O,6,FALSE))</f>
        <v>0</v>
      </c>
      <c r="AE92" s="80" t="str">
        <f>IF(ISNA(VLOOKUP($K92,'Puma May'!$A:$O,3,FALSE)),"0",VLOOKUP($K92,'Puma May'!$A:$O,3,FALSE))</f>
        <v>0</v>
      </c>
      <c r="AF92" s="80" t="str">
        <f>IF(ISNA(VLOOKUP($K92,'Puma June'!$A:$O,6,FALSE)),"0",VLOOKUP($K92,'Puma June'!$A:$O,6,FALSE))</f>
        <v>0</v>
      </c>
      <c r="AG92" s="80" t="str">
        <f>IF(ISNA(VLOOKUP($K92,'Puma June'!$A:$O,3,FALSE)),"0",VLOOKUP($K92,'Puma June'!$A:$O,3,FALSE))</f>
        <v>0</v>
      </c>
      <c r="AH92" s="80" t="str">
        <f>IF(ISNA(VLOOKUP($K92,'Puma July'!$A:$O,6,FALSE)),"0",VLOOKUP($K92,'Puma July'!$A:$O,6,FALSE))</f>
        <v>0</v>
      </c>
      <c r="AI92" s="80" t="str">
        <f>IF(ISNA(VLOOKUP($K92,'Puma July'!$A:$O,3,FALSE)),"0",VLOOKUP($K92,'Puma July'!$A:$O,3,FALSE))</f>
        <v>0</v>
      </c>
      <c r="AJ92" s="80" t="str">
        <f>IF(ISNA(VLOOKUP($K92,'Puma Aug'!$A:$O,6,FALSE)),"0",VLOOKUP($K92,'Puma Aug'!$A:$O,6,FALSE))</f>
        <v>0</v>
      </c>
      <c r="AK92" s="80" t="str">
        <f>IF(ISNA(VLOOKUP($K92,'Puma Aug'!$A:$O,3,FALSE)),"0",VLOOKUP($K92,'Puma Aug'!$A:$O,3,FALSE))</f>
        <v>0</v>
      </c>
      <c r="AL92" s="80" t="str">
        <f>IF(ISNA(VLOOKUP($K92,'Puma Sep'!$A:$O,6,FALSE)),"0",VLOOKUP($K92,'Puma Sep'!$A:$O,6,FALSE))</f>
        <v>0</v>
      </c>
      <c r="AM92" s="80" t="str">
        <f>IF(ISNA(VLOOKUP($K92,'Puma Sep'!$A:$O,3,FALSE)),"0",VLOOKUP($K92,'Puma Sep'!$A:$O,3,FALSE))</f>
        <v>0</v>
      </c>
      <c r="AN92" s="80" t="str">
        <f>IF(ISNA(VLOOKUP($K92,'Puma Oct'!$A:$O,6,FALSE)),"0",VLOOKUP($K92,'Puma Oct'!$A:$O,6,FALSE))</f>
        <v>0</v>
      </c>
      <c r="AO92" s="80" t="str">
        <f>IF(ISNA(VLOOKUP($K92,'Puma Oct'!$A:$O,3,FALSE)),"0",VLOOKUP($K92,'Puma Oct'!$A:$O,3,FALSE))</f>
        <v>0</v>
      </c>
      <c r="AP92" s="38" t="str">
        <f>IF(ISNA(VLOOKUP($K92,'Puma Nov'!$A:$O,6,FALSE)),"0",VLOOKUP($K92,'Puma Nov'!$A:$O,6,FALSE))</f>
        <v>0</v>
      </c>
      <c r="AQ92" s="38" t="str">
        <f>IF(ISNA(VLOOKUP($K92,'Puma Nov'!$A:$O,3,FALSE)),"0",VLOOKUP($K92,'Puma Nov'!$A:$O,3,FALSE))</f>
        <v>0</v>
      </c>
      <c r="AR92" s="38" t="str">
        <f>IF(ISNA(VLOOKUP($K92,'Puma Dec'!$A:$O,6,FALSE)),"0",VLOOKUP($K92,'Puma Dec'!$A:$O,6,FALSE))</f>
        <v>0</v>
      </c>
      <c r="AS92" s="38" t="str">
        <f>IF(ISNA(VLOOKUP($K92,'Puma Dec'!$A:$O,3,FALSE)),"0",VLOOKUP($K92,'Puma Dec'!$A:$O,3,FALSE))</f>
        <v>0</v>
      </c>
      <c r="AT92" s="51"/>
      <c r="AU92" s="51"/>
    </row>
    <row r="93" spans="1:48" hidden="1" x14ac:dyDescent="0.3">
      <c r="A93" s="47" t="s">
        <v>463</v>
      </c>
      <c r="B93" s="43">
        <v>221805</v>
      </c>
      <c r="C93" s="47" t="s">
        <v>464</v>
      </c>
      <c r="D93" s="51"/>
      <c r="E93" s="51"/>
      <c r="F93" s="47"/>
      <c r="G93" s="120"/>
      <c r="H93" s="121"/>
      <c r="I93" s="51"/>
      <c r="J93" s="47" t="s">
        <v>209</v>
      </c>
      <c r="K93" s="158"/>
      <c r="L93" s="51"/>
      <c r="M93" s="113" t="s">
        <v>35</v>
      </c>
      <c r="N93" s="113" t="s">
        <v>36</v>
      </c>
      <c r="O93" s="113" t="s">
        <v>36</v>
      </c>
      <c r="P93" s="164" t="s">
        <v>210</v>
      </c>
      <c r="Q93" s="69">
        <v>5</v>
      </c>
      <c r="R93" s="116">
        <v>25742</v>
      </c>
      <c r="S93" s="54" t="s">
        <v>211</v>
      </c>
      <c r="T93" s="118" t="str">
        <f t="shared" si="4"/>
        <v>010000070952574202267</v>
      </c>
      <c r="U93" s="47"/>
      <c r="V93" s="80" t="str">
        <f>IF(ISNA(VLOOKUP($K93,'Puma Jan'!$A:$O,6,FALSE)),"0",VLOOKUP($K93,'Puma Jan'!$A:$O,6,FALSE))</f>
        <v>0</v>
      </c>
      <c r="W93" s="80" t="str">
        <f>IF(ISNA(VLOOKUP($K93,'Puma Jan'!$A:$O,3,FALSE)),"0",VLOOKUP($K93,'Puma Jan'!$A:$O,3,FALSE))</f>
        <v>0</v>
      </c>
      <c r="X93" s="80" t="str">
        <f>IF(ISNA(VLOOKUP($K93,'Puma Feb'!$A:$O,6,FALSE)),"0",VLOOKUP($K93,'Puma Feb'!$A:$O,6,FALSE))</f>
        <v>0</v>
      </c>
      <c r="Y93" s="80" t="str">
        <f>IF(ISNA(VLOOKUP($K93,'Puma Feb'!$A:$O,3,FALSE)),"0",VLOOKUP($K93,'Puma Feb'!$A:$O,3,FALSE))</f>
        <v>0</v>
      </c>
      <c r="Z93" s="80" t="str">
        <f>IF(ISNA(VLOOKUP($K93,'Puma March'!$A:$O,6,FALSE)),"0",VLOOKUP($K93,'Puma March'!$A:$O,6,FALSE))</f>
        <v>0</v>
      </c>
      <c r="AA93" s="80" t="str">
        <f>IF(ISNA(VLOOKUP($K93,'Puma March'!$A:$O,3,FALSE)),"0",VLOOKUP($K93,'Puma March'!$A:$O,3,FALSE))</f>
        <v>0</v>
      </c>
      <c r="AB93" s="80" t="str">
        <f>IF(ISNA(VLOOKUP($K93,'Puma April'!$A:$O,6,FALSE)),"0",VLOOKUP($K93,'Puma April'!$A:$O,6,FALSE))</f>
        <v>0</v>
      </c>
      <c r="AC93" s="80" t="str">
        <f>IF(ISNA(VLOOKUP($K93,'Puma April'!$A:$O,3,FALSE)),"0",VLOOKUP($K93,'Puma April'!$A:$O,3,FALSE))</f>
        <v>0</v>
      </c>
      <c r="AD93" s="80" t="str">
        <f>IF(ISNA(VLOOKUP($K93,'Puma May'!$A:$O,6,FALSE)),"0",VLOOKUP($K93,'Puma May'!$A:$O,6,FALSE))</f>
        <v>0</v>
      </c>
      <c r="AE93" s="80" t="str">
        <f>IF(ISNA(VLOOKUP($K93,'Puma May'!$A:$O,3,FALSE)),"0",VLOOKUP($K93,'Puma May'!$A:$O,3,FALSE))</f>
        <v>0</v>
      </c>
      <c r="AF93" s="80" t="str">
        <f>IF(ISNA(VLOOKUP($K93,'Puma June'!$A:$O,6,FALSE)),"0",VLOOKUP($K93,'Puma June'!$A:$O,6,FALSE))</f>
        <v>0</v>
      </c>
      <c r="AG93" s="80" t="str">
        <f>IF(ISNA(VLOOKUP($K93,'Puma June'!$A:$O,3,FALSE)),"0",VLOOKUP($K93,'Puma June'!$A:$O,3,FALSE))</f>
        <v>0</v>
      </c>
      <c r="AH93" s="80" t="str">
        <f>IF(ISNA(VLOOKUP($K93,'Puma July'!$A:$O,6,FALSE)),"0",VLOOKUP($K93,'Puma July'!$A:$O,6,FALSE))</f>
        <v>0</v>
      </c>
      <c r="AI93" s="80" t="str">
        <f>IF(ISNA(VLOOKUP($K93,'Puma July'!$A:$O,3,FALSE)),"0",VLOOKUP($K93,'Puma July'!$A:$O,3,FALSE))</f>
        <v>0</v>
      </c>
      <c r="AJ93" s="80" t="str">
        <f>IF(ISNA(VLOOKUP($K93,'Puma Aug'!$A:$O,6,FALSE)),"0",VLOOKUP($K93,'Puma Aug'!$A:$O,6,FALSE))</f>
        <v>0</v>
      </c>
      <c r="AK93" s="80" t="str">
        <f>IF(ISNA(VLOOKUP($K93,'Puma Aug'!$A:$O,3,FALSE)),"0",VLOOKUP($K93,'Puma Aug'!$A:$O,3,FALSE))</f>
        <v>0</v>
      </c>
      <c r="AL93" s="80" t="str">
        <f>IF(ISNA(VLOOKUP($K93,'Puma Sep'!$A:$O,6,FALSE)),"0",VLOOKUP($K93,'Puma Sep'!$A:$O,6,FALSE))</f>
        <v>0</v>
      </c>
      <c r="AM93" s="80" t="str">
        <f>IF(ISNA(VLOOKUP($K93,'Puma Sep'!$A:$O,3,FALSE)),"0",VLOOKUP($K93,'Puma Sep'!$A:$O,3,FALSE))</f>
        <v>0</v>
      </c>
      <c r="AN93" s="80" t="str">
        <f>IF(ISNA(VLOOKUP($K93,'Puma Oct'!$A:$O,6,FALSE)),"0",VLOOKUP($K93,'Puma Oct'!$A:$O,6,FALSE))</f>
        <v>0</v>
      </c>
      <c r="AO93" s="80" t="str">
        <f>IF(ISNA(VLOOKUP($K93,'Puma Oct'!$A:$O,3,FALSE)),"0",VLOOKUP($K93,'Puma Oct'!$A:$O,3,FALSE))</f>
        <v>0</v>
      </c>
      <c r="AP93" s="38" t="str">
        <f>IF(ISNA(VLOOKUP($K93,'Puma Nov'!$A:$O,6,FALSE)),"0",VLOOKUP($K93,'Puma Nov'!$A:$O,6,FALSE))</f>
        <v>0</v>
      </c>
      <c r="AQ93" s="38" t="str">
        <f>IF(ISNA(VLOOKUP($K93,'Puma Nov'!$A:$O,3,FALSE)),"0",VLOOKUP($K93,'Puma Nov'!$A:$O,3,FALSE))</f>
        <v>0</v>
      </c>
      <c r="AR93" s="38" t="str">
        <f>IF(ISNA(VLOOKUP($K93,'Puma Dec'!$A:$O,6,FALSE)),"0",VLOOKUP($K93,'Puma Dec'!$A:$O,6,FALSE))</f>
        <v>0</v>
      </c>
      <c r="AS93" s="38" t="str">
        <f>IF(ISNA(VLOOKUP($K93,'Puma Dec'!$A:$O,3,FALSE)),"0",VLOOKUP($K93,'Puma Dec'!$A:$O,3,FALSE))</f>
        <v>0</v>
      </c>
      <c r="AT93" s="51"/>
      <c r="AU93" s="51"/>
    </row>
    <row r="94" spans="1:48" hidden="1" x14ac:dyDescent="0.3">
      <c r="A94" s="47" t="s">
        <v>465</v>
      </c>
      <c r="B94" s="43">
        <v>221885</v>
      </c>
      <c r="C94" s="47" t="s">
        <v>466</v>
      </c>
      <c r="D94" s="51"/>
      <c r="E94" s="51"/>
      <c r="F94" s="47" t="s">
        <v>467</v>
      </c>
      <c r="G94" s="120"/>
      <c r="H94" s="121"/>
      <c r="I94" s="51"/>
      <c r="J94" s="47" t="s">
        <v>159</v>
      </c>
      <c r="K94" s="158"/>
      <c r="L94" s="51"/>
      <c r="M94" s="113" t="s">
        <v>35</v>
      </c>
      <c r="N94" s="113" t="s">
        <v>36</v>
      </c>
      <c r="O94" s="113" t="s">
        <v>36</v>
      </c>
      <c r="P94" s="69"/>
      <c r="Q94" s="69"/>
      <c r="R94" s="116">
        <v>25742</v>
      </c>
      <c r="S94" s="54"/>
      <c r="T94" s="118" t="str">
        <f t="shared" si="4"/>
        <v>01000025742</v>
      </c>
      <c r="U94" s="47"/>
      <c r="V94" s="80" t="str">
        <f>IF(ISNA(VLOOKUP($K94,'Puma Jan'!$A:$O,6,FALSE)),"0",VLOOKUP($K94,'Puma Jan'!$A:$O,6,FALSE))</f>
        <v>0</v>
      </c>
      <c r="W94" s="80" t="str">
        <f>IF(ISNA(VLOOKUP($K94,'Puma Jan'!$A:$O,3,FALSE)),"0",VLOOKUP($K94,'Puma Jan'!$A:$O,3,FALSE))</f>
        <v>0</v>
      </c>
      <c r="X94" s="80" t="str">
        <f>IF(ISNA(VLOOKUP($K94,'Puma Feb'!$A:$O,6,FALSE)),"0",VLOOKUP($K94,'Puma Feb'!$A:$O,6,FALSE))</f>
        <v>0</v>
      </c>
      <c r="Y94" s="80" t="str">
        <f>IF(ISNA(VLOOKUP($K94,'Puma Feb'!$A:$O,3,FALSE)),"0",VLOOKUP($K94,'Puma Feb'!$A:$O,3,FALSE))</f>
        <v>0</v>
      </c>
      <c r="Z94" s="80" t="str">
        <f>IF(ISNA(VLOOKUP($K94,'Puma March'!$A:$O,6,FALSE)),"0",VLOOKUP($K94,'Puma March'!$A:$O,6,FALSE))</f>
        <v>0</v>
      </c>
      <c r="AA94" s="80" t="str">
        <f>IF(ISNA(VLOOKUP($K94,'Puma March'!$A:$O,3,FALSE)),"0",VLOOKUP($K94,'Puma March'!$A:$O,3,FALSE))</f>
        <v>0</v>
      </c>
      <c r="AB94" s="80" t="str">
        <f>IF(ISNA(VLOOKUP($K94,'Puma April'!$A:$O,6,FALSE)),"0",VLOOKUP($K94,'Puma April'!$A:$O,6,FALSE))</f>
        <v>0</v>
      </c>
      <c r="AC94" s="80" t="str">
        <f>IF(ISNA(VLOOKUP($K94,'Puma April'!$A:$O,3,FALSE)),"0",VLOOKUP($K94,'Puma April'!$A:$O,3,FALSE))</f>
        <v>0</v>
      </c>
      <c r="AD94" s="80" t="str">
        <f>IF(ISNA(VLOOKUP($K94,'Puma May'!$A:$O,6,FALSE)),"0",VLOOKUP($K94,'Puma May'!$A:$O,6,FALSE))</f>
        <v>0</v>
      </c>
      <c r="AE94" s="80" t="str">
        <f>IF(ISNA(VLOOKUP($K94,'Puma May'!$A:$O,3,FALSE)),"0",VLOOKUP($K94,'Puma May'!$A:$O,3,FALSE))</f>
        <v>0</v>
      </c>
      <c r="AF94" s="80" t="str">
        <f>IF(ISNA(VLOOKUP($K94,'Puma June'!$A:$O,6,FALSE)),"0",VLOOKUP($K94,'Puma June'!$A:$O,6,FALSE))</f>
        <v>0</v>
      </c>
      <c r="AG94" s="80" t="str">
        <f>IF(ISNA(VLOOKUP($K94,'Puma June'!$A:$O,3,FALSE)),"0",VLOOKUP($K94,'Puma June'!$A:$O,3,FALSE))</f>
        <v>0</v>
      </c>
      <c r="AH94" s="80" t="str">
        <f>IF(ISNA(VLOOKUP($K94,'Puma July'!$A:$O,6,FALSE)),"0",VLOOKUP($K94,'Puma July'!$A:$O,6,FALSE))</f>
        <v>0</v>
      </c>
      <c r="AI94" s="80" t="str">
        <f>IF(ISNA(VLOOKUP($K94,'Puma July'!$A:$O,3,FALSE)),"0",VLOOKUP($K94,'Puma July'!$A:$O,3,FALSE))</f>
        <v>0</v>
      </c>
      <c r="AJ94" s="80" t="str">
        <f>IF(ISNA(VLOOKUP($K94,'Puma Aug'!$A:$O,6,FALSE)),"0",VLOOKUP($K94,'Puma Aug'!$A:$O,6,FALSE))</f>
        <v>0</v>
      </c>
      <c r="AK94" s="80" t="str">
        <f>IF(ISNA(VLOOKUP($K94,'Puma Aug'!$A:$O,3,FALSE)),"0",VLOOKUP($K94,'Puma Aug'!$A:$O,3,FALSE))</f>
        <v>0</v>
      </c>
      <c r="AL94" s="80" t="str">
        <f>IF(ISNA(VLOOKUP($K94,'Puma Sep'!$A:$O,6,FALSE)),"0",VLOOKUP($K94,'Puma Sep'!$A:$O,6,FALSE))</f>
        <v>0</v>
      </c>
      <c r="AM94" s="80" t="str">
        <f>IF(ISNA(VLOOKUP($K94,'Puma Sep'!$A:$O,3,FALSE)),"0",VLOOKUP($K94,'Puma Sep'!$A:$O,3,FALSE))</f>
        <v>0</v>
      </c>
      <c r="AN94" s="80" t="str">
        <f>IF(ISNA(VLOOKUP($K94,'Puma Oct'!$A:$O,6,FALSE)),"0",VLOOKUP($K94,'Puma Oct'!$A:$O,6,FALSE))</f>
        <v>0</v>
      </c>
      <c r="AO94" s="80" t="str">
        <f>IF(ISNA(VLOOKUP($K94,'Puma Oct'!$A:$O,3,FALSE)),"0",VLOOKUP($K94,'Puma Oct'!$A:$O,3,FALSE))</f>
        <v>0</v>
      </c>
      <c r="AP94" s="38" t="str">
        <f>IF(ISNA(VLOOKUP($K94,'Puma Nov'!$A:$O,6,FALSE)),"0",VLOOKUP($K94,'Puma Nov'!$A:$O,6,FALSE))</f>
        <v>0</v>
      </c>
      <c r="AQ94" s="38" t="str">
        <f>IF(ISNA(VLOOKUP($K94,'Puma Nov'!$A:$O,3,FALSE)),"0",VLOOKUP($K94,'Puma Nov'!$A:$O,3,FALSE))</f>
        <v>0</v>
      </c>
      <c r="AR94" s="38" t="str">
        <f>IF(ISNA(VLOOKUP($K94,'Puma Dec'!$A:$O,6,FALSE)),"0",VLOOKUP($K94,'Puma Dec'!$A:$O,6,FALSE))</f>
        <v>0</v>
      </c>
      <c r="AS94" s="38" t="str">
        <f>IF(ISNA(VLOOKUP($K94,'Puma Dec'!$A:$O,3,FALSE)),"0",VLOOKUP($K94,'Puma Dec'!$A:$O,3,FALSE))</f>
        <v>0</v>
      </c>
      <c r="AT94" s="51"/>
      <c r="AU94" s="51"/>
    </row>
    <row r="95" spans="1:48" hidden="1" x14ac:dyDescent="0.3">
      <c r="A95" s="47" t="s">
        <v>468</v>
      </c>
      <c r="B95" s="43">
        <v>221967</v>
      </c>
      <c r="C95" s="47" t="s">
        <v>469</v>
      </c>
      <c r="D95" s="51"/>
      <c r="E95" s="51"/>
      <c r="F95" s="47"/>
      <c r="G95" s="120"/>
      <c r="H95" s="121"/>
      <c r="I95" s="51"/>
      <c r="J95" s="47" t="s">
        <v>249</v>
      </c>
      <c r="K95" s="158"/>
      <c r="L95" s="51"/>
      <c r="M95" s="113" t="s">
        <v>35</v>
      </c>
      <c r="N95" s="113" t="s">
        <v>36</v>
      </c>
      <c r="O95" s="113" t="s">
        <v>36</v>
      </c>
      <c r="P95" s="164"/>
      <c r="Q95" s="69"/>
      <c r="R95" s="116">
        <v>25742</v>
      </c>
      <c r="S95" s="54"/>
      <c r="T95" s="118" t="str">
        <f t="shared" si="4"/>
        <v>01000025742</v>
      </c>
      <c r="U95" s="47"/>
      <c r="V95" s="80" t="str">
        <f>IF(ISNA(VLOOKUP($K95,'Puma Jan'!$A:$O,6,FALSE)),"0",VLOOKUP($K95,'Puma Jan'!$A:$O,6,FALSE))</f>
        <v>0</v>
      </c>
      <c r="W95" s="80" t="str">
        <f>IF(ISNA(VLOOKUP($K95,'Puma Jan'!$A:$O,3,FALSE)),"0",VLOOKUP($K95,'Puma Jan'!$A:$O,3,FALSE))</f>
        <v>0</v>
      </c>
      <c r="X95" s="80" t="str">
        <f>IF(ISNA(VLOOKUP($K95,'Puma Feb'!$A:$O,6,FALSE)),"0",VLOOKUP($K95,'Puma Feb'!$A:$O,6,FALSE))</f>
        <v>0</v>
      </c>
      <c r="Y95" s="80" t="str">
        <f>IF(ISNA(VLOOKUP($K95,'Puma Feb'!$A:$O,3,FALSE)),"0",VLOOKUP($K95,'Puma Feb'!$A:$O,3,FALSE))</f>
        <v>0</v>
      </c>
      <c r="Z95" s="80" t="str">
        <f>IF(ISNA(VLOOKUP($K95,'Puma March'!$A:$O,6,FALSE)),"0",VLOOKUP($K95,'Puma March'!$A:$O,6,FALSE))</f>
        <v>0</v>
      </c>
      <c r="AA95" s="80" t="str">
        <f>IF(ISNA(VLOOKUP($K95,'Puma March'!$A:$O,3,FALSE)),"0",VLOOKUP($K95,'Puma March'!$A:$O,3,FALSE))</f>
        <v>0</v>
      </c>
      <c r="AB95" s="80" t="str">
        <f>IF(ISNA(VLOOKUP($K95,'Puma April'!$A:$O,6,FALSE)),"0",VLOOKUP($K95,'Puma April'!$A:$O,6,FALSE))</f>
        <v>0</v>
      </c>
      <c r="AC95" s="80" t="str">
        <f>IF(ISNA(VLOOKUP($K95,'Puma April'!$A:$O,3,FALSE)),"0",VLOOKUP($K95,'Puma April'!$A:$O,3,FALSE))</f>
        <v>0</v>
      </c>
      <c r="AD95" s="80" t="str">
        <f>IF(ISNA(VLOOKUP($K95,'Puma May'!$A:$O,6,FALSE)),"0",VLOOKUP($K95,'Puma May'!$A:$O,6,FALSE))</f>
        <v>0</v>
      </c>
      <c r="AE95" s="80" t="str">
        <f>IF(ISNA(VLOOKUP($K95,'Puma May'!$A:$O,3,FALSE)),"0",VLOOKUP($K95,'Puma May'!$A:$O,3,FALSE))</f>
        <v>0</v>
      </c>
      <c r="AF95" s="80" t="str">
        <f>IF(ISNA(VLOOKUP($K95,'Puma June'!$A:$O,6,FALSE)),"0",VLOOKUP($K95,'Puma June'!$A:$O,6,FALSE))</f>
        <v>0</v>
      </c>
      <c r="AG95" s="80" t="str">
        <f>IF(ISNA(VLOOKUP($K95,'Puma June'!$A:$O,3,FALSE)),"0",VLOOKUP($K95,'Puma June'!$A:$O,3,FALSE))</f>
        <v>0</v>
      </c>
      <c r="AH95" s="80" t="str">
        <f>IF(ISNA(VLOOKUP($K95,'Puma July'!$A:$O,6,FALSE)),"0",VLOOKUP($K95,'Puma July'!$A:$O,6,FALSE))</f>
        <v>0</v>
      </c>
      <c r="AI95" s="80" t="str">
        <f>IF(ISNA(VLOOKUP($K95,'Puma July'!$A:$O,3,FALSE)),"0",VLOOKUP($K95,'Puma July'!$A:$O,3,FALSE))</f>
        <v>0</v>
      </c>
      <c r="AJ95" s="80" t="str">
        <f>IF(ISNA(VLOOKUP($K95,'Puma Aug'!$A:$O,6,FALSE)),"0",VLOOKUP($K95,'Puma Aug'!$A:$O,6,FALSE))</f>
        <v>0</v>
      </c>
      <c r="AK95" s="80" t="str">
        <f>IF(ISNA(VLOOKUP($K95,'Puma Aug'!$A:$O,3,FALSE)),"0",VLOOKUP($K95,'Puma Aug'!$A:$O,3,FALSE))</f>
        <v>0</v>
      </c>
      <c r="AL95" s="80" t="str">
        <f>IF(ISNA(VLOOKUP($K95,'Puma Sep'!$A:$O,6,FALSE)),"0",VLOOKUP($K95,'Puma Sep'!$A:$O,6,FALSE))</f>
        <v>0</v>
      </c>
      <c r="AM95" s="80" t="str">
        <f>IF(ISNA(VLOOKUP($K95,'Puma Sep'!$A:$O,3,FALSE)),"0",VLOOKUP($K95,'Puma Sep'!$A:$O,3,FALSE))</f>
        <v>0</v>
      </c>
      <c r="AN95" s="80" t="str">
        <f>IF(ISNA(VLOOKUP($K95,'Puma Oct'!$A:$O,6,FALSE)),"0",VLOOKUP($K95,'Puma Oct'!$A:$O,6,FALSE))</f>
        <v>0</v>
      </c>
      <c r="AO95" s="80" t="str">
        <f>IF(ISNA(VLOOKUP($K95,'Puma Oct'!$A:$O,3,FALSE)),"0",VLOOKUP($K95,'Puma Oct'!$A:$O,3,FALSE))</f>
        <v>0</v>
      </c>
      <c r="AP95" s="38" t="str">
        <f>IF(ISNA(VLOOKUP($K95,'Puma Nov'!$A:$O,6,FALSE)),"0",VLOOKUP($K95,'Puma Nov'!$A:$O,6,FALSE))</f>
        <v>0</v>
      </c>
      <c r="AQ95" s="38" t="str">
        <f>IF(ISNA(VLOOKUP($K95,'Puma Nov'!$A:$O,3,FALSE)),"0",VLOOKUP($K95,'Puma Nov'!$A:$O,3,FALSE))</f>
        <v>0</v>
      </c>
      <c r="AR95" s="38" t="str">
        <f>IF(ISNA(VLOOKUP($K95,'Puma Dec'!$A:$O,6,FALSE)),"0",VLOOKUP($K95,'Puma Dec'!$A:$O,6,FALSE))</f>
        <v>0</v>
      </c>
      <c r="AS95" s="38" t="str">
        <f>IF(ISNA(VLOOKUP($K95,'Puma Dec'!$A:$O,3,FALSE)),"0",VLOOKUP($K95,'Puma Dec'!$A:$O,3,FALSE))</f>
        <v>0</v>
      </c>
      <c r="AT95" s="51"/>
      <c r="AU95" s="51"/>
    </row>
    <row r="96" spans="1:48" hidden="1" x14ac:dyDescent="0.3">
      <c r="A96" s="47" t="s">
        <v>470</v>
      </c>
      <c r="B96" s="43">
        <v>224075</v>
      </c>
      <c r="C96" s="47" t="s">
        <v>471</v>
      </c>
      <c r="D96" s="51"/>
      <c r="E96" s="51"/>
      <c r="F96" s="47"/>
      <c r="G96" s="120"/>
      <c r="H96" s="121"/>
      <c r="I96" s="51"/>
      <c r="J96" s="47" t="s">
        <v>472</v>
      </c>
      <c r="K96" s="158"/>
      <c r="L96" s="51"/>
      <c r="M96" s="113" t="s">
        <v>35</v>
      </c>
      <c r="N96" s="113" t="s">
        <v>36</v>
      </c>
      <c r="O96" s="113" t="s">
        <v>36</v>
      </c>
      <c r="P96" s="164" t="s">
        <v>473</v>
      </c>
      <c r="Q96" s="69">
        <v>1</v>
      </c>
      <c r="R96" s="116">
        <v>25742</v>
      </c>
      <c r="S96" s="54" t="s">
        <v>38</v>
      </c>
      <c r="T96" s="118" t="str">
        <f t="shared" si="4"/>
        <v>010000032112574200000</v>
      </c>
      <c r="U96" s="47"/>
      <c r="V96" s="80" t="str">
        <f>IF(ISNA(VLOOKUP($K96,'Puma Jan'!$A:$O,6,FALSE)),"0",VLOOKUP($K96,'Puma Jan'!$A:$O,6,FALSE))</f>
        <v>0</v>
      </c>
      <c r="W96" s="80" t="str">
        <f>IF(ISNA(VLOOKUP($K96,'Puma Jan'!$A:$O,3,FALSE)),"0",VLOOKUP($K96,'Puma Jan'!$A:$O,3,FALSE))</f>
        <v>0</v>
      </c>
      <c r="X96" s="80" t="str">
        <f>IF(ISNA(VLOOKUP($K96,'Puma Feb'!$A:$O,6,FALSE)),"0",VLOOKUP($K96,'Puma Feb'!$A:$O,6,FALSE))</f>
        <v>0</v>
      </c>
      <c r="Y96" s="80" t="str">
        <f>IF(ISNA(VLOOKUP($K96,'Puma Feb'!$A:$O,3,FALSE)),"0",VLOOKUP($K96,'Puma Feb'!$A:$O,3,FALSE))</f>
        <v>0</v>
      </c>
      <c r="Z96" s="80" t="str">
        <f>IF(ISNA(VLOOKUP($K96,'Puma March'!$A:$O,6,FALSE)),"0",VLOOKUP($K96,'Puma March'!$A:$O,6,FALSE))</f>
        <v>0</v>
      </c>
      <c r="AA96" s="80" t="str">
        <f>IF(ISNA(VLOOKUP($K96,'Puma March'!$A:$O,3,FALSE)),"0",VLOOKUP($K96,'Puma March'!$A:$O,3,FALSE))</f>
        <v>0</v>
      </c>
      <c r="AB96" s="80" t="str">
        <f>IF(ISNA(VLOOKUP($K96,'Puma April'!$A:$O,6,FALSE)),"0",VLOOKUP($K96,'Puma April'!$A:$O,6,FALSE))</f>
        <v>0</v>
      </c>
      <c r="AC96" s="80" t="str">
        <f>IF(ISNA(VLOOKUP($K96,'Puma April'!$A:$O,3,FALSE)),"0",VLOOKUP($K96,'Puma April'!$A:$O,3,FALSE))</f>
        <v>0</v>
      </c>
      <c r="AD96" s="80" t="str">
        <f>IF(ISNA(VLOOKUP($K96,'Puma May'!$A:$O,6,FALSE)),"0",VLOOKUP($K96,'Puma May'!$A:$O,6,FALSE))</f>
        <v>0</v>
      </c>
      <c r="AE96" s="80" t="str">
        <f>IF(ISNA(VLOOKUP($K96,'Puma May'!$A:$O,3,FALSE)),"0",VLOOKUP($K96,'Puma May'!$A:$O,3,FALSE))</f>
        <v>0</v>
      </c>
      <c r="AF96" s="80" t="str">
        <f>IF(ISNA(VLOOKUP($K96,'Puma June'!$A:$O,6,FALSE)),"0",VLOOKUP($K96,'Puma June'!$A:$O,6,FALSE))</f>
        <v>0</v>
      </c>
      <c r="AG96" s="80" t="str">
        <f>IF(ISNA(VLOOKUP($K96,'Puma June'!$A:$O,3,FALSE)),"0",VLOOKUP($K96,'Puma June'!$A:$O,3,FALSE))</f>
        <v>0</v>
      </c>
      <c r="AH96" s="80" t="str">
        <f>IF(ISNA(VLOOKUP($K96,'Puma July'!$A:$O,6,FALSE)),"0",VLOOKUP($K96,'Puma July'!$A:$O,6,FALSE))</f>
        <v>0</v>
      </c>
      <c r="AI96" s="80" t="str">
        <f>IF(ISNA(VLOOKUP($K96,'Puma July'!$A:$O,3,FALSE)),"0",VLOOKUP($K96,'Puma July'!$A:$O,3,FALSE))</f>
        <v>0</v>
      </c>
      <c r="AJ96" s="80" t="str">
        <f>IF(ISNA(VLOOKUP($K96,'Puma Aug'!$A:$O,6,FALSE)),"0",VLOOKUP($K96,'Puma Aug'!$A:$O,6,FALSE))</f>
        <v>0</v>
      </c>
      <c r="AK96" s="80" t="str">
        <f>IF(ISNA(VLOOKUP($K96,'Puma Aug'!$A:$O,3,FALSE)),"0",VLOOKUP($K96,'Puma Aug'!$A:$O,3,FALSE))</f>
        <v>0</v>
      </c>
      <c r="AL96" s="80" t="str">
        <f>IF(ISNA(VLOOKUP($K96,'Puma Sep'!$A:$O,6,FALSE)),"0",VLOOKUP($K96,'Puma Sep'!$A:$O,6,FALSE))</f>
        <v>0</v>
      </c>
      <c r="AM96" s="80" t="str">
        <f>IF(ISNA(VLOOKUP($K96,'Puma Sep'!$A:$O,3,FALSE)),"0",VLOOKUP($K96,'Puma Sep'!$A:$O,3,FALSE))</f>
        <v>0</v>
      </c>
      <c r="AN96" s="80" t="str">
        <f>IF(ISNA(VLOOKUP($K96,'Puma Oct'!$A:$O,6,FALSE)),"0",VLOOKUP($K96,'Puma Oct'!$A:$O,6,FALSE))</f>
        <v>0</v>
      </c>
      <c r="AO96" s="80" t="str">
        <f>IF(ISNA(VLOOKUP($K96,'Puma Oct'!$A:$O,3,FALSE)),"0",VLOOKUP($K96,'Puma Oct'!$A:$O,3,FALSE))</f>
        <v>0</v>
      </c>
      <c r="AP96" s="38" t="str">
        <f>IF(ISNA(VLOOKUP($K96,'Puma Nov'!$A:$O,6,FALSE)),"0",VLOOKUP($K96,'Puma Nov'!$A:$O,6,FALSE))</f>
        <v>0</v>
      </c>
      <c r="AQ96" s="38" t="str">
        <f>IF(ISNA(VLOOKUP($K96,'Puma Nov'!$A:$O,3,FALSE)),"0",VLOOKUP($K96,'Puma Nov'!$A:$O,3,FALSE))</f>
        <v>0</v>
      </c>
      <c r="AR96" s="38" t="str">
        <f>IF(ISNA(VLOOKUP($K96,'Puma Dec'!$A:$O,6,FALSE)),"0",VLOOKUP($K96,'Puma Dec'!$A:$O,6,FALSE))</f>
        <v>0</v>
      </c>
      <c r="AS96" s="38" t="str">
        <f>IF(ISNA(VLOOKUP($K96,'Puma Dec'!$A:$O,3,FALSE)),"0",VLOOKUP($K96,'Puma Dec'!$A:$O,3,FALSE))</f>
        <v>0</v>
      </c>
      <c r="AT96" s="51"/>
      <c r="AU96" s="51"/>
    </row>
    <row r="97" spans="1:47" hidden="1" x14ac:dyDescent="0.3">
      <c r="A97" s="47" t="s">
        <v>474</v>
      </c>
      <c r="B97" s="43">
        <v>224774</v>
      </c>
      <c r="C97" s="47" t="s">
        <v>475</v>
      </c>
      <c r="D97" s="51"/>
      <c r="E97" s="51"/>
      <c r="F97" s="47" t="s">
        <v>476</v>
      </c>
      <c r="G97" s="120"/>
      <c r="H97" s="121"/>
      <c r="I97" s="51"/>
      <c r="J97" s="47" t="s">
        <v>218</v>
      </c>
      <c r="K97" s="158"/>
      <c r="L97" s="51"/>
      <c r="M97" s="113" t="s">
        <v>35</v>
      </c>
      <c r="N97" s="113" t="s">
        <v>36</v>
      </c>
      <c r="O97" s="113" t="s">
        <v>36</v>
      </c>
      <c r="P97" s="69"/>
      <c r="Q97" s="69"/>
      <c r="R97" s="116">
        <v>25742</v>
      </c>
      <c r="S97" s="54"/>
      <c r="T97" s="118" t="str">
        <f t="shared" si="4"/>
        <v>01000025742</v>
      </c>
      <c r="U97" s="47"/>
      <c r="V97" s="80" t="str">
        <f>IF(ISNA(VLOOKUP($K97,'Puma Jan'!$A:$O,6,FALSE)),"0",VLOOKUP($K97,'Puma Jan'!$A:$O,6,FALSE))</f>
        <v>0</v>
      </c>
      <c r="W97" s="80" t="str">
        <f>IF(ISNA(VLOOKUP($K97,'Puma Jan'!$A:$O,3,FALSE)),"0",VLOOKUP($K97,'Puma Jan'!$A:$O,3,FALSE))</f>
        <v>0</v>
      </c>
      <c r="X97" s="80" t="str">
        <f>IF(ISNA(VLOOKUP($K97,'Puma Feb'!$A:$O,6,FALSE)),"0",VLOOKUP($K97,'Puma Feb'!$A:$O,6,FALSE))</f>
        <v>0</v>
      </c>
      <c r="Y97" s="80" t="str">
        <f>IF(ISNA(VLOOKUP($K97,'Puma Feb'!$A:$O,3,FALSE)),"0",VLOOKUP($K97,'Puma Feb'!$A:$O,3,FALSE))</f>
        <v>0</v>
      </c>
      <c r="Z97" s="80" t="str">
        <f>IF(ISNA(VLOOKUP($K97,'Puma March'!$A:$O,6,FALSE)),"0",VLOOKUP($K97,'Puma March'!$A:$O,6,FALSE))</f>
        <v>0</v>
      </c>
      <c r="AA97" s="80" t="str">
        <f>IF(ISNA(VLOOKUP($K97,'Puma March'!$A:$O,3,FALSE)),"0",VLOOKUP($K97,'Puma March'!$A:$O,3,FALSE))</f>
        <v>0</v>
      </c>
      <c r="AB97" s="80" t="str">
        <f>IF(ISNA(VLOOKUP($K97,'Puma April'!$A:$O,6,FALSE)),"0",VLOOKUP($K97,'Puma April'!$A:$O,6,FALSE))</f>
        <v>0</v>
      </c>
      <c r="AC97" s="80" t="str">
        <f>IF(ISNA(VLOOKUP($K97,'Puma April'!$A:$O,3,FALSE)),"0",VLOOKUP($K97,'Puma April'!$A:$O,3,FALSE))</f>
        <v>0</v>
      </c>
      <c r="AD97" s="80" t="str">
        <f>IF(ISNA(VLOOKUP($K97,'Puma May'!$A:$O,6,FALSE)),"0",VLOOKUP($K97,'Puma May'!$A:$O,6,FALSE))</f>
        <v>0</v>
      </c>
      <c r="AE97" s="80" t="str">
        <f>IF(ISNA(VLOOKUP($K97,'Puma May'!$A:$O,3,FALSE)),"0",VLOOKUP($K97,'Puma May'!$A:$O,3,FALSE))</f>
        <v>0</v>
      </c>
      <c r="AF97" s="80" t="str">
        <f>IF(ISNA(VLOOKUP($K97,'Puma June'!$A:$O,6,FALSE)),"0",VLOOKUP($K97,'Puma June'!$A:$O,6,FALSE))</f>
        <v>0</v>
      </c>
      <c r="AG97" s="80" t="str">
        <f>IF(ISNA(VLOOKUP($K97,'Puma June'!$A:$O,3,FALSE)),"0",VLOOKUP($K97,'Puma June'!$A:$O,3,FALSE))</f>
        <v>0</v>
      </c>
      <c r="AH97" s="80" t="str">
        <f>IF(ISNA(VLOOKUP($K97,'Puma July'!$A:$O,6,FALSE)),"0",VLOOKUP($K97,'Puma July'!$A:$O,6,FALSE))</f>
        <v>0</v>
      </c>
      <c r="AI97" s="80" t="str">
        <f>IF(ISNA(VLOOKUP($K97,'Puma July'!$A:$O,3,FALSE)),"0",VLOOKUP($K97,'Puma July'!$A:$O,3,FALSE))</f>
        <v>0</v>
      </c>
      <c r="AJ97" s="80" t="str">
        <f>IF(ISNA(VLOOKUP($K97,'Puma Aug'!$A:$O,6,FALSE)),"0",VLOOKUP($K97,'Puma Aug'!$A:$O,6,FALSE))</f>
        <v>0</v>
      </c>
      <c r="AK97" s="80" t="str">
        <f>IF(ISNA(VLOOKUP($K97,'Puma Aug'!$A:$O,3,FALSE)),"0",VLOOKUP($K97,'Puma Aug'!$A:$O,3,FALSE))</f>
        <v>0</v>
      </c>
      <c r="AL97" s="80" t="str">
        <f>IF(ISNA(VLOOKUP($K97,'Puma Sep'!$A:$O,6,FALSE)),"0",VLOOKUP($K97,'Puma Sep'!$A:$O,6,FALSE))</f>
        <v>0</v>
      </c>
      <c r="AM97" s="80" t="str">
        <f>IF(ISNA(VLOOKUP($K97,'Puma Sep'!$A:$O,3,FALSE)),"0",VLOOKUP($K97,'Puma Sep'!$A:$O,3,FALSE))</f>
        <v>0</v>
      </c>
      <c r="AN97" s="80" t="str">
        <f>IF(ISNA(VLOOKUP($K97,'Puma Oct'!$A:$O,6,FALSE)),"0",VLOOKUP($K97,'Puma Oct'!$A:$O,6,FALSE))</f>
        <v>0</v>
      </c>
      <c r="AO97" s="80" t="str">
        <f>IF(ISNA(VLOOKUP($K97,'Puma Oct'!$A:$O,3,FALSE)),"0",VLOOKUP($K97,'Puma Oct'!$A:$O,3,FALSE))</f>
        <v>0</v>
      </c>
      <c r="AP97" s="38" t="str">
        <f>IF(ISNA(VLOOKUP($K97,'Puma Nov'!$A:$O,6,FALSE)),"0",VLOOKUP($K97,'Puma Nov'!$A:$O,6,FALSE))</f>
        <v>0</v>
      </c>
      <c r="AQ97" s="38" t="str">
        <f>IF(ISNA(VLOOKUP($K97,'Puma Nov'!$A:$O,3,FALSE)),"0",VLOOKUP($K97,'Puma Nov'!$A:$O,3,FALSE))</f>
        <v>0</v>
      </c>
      <c r="AR97" s="38" t="str">
        <f>IF(ISNA(VLOOKUP($K97,'Puma Dec'!$A:$O,6,FALSE)),"0",VLOOKUP($K97,'Puma Dec'!$A:$O,6,FALSE))</f>
        <v>0</v>
      </c>
      <c r="AS97" s="38" t="str">
        <f>IF(ISNA(VLOOKUP($K97,'Puma Dec'!$A:$O,3,FALSE)),"0",VLOOKUP($K97,'Puma Dec'!$A:$O,3,FALSE))</f>
        <v>0</v>
      </c>
      <c r="AT97" s="51"/>
      <c r="AU97" s="51"/>
    </row>
    <row r="98" spans="1:47" x14ac:dyDescent="0.3">
      <c r="A98" s="47" t="s">
        <v>477</v>
      </c>
      <c r="B98" s="43">
        <v>224960</v>
      </c>
      <c r="C98" s="47" t="s">
        <v>478</v>
      </c>
      <c r="D98" s="51"/>
      <c r="E98" s="108">
        <v>44012</v>
      </c>
      <c r="F98" s="47" t="s">
        <v>479</v>
      </c>
      <c r="G98" s="120"/>
      <c r="H98" s="121"/>
      <c r="I98" s="51"/>
      <c r="J98" s="47" t="s">
        <v>151</v>
      </c>
      <c r="K98" s="158"/>
      <c r="L98" s="51"/>
      <c r="M98" s="113" t="s">
        <v>35</v>
      </c>
      <c r="N98" s="113" t="s">
        <v>36</v>
      </c>
      <c r="O98" s="113" t="s">
        <v>36</v>
      </c>
      <c r="P98" s="164" t="s">
        <v>190</v>
      </c>
      <c r="Q98" s="69">
        <v>1</v>
      </c>
      <c r="R98" s="116">
        <v>25742</v>
      </c>
      <c r="S98" s="54" t="s">
        <v>38</v>
      </c>
      <c r="T98" s="118" t="str">
        <f t="shared" si="4"/>
        <v>010000036312574200000</v>
      </c>
      <c r="U98" s="47"/>
      <c r="V98" s="80" t="str">
        <f>IF(ISNA(VLOOKUP($K98,'Puma Jan'!$A:$O,6,FALSE)),"0",VLOOKUP($K98,'Puma Jan'!$A:$O,6,FALSE))</f>
        <v>0</v>
      </c>
      <c r="W98" s="80" t="str">
        <f>IF(ISNA(VLOOKUP($K98,'Puma Jan'!$A:$O,3,FALSE)),"0",VLOOKUP($K98,'Puma Jan'!$A:$O,3,FALSE))</f>
        <v>0</v>
      </c>
      <c r="X98" s="80" t="str">
        <f>IF(ISNA(VLOOKUP($K98,'Puma Feb'!$A:$O,6,FALSE)),"0",VLOOKUP($K98,'Puma Feb'!$A:$O,6,FALSE))</f>
        <v>0</v>
      </c>
      <c r="Y98" s="80" t="str">
        <f>IF(ISNA(VLOOKUP($K98,'Puma Feb'!$A:$O,3,FALSE)),"0",VLOOKUP($K98,'Puma Feb'!$A:$O,3,FALSE))</f>
        <v>0</v>
      </c>
      <c r="Z98" s="80" t="str">
        <f>IF(ISNA(VLOOKUP($K98,'Puma March'!$A:$O,6,FALSE)),"0",VLOOKUP($K98,'Puma March'!$A:$O,6,FALSE))</f>
        <v>0</v>
      </c>
      <c r="AA98" s="80" t="str">
        <f>IF(ISNA(VLOOKUP($K98,'Puma March'!$A:$O,3,FALSE)),"0",VLOOKUP($K98,'Puma March'!$A:$O,3,FALSE))</f>
        <v>0</v>
      </c>
      <c r="AB98" s="80" t="str">
        <f>IF(ISNA(VLOOKUP($K98,'Puma April'!$A:$O,6,FALSE)),"0",VLOOKUP($K98,'Puma April'!$A:$O,6,FALSE))</f>
        <v>0</v>
      </c>
      <c r="AC98" s="80" t="str">
        <f>IF(ISNA(VLOOKUP($K98,'Puma April'!$A:$O,3,FALSE)),"0",VLOOKUP($K98,'Puma April'!$A:$O,3,FALSE))</f>
        <v>0</v>
      </c>
      <c r="AD98" s="80" t="str">
        <f>IF(ISNA(VLOOKUP($K98,'Puma May'!$A:$O,6,FALSE)),"0",VLOOKUP($K98,'Puma May'!$A:$O,6,FALSE))</f>
        <v>0</v>
      </c>
      <c r="AE98" s="80" t="str">
        <f>IF(ISNA(VLOOKUP($K98,'Puma May'!$A:$O,3,FALSE)),"0",VLOOKUP($K98,'Puma May'!$A:$O,3,FALSE))</f>
        <v>0</v>
      </c>
      <c r="AF98" s="80" t="str">
        <f>IF(ISNA(VLOOKUP($K98,'Puma June'!$A:$O,6,FALSE)),"0",VLOOKUP($K98,'Puma June'!$A:$O,6,FALSE))</f>
        <v>0</v>
      </c>
      <c r="AG98" s="80" t="str">
        <f>IF(ISNA(VLOOKUP($K98,'Puma June'!$A:$O,3,FALSE)),"0",VLOOKUP($K98,'Puma June'!$A:$O,3,FALSE))</f>
        <v>0</v>
      </c>
      <c r="AH98" s="80" t="str">
        <f>IF(ISNA(VLOOKUP($K98,'Puma July'!$A:$O,6,FALSE)),"0",VLOOKUP($K98,'Puma July'!$A:$O,6,FALSE))</f>
        <v>0</v>
      </c>
      <c r="AI98" s="80" t="str">
        <f>IF(ISNA(VLOOKUP($K98,'Puma July'!$A:$O,3,FALSE)),"0",VLOOKUP($K98,'Puma July'!$A:$O,3,FALSE))</f>
        <v>0</v>
      </c>
      <c r="AJ98" s="80" t="str">
        <f>IF(ISNA(VLOOKUP($K98,'Puma Aug'!$A:$O,6,FALSE)),"0",VLOOKUP($K98,'Puma Aug'!$A:$O,6,FALSE))</f>
        <v>0</v>
      </c>
      <c r="AK98" s="80" t="str">
        <f>IF(ISNA(VLOOKUP($K98,'Puma Aug'!$A:$O,3,FALSE)),"0",VLOOKUP($K98,'Puma Aug'!$A:$O,3,FALSE))</f>
        <v>0</v>
      </c>
      <c r="AL98" s="80" t="str">
        <f>IF(ISNA(VLOOKUP($K98,'Puma Sep'!$A:$O,6,FALSE)),"0",VLOOKUP($K98,'Puma Sep'!$A:$O,6,FALSE))</f>
        <v>0</v>
      </c>
      <c r="AM98" s="80" t="str">
        <f>IF(ISNA(VLOOKUP($K98,'Puma Sep'!$A:$O,3,FALSE)),"0",VLOOKUP($K98,'Puma Sep'!$A:$O,3,FALSE))</f>
        <v>0</v>
      </c>
      <c r="AN98" s="80" t="str">
        <f>IF(ISNA(VLOOKUP($K98,'Puma Oct'!$A:$O,6,FALSE)),"0",VLOOKUP($K98,'Puma Oct'!$A:$O,6,FALSE))</f>
        <v>0</v>
      </c>
      <c r="AO98" s="80" t="str">
        <f>IF(ISNA(VLOOKUP($K98,'Puma Oct'!$A:$O,3,FALSE)),"0",VLOOKUP($K98,'Puma Oct'!$A:$O,3,FALSE))</f>
        <v>0</v>
      </c>
      <c r="AP98" s="38" t="str">
        <f>IF(ISNA(VLOOKUP($K98,'Puma Nov'!$A:$O,6,FALSE)),"0",VLOOKUP($K98,'Puma Nov'!$A:$O,6,FALSE))</f>
        <v>0</v>
      </c>
      <c r="AQ98" s="38" t="str">
        <f>IF(ISNA(VLOOKUP($K98,'Puma Nov'!$A:$O,3,FALSE)),"0",VLOOKUP($K98,'Puma Nov'!$A:$O,3,FALSE))</f>
        <v>0</v>
      </c>
      <c r="AR98" s="38" t="str">
        <f>IF(ISNA(VLOOKUP($K98,'Puma Dec'!$A:$O,6,FALSE)),"0",VLOOKUP($K98,'Puma Dec'!$A:$O,6,FALSE))</f>
        <v>0</v>
      </c>
      <c r="AS98" s="38" t="str">
        <f>IF(ISNA(VLOOKUP($K98,'Puma Dec'!$A:$O,3,FALSE)),"0",VLOOKUP($K98,'Puma Dec'!$A:$O,3,FALSE))</f>
        <v>0</v>
      </c>
      <c r="AT98" s="51"/>
      <c r="AU98" s="51"/>
    </row>
    <row r="99" spans="1:47" hidden="1" x14ac:dyDescent="0.3">
      <c r="A99" s="47" t="s">
        <v>480</v>
      </c>
      <c r="B99" s="43">
        <v>226468</v>
      </c>
      <c r="C99" s="47" t="s">
        <v>481</v>
      </c>
      <c r="D99" s="51"/>
      <c r="E99" s="51"/>
      <c r="F99" s="47" t="s">
        <v>482</v>
      </c>
      <c r="G99" s="120"/>
      <c r="H99" s="121"/>
      <c r="I99" s="51"/>
      <c r="J99" s="47" t="s">
        <v>151</v>
      </c>
      <c r="K99" s="158"/>
      <c r="L99" s="51"/>
      <c r="M99" s="113" t="s">
        <v>35</v>
      </c>
      <c r="N99" s="113" t="s">
        <v>36</v>
      </c>
      <c r="O99" s="113" t="s">
        <v>36</v>
      </c>
      <c r="P99" s="69"/>
      <c r="Q99" s="69"/>
      <c r="R99" s="116">
        <v>25742</v>
      </c>
      <c r="S99" s="54"/>
      <c r="T99" s="54"/>
      <c r="U99" s="47"/>
      <c r="V99" s="80" t="str">
        <f>IF(ISNA(VLOOKUP($K99,'Puma Jan'!$A:$O,6,FALSE)),"0",VLOOKUP($K99,'Puma Jan'!$A:$O,6,FALSE))</f>
        <v>0</v>
      </c>
      <c r="W99" s="80" t="str">
        <f>IF(ISNA(VLOOKUP($K99,'Puma Jan'!$A:$O,3,FALSE)),"0",VLOOKUP($K99,'Puma Jan'!$A:$O,3,FALSE))</f>
        <v>0</v>
      </c>
      <c r="X99" s="80" t="str">
        <f>IF(ISNA(VLOOKUP($K99,'Puma Feb'!$A:$O,6,FALSE)),"0",VLOOKUP($K99,'Puma Feb'!$A:$O,6,FALSE))</f>
        <v>0</v>
      </c>
      <c r="Y99" s="80" t="str">
        <f>IF(ISNA(VLOOKUP($K99,'Puma Feb'!$A:$O,3,FALSE)),"0",VLOOKUP($K99,'Puma Feb'!$A:$O,3,FALSE))</f>
        <v>0</v>
      </c>
      <c r="Z99" s="80" t="str">
        <f>IF(ISNA(VLOOKUP($K99,'Puma March'!$A:$O,6,FALSE)),"0",VLOOKUP($K99,'Puma March'!$A:$O,6,FALSE))</f>
        <v>0</v>
      </c>
      <c r="AA99" s="80" t="str">
        <f>IF(ISNA(VLOOKUP($K99,'Puma March'!$A:$O,3,FALSE)),"0",VLOOKUP($K99,'Puma March'!$A:$O,3,FALSE))</f>
        <v>0</v>
      </c>
      <c r="AB99" s="80" t="str">
        <f>IF(ISNA(VLOOKUP($K99,'Puma April'!$A:$O,6,FALSE)),"0",VLOOKUP($K99,'Puma April'!$A:$O,6,FALSE))</f>
        <v>0</v>
      </c>
      <c r="AC99" s="80" t="str">
        <f>IF(ISNA(VLOOKUP($K99,'Puma April'!$A:$O,3,FALSE)),"0",VLOOKUP($K99,'Puma April'!$A:$O,3,FALSE))</f>
        <v>0</v>
      </c>
      <c r="AD99" s="80" t="str">
        <f>IF(ISNA(VLOOKUP($K99,'Puma May'!$A:$O,6,FALSE)),"0",VLOOKUP($K99,'Puma May'!$A:$O,6,FALSE))</f>
        <v>0</v>
      </c>
      <c r="AE99" s="80" t="str">
        <f>IF(ISNA(VLOOKUP($K99,'Puma May'!$A:$O,3,FALSE)),"0",VLOOKUP($K99,'Puma May'!$A:$O,3,FALSE))</f>
        <v>0</v>
      </c>
      <c r="AF99" s="80" t="str">
        <f>IF(ISNA(VLOOKUP($K99,'Puma June'!$A:$O,6,FALSE)),"0",VLOOKUP($K99,'Puma June'!$A:$O,6,FALSE))</f>
        <v>0</v>
      </c>
      <c r="AG99" s="80" t="str">
        <f>IF(ISNA(VLOOKUP($K99,'Puma June'!$A:$O,3,FALSE)),"0",VLOOKUP($K99,'Puma June'!$A:$O,3,FALSE))</f>
        <v>0</v>
      </c>
      <c r="AH99" s="80" t="str">
        <f>IF(ISNA(VLOOKUP($K99,'Puma July'!$A:$O,6,FALSE)),"0",VLOOKUP($K99,'Puma July'!$A:$O,6,FALSE))</f>
        <v>0</v>
      </c>
      <c r="AI99" s="80" t="str">
        <f>IF(ISNA(VLOOKUP($K99,'Puma July'!$A:$O,3,FALSE)),"0",VLOOKUP($K99,'Puma July'!$A:$O,3,FALSE))</f>
        <v>0</v>
      </c>
      <c r="AJ99" s="80" t="str">
        <f>IF(ISNA(VLOOKUP($K99,'Puma Aug'!$A:$O,6,FALSE)),"0",VLOOKUP($K99,'Puma Aug'!$A:$O,6,FALSE))</f>
        <v>0</v>
      </c>
      <c r="AK99" s="80" t="str">
        <f>IF(ISNA(VLOOKUP($K99,'Puma Aug'!$A:$O,3,FALSE)),"0",VLOOKUP($K99,'Puma Aug'!$A:$O,3,FALSE))</f>
        <v>0</v>
      </c>
      <c r="AL99" s="80" t="str">
        <f>IF(ISNA(VLOOKUP($K99,'Puma Sep'!$A:$O,6,FALSE)),"0",VLOOKUP($K99,'Puma Sep'!$A:$O,6,FALSE))</f>
        <v>0</v>
      </c>
      <c r="AM99" s="80" t="str">
        <f>IF(ISNA(VLOOKUP($K99,'Puma Sep'!$A:$O,3,FALSE)),"0",VLOOKUP($K99,'Puma Sep'!$A:$O,3,FALSE))</f>
        <v>0</v>
      </c>
      <c r="AN99" s="80" t="str">
        <f>IF(ISNA(VLOOKUP($K99,'Puma Oct'!$A:$O,6,FALSE)),"0",VLOOKUP($K99,'Puma Oct'!$A:$O,6,FALSE))</f>
        <v>0</v>
      </c>
      <c r="AO99" s="80" t="str">
        <f>IF(ISNA(VLOOKUP($K99,'Puma Oct'!$A:$O,3,FALSE)),"0",VLOOKUP($K99,'Puma Oct'!$A:$O,3,FALSE))</f>
        <v>0</v>
      </c>
      <c r="AP99" s="38" t="str">
        <f>IF(ISNA(VLOOKUP($K99,'Puma Nov'!$A:$O,6,FALSE)),"0",VLOOKUP($K99,'Puma Nov'!$A:$O,6,FALSE))</f>
        <v>0</v>
      </c>
      <c r="AQ99" s="38" t="str">
        <f>IF(ISNA(VLOOKUP($K99,'Puma Nov'!$A:$O,3,FALSE)),"0",VLOOKUP($K99,'Puma Nov'!$A:$O,3,FALSE))</f>
        <v>0</v>
      </c>
      <c r="AR99" s="38" t="str">
        <f>IF(ISNA(VLOOKUP($K99,'Puma Dec'!$A:$O,6,FALSE)),"0",VLOOKUP($K99,'Puma Dec'!$A:$O,6,FALSE))</f>
        <v>0</v>
      </c>
      <c r="AS99" s="38" t="str">
        <f>IF(ISNA(VLOOKUP($K99,'Puma Dec'!$A:$O,3,FALSE)),"0",VLOOKUP($K99,'Puma Dec'!$A:$O,3,FALSE))</f>
        <v>0</v>
      </c>
      <c r="AT99" s="51"/>
      <c r="AU99" s="51"/>
    </row>
    <row r="100" spans="1:47" hidden="1" x14ac:dyDescent="0.3">
      <c r="A100" s="47" t="s">
        <v>483</v>
      </c>
      <c r="B100" s="43">
        <v>226790</v>
      </c>
      <c r="C100" s="47" t="s">
        <v>484</v>
      </c>
      <c r="D100" s="51"/>
      <c r="E100" s="51"/>
      <c r="F100" s="47"/>
      <c r="G100" s="120"/>
      <c r="H100" s="121"/>
      <c r="I100" s="51"/>
      <c r="J100" s="47" t="s">
        <v>485</v>
      </c>
      <c r="K100" s="158"/>
      <c r="L100" s="51"/>
      <c r="M100" s="113" t="s">
        <v>35</v>
      </c>
      <c r="N100" s="113" t="s">
        <v>36</v>
      </c>
      <c r="O100" s="113" t="s">
        <v>36</v>
      </c>
      <c r="P100" s="164" t="s">
        <v>486</v>
      </c>
      <c r="Q100" s="69">
        <v>1</v>
      </c>
      <c r="R100" s="116">
        <v>25742</v>
      </c>
      <c r="S100" s="54" t="s">
        <v>38</v>
      </c>
      <c r="T100" s="54"/>
      <c r="U100" s="47"/>
      <c r="V100" s="80" t="str">
        <f>IF(ISNA(VLOOKUP($K100,'Puma Jan'!$A:$O,6,FALSE)),"0",VLOOKUP($K100,'Puma Jan'!$A:$O,6,FALSE))</f>
        <v>0</v>
      </c>
      <c r="W100" s="80" t="str">
        <f>IF(ISNA(VLOOKUP($K100,'Puma Jan'!$A:$O,3,FALSE)),"0",VLOOKUP($K100,'Puma Jan'!$A:$O,3,FALSE))</f>
        <v>0</v>
      </c>
      <c r="X100" s="80" t="str">
        <f>IF(ISNA(VLOOKUP($K100,'Puma Feb'!$A:$O,6,FALSE)),"0",VLOOKUP($K100,'Puma Feb'!$A:$O,6,FALSE))</f>
        <v>0</v>
      </c>
      <c r="Y100" s="80" t="str">
        <f>IF(ISNA(VLOOKUP($K100,'Puma Feb'!$A:$O,3,FALSE)),"0",VLOOKUP($K100,'Puma Feb'!$A:$O,3,FALSE))</f>
        <v>0</v>
      </c>
      <c r="Z100" s="80" t="str">
        <f>IF(ISNA(VLOOKUP($K100,'Puma March'!$A:$O,6,FALSE)),"0",VLOOKUP($K100,'Puma March'!$A:$O,6,FALSE))</f>
        <v>0</v>
      </c>
      <c r="AA100" s="80" t="str">
        <f>IF(ISNA(VLOOKUP($K100,'Puma March'!$A:$O,3,FALSE)),"0",VLOOKUP($K100,'Puma March'!$A:$O,3,FALSE))</f>
        <v>0</v>
      </c>
      <c r="AB100" s="80" t="str">
        <f>IF(ISNA(VLOOKUP($K100,'Puma April'!$A:$O,6,FALSE)),"0",VLOOKUP($K100,'Puma April'!$A:$O,6,FALSE))</f>
        <v>0</v>
      </c>
      <c r="AC100" s="80" t="str">
        <f>IF(ISNA(VLOOKUP($K100,'Puma April'!$A:$O,3,FALSE)),"0",VLOOKUP($K100,'Puma April'!$A:$O,3,FALSE))</f>
        <v>0</v>
      </c>
      <c r="AD100" s="80" t="str">
        <f>IF(ISNA(VLOOKUP($K100,'Puma May'!$A:$O,6,FALSE)),"0",VLOOKUP($K100,'Puma May'!$A:$O,6,FALSE))</f>
        <v>0</v>
      </c>
      <c r="AE100" s="80" t="str">
        <f>IF(ISNA(VLOOKUP($K100,'Puma May'!$A:$O,3,FALSE)),"0",VLOOKUP($K100,'Puma May'!$A:$O,3,FALSE))</f>
        <v>0</v>
      </c>
      <c r="AF100" s="80" t="str">
        <f>IF(ISNA(VLOOKUP($K100,'Puma June'!$A:$O,6,FALSE)),"0",VLOOKUP($K100,'Puma June'!$A:$O,6,FALSE))</f>
        <v>0</v>
      </c>
      <c r="AG100" s="80" t="str">
        <f>IF(ISNA(VLOOKUP($K100,'Puma June'!$A:$O,3,FALSE)),"0",VLOOKUP($K100,'Puma June'!$A:$O,3,FALSE))</f>
        <v>0</v>
      </c>
      <c r="AH100" s="80" t="str">
        <f>IF(ISNA(VLOOKUP($K100,'Puma July'!$A:$O,6,FALSE)),"0",VLOOKUP($K100,'Puma July'!$A:$O,6,FALSE))</f>
        <v>0</v>
      </c>
      <c r="AI100" s="80" t="str">
        <f>IF(ISNA(VLOOKUP($K100,'Puma July'!$A:$O,3,FALSE)),"0",VLOOKUP($K100,'Puma July'!$A:$O,3,FALSE))</f>
        <v>0</v>
      </c>
      <c r="AJ100" s="80" t="str">
        <f>IF(ISNA(VLOOKUP($K100,'Puma Aug'!$A:$O,6,FALSE)),"0",VLOOKUP($K100,'Puma Aug'!$A:$O,6,FALSE))</f>
        <v>0</v>
      </c>
      <c r="AK100" s="80" t="str">
        <f>IF(ISNA(VLOOKUP($K100,'Puma Aug'!$A:$O,3,FALSE)),"0",VLOOKUP($K100,'Puma Aug'!$A:$O,3,FALSE))</f>
        <v>0</v>
      </c>
      <c r="AL100" s="80" t="str">
        <f>IF(ISNA(VLOOKUP($K100,'Puma Sep'!$A:$O,6,FALSE)),"0",VLOOKUP($K100,'Puma Sep'!$A:$O,6,FALSE))</f>
        <v>0</v>
      </c>
      <c r="AM100" s="80" t="str">
        <f>IF(ISNA(VLOOKUP($K100,'Puma Sep'!$A:$O,3,FALSE)),"0",VLOOKUP($K100,'Puma Sep'!$A:$O,3,FALSE))</f>
        <v>0</v>
      </c>
      <c r="AN100" s="80" t="str">
        <f>IF(ISNA(VLOOKUP($K100,'Puma Oct'!$A:$O,6,FALSE)),"0",VLOOKUP($K100,'Puma Oct'!$A:$O,6,FALSE))</f>
        <v>0</v>
      </c>
      <c r="AO100" s="80" t="str">
        <f>IF(ISNA(VLOOKUP($K100,'Puma Oct'!$A:$O,3,FALSE)),"0",VLOOKUP($K100,'Puma Oct'!$A:$O,3,FALSE))</f>
        <v>0</v>
      </c>
      <c r="AP100" s="38" t="str">
        <f>IF(ISNA(VLOOKUP($K100,'Puma Nov'!$A:$O,6,FALSE)),"0",VLOOKUP($K100,'Puma Nov'!$A:$O,6,FALSE))</f>
        <v>0</v>
      </c>
      <c r="AQ100" s="38" t="str">
        <f>IF(ISNA(VLOOKUP($K100,'Puma Nov'!$A:$O,3,FALSE)),"0",VLOOKUP($K100,'Puma Nov'!$A:$O,3,FALSE))</f>
        <v>0</v>
      </c>
      <c r="AR100" s="38" t="str">
        <f>IF(ISNA(VLOOKUP($K100,'Puma Dec'!$A:$O,6,FALSE)),"0",VLOOKUP($K100,'Puma Dec'!$A:$O,6,FALSE))</f>
        <v>0</v>
      </c>
      <c r="AS100" s="38" t="str">
        <f>IF(ISNA(VLOOKUP($K100,'Puma Dec'!$A:$O,3,FALSE)),"0",VLOOKUP($K100,'Puma Dec'!$A:$O,3,FALSE))</f>
        <v>0</v>
      </c>
      <c r="AT100" s="51"/>
      <c r="AU100" s="51"/>
    </row>
    <row r="101" spans="1:47" hidden="1" x14ac:dyDescent="0.3">
      <c r="A101" s="47" t="s">
        <v>487</v>
      </c>
      <c r="B101" s="43">
        <v>226799</v>
      </c>
      <c r="C101" s="47" t="s">
        <v>488</v>
      </c>
      <c r="D101" s="51"/>
      <c r="E101" s="51"/>
      <c r="F101" s="47"/>
      <c r="G101" s="120"/>
      <c r="H101" s="121"/>
      <c r="I101" s="51"/>
      <c r="J101" s="47" t="s">
        <v>151</v>
      </c>
      <c r="K101" s="158"/>
      <c r="L101" s="51"/>
      <c r="M101" s="113" t="s">
        <v>35</v>
      </c>
      <c r="N101" s="113" t="s">
        <v>36</v>
      </c>
      <c r="O101" s="113" t="s">
        <v>36</v>
      </c>
      <c r="P101" s="164" t="s">
        <v>190</v>
      </c>
      <c r="Q101" s="69">
        <v>1</v>
      </c>
      <c r="R101" s="116">
        <v>25742</v>
      </c>
      <c r="S101" s="54" t="s">
        <v>38</v>
      </c>
      <c r="T101" s="54"/>
      <c r="U101" s="47" t="s">
        <v>489</v>
      </c>
      <c r="V101" s="80" t="str">
        <f>IF(ISNA(VLOOKUP($K101,'Puma Jan'!$A:$O,6,FALSE)),"0",VLOOKUP($K101,'Puma Jan'!$A:$O,6,FALSE))</f>
        <v>0</v>
      </c>
      <c r="W101" s="80" t="str">
        <f>IF(ISNA(VLOOKUP($K101,'Puma Jan'!$A:$O,3,FALSE)),"0",VLOOKUP($K101,'Puma Jan'!$A:$O,3,FALSE))</f>
        <v>0</v>
      </c>
      <c r="X101" s="80" t="str">
        <f>IF(ISNA(VLOOKUP($K101,'Puma Feb'!$A:$O,6,FALSE)),"0",VLOOKUP($K101,'Puma Feb'!$A:$O,6,FALSE))</f>
        <v>0</v>
      </c>
      <c r="Y101" s="80" t="str">
        <f>IF(ISNA(VLOOKUP($K101,'Puma Feb'!$A:$O,3,FALSE)),"0",VLOOKUP($K101,'Puma Feb'!$A:$O,3,FALSE))</f>
        <v>0</v>
      </c>
      <c r="Z101" s="80" t="str">
        <f>IF(ISNA(VLOOKUP($K101,'Puma March'!$A:$O,6,FALSE)),"0",VLOOKUP($K101,'Puma March'!$A:$O,6,FALSE))</f>
        <v>0</v>
      </c>
      <c r="AA101" s="80" t="str">
        <f>IF(ISNA(VLOOKUP($K101,'Puma March'!$A:$O,3,FALSE)),"0",VLOOKUP($K101,'Puma March'!$A:$O,3,FALSE))</f>
        <v>0</v>
      </c>
      <c r="AB101" s="80" t="str">
        <f>IF(ISNA(VLOOKUP($K101,'Puma April'!$A:$O,6,FALSE)),"0",VLOOKUP($K101,'Puma April'!$A:$O,6,FALSE))</f>
        <v>0</v>
      </c>
      <c r="AC101" s="80" t="str">
        <f>IF(ISNA(VLOOKUP($K101,'Puma April'!$A:$O,3,FALSE)),"0",VLOOKUP($K101,'Puma April'!$A:$O,3,FALSE))</f>
        <v>0</v>
      </c>
      <c r="AD101" s="80" t="str">
        <f>IF(ISNA(VLOOKUP($K101,'Puma May'!$A:$O,6,FALSE)),"0",VLOOKUP($K101,'Puma May'!$A:$O,6,FALSE))</f>
        <v>0</v>
      </c>
      <c r="AE101" s="80" t="str">
        <f>IF(ISNA(VLOOKUP($K101,'Puma May'!$A:$O,3,FALSE)),"0",VLOOKUP($K101,'Puma May'!$A:$O,3,FALSE))</f>
        <v>0</v>
      </c>
      <c r="AF101" s="80" t="str">
        <f>IF(ISNA(VLOOKUP($K101,'Puma June'!$A:$O,6,FALSE)),"0",VLOOKUP($K101,'Puma June'!$A:$O,6,FALSE))</f>
        <v>0</v>
      </c>
      <c r="AG101" s="80" t="str">
        <f>IF(ISNA(VLOOKUP($K101,'Puma June'!$A:$O,3,FALSE)),"0",VLOOKUP($K101,'Puma June'!$A:$O,3,FALSE))</f>
        <v>0</v>
      </c>
      <c r="AH101" s="80" t="str">
        <f>IF(ISNA(VLOOKUP($K101,'Puma July'!$A:$O,6,FALSE)),"0",VLOOKUP($K101,'Puma July'!$A:$O,6,FALSE))</f>
        <v>0</v>
      </c>
      <c r="AI101" s="80" t="str">
        <f>IF(ISNA(VLOOKUP($K101,'Puma July'!$A:$O,3,FALSE)),"0",VLOOKUP($K101,'Puma July'!$A:$O,3,FALSE))</f>
        <v>0</v>
      </c>
      <c r="AJ101" s="80" t="str">
        <f>IF(ISNA(VLOOKUP($K101,'Puma Aug'!$A:$O,6,FALSE)),"0",VLOOKUP($K101,'Puma Aug'!$A:$O,6,FALSE))</f>
        <v>0</v>
      </c>
      <c r="AK101" s="80" t="str">
        <f>IF(ISNA(VLOOKUP($K101,'Puma Aug'!$A:$O,3,FALSE)),"0",VLOOKUP($K101,'Puma Aug'!$A:$O,3,FALSE))</f>
        <v>0</v>
      </c>
      <c r="AL101" s="80" t="str">
        <f>IF(ISNA(VLOOKUP($K101,'Puma Sep'!$A:$O,6,FALSE)),"0",VLOOKUP($K101,'Puma Sep'!$A:$O,6,FALSE))</f>
        <v>0</v>
      </c>
      <c r="AM101" s="80" t="str">
        <f>IF(ISNA(VLOOKUP($K101,'Puma Sep'!$A:$O,3,FALSE)),"0",VLOOKUP($K101,'Puma Sep'!$A:$O,3,FALSE))</f>
        <v>0</v>
      </c>
      <c r="AN101" s="80" t="str">
        <f>IF(ISNA(VLOOKUP($K101,'Puma Oct'!$A:$O,6,FALSE)),"0",VLOOKUP($K101,'Puma Oct'!$A:$O,6,FALSE))</f>
        <v>0</v>
      </c>
      <c r="AO101" s="80" t="str">
        <f>IF(ISNA(VLOOKUP($K101,'Puma Oct'!$A:$O,3,FALSE)),"0",VLOOKUP($K101,'Puma Oct'!$A:$O,3,FALSE))</f>
        <v>0</v>
      </c>
      <c r="AP101" s="38" t="str">
        <f>IF(ISNA(VLOOKUP($K101,'Puma Nov'!$A:$O,6,FALSE)),"0",VLOOKUP($K101,'Puma Nov'!$A:$O,6,FALSE))</f>
        <v>0</v>
      </c>
      <c r="AQ101" s="38" t="str">
        <f>IF(ISNA(VLOOKUP($K101,'Puma Nov'!$A:$O,3,FALSE)),"0",VLOOKUP($K101,'Puma Nov'!$A:$O,3,FALSE))</f>
        <v>0</v>
      </c>
      <c r="AR101" s="38" t="str">
        <f>IF(ISNA(VLOOKUP($K101,'Puma Dec'!$A:$O,6,FALSE)),"0",VLOOKUP($K101,'Puma Dec'!$A:$O,6,FALSE))</f>
        <v>0</v>
      </c>
      <c r="AS101" s="38" t="str">
        <f>IF(ISNA(VLOOKUP($K101,'Puma Dec'!$A:$O,3,FALSE)),"0",VLOOKUP($K101,'Puma Dec'!$A:$O,3,FALSE))</f>
        <v>0</v>
      </c>
      <c r="AT101" s="51"/>
      <c r="AU101" s="51"/>
    </row>
    <row r="102" spans="1:47" hidden="1" x14ac:dyDescent="0.3">
      <c r="A102" s="47" t="s">
        <v>490</v>
      </c>
      <c r="B102" s="43">
        <v>226818</v>
      </c>
      <c r="C102" s="47" t="s">
        <v>484</v>
      </c>
      <c r="D102" s="51"/>
      <c r="E102" s="51"/>
      <c r="F102" s="47"/>
      <c r="G102" s="120"/>
      <c r="H102" s="121"/>
      <c r="I102" s="51"/>
      <c r="J102" s="47" t="s">
        <v>485</v>
      </c>
      <c r="K102" s="158"/>
      <c r="L102" s="51"/>
      <c r="M102" s="113" t="s">
        <v>35</v>
      </c>
      <c r="N102" s="113" t="s">
        <v>36</v>
      </c>
      <c r="O102" s="113" t="s">
        <v>36</v>
      </c>
      <c r="P102" s="164" t="s">
        <v>486</v>
      </c>
      <c r="Q102" s="69">
        <v>1</v>
      </c>
      <c r="R102" s="116">
        <v>25742</v>
      </c>
      <c r="S102" s="54" t="s">
        <v>38</v>
      </c>
      <c r="T102" s="54"/>
      <c r="U102" s="47"/>
      <c r="V102" s="80" t="str">
        <f>IF(ISNA(VLOOKUP($K102,'Puma Jan'!$A:$O,6,FALSE)),"0",VLOOKUP($K102,'Puma Jan'!$A:$O,6,FALSE))</f>
        <v>0</v>
      </c>
      <c r="W102" s="80" t="str">
        <f>IF(ISNA(VLOOKUP($K102,'Puma Jan'!$A:$O,3,FALSE)),"0",VLOOKUP($K102,'Puma Jan'!$A:$O,3,FALSE))</f>
        <v>0</v>
      </c>
      <c r="X102" s="80" t="str">
        <f>IF(ISNA(VLOOKUP($K102,'Puma Feb'!$A:$O,6,FALSE)),"0",VLOOKUP($K102,'Puma Feb'!$A:$O,6,FALSE))</f>
        <v>0</v>
      </c>
      <c r="Y102" s="80" t="str">
        <f>IF(ISNA(VLOOKUP($K102,'Puma Feb'!$A:$O,3,FALSE)),"0",VLOOKUP($K102,'Puma Feb'!$A:$O,3,FALSE))</f>
        <v>0</v>
      </c>
      <c r="Z102" s="80" t="str">
        <f>IF(ISNA(VLOOKUP($K102,'Puma March'!$A:$O,6,FALSE)),"0",VLOOKUP($K102,'Puma March'!$A:$O,6,FALSE))</f>
        <v>0</v>
      </c>
      <c r="AA102" s="80" t="str">
        <f>IF(ISNA(VLOOKUP($K102,'Puma March'!$A:$O,3,FALSE)),"0",VLOOKUP($K102,'Puma March'!$A:$O,3,FALSE))</f>
        <v>0</v>
      </c>
      <c r="AB102" s="80" t="str">
        <f>IF(ISNA(VLOOKUP($K102,'Puma April'!$A:$O,6,FALSE)),"0",VLOOKUP($K102,'Puma April'!$A:$O,6,FALSE))</f>
        <v>0</v>
      </c>
      <c r="AC102" s="80" t="str">
        <f>IF(ISNA(VLOOKUP($K102,'Puma April'!$A:$O,3,FALSE)),"0",VLOOKUP($K102,'Puma April'!$A:$O,3,FALSE))</f>
        <v>0</v>
      </c>
      <c r="AD102" s="80" t="str">
        <f>IF(ISNA(VLOOKUP($K102,'Puma May'!$A:$O,6,FALSE)),"0",VLOOKUP($K102,'Puma May'!$A:$O,6,FALSE))</f>
        <v>0</v>
      </c>
      <c r="AE102" s="80" t="str">
        <f>IF(ISNA(VLOOKUP($K102,'Puma May'!$A:$O,3,FALSE)),"0",VLOOKUP($K102,'Puma May'!$A:$O,3,FALSE))</f>
        <v>0</v>
      </c>
      <c r="AF102" s="80" t="str">
        <f>IF(ISNA(VLOOKUP($K102,'Puma June'!$A:$O,6,FALSE)),"0",VLOOKUP($K102,'Puma June'!$A:$O,6,FALSE))</f>
        <v>0</v>
      </c>
      <c r="AG102" s="80" t="str">
        <f>IF(ISNA(VLOOKUP($K102,'Puma June'!$A:$O,3,FALSE)),"0",VLOOKUP($K102,'Puma June'!$A:$O,3,FALSE))</f>
        <v>0</v>
      </c>
      <c r="AH102" s="80" t="str">
        <f>IF(ISNA(VLOOKUP($K102,'Puma July'!$A:$O,6,FALSE)),"0",VLOOKUP($K102,'Puma July'!$A:$O,6,FALSE))</f>
        <v>0</v>
      </c>
      <c r="AI102" s="80" t="str">
        <f>IF(ISNA(VLOOKUP($K102,'Puma July'!$A:$O,3,FALSE)),"0",VLOOKUP($K102,'Puma July'!$A:$O,3,FALSE))</f>
        <v>0</v>
      </c>
      <c r="AJ102" s="80" t="str">
        <f>IF(ISNA(VLOOKUP($K102,'Puma Aug'!$A:$O,6,FALSE)),"0",VLOOKUP($K102,'Puma Aug'!$A:$O,6,FALSE))</f>
        <v>0</v>
      </c>
      <c r="AK102" s="80" t="str">
        <f>IF(ISNA(VLOOKUP($K102,'Puma Aug'!$A:$O,3,FALSE)),"0",VLOOKUP($K102,'Puma Aug'!$A:$O,3,FALSE))</f>
        <v>0</v>
      </c>
      <c r="AL102" s="80" t="str">
        <f>IF(ISNA(VLOOKUP($K102,'Puma Sep'!$A:$O,6,FALSE)),"0",VLOOKUP($K102,'Puma Sep'!$A:$O,6,FALSE))</f>
        <v>0</v>
      </c>
      <c r="AM102" s="80" t="str">
        <f>IF(ISNA(VLOOKUP($K102,'Puma Sep'!$A:$O,3,FALSE)),"0",VLOOKUP($K102,'Puma Sep'!$A:$O,3,FALSE))</f>
        <v>0</v>
      </c>
      <c r="AN102" s="80" t="str">
        <f>IF(ISNA(VLOOKUP($K102,'Puma Oct'!$A:$O,6,FALSE)),"0",VLOOKUP($K102,'Puma Oct'!$A:$O,6,FALSE))</f>
        <v>0</v>
      </c>
      <c r="AO102" s="80" t="str">
        <f>IF(ISNA(VLOOKUP($K102,'Puma Oct'!$A:$O,3,FALSE)),"0",VLOOKUP($K102,'Puma Oct'!$A:$O,3,FALSE))</f>
        <v>0</v>
      </c>
      <c r="AP102" s="38" t="str">
        <f>IF(ISNA(VLOOKUP($K102,'Puma Nov'!$A:$O,6,FALSE)),"0",VLOOKUP($K102,'Puma Nov'!$A:$O,6,FALSE))</f>
        <v>0</v>
      </c>
      <c r="AQ102" s="38" t="str">
        <f>IF(ISNA(VLOOKUP($K102,'Puma Nov'!$A:$O,3,FALSE)),"0",VLOOKUP($K102,'Puma Nov'!$A:$O,3,FALSE))</f>
        <v>0</v>
      </c>
      <c r="AR102" s="38" t="str">
        <f>IF(ISNA(VLOOKUP($K102,'Puma Dec'!$A:$O,6,FALSE)),"0",VLOOKUP($K102,'Puma Dec'!$A:$O,6,FALSE))</f>
        <v>0</v>
      </c>
      <c r="AS102" s="38" t="str">
        <f>IF(ISNA(VLOOKUP($K102,'Puma Dec'!$A:$O,3,FALSE)),"0",VLOOKUP($K102,'Puma Dec'!$A:$O,3,FALSE))</f>
        <v>0</v>
      </c>
      <c r="AT102" s="51"/>
      <c r="AU102" s="51"/>
    </row>
    <row r="103" spans="1:47" hidden="1" x14ac:dyDescent="0.3">
      <c r="A103" s="47" t="s">
        <v>491</v>
      </c>
      <c r="B103" s="43">
        <v>227410</v>
      </c>
      <c r="C103" s="47" t="s">
        <v>492</v>
      </c>
      <c r="D103" s="51"/>
      <c r="E103" s="51"/>
      <c r="F103" s="47" t="s">
        <v>493</v>
      </c>
      <c r="G103" s="120"/>
      <c r="H103" s="121"/>
      <c r="I103" s="51"/>
      <c r="J103" s="47" t="s">
        <v>389</v>
      </c>
      <c r="K103" s="158"/>
      <c r="L103" s="51"/>
      <c r="M103" s="113" t="s">
        <v>35</v>
      </c>
      <c r="N103" s="113" t="s">
        <v>36</v>
      </c>
      <c r="O103" s="113" t="s">
        <v>36</v>
      </c>
      <c r="P103" s="164" t="s">
        <v>230</v>
      </c>
      <c r="Q103" s="69"/>
      <c r="R103" s="116">
        <v>25742</v>
      </c>
      <c r="S103" s="54"/>
      <c r="T103" s="54"/>
      <c r="U103" s="47"/>
      <c r="V103" s="80" t="str">
        <f>IF(ISNA(VLOOKUP($K103,'Puma Jan'!$A:$O,6,FALSE)),"0",VLOOKUP($K103,'Puma Jan'!$A:$O,6,FALSE))</f>
        <v>0</v>
      </c>
      <c r="W103" s="80" t="str">
        <f>IF(ISNA(VLOOKUP($K103,'Puma Jan'!$A:$O,3,FALSE)),"0",VLOOKUP($K103,'Puma Jan'!$A:$O,3,FALSE))</f>
        <v>0</v>
      </c>
      <c r="X103" s="80" t="str">
        <f>IF(ISNA(VLOOKUP($K103,'Puma Feb'!$A:$O,6,FALSE)),"0",VLOOKUP($K103,'Puma Feb'!$A:$O,6,FALSE))</f>
        <v>0</v>
      </c>
      <c r="Y103" s="80" t="str">
        <f>IF(ISNA(VLOOKUP($K103,'Puma Feb'!$A:$O,3,FALSE)),"0",VLOOKUP($K103,'Puma Feb'!$A:$O,3,FALSE))</f>
        <v>0</v>
      </c>
      <c r="Z103" s="80" t="str">
        <f>IF(ISNA(VLOOKUP($K103,'Puma March'!$A:$O,6,FALSE)),"0",VLOOKUP($K103,'Puma March'!$A:$O,6,FALSE))</f>
        <v>0</v>
      </c>
      <c r="AA103" s="80" t="str">
        <f>IF(ISNA(VLOOKUP($K103,'Puma March'!$A:$O,3,FALSE)),"0",VLOOKUP($K103,'Puma March'!$A:$O,3,FALSE))</f>
        <v>0</v>
      </c>
      <c r="AB103" s="80" t="str">
        <f>IF(ISNA(VLOOKUP($K103,'Puma April'!$A:$O,6,FALSE)),"0",VLOOKUP($K103,'Puma April'!$A:$O,6,FALSE))</f>
        <v>0</v>
      </c>
      <c r="AC103" s="80" t="str">
        <f>IF(ISNA(VLOOKUP($K103,'Puma April'!$A:$O,3,FALSE)),"0",VLOOKUP($K103,'Puma April'!$A:$O,3,FALSE))</f>
        <v>0</v>
      </c>
      <c r="AD103" s="80" t="str">
        <f>IF(ISNA(VLOOKUP($K103,'Puma May'!$A:$O,6,FALSE)),"0",VLOOKUP($K103,'Puma May'!$A:$O,6,FALSE))</f>
        <v>0</v>
      </c>
      <c r="AE103" s="80" t="str">
        <f>IF(ISNA(VLOOKUP($K103,'Puma May'!$A:$O,3,FALSE)),"0",VLOOKUP($K103,'Puma May'!$A:$O,3,FALSE))</f>
        <v>0</v>
      </c>
      <c r="AF103" s="80" t="str">
        <f>IF(ISNA(VLOOKUP($K103,'Puma June'!$A:$O,6,FALSE)),"0",VLOOKUP($K103,'Puma June'!$A:$O,6,FALSE))</f>
        <v>0</v>
      </c>
      <c r="AG103" s="80" t="str">
        <f>IF(ISNA(VLOOKUP($K103,'Puma June'!$A:$O,3,FALSE)),"0",VLOOKUP($K103,'Puma June'!$A:$O,3,FALSE))</f>
        <v>0</v>
      </c>
      <c r="AH103" s="80" t="str">
        <f>IF(ISNA(VLOOKUP($K103,'Puma July'!$A:$O,6,FALSE)),"0",VLOOKUP($K103,'Puma July'!$A:$O,6,FALSE))</f>
        <v>0</v>
      </c>
      <c r="AI103" s="80" t="str">
        <f>IF(ISNA(VLOOKUP($K103,'Puma July'!$A:$O,3,FALSE)),"0",VLOOKUP($K103,'Puma July'!$A:$O,3,FALSE))</f>
        <v>0</v>
      </c>
      <c r="AJ103" s="80" t="str">
        <f>IF(ISNA(VLOOKUP($K103,'Puma Aug'!$A:$O,6,FALSE)),"0",VLOOKUP($K103,'Puma Aug'!$A:$O,6,FALSE))</f>
        <v>0</v>
      </c>
      <c r="AK103" s="80" t="str">
        <f>IF(ISNA(VLOOKUP($K103,'Puma Aug'!$A:$O,3,FALSE)),"0",VLOOKUP($K103,'Puma Aug'!$A:$O,3,FALSE))</f>
        <v>0</v>
      </c>
      <c r="AL103" s="80" t="str">
        <f>IF(ISNA(VLOOKUP($K103,'Puma Sep'!$A:$O,6,FALSE)),"0",VLOOKUP($K103,'Puma Sep'!$A:$O,6,FALSE))</f>
        <v>0</v>
      </c>
      <c r="AM103" s="80" t="str">
        <f>IF(ISNA(VLOOKUP($K103,'Puma Sep'!$A:$O,3,FALSE)),"0",VLOOKUP($K103,'Puma Sep'!$A:$O,3,FALSE))</f>
        <v>0</v>
      </c>
      <c r="AN103" s="80" t="str">
        <f>IF(ISNA(VLOOKUP($K103,'Puma Oct'!$A:$O,6,FALSE)),"0",VLOOKUP($K103,'Puma Oct'!$A:$O,6,FALSE))</f>
        <v>0</v>
      </c>
      <c r="AO103" s="80" t="str">
        <f>IF(ISNA(VLOOKUP($K103,'Puma Oct'!$A:$O,3,FALSE)),"0",VLOOKUP($K103,'Puma Oct'!$A:$O,3,FALSE))</f>
        <v>0</v>
      </c>
      <c r="AP103" s="38" t="str">
        <f>IF(ISNA(VLOOKUP($K103,'Puma Nov'!$A:$O,6,FALSE)),"0",VLOOKUP($K103,'Puma Nov'!$A:$O,6,FALSE))</f>
        <v>0</v>
      </c>
      <c r="AQ103" s="38" t="str">
        <f>IF(ISNA(VLOOKUP($K103,'Puma Nov'!$A:$O,3,FALSE)),"0",VLOOKUP($K103,'Puma Nov'!$A:$O,3,FALSE))</f>
        <v>0</v>
      </c>
      <c r="AR103" s="38" t="str">
        <f>IF(ISNA(VLOOKUP($K103,'Puma Dec'!$A:$O,6,FALSE)),"0",VLOOKUP($K103,'Puma Dec'!$A:$O,6,FALSE))</f>
        <v>0</v>
      </c>
      <c r="AS103" s="38" t="str">
        <f>IF(ISNA(VLOOKUP($K103,'Puma Dec'!$A:$O,3,FALSE)),"0",VLOOKUP($K103,'Puma Dec'!$A:$O,3,FALSE))</f>
        <v>0</v>
      </c>
      <c r="AT103" s="51"/>
      <c r="AU103" s="51"/>
    </row>
    <row r="104" spans="1:47" hidden="1" x14ac:dyDescent="0.3">
      <c r="A104" s="47" t="s">
        <v>494</v>
      </c>
      <c r="B104" s="43">
        <v>227418</v>
      </c>
      <c r="C104" s="47" t="s">
        <v>495</v>
      </c>
      <c r="D104" s="51"/>
      <c r="E104" s="51"/>
      <c r="F104" s="181" t="s">
        <v>496</v>
      </c>
      <c r="G104" s="120"/>
      <c r="H104" s="121"/>
      <c r="I104" s="51"/>
      <c r="J104" s="47" t="s">
        <v>159</v>
      </c>
      <c r="K104" s="158"/>
      <c r="L104" s="51"/>
      <c r="M104" s="113" t="s">
        <v>35</v>
      </c>
      <c r="N104" s="113" t="s">
        <v>36</v>
      </c>
      <c r="O104" s="113" t="s">
        <v>36</v>
      </c>
      <c r="P104" s="164" t="s">
        <v>145</v>
      </c>
      <c r="Q104" s="69">
        <v>5</v>
      </c>
      <c r="R104" s="116">
        <v>25742</v>
      </c>
      <c r="S104" s="54" t="s">
        <v>413</v>
      </c>
      <c r="T104" s="54"/>
      <c r="U104" s="47"/>
      <c r="V104" s="80" t="str">
        <f>IF(ISNA(VLOOKUP($K104,'Puma Jan'!$A:$O,6,FALSE)),"0",VLOOKUP($K104,'Puma Jan'!$A:$O,6,FALSE))</f>
        <v>0</v>
      </c>
      <c r="W104" s="80" t="str">
        <f>IF(ISNA(VLOOKUP($K104,'Puma Jan'!$A:$O,3,FALSE)),"0",VLOOKUP($K104,'Puma Jan'!$A:$O,3,FALSE))</f>
        <v>0</v>
      </c>
      <c r="X104" s="80" t="str">
        <f>IF(ISNA(VLOOKUP($K104,'Puma Feb'!$A:$O,6,FALSE)),"0",VLOOKUP($K104,'Puma Feb'!$A:$O,6,FALSE))</f>
        <v>0</v>
      </c>
      <c r="Y104" s="80" t="str">
        <f>IF(ISNA(VLOOKUP($K104,'Puma Feb'!$A:$O,3,FALSE)),"0",VLOOKUP($K104,'Puma Feb'!$A:$O,3,FALSE))</f>
        <v>0</v>
      </c>
      <c r="Z104" s="80" t="str">
        <f>IF(ISNA(VLOOKUP($K104,'Puma March'!$A:$O,6,FALSE)),"0",VLOOKUP($K104,'Puma March'!$A:$O,6,FALSE))</f>
        <v>0</v>
      </c>
      <c r="AA104" s="80" t="str">
        <f>IF(ISNA(VLOOKUP($K104,'Puma March'!$A:$O,3,FALSE)),"0",VLOOKUP($K104,'Puma March'!$A:$O,3,FALSE))</f>
        <v>0</v>
      </c>
      <c r="AB104" s="80" t="str">
        <f>IF(ISNA(VLOOKUP($K104,'Puma April'!$A:$O,6,FALSE)),"0",VLOOKUP($K104,'Puma April'!$A:$O,6,FALSE))</f>
        <v>0</v>
      </c>
      <c r="AC104" s="80" t="str">
        <f>IF(ISNA(VLOOKUP($K104,'Puma April'!$A:$O,3,FALSE)),"0",VLOOKUP($K104,'Puma April'!$A:$O,3,FALSE))</f>
        <v>0</v>
      </c>
      <c r="AD104" s="80" t="str">
        <f>IF(ISNA(VLOOKUP($K104,'Puma May'!$A:$O,6,FALSE)),"0",VLOOKUP($K104,'Puma May'!$A:$O,6,FALSE))</f>
        <v>0</v>
      </c>
      <c r="AE104" s="80" t="str">
        <f>IF(ISNA(VLOOKUP($K104,'Puma May'!$A:$O,3,FALSE)),"0",VLOOKUP($K104,'Puma May'!$A:$O,3,FALSE))</f>
        <v>0</v>
      </c>
      <c r="AF104" s="80" t="str">
        <f>IF(ISNA(VLOOKUP($K104,'Puma June'!$A:$O,6,FALSE)),"0",VLOOKUP($K104,'Puma June'!$A:$O,6,FALSE))</f>
        <v>0</v>
      </c>
      <c r="AG104" s="80" t="str">
        <f>IF(ISNA(VLOOKUP($K104,'Puma June'!$A:$O,3,FALSE)),"0",VLOOKUP($K104,'Puma June'!$A:$O,3,FALSE))</f>
        <v>0</v>
      </c>
      <c r="AH104" s="80" t="str">
        <f>IF(ISNA(VLOOKUP($K104,'Puma July'!$A:$O,6,FALSE)),"0",VLOOKUP($K104,'Puma July'!$A:$O,6,FALSE))</f>
        <v>0</v>
      </c>
      <c r="AI104" s="80" t="str">
        <f>IF(ISNA(VLOOKUP($K104,'Puma July'!$A:$O,3,FALSE)),"0",VLOOKUP($K104,'Puma July'!$A:$O,3,FALSE))</f>
        <v>0</v>
      </c>
      <c r="AJ104" s="80" t="str">
        <f>IF(ISNA(VLOOKUP($K104,'Puma Aug'!$A:$O,6,FALSE)),"0",VLOOKUP($K104,'Puma Aug'!$A:$O,6,FALSE))</f>
        <v>0</v>
      </c>
      <c r="AK104" s="80" t="str">
        <f>IF(ISNA(VLOOKUP($K104,'Puma Aug'!$A:$O,3,FALSE)),"0",VLOOKUP($K104,'Puma Aug'!$A:$O,3,FALSE))</f>
        <v>0</v>
      </c>
      <c r="AL104" s="80" t="str">
        <f>IF(ISNA(VLOOKUP($K104,'Puma Sep'!$A:$O,6,FALSE)),"0",VLOOKUP($K104,'Puma Sep'!$A:$O,6,FALSE))</f>
        <v>0</v>
      </c>
      <c r="AM104" s="80" t="str">
        <f>IF(ISNA(VLOOKUP($K104,'Puma Sep'!$A:$O,3,FALSE)),"0",VLOOKUP($K104,'Puma Sep'!$A:$O,3,FALSE))</f>
        <v>0</v>
      </c>
      <c r="AN104" s="80" t="str">
        <f>IF(ISNA(VLOOKUP($K104,'Puma Oct'!$A:$O,6,FALSE)),"0",VLOOKUP($K104,'Puma Oct'!$A:$O,6,FALSE))</f>
        <v>0</v>
      </c>
      <c r="AO104" s="80" t="str">
        <f>IF(ISNA(VLOOKUP($K104,'Puma Oct'!$A:$O,3,FALSE)),"0",VLOOKUP($K104,'Puma Oct'!$A:$O,3,FALSE))</f>
        <v>0</v>
      </c>
      <c r="AP104" s="38" t="str">
        <f>IF(ISNA(VLOOKUP($K104,'Puma Nov'!$A:$O,6,FALSE)),"0",VLOOKUP($K104,'Puma Nov'!$A:$O,6,FALSE))</f>
        <v>0</v>
      </c>
      <c r="AQ104" s="38" t="str">
        <f>IF(ISNA(VLOOKUP($K104,'Puma Nov'!$A:$O,3,FALSE)),"0",VLOOKUP($K104,'Puma Nov'!$A:$O,3,FALSE))</f>
        <v>0</v>
      </c>
      <c r="AR104" s="38" t="str">
        <f>IF(ISNA(VLOOKUP($K104,'Puma Dec'!$A:$O,6,FALSE)),"0",VLOOKUP($K104,'Puma Dec'!$A:$O,6,FALSE))</f>
        <v>0</v>
      </c>
      <c r="AS104" s="38" t="str">
        <f>IF(ISNA(VLOOKUP($K104,'Puma Dec'!$A:$O,3,FALSE)),"0",VLOOKUP($K104,'Puma Dec'!$A:$O,3,FALSE))</f>
        <v>0</v>
      </c>
      <c r="AT104" s="51"/>
      <c r="AU104" s="51"/>
    </row>
    <row r="105" spans="1:47" hidden="1" x14ac:dyDescent="0.3">
      <c r="A105" s="47" t="s">
        <v>497</v>
      </c>
      <c r="B105" s="43">
        <v>227419</v>
      </c>
      <c r="C105" s="47" t="s">
        <v>498</v>
      </c>
      <c r="D105" s="51"/>
      <c r="E105" s="51"/>
      <c r="F105" s="47"/>
      <c r="G105" s="120"/>
      <c r="H105" s="121"/>
      <c r="I105" s="51"/>
      <c r="J105" s="47" t="s">
        <v>159</v>
      </c>
      <c r="K105" s="158"/>
      <c r="L105" s="51"/>
      <c r="M105" s="113" t="s">
        <v>35</v>
      </c>
      <c r="N105" s="113" t="s">
        <v>36</v>
      </c>
      <c r="O105" s="113" t="s">
        <v>36</v>
      </c>
      <c r="P105" s="164" t="s">
        <v>230</v>
      </c>
      <c r="Q105" s="69"/>
      <c r="R105" s="116">
        <v>25742</v>
      </c>
      <c r="S105" s="54"/>
      <c r="T105" s="54"/>
      <c r="U105" s="47"/>
      <c r="V105" s="80" t="str">
        <f>IF(ISNA(VLOOKUP($K105,'Puma Jan'!$A:$O,6,FALSE)),"0",VLOOKUP($K105,'Puma Jan'!$A:$O,6,FALSE))</f>
        <v>0</v>
      </c>
      <c r="W105" s="80" t="str">
        <f>IF(ISNA(VLOOKUP($K105,'Puma Jan'!$A:$O,3,FALSE)),"0",VLOOKUP($K105,'Puma Jan'!$A:$O,3,FALSE))</f>
        <v>0</v>
      </c>
      <c r="X105" s="80" t="str">
        <f>IF(ISNA(VLOOKUP($K105,'Puma Feb'!$A:$O,6,FALSE)),"0",VLOOKUP($K105,'Puma Feb'!$A:$O,6,FALSE))</f>
        <v>0</v>
      </c>
      <c r="Y105" s="80" t="str">
        <f>IF(ISNA(VLOOKUP($K105,'Puma Feb'!$A:$O,3,FALSE)),"0",VLOOKUP($K105,'Puma Feb'!$A:$O,3,FALSE))</f>
        <v>0</v>
      </c>
      <c r="Z105" s="80" t="str">
        <f>IF(ISNA(VLOOKUP($K105,'Puma March'!$A:$O,6,FALSE)),"0",VLOOKUP($K105,'Puma March'!$A:$O,6,FALSE))</f>
        <v>0</v>
      </c>
      <c r="AA105" s="80" t="str">
        <f>IF(ISNA(VLOOKUP($K105,'Puma March'!$A:$O,3,FALSE)),"0",VLOOKUP($K105,'Puma March'!$A:$O,3,FALSE))</f>
        <v>0</v>
      </c>
      <c r="AB105" s="80" t="str">
        <f>IF(ISNA(VLOOKUP($K105,'Puma April'!$A:$O,6,FALSE)),"0",VLOOKUP($K105,'Puma April'!$A:$O,6,FALSE))</f>
        <v>0</v>
      </c>
      <c r="AC105" s="80" t="str">
        <f>IF(ISNA(VLOOKUP($K105,'Puma April'!$A:$O,3,FALSE)),"0",VLOOKUP($K105,'Puma April'!$A:$O,3,FALSE))</f>
        <v>0</v>
      </c>
      <c r="AD105" s="80" t="str">
        <f>IF(ISNA(VLOOKUP($K105,'Puma May'!$A:$O,6,FALSE)),"0",VLOOKUP($K105,'Puma May'!$A:$O,6,FALSE))</f>
        <v>0</v>
      </c>
      <c r="AE105" s="80" t="str">
        <f>IF(ISNA(VLOOKUP($K105,'Puma May'!$A:$O,3,FALSE)),"0",VLOOKUP($K105,'Puma May'!$A:$O,3,FALSE))</f>
        <v>0</v>
      </c>
      <c r="AF105" s="80" t="str">
        <f>IF(ISNA(VLOOKUP($K105,'Puma June'!$A:$O,6,FALSE)),"0",VLOOKUP($K105,'Puma June'!$A:$O,6,FALSE))</f>
        <v>0</v>
      </c>
      <c r="AG105" s="80" t="str">
        <f>IF(ISNA(VLOOKUP($K105,'Puma June'!$A:$O,3,FALSE)),"0",VLOOKUP($K105,'Puma June'!$A:$O,3,FALSE))</f>
        <v>0</v>
      </c>
      <c r="AH105" s="80" t="str">
        <f>IF(ISNA(VLOOKUP($K105,'Puma July'!$A:$O,6,FALSE)),"0",VLOOKUP($K105,'Puma July'!$A:$O,6,FALSE))</f>
        <v>0</v>
      </c>
      <c r="AI105" s="80" t="str">
        <f>IF(ISNA(VLOOKUP($K105,'Puma July'!$A:$O,3,FALSE)),"0",VLOOKUP($K105,'Puma July'!$A:$O,3,FALSE))</f>
        <v>0</v>
      </c>
      <c r="AJ105" s="80" t="str">
        <f>IF(ISNA(VLOOKUP($K105,'Puma Aug'!$A:$O,6,FALSE)),"0",VLOOKUP($K105,'Puma Aug'!$A:$O,6,FALSE))</f>
        <v>0</v>
      </c>
      <c r="AK105" s="80" t="str">
        <f>IF(ISNA(VLOOKUP($K105,'Puma Aug'!$A:$O,3,FALSE)),"0",VLOOKUP($K105,'Puma Aug'!$A:$O,3,FALSE))</f>
        <v>0</v>
      </c>
      <c r="AL105" s="80" t="str">
        <f>IF(ISNA(VLOOKUP($K105,'Puma Sep'!$A:$O,6,FALSE)),"0",VLOOKUP($K105,'Puma Sep'!$A:$O,6,FALSE))</f>
        <v>0</v>
      </c>
      <c r="AM105" s="80" t="str">
        <f>IF(ISNA(VLOOKUP($K105,'Puma Sep'!$A:$O,3,FALSE)),"0",VLOOKUP($K105,'Puma Sep'!$A:$O,3,FALSE))</f>
        <v>0</v>
      </c>
      <c r="AN105" s="80" t="str">
        <f>IF(ISNA(VLOOKUP($K105,'Puma Oct'!$A:$O,6,FALSE)),"0",VLOOKUP($K105,'Puma Oct'!$A:$O,6,FALSE))</f>
        <v>0</v>
      </c>
      <c r="AO105" s="80" t="str">
        <f>IF(ISNA(VLOOKUP($K105,'Puma Oct'!$A:$O,3,FALSE)),"0",VLOOKUP($K105,'Puma Oct'!$A:$O,3,FALSE))</f>
        <v>0</v>
      </c>
      <c r="AP105" s="38" t="str">
        <f>IF(ISNA(VLOOKUP($K105,'Puma Nov'!$A:$O,6,FALSE)),"0",VLOOKUP($K105,'Puma Nov'!$A:$O,6,FALSE))</f>
        <v>0</v>
      </c>
      <c r="AQ105" s="38" t="str">
        <f>IF(ISNA(VLOOKUP($K105,'Puma Nov'!$A:$O,3,FALSE)),"0",VLOOKUP($K105,'Puma Nov'!$A:$O,3,FALSE))</f>
        <v>0</v>
      </c>
      <c r="AR105" s="38" t="str">
        <f>IF(ISNA(VLOOKUP($K105,'Puma Dec'!$A:$O,6,FALSE)),"0",VLOOKUP($K105,'Puma Dec'!$A:$O,6,FALSE))</f>
        <v>0</v>
      </c>
      <c r="AS105" s="38" t="str">
        <f>IF(ISNA(VLOOKUP($K105,'Puma Dec'!$A:$O,3,FALSE)),"0",VLOOKUP($K105,'Puma Dec'!$A:$O,3,FALSE))</f>
        <v>0</v>
      </c>
      <c r="AT105" s="51"/>
      <c r="AU105" s="51"/>
    </row>
    <row r="106" spans="1:47" hidden="1" x14ac:dyDescent="0.3">
      <c r="A106" s="47" t="s">
        <v>499</v>
      </c>
      <c r="B106" s="43">
        <v>227425</v>
      </c>
      <c r="C106" s="47" t="s">
        <v>500</v>
      </c>
      <c r="D106" s="51"/>
      <c r="E106" s="51"/>
      <c r="F106" s="47" t="s">
        <v>501</v>
      </c>
      <c r="G106" s="120"/>
      <c r="H106" s="121"/>
      <c r="I106" s="51"/>
      <c r="J106" s="47" t="s">
        <v>184</v>
      </c>
      <c r="K106" s="158"/>
      <c r="L106" s="51"/>
      <c r="M106" s="113" t="s">
        <v>35</v>
      </c>
      <c r="N106" s="113" t="s">
        <v>36</v>
      </c>
      <c r="O106" s="113" t="s">
        <v>36</v>
      </c>
      <c r="P106" s="164" t="s">
        <v>452</v>
      </c>
      <c r="Q106" s="69">
        <v>5</v>
      </c>
      <c r="R106" s="116">
        <v>25742</v>
      </c>
      <c r="S106" s="54" t="s">
        <v>38</v>
      </c>
      <c r="T106" s="54"/>
      <c r="U106" s="47"/>
      <c r="V106" s="80" t="str">
        <f>IF(ISNA(VLOOKUP($K106,'Puma Jan'!$A:$O,6,FALSE)),"0",VLOOKUP($K106,'Puma Jan'!$A:$O,6,FALSE))</f>
        <v>0</v>
      </c>
      <c r="W106" s="80" t="str">
        <f>IF(ISNA(VLOOKUP($K106,'Puma Jan'!$A:$O,3,FALSE)),"0",VLOOKUP($K106,'Puma Jan'!$A:$O,3,FALSE))</f>
        <v>0</v>
      </c>
      <c r="X106" s="80" t="str">
        <f>IF(ISNA(VLOOKUP($K106,'Puma Feb'!$A:$O,6,FALSE)),"0",VLOOKUP($K106,'Puma Feb'!$A:$O,6,FALSE))</f>
        <v>0</v>
      </c>
      <c r="Y106" s="80" t="str">
        <f>IF(ISNA(VLOOKUP($K106,'Puma Feb'!$A:$O,3,FALSE)),"0",VLOOKUP($K106,'Puma Feb'!$A:$O,3,FALSE))</f>
        <v>0</v>
      </c>
      <c r="Z106" s="80" t="str">
        <f>IF(ISNA(VLOOKUP($K106,'Puma March'!$A:$O,6,FALSE)),"0",VLOOKUP($K106,'Puma March'!$A:$O,6,FALSE))</f>
        <v>0</v>
      </c>
      <c r="AA106" s="80" t="str">
        <f>IF(ISNA(VLOOKUP($K106,'Puma March'!$A:$O,3,FALSE)),"0",VLOOKUP($K106,'Puma March'!$A:$O,3,FALSE))</f>
        <v>0</v>
      </c>
      <c r="AB106" s="80" t="str">
        <f>IF(ISNA(VLOOKUP($K106,'Puma April'!$A:$O,6,FALSE)),"0",VLOOKUP($K106,'Puma April'!$A:$O,6,FALSE))</f>
        <v>0</v>
      </c>
      <c r="AC106" s="80" t="str">
        <f>IF(ISNA(VLOOKUP($K106,'Puma April'!$A:$O,3,FALSE)),"0",VLOOKUP($K106,'Puma April'!$A:$O,3,FALSE))</f>
        <v>0</v>
      </c>
      <c r="AD106" s="80" t="str">
        <f>IF(ISNA(VLOOKUP($K106,'Puma May'!$A:$O,6,FALSE)),"0",VLOOKUP($K106,'Puma May'!$A:$O,6,FALSE))</f>
        <v>0</v>
      </c>
      <c r="AE106" s="80" t="str">
        <f>IF(ISNA(VLOOKUP($K106,'Puma May'!$A:$O,3,FALSE)),"0",VLOOKUP($K106,'Puma May'!$A:$O,3,FALSE))</f>
        <v>0</v>
      </c>
      <c r="AF106" s="80" t="str">
        <f>IF(ISNA(VLOOKUP($K106,'Puma June'!$A:$O,6,FALSE)),"0",VLOOKUP($K106,'Puma June'!$A:$O,6,FALSE))</f>
        <v>0</v>
      </c>
      <c r="AG106" s="80" t="str">
        <f>IF(ISNA(VLOOKUP($K106,'Puma June'!$A:$O,3,FALSE)),"0",VLOOKUP($K106,'Puma June'!$A:$O,3,FALSE))</f>
        <v>0</v>
      </c>
      <c r="AH106" s="80" t="str">
        <f>IF(ISNA(VLOOKUP($K106,'Puma July'!$A:$O,6,FALSE)),"0",VLOOKUP($K106,'Puma July'!$A:$O,6,FALSE))</f>
        <v>0</v>
      </c>
      <c r="AI106" s="80" t="str">
        <f>IF(ISNA(VLOOKUP($K106,'Puma July'!$A:$O,3,FALSE)),"0",VLOOKUP($K106,'Puma July'!$A:$O,3,FALSE))</f>
        <v>0</v>
      </c>
      <c r="AJ106" s="80" t="str">
        <f>IF(ISNA(VLOOKUP($K106,'Puma Aug'!$A:$O,6,FALSE)),"0",VLOOKUP($K106,'Puma Aug'!$A:$O,6,FALSE))</f>
        <v>0</v>
      </c>
      <c r="AK106" s="80" t="str">
        <f>IF(ISNA(VLOOKUP($K106,'Puma Aug'!$A:$O,3,FALSE)),"0",VLOOKUP($K106,'Puma Aug'!$A:$O,3,FALSE))</f>
        <v>0</v>
      </c>
      <c r="AL106" s="80" t="str">
        <f>IF(ISNA(VLOOKUP($K106,'Puma Sep'!$A:$O,6,FALSE)),"0",VLOOKUP($K106,'Puma Sep'!$A:$O,6,FALSE))</f>
        <v>0</v>
      </c>
      <c r="AM106" s="80" t="str">
        <f>IF(ISNA(VLOOKUP($K106,'Puma Sep'!$A:$O,3,FALSE)),"0",VLOOKUP($K106,'Puma Sep'!$A:$O,3,FALSE))</f>
        <v>0</v>
      </c>
      <c r="AN106" s="80" t="str">
        <f>IF(ISNA(VLOOKUP($K106,'Puma Oct'!$A:$O,6,FALSE)),"0",VLOOKUP($K106,'Puma Oct'!$A:$O,6,FALSE))</f>
        <v>0</v>
      </c>
      <c r="AO106" s="80" t="str">
        <f>IF(ISNA(VLOOKUP($K106,'Puma Oct'!$A:$O,3,FALSE)),"0",VLOOKUP($K106,'Puma Oct'!$A:$O,3,FALSE))</f>
        <v>0</v>
      </c>
      <c r="AP106" s="38" t="str">
        <f>IF(ISNA(VLOOKUP($K106,'Puma Nov'!$A:$O,6,FALSE)),"0",VLOOKUP($K106,'Puma Nov'!$A:$O,6,FALSE))</f>
        <v>0</v>
      </c>
      <c r="AQ106" s="38" t="str">
        <f>IF(ISNA(VLOOKUP($K106,'Puma Nov'!$A:$O,3,FALSE)),"0",VLOOKUP($K106,'Puma Nov'!$A:$O,3,FALSE))</f>
        <v>0</v>
      </c>
      <c r="AR106" s="38" t="str">
        <f>IF(ISNA(VLOOKUP($K106,'Puma Dec'!$A:$O,6,FALSE)),"0",VLOOKUP($K106,'Puma Dec'!$A:$O,6,FALSE))</f>
        <v>0</v>
      </c>
      <c r="AS106" s="38" t="str">
        <f>IF(ISNA(VLOOKUP($K106,'Puma Dec'!$A:$O,3,FALSE)),"0",VLOOKUP($K106,'Puma Dec'!$A:$O,3,FALSE))</f>
        <v>0</v>
      </c>
      <c r="AT106" s="51"/>
      <c r="AU106" s="51"/>
    </row>
    <row r="107" spans="1:47" hidden="1" x14ac:dyDescent="0.3">
      <c r="A107" s="47" t="s">
        <v>502</v>
      </c>
      <c r="B107" s="43">
        <v>227433</v>
      </c>
      <c r="C107" s="47" t="s">
        <v>503</v>
      </c>
      <c r="D107" s="51"/>
      <c r="E107" s="51"/>
      <c r="F107" s="47" t="s">
        <v>504</v>
      </c>
      <c r="G107" s="120"/>
      <c r="H107" s="121"/>
      <c r="I107" s="51"/>
      <c r="J107" s="47" t="s">
        <v>159</v>
      </c>
      <c r="K107" s="158"/>
      <c r="L107" s="51"/>
      <c r="M107" s="113" t="s">
        <v>35</v>
      </c>
      <c r="N107" s="113" t="s">
        <v>36</v>
      </c>
      <c r="O107" s="113" t="s">
        <v>36</v>
      </c>
      <c r="P107" s="164" t="s">
        <v>145</v>
      </c>
      <c r="Q107" s="69">
        <v>5</v>
      </c>
      <c r="R107" s="116">
        <v>25742</v>
      </c>
      <c r="S107" s="54" t="s">
        <v>505</v>
      </c>
      <c r="T107" s="54"/>
      <c r="U107" s="47"/>
      <c r="V107" s="80" t="str">
        <f>IF(ISNA(VLOOKUP($K107,'Puma Jan'!$A:$O,6,FALSE)),"0",VLOOKUP($K107,'Puma Jan'!$A:$O,6,FALSE))</f>
        <v>0</v>
      </c>
      <c r="W107" s="80" t="str">
        <f>IF(ISNA(VLOOKUP($K107,'Puma Jan'!$A:$O,3,FALSE)),"0",VLOOKUP($K107,'Puma Jan'!$A:$O,3,FALSE))</f>
        <v>0</v>
      </c>
      <c r="X107" s="80" t="str">
        <f>IF(ISNA(VLOOKUP($K107,'Puma Feb'!$A:$O,6,FALSE)),"0",VLOOKUP($K107,'Puma Feb'!$A:$O,6,FALSE))</f>
        <v>0</v>
      </c>
      <c r="Y107" s="80" t="str">
        <f>IF(ISNA(VLOOKUP($K107,'Puma Feb'!$A:$O,3,FALSE)),"0",VLOOKUP($K107,'Puma Feb'!$A:$O,3,FALSE))</f>
        <v>0</v>
      </c>
      <c r="Z107" s="80" t="str">
        <f>IF(ISNA(VLOOKUP($K107,'Puma March'!$A:$O,6,FALSE)),"0",VLOOKUP($K107,'Puma March'!$A:$O,6,FALSE))</f>
        <v>0</v>
      </c>
      <c r="AA107" s="80" t="str">
        <f>IF(ISNA(VLOOKUP($K107,'Puma March'!$A:$O,3,FALSE)),"0",VLOOKUP($K107,'Puma March'!$A:$O,3,FALSE))</f>
        <v>0</v>
      </c>
      <c r="AB107" s="80" t="str">
        <f>IF(ISNA(VLOOKUP($K107,'Puma April'!$A:$O,6,FALSE)),"0",VLOOKUP($K107,'Puma April'!$A:$O,6,FALSE))</f>
        <v>0</v>
      </c>
      <c r="AC107" s="80" t="str">
        <f>IF(ISNA(VLOOKUP($K107,'Puma April'!$A:$O,3,FALSE)),"0",VLOOKUP($K107,'Puma April'!$A:$O,3,FALSE))</f>
        <v>0</v>
      </c>
      <c r="AD107" s="80" t="str">
        <f>IF(ISNA(VLOOKUP($K107,'Puma May'!$A:$O,6,FALSE)),"0",VLOOKUP($K107,'Puma May'!$A:$O,6,FALSE))</f>
        <v>0</v>
      </c>
      <c r="AE107" s="80" t="str">
        <f>IF(ISNA(VLOOKUP($K107,'Puma May'!$A:$O,3,FALSE)),"0",VLOOKUP($K107,'Puma May'!$A:$O,3,FALSE))</f>
        <v>0</v>
      </c>
      <c r="AF107" s="80" t="str">
        <f>IF(ISNA(VLOOKUP($K107,'Puma June'!$A:$O,6,FALSE)),"0",VLOOKUP($K107,'Puma June'!$A:$O,6,FALSE))</f>
        <v>0</v>
      </c>
      <c r="AG107" s="80" t="str">
        <f>IF(ISNA(VLOOKUP($K107,'Puma June'!$A:$O,3,FALSE)),"0",VLOOKUP($K107,'Puma June'!$A:$O,3,FALSE))</f>
        <v>0</v>
      </c>
      <c r="AH107" s="80" t="str">
        <f>IF(ISNA(VLOOKUP($K107,'Puma July'!$A:$O,6,FALSE)),"0",VLOOKUP($K107,'Puma July'!$A:$O,6,FALSE))</f>
        <v>0</v>
      </c>
      <c r="AI107" s="80" t="str">
        <f>IF(ISNA(VLOOKUP($K107,'Puma July'!$A:$O,3,FALSE)),"0",VLOOKUP($K107,'Puma July'!$A:$O,3,FALSE))</f>
        <v>0</v>
      </c>
      <c r="AJ107" s="80" t="str">
        <f>IF(ISNA(VLOOKUP($K107,'Puma Aug'!$A:$O,6,FALSE)),"0",VLOOKUP($K107,'Puma Aug'!$A:$O,6,FALSE))</f>
        <v>0</v>
      </c>
      <c r="AK107" s="80" t="str">
        <f>IF(ISNA(VLOOKUP($K107,'Puma Aug'!$A:$O,3,FALSE)),"0",VLOOKUP($K107,'Puma Aug'!$A:$O,3,FALSE))</f>
        <v>0</v>
      </c>
      <c r="AL107" s="80" t="str">
        <f>IF(ISNA(VLOOKUP($K107,'Puma Sep'!$A:$O,6,FALSE)),"0",VLOOKUP($K107,'Puma Sep'!$A:$O,6,FALSE))</f>
        <v>0</v>
      </c>
      <c r="AM107" s="80" t="str">
        <f>IF(ISNA(VLOOKUP($K107,'Puma Sep'!$A:$O,3,FALSE)),"0",VLOOKUP($K107,'Puma Sep'!$A:$O,3,FALSE))</f>
        <v>0</v>
      </c>
      <c r="AN107" s="80" t="str">
        <f>IF(ISNA(VLOOKUP($K107,'Puma Oct'!$A:$O,6,FALSE)),"0",VLOOKUP($K107,'Puma Oct'!$A:$O,6,FALSE))</f>
        <v>0</v>
      </c>
      <c r="AO107" s="80" t="str">
        <f>IF(ISNA(VLOOKUP($K107,'Puma Oct'!$A:$O,3,FALSE)),"0",VLOOKUP($K107,'Puma Oct'!$A:$O,3,FALSE))</f>
        <v>0</v>
      </c>
      <c r="AP107" s="38" t="str">
        <f>IF(ISNA(VLOOKUP($K107,'Puma Nov'!$A:$O,6,FALSE)),"0",VLOOKUP($K107,'Puma Nov'!$A:$O,6,FALSE))</f>
        <v>0</v>
      </c>
      <c r="AQ107" s="38" t="str">
        <f>IF(ISNA(VLOOKUP($K107,'Puma Nov'!$A:$O,3,FALSE)),"0",VLOOKUP($K107,'Puma Nov'!$A:$O,3,FALSE))</f>
        <v>0</v>
      </c>
      <c r="AR107" s="38" t="str">
        <f>IF(ISNA(VLOOKUP($K107,'Puma Dec'!$A:$O,6,FALSE)),"0",VLOOKUP($K107,'Puma Dec'!$A:$O,6,FALSE))</f>
        <v>0</v>
      </c>
      <c r="AS107" s="38" t="str">
        <f>IF(ISNA(VLOOKUP($K107,'Puma Dec'!$A:$O,3,FALSE)),"0",VLOOKUP($K107,'Puma Dec'!$A:$O,3,FALSE))</f>
        <v>0</v>
      </c>
      <c r="AT107" s="51"/>
      <c r="AU107" s="51"/>
    </row>
    <row r="108" spans="1:47" hidden="1" x14ac:dyDescent="0.3">
      <c r="A108" s="47" t="s">
        <v>506</v>
      </c>
      <c r="B108" s="43">
        <v>227592</v>
      </c>
      <c r="C108" s="47" t="s">
        <v>507</v>
      </c>
      <c r="D108" s="51"/>
      <c r="E108" s="51"/>
      <c r="F108" s="47" t="s">
        <v>508</v>
      </c>
      <c r="G108" s="120"/>
      <c r="H108" s="121"/>
      <c r="I108" s="51"/>
      <c r="J108" s="47" t="s">
        <v>209</v>
      </c>
      <c r="K108" s="158"/>
      <c r="L108" s="51"/>
      <c r="M108" s="113" t="s">
        <v>35</v>
      </c>
      <c r="N108" s="113" t="s">
        <v>36</v>
      </c>
      <c r="O108" s="113" t="s">
        <v>36</v>
      </c>
      <c r="P108" s="164" t="s">
        <v>210</v>
      </c>
      <c r="Q108" s="69">
        <v>5</v>
      </c>
      <c r="R108" s="116">
        <v>25742</v>
      </c>
      <c r="S108" s="54" t="s">
        <v>211</v>
      </c>
      <c r="T108" s="54"/>
      <c r="U108" s="47" t="s">
        <v>509</v>
      </c>
      <c r="V108" s="80" t="str">
        <f>IF(ISNA(VLOOKUP($K108,'Puma Jan'!$A:$O,6,FALSE)),"0",VLOOKUP($K108,'Puma Jan'!$A:$O,6,FALSE))</f>
        <v>0</v>
      </c>
      <c r="W108" s="80" t="str">
        <f>IF(ISNA(VLOOKUP($K108,'Puma Jan'!$A:$O,3,FALSE)),"0",VLOOKUP($K108,'Puma Jan'!$A:$O,3,FALSE))</f>
        <v>0</v>
      </c>
      <c r="X108" s="80" t="str">
        <f>IF(ISNA(VLOOKUP($K108,'Puma Feb'!$A:$O,6,FALSE)),"0",VLOOKUP($K108,'Puma Feb'!$A:$O,6,FALSE))</f>
        <v>0</v>
      </c>
      <c r="Y108" s="80" t="str">
        <f>IF(ISNA(VLOOKUP($K108,'Puma Feb'!$A:$O,3,FALSE)),"0",VLOOKUP($K108,'Puma Feb'!$A:$O,3,FALSE))</f>
        <v>0</v>
      </c>
      <c r="Z108" s="80" t="str">
        <f>IF(ISNA(VLOOKUP($K108,'Puma March'!$A:$O,6,FALSE)),"0",VLOOKUP($K108,'Puma March'!$A:$O,6,FALSE))</f>
        <v>0</v>
      </c>
      <c r="AA108" s="80" t="str">
        <f>IF(ISNA(VLOOKUP($K108,'Puma March'!$A:$O,3,FALSE)),"0",VLOOKUP($K108,'Puma March'!$A:$O,3,FALSE))</f>
        <v>0</v>
      </c>
      <c r="AB108" s="80" t="str">
        <f>IF(ISNA(VLOOKUP($K108,'Puma April'!$A:$O,6,FALSE)),"0",VLOOKUP($K108,'Puma April'!$A:$O,6,FALSE))</f>
        <v>0</v>
      </c>
      <c r="AC108" s="80" t="str">
        <f>IF(ISNA(VLOOKUP($K108,'Puma April'!$A:$O,3,FALSE)),"0",VLOOKUP($K108,'Puma April'!$A:$O,3,FALSE))</f>
        <v>0</v>
      </c>
      <c r="AD108" s="80" t="str">
        <f>IF(ISNA(VLOOKUP($K108,'Puma May'!$A:$O,6,FALSE)),"0",VLOOKUP($K108,'Puma May'!$A:$O,6,FALSE))</f>
        <v>0</v>
      </c>
      <c r="AE108" s="80" t="str">
        <f>IF(ISNA(VLOOKUP($K108,'Puma May'!$A:$O,3,FALSE)),"0",VLOOKUP($K108,'Puma May'!$A:$O,3,FALSE))</f>
        <v>0</v>
      </c>
      <c r="AF108" s="80" t="str">
        <f>IF(ISNA(VLOOKUP($K108,'Puma June'!$A:$O,6,FALSE)),"0",VLOOKUP($K108,'Puma June'!$A:$O,6,FALSE))</f>
        <v>0</v>
      </c>
      <c r="AG108" s="80" t="str">
        <f>IF(ISNA(VLOOKUP($K108,'Puma June'!$A:$O,3,FALSE)),"0",VLOOKUP($K108,'Puma June'!$A:$O,3,FALSE))</f>
        <v>0</v>
      </c>
      <c r="AH108" s="80" t="str">
        <f>IF(ISNA(VLOOKUP($K108,'Puma July'!$A:$O,6,FALSE)),"0",VLOOKUP($K108,'Puma July'!$A:$O,6,FALSE))</f>
        <v>0</v>
      </c>
      <c r="AI108" s="80" t="str">
        <f>IF(ISNA(VLOOKUP($K108,'Puma July'!$A:$O,3,FALSE)),"0",VLOOKUP($K108,'Puma July'!$A:$O,3,FALSE))</f>
        <v>0</v>
      </c>
      <c r="AJ108" s="80" t="str">
        <f>IF(ISNA(VLOOKUP($K108,'Puma Aug'!$A:$O,6,FALSE)),"0",VLOOKUP($K108,'Puma Aug'!$A:$O,6,FALSE))</f>
        <v>0</v>
      </c>
      <c r="AK108" s="80" t="str">
        <f>IF(ISNA(VLOOKUP($K108,'Puma Aug'!$A:$O,3,FALSE)),"0",VLOOKUP($K108,'Puma Aug'!$A:$O,3,FALSE))</f>
        <v>0</v>
      </c>
      <c r="AL108" s="80" t="str">
        <f>IF(ISNA(VLOOKUP($K108,'Puma Sep'!$A:$O,6,FALSE)),"0",VLOOKUP($K108,'Puma Sep'!$A:$O,6,FALSE))</f>
        <v>0</v>
      </c>
      <c r="AM108" s="80" t="str">
        <f>IF(ISNA(VLOOKUP($K108,'Puma Sep'!$A:$O,3,FALSE)),"0",VLOOKUP($K108,'Puma Sep'!$A:$O,3,FALSE))</f>
        <v>0</v>
      </c>
      <c r="AN108" s="80" t="str">
        <f>IF(ISNA(VLOOKUP($K108,'Puma Oct'!$A:$O,6,FALSE)),"0",VLOOKUP($K108,'Puma Oct'!$A:$O,6,FALSE))</f>
        <v>0</v>
      </c>
      <c r="AO108" s="80" t="str">
        <f>IF(ISNA(VLOOKUP($K108,'Puma Oct'!$A:$O,3,FALSE)),"0",VLOOKUP($K108,'Puma Oct'!$A:$O,3,FALSE))</f>
        <v>0</v>
      </c>
      <c r="AP108" s="38" t="str">
        <f>IF(ISNA(VLOOKUP($K108,'Puma Nov'!$A:$O,6,FALSE)),"0",VLOOKUP($K108,'Puma Nov'!$A:$O,6,FALSE))</f>
        <v>0</v>
      </c>
      <c r="AQ108" s="38" t="str">
        <f>IF(ISNA(VLOOKUP($K108,'Puma Nov'!$A:$O,3,FALSE)),"0",VLOOKUP($K108,'Puma Nov'!$A:$O,3,FALSE))</f>
        <v>0</v>
      </c>
      <c r="AR108" s="38" t="str">
        <f>IF(ISNA(VLOOKUP($K108,'Puma Dec'!$A:$O,6,FALSE)),"0",VLOOKUP($K108,'Puma Dec'!$A:$O,6,FALSE))</f>
        <v>0</v>
      </c>
      <c r="AS108" s="38" t="str">
        <f>IF(ISNA(VLOOKUP($K108,'Puma Dec'!$A:$O,3,FALSE)),"0",VLOOKUP($K108,'Puma Dec'!$A:$O,3,FALSE))</f>
        <v>0</v>
      </c>
      <c r="AT108" s="51"/>
      <c r="AU108" s="51"/>
    </row>
    <row r="109" spans="1:47" hidden="1" x14ac:dyDescent="0.3">
      <c r="A109" s="47" t="s">
        <v>510</v>
      </c>
      <c r="B109" s="43">
        <v>227593</v>
      </c>
      <c r="C109" s="47" t="s">
        <v>511</v>
      </c>
      <c r="D109" s="51"/>
      <c r="E109" s="51"/>
      <c r="F109" s="47" t="s">
        <v>512</v>
      </c>
      <c r="G109" s="120"/>
      <c r="H109" s="121"/>
      <c r="I109" s="51"/>
      <c r="J109" s="47" t="s">
        <v>209</v>
      </c>
      <c r="K109" s="158"/>
      <c r="L109" s="51"/>
      <c r="M109" s="113" t="s">
        <v>35</v>
      </c>
      <c r="N109" s="113" t="s">
        <v>36</v>
      </c>
      <c r="O109" s="113" t="s">
        <v>36</v>
      </c>
      <c r="P109" s="164" t="s">
        <v>210</v>
      </c>
      <c r="Q109" s="69">
        <v>5</v>
      </c>
      <c r="R109" s="116">
        <v>25742</v>
      </c>
      <c r="S109" s="54" t="s">
        <v>211</v>
      </c>
      <c r="T109" s="54"/>
      <c r="U109" s="47" t="s">
        <v>513</v>
      </c>
      <c r="V109" s="80" t="str">
        <f>IF(ISNA(VLOOKUP($K109,'Puma Jan'!$A:$O,6,FALSE)),"0",VLOOKUP($K109,'Puma Jan'!$A:$O,6,FALSE))</f>
        <v>0</v>
      </c>
      <c r="W109" s="80" t="str">
        <f>IF(ISNA(VLOOKUP($K109,'Puma Jan'!$A:$O,3,FALSE)),"0",VLOOKUP($K109,'Puma Jan'!$A:$O,3,FALSE))</f>
        <v>0</v>
      </c>
      <c r="X109" s="80" t="str">
        <f>IF(ISNA(VLOOKUP($K109,'Puma Feb'!$A:$O,6,FALSE)),"0",VLOOKUP($K109,'Puma Feb'!$A:$O,6,FALSE))</f>
        <v>0</v>
      </c>
      <c r="Y109" s="80" t="str">
        <f>IF(ISNA(VLOOKUP($K109,'Puma Feb'!$A:$O,3,FALSE)),"0",VLOOKUP($K109,'Puma Feb'!$A:$O,3,FALSE))</f>
        <v>0</v>
      </c>
      <c r="Z109" s="80" t="str">
        <f>IF(ISNA(VLOOKUP($K109,'Puma March'!$A:$O,6,FALSE)),"0",VLOOKUP($K109,'Puma March'!$A:$O,6,FALSE))</f>
        <v>0</v>
      </c>
      <c r="AA109" s="80" t="str">
        <f>IF(ISNA(VLOOKUP($K109,'Puma March'!$A:$O,3,FALSE)),"0",VLOOKUP($K109,'Puma March'!$A:$O,3,FALSE))</f>
        <v>0</v>
      </c>
      <c r="AB109" s="80" t="str">
        <f>IF(ISNA(VLOOKUP($K109,'Puma April'!$A:$O,6,FALSE)),"0",VLOOKUP($K109,'Puma April'!$A:$O,6,FALSE))</f>
        <v>0</v>
      </c>
      <c r="AC109" s="80" t="str">
        <f>IF(ISNA(VLOOKUP($K109,'Puma April'!$A:$O,3,FALSE)),"0",VLOOKUP($K109,'Puma April'!$A:$O,3,FALSE))</f>
        <v>0</v>
      </c>
      <c r="AD109" s="80" t="str">
        <f>IF(ISNA(VLOOKUP($K109,'Puma May'!$A:$O,6,FALSE)),"0",VLOOKUP($K109,'Puma May'!$A:$O,6,FALSE))</f>
        <v>0</v>
      </c>
      <c r="AE109" s="80" t="str">
        <f>IF(ISNA(VLOOKUP($K109,'Puma May'!$A:$O,3,FALSE)),"0",VLOOKUP($K109,'Puma May'!$A:$O,3,FALSE))</f>
        <v>0</v>
      </c>
      <c r="AF109" s="80" t="str">
        <f>IF(ISNA(VLOOKUP($K109,'Puma June'!$A:$O,6,FALSE)),"0",VLOOKUP($K109,'Puma June'!$A:$O,6,FALSE))</f>
        <v>0</v>
      </c>
      <c r="AG109" s="80" t="str">
        <f>IF(ISNA(VLOOKUP($K109,'Puma June'!$A:$O,3,FALSE)),"0",VLOOKUP($K109,'Puma June'!$A:$O,3,FALSE))</f>
        <v>0</v>
      </c>
      <c r="AH109" s="80" t="str">
        <f>IF(ISNA(VLOOKUP($K109,'Puma July'!$A:$O,6,FALSE)),"0",VLOOKUP($K109,'Puma July'!$A:$O,6,FALSE))</f>
        <v>0</v>
      </c>
      <c r="AI109" s="80" t="str">
        <f>IF(ISNA(VLOOKUP($K109,'Puma July'!$A:$O,3,FALSE)),"0",VLOOKUP($K109,'Puma July'!$A:$O,3,FALSE))</f>
        <v>0</v>
      </c>
      <c r="AJ109" s="80" t="str">
        <f>IF(ISNA(VLOOKUP($K109,'Puma Aug'!$A:$O,6,FALSE)),"0",VLOOKUP($K109,'Puma Aug'!$A:$O,6,FALSE))</f>
        <v>0</v>
      </c>
      <c r="AK109" s="80" t="str">
        <f>IF(ISNA(VLOOKUP($K109,'Puma Aug'!$A:$O,3,FALSE)),"0",VLOOKUP($K109,'Puma Aug'!$A:$O,3,FALSE))</f>
        <v>0</v>
      </c>
      <c r="AL109" s="80" t="str">
        <f>IF(ISNA(VLOOKUP($K109,'Puma Sep'!$A:$O,6,FALSE)),"0",VLOOKUP($K109,'Puma Sep'!$A:$O,6,FALSE))</f>
        <v>0</v>
      </c>
      <c r="AM109" s="80" t="str">
        <f>IF(ISNA(VLOOKUP($K109,'Puma Sep'!$A:$O,3,FALSE)),"0",VLOOKUP($K109,'Puma Sep'!$A:$O,3,FALSE))</f>
        <v>0</v>
      </c>
      <c r="AN109" s="80" t="str">
        <f>IF(ISNA(VLOOKUP($K109,'Puma Oct'!$A:$O,6,FALSE)),"0",VLOOKUP($K109,'Puma Oct'!$A:$O,6,FALSE))</f>
        <v>0</v>
      </c>
      <c r="AO109" s="80" t="str">
        <f>IF(ISNA(VLOOKUP($K109,'Puma Oct'!$A:$O,3,FALSE)),"0",VLOOKUP($K109,'Puma Oct'!$A:$O,3,FALSE))</f>
        <v>0</v>
      </c>
      <c r="AP109" s="38" t="str">
        <f>IF(ISNA(VLOOKUP($K109,'Puma Nov'!$A:$O,6,FALSE)),"0",VLOOKUP($K109,'Puma Nov'!$A:$O,6,FALSE))</f>
        <v>0</v>
      </c>
      <c r="AQ109" s="38" t="str">
        <f>IF(ISNA(VLOOKUP($K109,'Puma Nov'!$A:$O,3,FALSE)),"0",VLOOKUP($K109,'Puma Nov'!$A:$O,3,FALSE))</f>
        <v>0</v>
      </c>
      <c r="AR109" s="38" t="str">
        <f>IF(ISNA(VLOOKUP($K109,'Puma Dec'!$A:$O,6,FALSE)),"0",VLOOKUP($K109,'Puma Dec'!$A:$O,6,FALSE))</f>
        <v>0</v>
      </c>
      <c r="AS109" s="38" t="str">
        <f>IF(ISNA(VLOOKUP($K109,'Puma Dec'!$A:$O,3,FALSE)),"0",VLOOKUP($K109,'Puma Dec'!$A:$O,3,FALSE))</f>
        <v>0</v>
      </c>
      <c r="AT109" s="51"/>
      <c r="AU109" s="51"/>
    </row>
    <row r="110" spans="1:47" hidden="1" x14ac:dyDescent="0.3">
      <c r="A110" s="47" t="s">
        <v>514</v>
      </c>
      <c r="B110" s="43">
        <v>227610</v>
      </c>
      <c r="C110" s="47" t="s">
        <v>515</v>
      </c>
      <c r="D110" s="51"/>
      <c r="E110" s="51"/>
      <c r="F110" s="47"/>
      <c r="G110" s="120"/>
      <c r="H110" s="121"/>
      <c r="I110" s="51"/>
      <c r="J110" s="47" t="s">
        <v>446</v>
      </c>
      <c r="K110" s="158"/>
      <c r="L110" s="51"/>
      <c r="M110" s="113" t="s">
        <v>35</v>
      </c>
      <c r="N110" s="113" t="s">
        <v>36</v>
      </c>
      <c r="O110" s="113" t="s">
        <v>36</v>
      </c>
      <c r="P110" s="164" t="s">
        <v>486</v>
      </c>
      <c r="Q110" s="69">
        <v>1</v>
      </c>
      <c r="R110" s="116">
        <v>25742</v>
      </c>
      <c r="S110" s="54" t="s">
        <v>38</v>
      </c>
      <c r="T110" s="54"/>
      <c r="U110" s="47"/>
      <c r="V110" s="80" t="str">
        <f>IF(ISNA(VLOOKUP($K110,'Puma Jan'!$A:$O,6,FALSE)),"0",VLOOKUP($K110,'Puma Jan'!$A:$O,6,FALSE))</f>
        <v>0</v>
      </c>
      <c r="W110" s="80" t="str">
        <f>IF(ISNA(VLOOKUP($K110,'Puma Jan'!$A:$O,3,FALSE)),"0",VLOOKUP($K110,'Puma Jan'!$A:$O,3,FALSE))</f>
        <v>0</v>
      </c>
      <c r="X110" s="80" t="str">
        <f>IF(ISNA(VLOOKUP($K110,'Puma Feb'!$A:$O,6,FALSE)),"0",VLOOKUP($K110,'Puma Feb'!$A:$O,6,FALSE))</f>
        <v>0</v>
      </c>
      <c r="Y110" s="80" t="str">
        <f>IF(ISNA(VLOOKUP($K110,'Puma Feb'!$A:$O,3,FALSE)),"0",VLOOKUP($K110,'Puma Feb'!$A:$O,3,FALSE))</f>
        <v>0</v>
      </c>
      <c r="Z110" s="80" t="str">
        <f>IF(ISNA(VLOOKUP($K110,'Puma March'!$A:$O,6,FALSE)),"0",VLOOKUP($K110,'Puma March'!$A:$O,6,FALSE))</f>
        <v>0</v>
      </c>
      <c r="AA110" s="80" t="str">
        <f>IF(ISNA(VLOOKUP($K110,'Puma March'!$A:$O,3,FALSE)),"0",VLOOKUP($K110,'Puma March'!$A:$O,3,FALSE))</f>
        <v>0</v>
      </c>
      <c r="AB110" s="80" t="str">
        <f>IF(ISNA(VLOOKUP($K110,'Puma April'!$A:$O,6,FALSE)),"0",VLOOKUP($K110,'Puma April'!$A:$O,6,FALSE))</f>
        <v>0</v>
      </c>
      <c r="AC110" s="80" t="str">
        <f>IF(ISNA(VLOOKUP($K110,'Puma April'!$A:$O,3,FALSE)),"0",VLOOKUP($K110,'Puma April'!$A:$O,3,FALSE))</f>
        <v>0</v>
      </c>
      <c r="AD110" s="80" t="str">
        <f>IF(ISNA(VLOOKUP($K110,'Puma May'!$A:$O,6,FALSE)),"0",VLOOKUP($K110,'Puma May'!$A:$O,6,FALSE))</f>
        <v>0</v>
      </c>
      <c r="AE110" s="80" t="str">
        <f>IF(ISNA(VLOOKUP($K110,'Puma May'!$A:$O,3,FALSE)),"0",VLOOKUP($K110,'Puma May'!$A:$O,3,FALSE))</f>
        <v>0</v>
      </c>
      <c r="AF110" s="80" t="str">
        <f>IF(ISNA(VLOOKUP($K110,'Puma June'!$A:$O,6,FALSE)),"0",VLOOKUP($K110,'Puma June'!$A:$O,6,FALSE))</f>
        <v>0</v>
      </c>
      <c r="AG110" s="80" t="str">
        <f>IF(ISNA(VLOOKUP($K110,'Puma June'!$A:$O,3,FALSE)),"0",VLOOKUP($K110,'Puma June'!$A:$O,3,FALSE))</f>
        <v>0</v>
      </c>
      <c r="AH110" s="80" t="str">
        <f>IF(ISNA(VLOOKUP($K110,'Puma July'!$A:$O,6,FALSE)),"0",VLOOKUP($K110,'Puma July'!$A:$O,6,FALSE))</f>
        <v>0</v>
      </c>
      <c r="AI110" s="80" t="str">
        <f>IF(ISNA(VLOOKUP($K110,'Puma July'!$A:$O,3,FALSE)),"0",VLOOKUP($K110,'Puma July'!$A:$O,3,FALSE))</f>
        <v>0</v>
      </c>
      <c r="AJ110" s="80" t="str">
        <f>IF(ISNA(VLOOKUP($K110,'Puma Aug'!$A:$O,6,FALSE)),"0",VLOOKUP($K110,'Puma Aug'!$A:$O,6,FALSE))</f>
        <v>0</v>
      </c>
      <c r="AK110" s="80" t="str">
        <f>IF(ISNA(VLOOKUP($K110,'Puma Aug'!$A:$O,3,FALSE)),"0",VLOOKUP($K110,'Puma Aug'!$A:$O,3,FALSE))</f>
        <v>0</v>
      </c>
      <c r="AL110" s="80" t="str">
        <f>IF(ISNA(VLOOKUP($K110,'Puma Sep'!$A:$O,6,FALSE)),"0",VLOOKUP($K110,'Puma Sep'!$A:$O,6,FALSE))</f>
        <v>0</v>
      </c>
      <c r="AM110" s="80" t="str">
        <f>IF(ISNA(VLOOKUP($K110,'Puma Sep'!$A:$O,3,FALSE)),"0",VLOOKUP($K110,'Puma Sep'!$A:$O,3,FALSE))</f>
        <v>0</v>
      </c>
      <c r="AN110" s="80" t="str">
        <f>IF(ISNA(VLOOKUP($K110,'Puma Oct'!$A:$O,6,FALSE)),"0",VLOOKUP($K110,'Puma Oct'!$A:$O,6,FALSE))</f>
        <v>0</v>
      </c>
      <c r="AO110" s="80" t="str">
        <f>IF(ISNA(VLOOKUP($K110,'Puma Oct'!$A:$O,3,FALSE)),"0",VLOOKUP($K110,'Puma Oct'!$A:$O,3,FALSE))</f>
        <v>0</v>
      </c>
      <c r="AP110" s="38" t="str">
        <f>IF(ISNA(VLOOKUP($K110,'Puma Nov'!$A:$O,6,FALSE)),"0",VLOOKUP($K110,'Puma Nov'!$A:$O,6,FALSE))</f>
        <v>0</v>
      </c>
      <c r="AQ110" s="38" t="str">
        <f>IF(ISNA(VLOOKUP($K110,'Puma Nov'!$A:$O,3,FALSE)),"0",VLOOKUP($K110,'Puma Nov'!$A:$O,3,FALSE))</f>
        <v>0</v>
      </c>
      <c r="AR110" s="38" t="str">
        <f>IF(ISNA(VLOOKUP($K110,'Puma Dec'!$A:$O,6,FALSE)),"0",VLOOKUP($K110,'Puma Dec'!$A:$O,6,FALSE))</f>
        <v>0</v>
      </c>
      <c r="AS110" s="38" t="str">
        <f>IF(ISNA(VLOOKUP($K110,'Puma Dec'!$A:$O,3,FALSE)),"0",VLOOKUP($K110,'Puma Dec'!$A:$O,3,FALSE))</f>
        <v>0</v>
      </c>
      <c r="AT110" s="51"/>
      <c r="AU110" s="51"/>
    </row>
    <row r="111" spans="1:47" hidden="1" x14ac:dyDescent="0.3">
      <c r="A111" s="47" t="s">
        <v>516</v>
      </c>
      <c r="B111" s="43">
        <v>227611</v>
      </c>
      <c r="C111" s="47" t="s">
        <v>517</v>
      </c>
      <c r="D111" s="51"/>
      <c r="E111" s="51"/>
      <c r="F111" s="47"/>
      <c r="G111" s="120"/>
      <c r="H111" s="121"/>
      <c r="I111" s="51"/>
      <c r="J111" s="47" t="s">
        <v>446</v>
      </c>
      <c r="K111" s="158"/>
      <c r="L111" s="51"/>
      <c r="M111" s="113" t="s">
        <v>35</v>
      </c>
      <c r="N111" s="113" t="s">
        <v>36</v>
      </c>
      <c r="O111" s="113" t="s">
        <v>36</v>
      </c>
      <c r="P111" s="164" t="s">
        <v>486</v>
      </c>
      <c r="Q111" s="69">
        <v>1</v>
      </c>
      <c r="R111" s="116">
        <v>25742</v>
      </c>
      <c r="S111" s="54" t="s">
        <v>38</v>
      </c>
      <c r="T111" s="54"/>
      <c r="U111" s="47"/>
      <c r="V111" s="80" t="str">
        <f>IF(ISNA(VLOOKUP($K111,'Puma Jan'!$A:$O,6,FALSE)),"0",VLOOKUP($K111,'Puma Jan'!$A:$O,6,FALSE))</f>
        <v>0</v>
      </c>
      <c r="W111" s="80" t="str">
        <f>IF(ISNA(VLOOKUP($K111,'Puma Jan'!$A:$O,3,FALSE)),"0",VLOOKUP($K111,'Puma Jan'!$A:$O,3,FALSE))</f>
        <v>0</v>
      </c>
      <c r="X111" s="80" t="str">
        <f>IF(ISNA(VLOOKUP($K111,'Puma Feb'!$A:$O,6,FALSE)),"0",VLOOKUP($K111,'Puma Feb'!$A:$O,6,FALSE))</f>
        <v>0</v>
      </c>
      <c r="Y111" s="80" t="str">
        <f>IF(ISNA(VLOOKUP($K111,'Puma Feb'!$A:$O,3,FALSE)),"0",VLOOKUP($K111,'Puma Feb'!$A:$O,3,FALSE))</f>
        <v>0</v>
      </c>
      <c r="Z111" s="80" t="str">
        <f>IF(ISNA(VLOOKUP($K111,'Puma March'!$A:$O,6,FALSE)),"0",VLOOKUP($K111,'Puma March'!$A:$O,6,FALSE))</f>
        <v>0</v>
      </c>
      <c r="AA111" s="80" t="str">
        <f>IF(ISNA(VLOOKUP($K111,'Puma March'!$A:$O,3,FALSE)),"0",VLOOKUP($K111,'Puma March'!$A:$O,3,FALSE))</f>
        <v>0</v>
      </c>
      <c r="AB111" s="80" t="str">
        <f>IF(ISNA(VLOOKUP($K111,'Puma April'!$A:$O,6,FALSE)),"0",VLOOKUP($K111,'Puma April'!$A:$O,6,FALSE))</f>
        <v>0</v>
      </c>
      <c r="AC111" s="80" t="str">
        <f>IF(ISNA(VLOOKUP($K111,'Puma April'!$A:$O,3,FALSE)),"0",VLOOKUP($K111,'Puma April'!$A:$O,3,FALSE))</f>
        <v>0</v>
      </c>
      <c r="AD111" s="80" t="str">
        <f>IF(ISNA(VLOOKUP($K111,'Puma May'!$A:$O,6,FALSE)),"0",VLOOKUP($K111,'Puma May'!$A:$O,6,FALSE))</f>
        <v>0</v>
      </c>
      <c r="AE111" s="80" t="str">
        <f>IF(ISNA(VLOOKUP($K111,'Puma May'!$A:$O,3,FALSE)),"0",VLOOKUP($K111,'Puma May'!$A:$O,3,FALSE))</f>
        <v>0</v>
      </c>
      <c r="AF111" s="80" t="str">
        <f>IF(ISNA(VLOOKUP($K111,'Puma June'!$A:$O,6,FALSE)),"0",VLOOKUP($K111,'Puma June'!$A:$O,6,FALSE))</f>
        <v>0</v>
      </c>
      <c r="AG111" s="80" t="str">
        <f>IF(ISNA(VLOOKUP($K111,'Puma June'!$A:$O,3,FALSE)),"0",VLOOKUP($K111,'Puma June'!$A:$O,3,FALSE))</f>
        <v>0</v>
      </c>
      <c r="AH111" s="80" t="str">
        <f>IF(ISNA(VLOOKUP($K111,'Puma July'!$A:$O,6,FALSE)),"0",VLOOKUP($K111,'Puma July'!$A:$O,6,FALSE))</f>
        <v>0</v>
      </c>
      <c r="AI111" s="80" t="str">
        <f>IF(ISNA(VLOOKUP($K111,'Puma July'!$A:$O,3,FALSE)),"0",VLOOKUP($K111,'Puma July'!$A:$O,3,FALSE))</f>
        <v>0</v>
      </c>
      <c r="AJ111" s="80" t="str">
        <f>IF(ISNA(VLOOKUP($K111,'Puma Aug'!$A:$O,6,FALSE)),"0",VLOOKUP($K111,'Puma Aug'!$A:$O,6,FALSE))</f>
        <v>0</v>
      </c>
      <c r="AK111" s="80" t="str">
        <f>IF(ISNA(VLOOKUP($K111,'Puma Aug'!$A:$O,3,FALSE)),"0",VLOOKUP($K111,'Puma Aug'!$A:$O,3,FALSE))</f>
        <v>0</v>
      </c>
      <c r="AL111" s="80" t="str">
        <f>IF(ISNA(VLOOKUP($K111,'Puma Sep'!$A:$O,6,FALSE)),"0",VLOOKUP($K111,'Puma Sep'!$A:$O,6,FALSE))</f>
        <v>0</v>
      </c>
      <c r="AM111" s="80" t="str">
        <f>IF(ISNA(VLOOKUP($K111,'Puma Sep'!$A:$O,3,FALSE)),"0",VLOOKUP($K111,'Puma Sep'!$A:$O,3,FALSE))</f>
        <v>0</v>
      </c>
      <c r="AN111" s="80" t="str">
        <f>IF(ISNA(VLOOKUP($K111,'Puma Oct'!$A:$O,6,FALSE)),"0",VLOOKUP($K111,'Puma Oct'!$A:$O,6,FALSE))</f>
        <v>0</v>
      </c>
      <c r="AO111" s="80" t="str">
        <f>IF(ISNA(VLOOKUP($K111,'Puma Oct'!$A:$O,3,FALSE)),"0",VLOOKUP($K111,'Puma Oct'!$A:$O,3,FALSE))</f>
        <v>0</v>
      </c>
      <c r="AP111" s="38" t="str">
        <f>IF(ISNA(VLOOKUP($K111,'Puma Nov'!$A:$O,6,FALSE)),"0",VLOOKUP($K111,'Puma Nov'!$A:$O,6,FALSE))</f>
        <v>0</v>
      </c>
      <c r="AQ111" s="38" t="str">
        <f>IF(ISNA(VLOOKUP($K111,'Puma Nov'!$A:$O,3,FALSE)),"0",VLOOKUP($K111,'Puma Nov'!$A:$O,3,FALSE))</f>
        <v>0</v>
      </c>
      <c r="AR111" s="38" t="str">
        <f>IF(ISNA(VLOOKUP($K111,'Puma Dec'!$A:$O,6,FALSE)),"0",VLOOKUP($K111,'Puma Dec'!$A:$O,6,FALSE))</f>
        <v>0</v>
      </c>
      <c r="AS111" s="38" t="str">
        <f>IF(ISNA(VLOOKUP($K111,'Puma Dec'!$A:$O,3,FALSE)),"0",VLOOKUP($K111,'Puma Dec'!$A:$O,3,FALSE))</f>
        <v>0</v>
      </c>
      <c r="AT111" s="51"/>
      <c r="AU111" s="51"/>
    </row>
    <row r="112" spans="1:47" hidden="1" x14ac:dyDescent="0.3">
      <c r="A112" s="47" t="s">
        <v>518</v>
      </c>
      <c r="B112" s="43">
        <v>227612</v>
      </c>
      <c r="C112" s="47" t="s">
        <v>517</v>
      </c>
      <c r="D112" s="51"/>
      <c r="E112" s="51"/>
      <c r="F112" s="47"/>
      <c r="G112" s="120"/>
      <c r="H112" s="121"/>
      <c r="I112" s="51"/>
      <c r="J112" s="47" t="s">
        <v>446</v>
      </c>
      <c r="K112" s="158"/>
      <c r="L112" s="51"/>
      <c r="M112" s="113" t="s">
        <v>35</v>
      </c>
      <c r="N112" s="113" t="s">
        <v>36</v>
      </c>
      <c r="O112" s="113" t="s">
        <v>36</v>
      </c>
      <c r="P112" s="164" t="s">
        <v>486</v>
      </c>
      <c r="Q112" s="69">
        <v>1</v>
      </c>
      <c r="R112" s="116">
        <v>25742</v>
      </c>
      <c r="S112" s="54" t="s">
        <v>38</v>
      </c>
      <c r="T112" s="54"/>
      <c r="U112" s="47"/>
      <c r="V112" s="80" t="str">
        <f>IF(ISNA(VLOOKUP($K112,'Puma Jan'!$A:$O,6,FALSE)),"0",VLOOKUP($K112,'Puma Jan'!$A:$O,6,FALSE))</f>
        <v>0</v>
      </c>
      <c r="W112" s="80" t="str">
        <f>IF(ISNA(VLOOKUP($K112,'Puma Jan'!$A:$O,3,FALSE)),"0",VLOOKUP($K112,'Puma Jan'!$A:$O,3,FALSE))</f>
        <v>0</v>
      </c>
      <c r="X112" s="80" t="str">
        <f>IF(ISNA(VLOOKUP($K112,'Puma Feb'!$A:$O,6,FALSE)),"0",VLOOKUP($K112,'Puma Feb'!$A:$O,6,FALSE))</f>
        <v>0</v>
      </c>
      <c r="Y112" s="80" t="str">
        <f>IF(ISNA(VLOOKUP($K112,'Puma Feb'!$A:$O,3,FALSE)),"0",VLOOKUP($K112,'Puma Feb'!$A:$O,3,FALSE))</f>
        <v>0</v>
      </c>
      <c r="Z112" s="80" t="str">
        <f>IF(ISNA(VLOOKUP($K112,'Puma March'!$A:$O,6,FALSE)),"0",VLOOKUP($K112,'Puma March'!$A:$O,6,FALSE))</f>
        <v>0</v>
      </c>
      <c r="AA112" s="80" t="str">
        <f>IF(ISNA(VLOOKUP($K112,'Puma March'!$A:$O,3,FALSE)),"0",VLOOKUP($K112,'Puma March'!$A:$O,3,FALSE))</f>
        <v>0</v>
      </c>
      <c r="AB112" s="80" t="str">
        <f>IF(ISNA(VLOOKUP($K112,'Puma April'!$A:$O,6,FALSE)),"0",VLOOKUP($K112,'Puma April'!$A:$O,6,FALSE))</f>
        <v>0</v>
      </c>
      <c r="AC112" s="80" t="str">
        <f>IF(ISNA(VLOOKUP($K112,'Puma April'!$A:$O,3,FALSE)),"0",VLOOKUP($K112,'Puma April'!$A:$O,3,FALSE))</f>
        <v>0</v>
      </c>
      <c r="AD112" s="80" t="str">
        <f>IF(ISNA(VLOOKUP($K112,'Puma May'!$A:$O,6,FALSE)),"0",VLOOKUP($K112,'Puma May'!$A:$O,6,FALSE))</f>
        <v>0</v>
      </c>
      <c r="AE112" s="80" t="str">
        <f>IF(ISNA(VLOOKUP($K112,'Puma May'!$A:$O,3,FALSE)),"0",VLOOKUP($K112,'Puma May'!$A:$O,3,FALSE))</f>
        <v>0</v>
      </c>
      <c r="AF112" s="80" t="str">
        <f>IF(ISNA(VLOOKUP($K112,'Puma June'!$A:$O,6,FALSE)),"0",VLOOKUP($K112,'Puma June'!$A:$O,6,FALSE))</f>
        <v>0</v>
      </c>
      <c r="AG112" s="80" t="str">
        <f>IF(ISNA(VLOOKUP($K112,'Puma June'!$A:$O,3,FALSE)),"0",VLOOKUP($K112,'Puma June'!$A:$O,3,FALSE))</f>
        <v>0</v>
      </c>
      <c r="AH112" s="80" t="str">
        <f>IF(ISNA(VLOOKUP($K112,'Puma July'!$A:$O,6,FALSE)),"0",VLOOKUP($K112,'Puma July'!$A:$O,6,FALSE))</f>
        <v>0</v>
      </c>
      <c r="AI112" s="80" t="str">
        <f>IF(ISNA(VLOOKUP($K112,'Puma July'!$A:$O,3,FALSE)),"0",VLOOKUP($K112,'Puma July'!$A:$O,3,FALSE))</f>
        <v>0</v>
      </c>
      <c r="AJ112" s="80" t="str">
        <f>IF(ISNA(VLOOKUP($K112,'Puma Aug'!$A:$O,6,FALSE)),"0",VLOOKUP($K112,'Puma Aug'!$A:$O,6,FALSE))</f>
        <v>0</v>
      </c>
      <c r="AK112" s="80" t="str">
        <f>IF(ISNA(VLOOKUP($K112,'Puma Aug'!$A:$O,3,FALSE)),"0",VLOOKUP($K112,'Puma Aug'!$A:$O,3,FALSE))</f>
        <v>0</v>
      </c>
      <c r="AL112" s="80" t="str">
        <f>IF(ISNA(VLOOKUP($K112,'Puma Sep'!$A:$O,6,FALSE)),"0",VLOOKUP($K112,'Puma Sep'!$A:$O,6,FALSE))</f>
        <v>0</v>
      </c>
      <c r="AM112" s="80" t="str">
        <f>IF(ISNA(VLOOKUP($K112,'Puma Sep'!$A:$O,3,FALSE)),"0",VLOOKUP($K112,'Puma Sep'!$A:$O,3,FALSE))</f>
        <v>0</v>
      </c>
      <c r="AN112" s="80" t="str">
        <f>IF(ISNA(VLOOKUP($K112,'Puma Oct'!$A:$O,6,FALSE)),"0",VLOOKUP($K112,'Puma Oct'!$A:$O,6,FALSE))</f>
        <v>0</v>
      </c>
      <c r="AO112" s="80" t="str">
        <f>IF(ISNA(VLOOKUP($K112,'Puma Oct'!$A:$O,3,FALSE)),"0",VLOOKUP($K112,'Puma Oct'!$A:$O,3,FALSE))</f>
        <v>0</v>
      </c>
      <c r="AP112" s="38" t="str">
        <f>IF(ISNA(VLOOKUP($K112,'Puma Nov'!$A:$O,6,FALSE)),"0",VLOOKUP($K112,'Puma Nov'!$A:$O,6,FALSE))</f>
        <v>0</v>
      </c>
      <c r="AQ112" s="38" t="str">
        <f>IF(ISNA(VLOOKUP($K112,'Puma Nov'!$A:$O,3,FALSE)),"0",VLOOKUP($K112,'Puma Nov'!$A:$O,3,FALSE))</f>
        <v>0</v>
      </c>
      <c r="AR112" s="38" t="str">
        <f>IF(ISNA(VLOOKUP($K112,'Puma Dec'!$A:$O,6,FALSE)),"0",VLOOKUP($K112,'Puma Dec'!$A:$O,6,FALSE))</f>
        <v>0</v>
      </c>
      <c r="AS112" s="38" t="str">
        <f>IF(ISNA(VLOOKUP($K112,'Puma Dec'!$A:$O,3,FALSE)),"0",VLOOKUP($K112,'Puma Dec'!$A:$O,3,FALSE))</f>
        <v>0</v>
      </c>
      <c r="AT112" s="51"/>
      <c r="AU112" s="51"/>
    </row>
    <row r="113" spans="1:47" hidden="1" x14ac:dyDescent="0.3">
      <c r="A113" s="47" t="s">
        <v>519</v>
      </c>
      <c r="B113" s="43">
        <v>227877</v>
      </c>
      <c r="C113" s="47" t="s">
        <v>520</v>
      </c>
      <c r="D113" s="51"/>
      <c r="E113" s="51"/>
      <c r="F113" s="47" t="s">
        <v>521</v>
      </c>
      <c r="G113" s="120"/>
      <c r="H113" s="121"/>
      <c r="I113" s="51"/>
      <c r="J113" s="47" t="s">
        <v>209</v>
      </c>
      <c r="K113" s="158"/>
      <c r="L113" s="51"/>
      <c r="M113" s="113" t="s">
        <v>35</v>
      </c>
      <c r="N113" s="113" t="s">
        <v>36</v>
      </c>
      <c r="O113" s="113" t="s">
        <v>36</v>
      </c>
      <c r="P113" s="164" t="s">
        <v>210</v>
      </c>
      <c r="Q113" s="69">
        <v>5</v>
      </c>
      <c r="R113" s="116">
        <v>25742</v>
      </c>
      <c r="S113" s="54" t="s">
        <v>211</v>
      </c>
      <c r="T113" s="54"/>
      <c r="U113" s="47"/>
      <c r="V113" s="80" t="str">
        <f>IF(ISNA(VLOOKUP($K113,'Puma Jan'!$A:$O,6,FALSE)),"0",VLOOKUP($K113,'Puma Jan'!$A:$O,6,FALSE))</f>
        <v>0</v>
      </c>
      <c r="W113" s="80" t="str">
        <f>IF(ISNA(VLOOKUP($K113,'Puma Jan'!$A:$O,3,FALSE)),"0",VLOOKUP($K113,'Puma Jan'!$A:$O,3,FALSE))</f>
        <v>0</v>
      </c>
      <c r="X113" s="80" t="str">
        <f>IF(ISNA(VLOOKUP($K113,'Puma Feb'!$A:$O,6,FALSE)),"0",VLOOKUP($K113,'Puma Feb'!$A:$O,6,FALSE))</f>
        <v>0</v>
      </c>
      <c r="Y113" s="80" t="str">
        <f>IF(ISNA(VLOOKUP($K113,'Puma Feb'!$A:$O,3,FALSE)),"0",VLOOKUP($K113,'Puma Feb'!$A:$O,3,FALSE))</f>
        <v>0</v>
      </c>
      <c r="Z113" s="80" t="str">
        <f>IF(ISNA(VLOOKUP($K113,'Puma March'!$A:$O,6,FALSE)),"0",VLOOKUP($K113,'Puma March'!$A:$O,6,FALSE))</f>
        <v>0</v>
      </c>
      <c r="AA113" s="80" t="str">
        <f>IF(ISNA(VLOOKUP($K113,'Puma March'!$A:$O,3,FALSE)),"0",VLOOKUP($K113,'Puma March'!$A:$O,3,FALSE))</f>
        <v>0</v>
      </c>
      <c r="AB113" s="80" t="str">
        <f>IF(ISNA(VLOOKUP($K113,'Puma April'!$A:$O,6,FALSE)),"0",VLOOKUP($K113,'Puma April'!$A:$O,6,FALSE))</f>
        <v>0</v>
      </c>
      <c r="AC113" s="80" t="str">
        <f>IF(ISNA(VLOOKUP($K113,'Puma April'!$A:$O,3,FALSE)),"0",VLOOKUP($K113,'Puma April'!$A:$O,3,FALSE))</f>
        <v>0</v>
      </c>
      <c r="AD113" s="80" t="str">
        <f>IF(ISNA(VLOOKUP($K113,'Puma May'!$A:$O,6,FALSE)),"0",VLOOKUP($K113,'Puma May'!$A:$O,6,FALSE))</f>
        <v>0</v>
      </c>
      <c r="AE113" s="80" t="str">
        <f>IF(ISNA(VLOOKUP($K113,'Puma May'!$A:$O,3,FALSE)),"0",VLOOKUP($K113,'Puma May'!$A:$O,3,FALSE))</f>
        <v>0</v>
      </c>
      <c r="AF113" s="80" t="str">
        <f>IF(ISNA(VLOOKUP($K113,'Puma June'!$A:$O,6,FALSE)),"0",VLOOKUP($K113,'Puma June'!$A:$O,6,FALSE))</f>
        <v>0</v>
      </c>
      <c r="AG113" s="80" t="str">
        <f>IF(ISNA(VLOOKUP($K113,'Puma June'!$A:$O,3,FALSE)),"0",VLOOKUP($K113,'Puma June'!$A:$O,3,FALSE))</f>
        <v>0</v>
      </c>
      <c r="AH113" s="80" t="str">
        <f>IF(ISNA(VLOOKUP($K113,'Puma July'!$A:$O,6,FALSE)),"0",VLOOKUP($K113,'Puma July'!$A:$O,6,FALSE))</f>
        <v>0</v>
      </c>
      <c r="AI113" s="80" t="str">
        <f>IF(ISNA(VLOOKUP($K113,'Puma July'!$A:$O,3,FALSE)),"0",VLOOKUP($K113,'Puma July'!$A:$O,3,FALSE))</f>
        <v>0</v>
      </c>
      <c r="AJ113" s="80" t="str">
        <f>IF(ISNA(VLOOKUP($K113,'Puma Aug'!$A:$O,6,FALSE)),"0",VLOOKUP($K113,'Puma Aug'!$A:$O,6,FALSE))</f>
        <v>0</v>
      </c>
      <c r="AK113" s="80" t="str">
        <f>IF(ISNA(VLOOKUP($K113,'Puma Aug'!$A:$O,3,FALSE)),"0",VLOOKUP($K113,'Puma Aug'!$A:$O,3,FALSE))</f>
        <v>0</v>
      </c>
      <c r="AL113" s="80" t="str">
        <f>IF(ISNA(VLOOKUP($K113,'Puma Sep'!$A:$O,6,FALSE)),"0",VLOOKUP($K113,'Puma Sep'!$A:$O,6,FALSE))</f>
        <v>0</v>
      </c>
      <c r="AM113" s="80" t="str">
        <f>IF(ISNA(VLOOKUP($K113,'Puma Sep'!$A:$O,3,FALSE)),"0",VLOOKUP($K113,'Puma Sep'!$A:$O,3,FALSE))</f>
        <v>0</v>
      </c>
      <c r="AN113" s="80" t="str">
        <f>IF(ISNA(VLOOKUP($K113,'Puma Oct'!$A:$O,6,FALSE)),"0",VLOOKUP($K113,'Puma Oct'!$A:$O,6,FALSE))</f>
        <v>0</v>
      </c>
      <c r="AO113" s="80" t="str">
        <f>IF(ISNA(VLOOKUP($K113,'Puma Oct'!$A:$O,3,FALSE)),"0",VLOOKUP($K113,'Puma Oct'!$A:$O,3,FALSE))</f>
        <v>0</v>
      </c>
      <c r="AP113" s="38" t="str">
        <f>IF(ISNA(VLOOKUP($K113,'Puma Nov'!$A:$O,6,FALSE)),"0",VLOOKUP($K113,'Puma Nov'!$A:$O,6,FALSE))</f>
        <v>0</v>
      </c>
      <c r="AQ113" s="38" t="str">
        <f>IF(ISNA(VLOOKUP($K113,'Puma Nov'!$A:$O,3,FALSE)),"0",VLOOKUP($K113,'Puma Nov'!$A:$O,3,FALSE))</f>
        <v>0</v>
      </c>
      <c r="AR113" s="38" t="str">
        <f>IF(ISNA(VLOOKUP($K113,'Puma Dec'!$A:$O,6,FALSE)),"0",VLOOKUP($K113,'Puma Dec'!$A:$O,6,FALSE))</f>
        <v>0</v>
      </c>
      <c r="AS113" s="38" t="str">
        <f>IF(ISNA(VLOOKUP($K113,'Puma Dec'!$A:$O,3,FALSE)),"0",VLOOKUP($K113,'Puma Dec'!$A:$O,3,FALSE))</f>
        <v>0</v>
      </c>
      <c r="AT113" s="51"/>
      <c r="AU113" s="51"/>
    </row>
    <row r="114" spans="1:47" hidden="1" x14ac:dyDescent="0.3">
      <c r="A114" s="47" t="s">
        <v>522</v>
      </c>
      <c r="B114" s="43">
        <v>228465</v>
      </c>
      <c r="C114" s="47" t="s">
        <v>523</v>
      </c>
      <c r="D114" s="51"/>
      <c r="E114" s="51"/>
      <c r="F114" s="47" t="s">
        <v>524</v>
      </c>
      <c r="G114" s="120"/>
      <c r="H114" s="121"/>
      <c r="I114" s="51"/>
      <c r="J114" s="47"/>
      <c r="K114" s="158"/>
      <c r="L114" s="51"/>
      <c r="M114" s="113" t="s">
        <v>35</v>
      </c>
      <c r="N114" s="113" t="s">
        <v>36</v>
      </c>
      <c r="O114" s="113" t="s">
        <v>36</v>
      </c>
      <c r="P114" s="164" t="s">
        <v>525</v>
      </c>
      <c r="Q114" s="69"/>
      <c r="R114" s="116">
        <v>25742</v>
      </c>
      <c r="S114" s="54"/>
      <c r="T114" s="54"/>
      <c r="U114" s="47"/>
      <c r="V114" s="80" t="str">
        <f>IF(ISNA(VLOOKUP($K114,'Puma Jan'!$A:$O,6,FALSE)),"0",VLOOKUP($K114,'Puma Jan'!$A:$O,6,FALSE))</f>
        <v>0</v>
      </c>
      <c r="W114" s="80" t="str">
        <f>IF(ISNA(VLOOKUP($K114,'Puma Jan'!$A:$O,3,FALSE)),"0",VLOOKUP($K114,'Puma Jan'!$A:$O,3,FALSE))</f>
        <v>0</v>
      </c>
      <c r="X114" s="80" t="str">
        <f>IF(ISNA(VLOOKUP($K114,'Puma Feb'!$A:$O,6,FALSE)),"0",VLOOKUP($K114,'Puma Feb'!$A:$O,6,FALSE))</f>
        <v>0</v>
      </c>
      <c r="Y114" s="80" t="str">
        <f>IF(ISNA(VLOOKUP($K114,'Puma Feb'!$A:$O,3,FALSE)),"0",VLOOKUP($K114,'Puma Feb'!$A:$O,3,FALSE))</f>
        <v>0</v>
      </c>
      <c r="Z114" s="80" t="str">
        <f>IF(ISNA(VLOOKUP($K114,'Puma March'!$A:$O,6,FALSE)),"0",VLOOKUP($K114,'Puma March'!$A:$O,6,FALSE))</f>
        <v>0</v>
      </c>
      <c r="AA114" s="80" t="str">
        <f>IF(ISNA(VLOOKUP($K114,'Puma March'!$A:$O,3,FALSE)),"0",VLOOKUP($K114,'Puma March'!$A:$O,3,FALSE))</f>
        <v>0</v>
      </c>
      <c r="AB114" s="80" t="str">
        <f>IF(ISNA(VLOOKUP($K114,'Puma April'!$A:$O,6,FALSE)),"0",VLOOKUP($K114,'Puma April'!$A:$O,6,FALSE))</f>
        <v>0</v>
      </c>
      <c r="AC114" s="80" t="str">
        <f>IF(ISNA(VLOOKUP($K114,'Puma April'!$A:$O,3,FALSE)),"0",VLOOKUP($K114,'Puma April'!$A:$O,3,FALSE))</f>
        <v>0</v>
      </c>
      <c r="AD114" s="80" t="str">
        <f>IF(ISNA(VLOOKUP($K114,'Puma May'!$A:$O,6,FALSE)),"0",VLOOKUP($K114,'Puma May'!$A:$O,6,FALSE))</f>
        <v>0</v>
      </c>
      <c r="AE114" s="80" t="str">
        <f>IF(ISNA(VLOOKUP($K114,'Puma May'!$A:$O,3,FALSE)),"0",VLOOKUP($K114,'Puma May'!$A:$O,3,FALSE))</f>
        <v>0</v>
      </c>
      <c r="AF114" s="80" t="str">
        <f>IF(ISNA(VLOOKUP($K114,'Puma June'!$A:$O,6,FALSE)),"0",VLOOKUP($K114,'Puma June'!$A:$O,6,FALSE))</f>
        <v>0</v>
      </c>
      <c r="AG114" s="80" t="str">
        <f>IF(ISNA(VLOOKUP($K114,'Puma June'!$A:$O,3,FALSE)),"0",VLOOKUP($K114,'Puma June'!$A:$O,3,FALSE))</f>
        <v>0</v>
      </c>
      <c r="AH114" s="80" t="str">
        <f>IF(ISNA(VLOOKUP($K114,'Puma July'!$A:$O,6,FALSE)),"0",VLOOKUP($K114,'Puma July'!$A:$O,6,FALSE))</f>
        <v>0</v>
      </c>
      <c r="AI114" s="80" t="str">
        <f>IF(ISNA(VLOOKUP($K114,'Puma July'!$A:$O,3,FALSE)),"0",VLOOKUP($K114,'Puma July'!$A:$O,3,FALSE))</f>
        <v>0</v>
      </c>
      <c r="AJ114" s="80" t="str">
        <f>IF(ISNA(VLOOKUP($K114,'Puma Aug'!$A:$O,6,FALSE)),"0",VLOOKUP($K114,'Puma Aug'!$A:$O,6,FALSE))</f>
        <v>0</v>
      </c>
      <c r="AK114" s="80" t="str">
        <f>IF(ISNA(VLOOKUP($K114,'Puma Aug'!$A:$O,3,FALSE)),"0",VLOOKUP($K114,'Puma Aug'!$A:$O,3,FALSE))</f>
        <v>0</v>
      </c>
      <c r="AL114" s="80" t="str">
        <f>IF(ISNA(VLOOKUP($K114,'Puma Sep'!$A:$O,6,FALSE)),"0",VLOOKUP($K114,'Puma Sep'!$A:$O,6,FALSE))</f>
        <v>0</v>
      </c>
      <c r="AM114" s="80" t="str">
        <f>IF(ISNA(VLOOKUP($K114,'Puma Sep'!$A:$O,3,FALSE)),"0",VLOOKUP($K114,'Puma Sep'!$A:$O,3,FALSE))</f>
        <v>0</v>
      </c>
      <c r="AN114" s="80" t="str">
        <f>IF(ISNA(VLOOKUP($K114,'Puma Oct'!$A:$O,6,FALSE)),"0",VLOOKUP($K114,'Puma Oct'!$A:$O,6,FALSE))</f>
        <v>0</v>
      </c>
      <c r="AO114" s="80" t="str">
        <f>IF(ISNA(VLOOKUP($K114,'Puma Oct'!$A:$O,3,FALSE)),"0",VLOOKUP($K114,'Puma Oct'!$A:$O,3,FALSE))</f>
        <v>0</v>
      </c>
      <c r="AP114" s="38" t="str">
        <f>IF(ISNA(VLOOKUP($K114,'Puma Nov'!$A:$O,6,FALSE)),"0",VLOOKUP($K114,'Puma Nov'!$A:$O,6,FALSE))</f>
        <v>0</v>
      </c>
      <c r="AQ114" s="38" t="str">
        <f>IF(ISNA(VLOOKUP($K114,'Puma Nov'!$A:$O,3,FALSE)),"0",VLOOKUP($K114,'Puma Nov'!$A:$O,3,FALSE))</f>
        <v>0</v>
      </c>
      <c r="AR114" s="38" t="str">
        <f>IF(ISNA(VLOOKUP($K114,'Puma Dec'!$A:$O,6,FALSE)),"0",VLOOKUP($K114,'Puma Dec'!$A:$O,6,FALSE))</f>
        <v>0</v>
      </c>
      <c r="AS114" s="38" t="str">
        <f>IF(ISNA(VLOOKUP($K114,'Puma Dec'!$A:$O,3,FALSE)),"0",VLOOKUP($K114,'Puma Dec'!$A:$O,3,FALSE))</f>
        <v>0</v>
      </c>
      <c r="AT114" s="51"/>
      <c r="AU114" s="51"/>
    </row>
    <row r="115" spans="1:47" hidden="1" x14ac:dyDescent="0.3">
      <c r="A115" s="47" t="s">
        <v>526</v>
      </c>
      <c r="B115" s="43">
        <v>228550</v>
      </c>
      <c r="C115" s="47" t="s">
        <v>527</v>
      </c>
      <c r="D115" s="51"/>
      <c r="E115" s="51"/>
      <c r="F115" s="47" t="s">
        <v>528</v>
      </c>
      <c r="G115" s="120"/>
      <c r="H115" s="121"/>
      <c r="I115" s="51"/>
      <c r="J115" s="47" t="s">
        <v>529</v>
      </c>
      <c r="K115" s="158"/>
      <c r="L115" s="51"/>
      <c r="M115" s="113" t="s">
        <v>35</v>
      </c>
      <c r="N115" s="113" t="s">
        <v>36</v>
      </c>
      <c r="O115" s="113" t="s">
        <v>36</v>
      </c>
      <c r="P115" s="164" t="s">
        <v>440</v>
      </c>
      <c r="Q115" s="69">
        <v>5</v>
      </c>
      <c r="R115" s="116">
        <v>25742</v>
      </c>
      <c r="S115" s="54" t="s">
        <v>530</v>
      </c>
      <c r="T115" s="54"/>
      <c r="U115" s="47"/>
      <c r="V115" s="80" t="str">
        <f>IF(ISNA(VLOOKUP($K115,'Puma Jan'!$A:$O,6,FALSE)),"0",VLOOKUP($K115,'Puma Jan'!$A:$O,6,FALSE))</f>
        <v>0</v>
      </c>
      <c r="W115" s="80" t="str">
        <f>IF(ISNA(VLOOKUP($K115,'Puma Jan'!$A:$O,3,FALSE)),"0",VLOOKUP($K115,'Puma Jan'!$A:$O,3,FALSE))</f>
        <v>0</v>
      </c>
      <c r="X115" s="80" t="str">
        <f>IF(ISNA(VLOOKUP($K115,'Puma Feb'!$A:$O,6,FALSE)),"0",VLOOKUP($K115,'Puma Feb'!$A:$O,6,FALSE))</f>
        <v>0</v>
      </c>
      <c r="Y115" s="80" t="str">
        <f>IF(ISNA(VLOOKUP($K115,'Puma Feb'!$A:$O,3,FALSE)),"0",VLOOKUP($K115,'Puma Feb'!$A:$O,3,FALSE))</f>
        <v>0</v>
      </c>
      <c r="Z115" s="80" t="str">
        <f>IF(ISNA(VLOOKUP($K115,'Puma March'!$A:$O,6,FALSE)),"0",VLOOKUP($K115,'Puma March'!$A:$O,6,FALSE))</f>
        <v>0</v>
      </c>
      <c r="AA115" s="80" t="str">
        <f>IF(ISNA(VLOOKUP($K115,'Puma March'!$A:$O,3,FALSE)),"0",VLOOKUP($K115,'Puma March'!$A:$O,3,FALSE))</f>
        <v>0</v>
      </c>
      <c r="AB115" s="80" t="str">
        <f>IF(ISNA(VLOOKUP($K115,'Puma April'!$A:$O,6,FALSE)),"0",VLOOKUP($K115,'Puma April'!$A:$O,6,FALSE))</f>
        <v>0</v>
      </c>
      <c r="AC115" s="80" t="str">
        <f>IF(ISNA(VLOOKUP($K115,'Puma April'!$A:$O,3,FALSE)),"0",VLOOKUP($K115,'Puma April'!$A:$O,3,FALSE))</f>
        <v>0</v>
      </c>
      <c r="AD115" s="80" t="str">
        <f>IF(ISNA(VLOOKUP($K115,'Puma May'!$A:$O,6,FALSE)),"0",VLOOKUP($K115,'Puma May'!$A:$O,6,FALSE))</f>
        <v>0</v>
      </c>
      <c r="AE115" s="80" t="str">
        <f>IF(ISNA(VLOOKUP($K115,'Puma May'!$A:$O,3,FALSE)),"0",VLOOKUP($K115,'Puma May'!$A:$O,3,FALSE))</f>
        <v>0</v>
      </c>
      <c r="AF115" s="80" t="str">
        <f>IF(ISNA(VLOOKUP($K115,'Puma June'!$A:$O,6,FALSE)),"0",VLOOKUP($K115,'Puma June'!$A:$O,6,FALSE))</f>
        <v>0</v>
      </c>
      <c r="AG115" s="80" t="str">
        <f>IF(ISNA(VLOOKUP($K115,'Puma June'!$A:$O,3,FALSE)),"0",VLOOKUP($K115,'Puma June'!$A:$O,3,FALSE))</f>
        <v>0</v>
      </c>
      <c r="AH115" s="80" t="str">
        <f>IF(ISNA(VLOOKUP($K115,'Puma July'!$A:$O,6,FALSE)),"0",VLOOKUP($K115,'Puma July'!$A:$O,6,FALSE))</f>
        <v>0</v>
      </c>
      <c r="AI115" s="80" t="str">
        <f>IF(ISNA(VLOOKUP($K115,'Puma July'!$A:$O,3,FALSE)),"0",VLOOKUP($K115,'Puma July'!$A:$O,3,FALSE))</f>
        <v>0</v>
      </c>
      <c r="AJ115" s="80" t="str">
        <f>IF(ISNA(VLOOKUP($K115,'Puma Aug'!$A:$O,6,FALSE)),"0",VLOOKUP($K115,'Puma Aug'!$A:$O,6,FALSE))</f>
        <v>0</v>
      </c>
      <c r="AK115" s="80" t="str">
        <f>IF(ISNA(VLOOKUP($K115,'Puma Aug'!$A:$O,3,FALSE)),"0",VLOOKUP($K115,'Puma Aug'!$A:$O,3,FALSE))</f>
        <v>0</v>
      </c>
      <c r="AL115" s="80" t="str">
        <f>IF(ISNA(VLOOKUP($K115,'Puma Sep'!$A:$O,6,FALSE)),"0",VLOOKUP($K115,'Puma Sep'!$A:$O,6,FALSE))</f>
        <v>0</v>
      </c>
      <c r="AM115" s="80" t="str">
        <f>IF(ISNA(VLOOKUP($K115,'Puma Sep'!$A:$O,3,FALSE)),"0",VLOOKUP($K115,'Puma Sep'!$A:$O,3,FALSE))</f>
        <v>0</v>
      </c>
      <c r="AN115" s="80" t="str">
        <f>IF(ISNA(VLOOKUP($K115,'Puma Oct'!$A:$O,6,FALSE)),"0",VLOOKUP($K115,'Puma Oct'!$A:$O,6,FALSE))</f>
        <v>0</v>
      </c>
      <c r="AO115" s="80" t="str">
        <f>IF(ISNA(VLOOKUP($K115,'Puma Oct'!$A:$O,3,FALSE)),"0",VLOOKUP($K115,'Puma Oct'!$A:$O,3,FALSE))</f>
        <v>0</v>
      </c>
      <c r="AP115" s="38" t="str">
        <f>IF(ISNA(VLOOKUP($K115,'Puma Nov'!$A:$O,6,FALSE)),"0",VLOOKUP($K115,'Puma Nov'!$A:$O,6,FALSE))</f>
        <v>0</v>
      </c>
      <c r="AQ115" s="38" t="str">
        <f>IF(ISNA(VLOOKUP($K115,'Puma Nov'!$A:$O,3,FALSE)),"0",VLOOKUP($K115,'Puma Nov'!$A:$O,3,FALSE))</f>
        <v>0</v>
      </c>
      <c r="AR115" s="38" t="str">
        <f>IF(ISNA(VLOOKUP($K115,'Puma Dec'!$A:$O,6,FALSE)),"0",VLOOKUP($K115,'Puma Dec'!$A:$O,6,FALSE))</f>
        <v>0</v>
      </c>
      <c r="AS115" s="38" t="str">
        <f>IF(ISNA(VLOOKUP($K115,'Puma Dec'!$A:$O,3,FALSE)),"0",VLOOKUP($K115,'Puma Dec'!$A:$O,3,FALSE))</f>
        <v>0</v>
      </c>
      <c r="AT115" s="51"/>
      <c r="AU115" s="51"/>
    </row>
    <row r="116" spans="1:47" hidden="1" x14ac:dyDescent="0.3">
      <c r="A116" s="47" t="s">
        <v>531</v>
      </c>
      <c r="B116" s="43">
        <v>229217</v>
      </c>
      <c r="C116" s="47" t="s">
        <v>532</v>
      </c>
      <c r="D116" s="51"/>
      <c r="E116" s="51"/>
      <c r="F116" s="47" t="s">
        <v>533</v>
      </c>
      <c r="G116" s="120"/>
      <c r="H116" s="121"/>
      <c r="I116" s="51"/>
      <c r="J116" s="47"/>
      <c r="K116" s="158"/>
      <c r="L116" s="51"/>
      <c r="M116" s="113" t="s">
        <v>35</v>
      </c>
      <c r="N116" s="113" t="s">
        <v>36</v>
      </c>
      <c r="O116" s="113" t="s">
        <v>36</v>
      </c>
      <c r="P116" s="164" t="s">
        <v>145</v>
      </c>
      <c r="Q116" s="69">
        <v>5</v>
      </c>
      <c r="R116" s="116">
        <v>25742</v>
      </c>
      <c r="S116" s="54" t="s">
        <v>413</v>
      </c>
      <c r="T116" s="54"/>
      <c r="U116" s="47"/>
      <c r="V116" s="80" t="str">
        <f>IF(ISNA(VLOOKUP($K116,'Puma Jan'!$A:$O,6,FALSE)),"0",VLOOKUP($K116,'Puma Jan'!$A:$O,6,FALSE))</f>
        <v>0</v>
      </c>
      <c r="W116" s="80" t="str">
        <f>IF(ISNA(VLOOKUP($K116,'Puma Jan'!$A:$O,3,FALSE)),"0",VLOOKUP($K116,'Puma Jan'!$A:$O,3,FALSE))</f>
        <v>0</v>
      </c>
      <c r="X116" s="80" t="str">
        <f>IF(ISNA(VLOOKUP($K116,'Puma Feb'!$A:$O,6,FALSE)),"0",VLOOKUP($K116,'Puma Feb'!$A:$O,6,FALSE))</f>
        <v>0</v>
      </c>
      <c r="Y116" s="80" t="str">
        <f>IF(ISNA(VLOOKUP($K116,'Puma Feb'!$A:$O,3,FALSE)),"0",VLOOKUP($K116,'Puma Feb'!$A:$O,3,FALSE))</f>
        <v>0</v>
      </c>
      <c r="Z116" s="80" t="str">
        <f>IF(ISNA(VLOOKUP($K116,'Puma March'!$A:$O,6,FALSE)),"0",VLOOKUP($K116,'Puma March'!$A:$O,6,FALSE))</f>
        <v>0</v>
      </c>
      <c r="AA116" s="80" t="str">
        <f>IF(ISNA(VLOOKUP($K116,'Puma March'!$A:$O,3,FALSE)),"0",VLOOKUP($K116,'Puma March'!$A:$O,3,FALSE))</f>
        <v>0</v>
      </c>
      <c r="AB116" s="80" t="str">
        <f>IF(ISNA(VLOOKUP($K116,'Puma April'!$A:$O,6,FALSE)),"0",VLOOKUP($K116,'Puma April'!$A:$O,6,FALSE))</f>
        <v>0</v>
      </c>
      <c r="AC116" s="80" t="str">
        <f>IF(ISNA(VLOOKUP($K116,'Puma April'!$A:$O,3,FALSE)),"0",VLOOKUP($K116,'Puma April'!$A:$O,3,FALSE))</f>
        <v>0</v>
      </c>
      <c r="AD116" s="80" t="str">
        <f>IF(ISNA(VLOOKUP($K116,'Puma May'!$A:$O,6,FALSE)),"0",VLOOKUP($K116,'Puma May'!$A:$O,6,FALSE))</f>
        <v>0</v>
      </c>
      <c r="AE116" s="80" t="str">
        <f>IF(ISNA(VLOOKUP($K116,'Puma May'!$A:$O,3,FALSE)),"0",VLOOKUP($K116,'Puma May'!$A:$O,3,FALSE))</f>
        <v>0</v>
      </c>
      <c r="AF116" s="80" t="str">
        <f>IF(ISNA(VLOOKUP($K116,'Puma June'!$A:$O,6,FALSE)),"0",VLOOKUP($K116,'Puma June'!$A:$O,6,FALSE))</f>
        <v>0</v>
      </c>
      <c r="AG116" s="80" t="str">
        <f>IF(ISNA(VLOOKUP($K116,'Puma June'!$A:$O,3,FALSE)),"0",VLOOKUP($K116,'Puma June'!$A:$O,3,FALSE))</f>
        <v>0</v>
      </c>
      <c r="AH116" s="80" t="str">
        <f>IF(ISNA(VLOOKUP($K116,'Puma July'!$A:$O,6,FALSE)),"0",VLOOKUP($K116,'Puma July'!$A:$O,6,FALSE))</f>
        <v>0</v>
      </c>
      <c r="AI116" s="80" t="str">
        <f>IF(ISNA(VLOOKUP($K116,'Puma July'!$A:$O,3,FALSE)),"0",VLOOKUP($K116,'Puma July'!$A:$O,3,FALSE))</f>
        <v>0</v>
      </c>
      <c r="AJ116" s="80" t="str">
        <f>IF(ISNA(VLOOKUP($K116,'Puma Aug'!$A:$O,6,FALSE)),"0",VLOOKUP($K116,'Puma Aug'!$A:$O,6,FALSE))</f>
        <v>0</v>
      </c>
      <c r="AK116" s="80" t="str">
        <f>IF(ISNA(VLOOKUP($K116,'Puma Aug'!$A:$O,3,FALSE)),"0",VLOOKUP($K116,'Puma Aug'!$A:$O,3,FALSE))</f>
        <v>0</v>
      </c>
      <c r="AL116" s="80" t="str">
        <f>IF(ISNA(VLOOKUP($K116,'Puma Sep'!$A:$O,6,FALSE)),"0",VLOOKUP($K116,'Puma Sep'!$A:$O,6,FALSE))</f>
        <v>0</v>
      </c>
      <c r="AM116" s="80" t="str">
        <f>IF(ISNA(VLOOKUP($K116,'Puma Sep'!$A:$O,3,FALSE)),"0",VLOOKUP($K116,'Puma Sep'!$A:$O,3,FALSE))</f>
        <v>0</v>
      </c>
      <c r="AN116" s="80" t="str">
        <f>IF(ISNA(VLOOKUP($K116,'Puma Oct'!$A:$O,6,FALSE)),"0",VLOOKUP($K116,'Puma Oct'!$A:$O,6,FALSE))</f>
        <v>0</v>
      </c>
      <c r="AO116" s="80" t="str">
        <f>IF(ISNA(VLOOKUP($K116,'Puma Oct'!$A:$O,3,FALSE)),"0",VLOOKUP($K116,'Puma Oct'!$A:$O,3,FALSE))</f>
        <v>0</v>
      </c>
      <c r="AP116" s="38" t="str">
        <f>IF(ISNA(VLOOKUP($K116,'Puma Nov'!$A:$O,6,FALSE)),"0",VLOOKUP($K116,'Puma Nov'!$A:$O,6,FALSE))</f>
        <v>0</v>
      </c>
      <c r="AQ116" s="38" t="str">
        <f>IF(ISNA(VLOOKUP($K116,'Puma Nov'!$A:$O,3,FALSE)),"0",VLOOKUP($K116,'Puma Nov'!$A:$O,3,FALSE))</f>
        <v>0</v>
      </c>
      <c r="AR116" s="38" t="str">
        <f>IF(ISNA(VLOOKUP($K116,'Puma Dec'!$A:$O,6,FALSE)),"0",VLOOKUP($K116,'Puma Dec'!$A:$O,6,FALSE))</f>
        <v>0</v>
      </c>
      <c r="AS116" s="38" t="str">
        <f>IF(ISNA(VLOOKUP($K116,'Puma Dec'!$A:$O,3,FALSE)),"0",VLOOKUP($K116,'Puma Dec'!$A:$O,3,FALSE))</f>
        <v>0</v>
      </c>
      <c r="AT116" s="51"/>
      <c r="AU116" s="51"/>
    </row>
    <row r="117" spans="1:47" hidden="1" x14ac:dyDescent="0.3">
      <c r="A117" s="47" t="s">
        <v>534</v>
      </c>
      <c r="B117" s="43">
        <v>229224</v>
      </c>
      <c r="C117" s="47" t="s">
        <v>535</v>
      </c>
      <c r="D117" s="51"/>
      <c r="E117" s="51"/>
      <c r="F117" s="47"/>
      <c r="G117" s="120"/>
      <c r="H117" s="121"/>
      <c r="I117" s="51"/>
      <c r="J117" s="47"/>
      <c r="K117" s="158"/>
      <c r="L117" s="51"/>
      <c r="M117" s="113" t="s">
        <v>35</v>
      </c>
      <c r="N117" s="113" t="s">
        <v>36</v>
      </c>
      <c r="O117" s="113" t="s">
        <v>36</v>
      </c>
      <c r="P117" s="164" t="s">
        <v>486</v>
      </c>
      <c r="Q117" s="69">
        <v>1</v>
      </c>
      <c r="R117" s="116">
        <v>25742</v>
      </c>
      <c r="S117" s="54" t="s">
        <v>38</v>
      </c>
      <c r="T117" s="54"/>
      <c r="U117" s="47"/>
      <c r="V117" s="80" t="str">
        <f>IF(ISNA(VLOOKUP($K117,'Puma Jan'!$A:$O,6,FALSE)),"0",VLOOKUP($K117,'Puma Jan'!$A:$O,6,FALSE))</f>
        <v>0</v>
      </c>
      <c r="W117" s="80" t="str">
        <f>IF(ISNA(VLOOKUP($K117,'Puma Jan'!$A:$O,3,FALSE)),"0",VLOOKUP($K117,'Puma Jan'!$A:$O,3,FALSE))</f>
        <v>0</v>
      </c>
      <c r="X117" s="80" t="str">
        <f>IF(ISNA(VLOOKUP($K117,'Puma Feb'!$A:$O,6,FALSE)),"0",VLOOKUP($K117,'Puma Feb'!$A:$O,6,FALSE))</f>
        <v>0</v>
      </c>
      <c r="Y117" s="80" t="str">
        <f>IF(ISNA(VLOOKUP($K117,'Puma Feb'!$A:$O,3,FALSE)),"0",VLOOKUP($K117,'Puma Feb'!$A:$O,3,FALSE))</f>
        <v>0</v>
      </c>
      <c r="Z117" s="80" t="str">
        <f>IF(ISNA(VLOOKUP($K117,'Puma March'!$A:$O,6,FALSE)),"0",VLOOKUP($K117,'Puma March'!$A:$O,6,FALSE))</f>
        <v>0</v>
      </c>
      <c r="AA117" s="80" t="str">
        <f>IF(ISNA(VLOOKUP($K117,'Puma March'!$A:$O,3,FALSE)),"0",VLOOKUP($K117,'Puma March'!$A:$O,3,FALSE))</f>
        <v>0</v>
      </c>
      <c r="AB117" s="80" t="str">
        <f>IF(ISNA(VLOOKUP($K117,'Puma April'!$A:$O,6,FALSE)),"0",VLOOKUP($K117,'Puma April'!$A:$O,6,FALSE))</f>
        <v>0</v>
      </c>
      <c r="AC117" s="80" t="str">
        <f>IF(ISNA(VLOOKUP($K117,'Puma April'!$A:$O,3,FALSE)),"0",VLOOKUP($K117,'Puma April'!$A:$O,3,FALSE))</f>
        <v>0</v>
      </c>
      <c r="AD117" s="80" t="str">
        <f>IF(ISNA(VLOOKUP($K117,'Puma May'!$A:$O,6,FALSE)),"0",VLOOKUP($K117,'Puma May'!$A:$O,6,FALSE))</f>
        <v>0</v>
      </c>
      <c r="AE117" s="80" t="str">
        <f>IF(ISNA(VLOOKUP($K117,'Puma May'!$A:$O,3,FALSE)),"0",VLOOKUP($K117,'Puma May'!$A:$O,3,FALSE))</f>
        <v>0</v>
      </c>
      <c r="AF117" s="80" t="str">
        <f>IF(ISNA(VLOOKUP($K117,'Puma June'!$A:$O,6,FALSE)),"0",VLOOKUP($K117,'Puma June'!$A:$O,6,FALSE))</f>
        <v>0</v>
      </c>
      <c r="AG117" s="80" t="str">
        <f>IF(ISNA(VLOOKUP($K117,'Puma June'!$A:$O,3,FALSE)),"0",VLOOKUP($K117,'Puma June'!$A:$O,3,FALSE))</f>
        <v>0</v>
      </c>
      <c r="AH117" s="80" t="str">
        <f>IF(ISNA(VLOOKUP($K117,'Puma July'!$A:$O,6,FALSE)),"0",VLOOKUP($K117,'Puma July'!$A:$O,6,FALSE))</f>
        <v>0</v>
      </c>
      <c r="AI117" s="80" t="str">
        <f>IF(ISNA(VLOOKUP($K117,'Puma July'!$A:$O,3,FALSE)),"0",VLOOKUP($K117,'Puma July'!$A:$O,3,FALSE))</f>
        <v>0</v>
      </c>
      <c r="AJ117" s="80" t="str">
        <f>IF(ISNA(VLOOKUP($K117,'Puma Aug'!$A:$O,6,FALSE)),"0",VLOOKUP($K117,'Puma Aug'!$A:$O,6,FALSE))</f>
        <v>0</v>
      </c>
      <c r="AK117" s="80" t="str">
        <f>IF(ISNA(VLOOKUP($K117,'Puma Aug'!$A:$O,3,FALSE)),"0",VLOOKUP($K117,'Puma Aug'!$A:$O,3,FALSE))</f>
        <v>0</v>
      </c>
      <c r="AL117" s="80" t="str">
        <f>IF(ISNA(VLOOKUP($K117,'Puma Sep'!$A:$O,6,FALSE)),"0",VLOOKUP($K117,'Puma Sep'!$A:$O,6,FALSE))</f>
        <v>0</v>
      </c>
      <c r="AM117" s="80" t="str">
        <f>IF(ISNA(VLOOKUP($K117,'Puma Sep'!$A:$O,3,FALSE)),"0",VLOOKUP($K117,'Puma Sep'!$A:$O,3,FALSE))</f>
        <v>0</v>
      </c>
      <c r="AN117" s="80" t="str">
        <f>IF(ISNA(VLOOKUP($K117,'Puma Oct'!$A:$O,6,FALSE)),"0",VLOOKUP($K117,'Puma Oct'!$A:$O,6,FALSE))</f>
        <v>0</v>
      </c>
      <c r="AO117" s="80" t="str">
        <f>IF(ISNA(VLOOKUP($K117,'Puma Oct'!$A:$O,3,FALSE)),"0",VLOOKUP($K117,'Puma Oct'!$A:$O,3,FALSE))</f>
        <v>0</v>
      </c>
      <c r="AP117" s="38" t="str">
        <f>IF(ISNA(VLOOKUP($K117,'Puma Nov'!$A:$O,6,FALSE)),"0",VLOOKUP($K117,'Puma Nov'!$A:$O,6,FALSE))</f>
        <v>0</v>
      </c>
      <c r="AQ117" s="38" t="str">
        <f>IF(ISNA(VLOOKUP($K117,'Puma Nov'!$A:$O,3,FALSE)),"0",VLOOKUP($K117,'Puma Nov'!$A:$O,3,FALSE))</f>
        <v>0</v>
      </c>
      <c r="AR117" s="38" t="str">
        <f>IF(ISNA(VLOOKUP($K117,'Puma Dec'!$A:$O,6,FALSE)),"0",VLOOKUP($K117,'Puma Dec'!$A:$O,6,FALSE))</f>
        <v>0</v>
      </c>
      <c r="AS117" s="38" t="str">
        <f>IF(ISNA(VLOOKUP($K117,'Puma Dec'!$A:$O,3,FALSE)),"0",VLOOKUP($K117,'Puma Dec'!$A:$O,3,FALSE))</f>
        <v>0</v>
      </c>
      <c r="AT117" s="51"/>
      <c r="AU117" s="51"/>
    </row>
    <row r="118" spans="1:47" hidden="1" x14ac:dyDescent="0.3">
      <c r="A118" s="47" t="s">
        <v>536</v>
      </c>
      <c r="B118" s="43">
        <v>229225</v>
      </c>
      <c r="C118" s="47" t="s">
        <v>535</v>
      </c>
      <c r="D118" s="51"/>
      <c r="E118" s="51"/>
      <c r="F118" s="47"/>
      <c r="G118" s="120"/>
      <c r="H118" s="121"/>
      <c r="I118" s="51"/>
      <c r="J118" s="47"/>
      <c r="K118" s="158"/>
      <c r="L118" s="51"/>
      <c r="M118" s="113" t="s">
        <v>35</v>
      </c>
      <c r="N118" s="113" t="s">
        <v>36</v>
      </c>
      <c r="O118" s="113" t="s">
        <v>36</v>
      </c>
      <c r="P118" s="164" t="s">
        <v>486</v>
      </c>
      <c r="Q118" s="69">
        <v>1</v>
      </c>
      <c r="R118" s="116">
        <v>25742</v>
      </c>
      <c r="S118" s="54" t="s">
        <v>38</v>
      </c>
      <c r="T118" s="54"/>
      <c r="U118" s="47"/>
      <c r="V118" s="80" t="str">
        <f>IF(ISNA(VLOOKUP($K118,'Puma Jan'!$A:$O,6,FALSE)),"0",VLOOKUP($K118,'Puma Jan'!$A:$O,6,FALSE))</f>
        <v>0</v>
      </c>
      <c r="W118" s="80" t="str">
        <f>IF(ISNA(VLOOKUP($K118,'Puma Jan'!$A:$O,3,FALSE)),"0",VLOOKUP($K118,'Puma Jan'!$A:$O,3,FALSE))</f>
        <v>0</v>
      </c>
      <c r="X118" s="80" t="str">
        <f>IF(ISNA(VLOOKUP($K118,'Puma Feb'!$A:$O,6,FALSE)),"0",VLOOKUP($K118,'Puma Feb'!$A:$O,6,FALSE))</f>
        <v>0</v>
      </c>
      <c r="Y118" s="80" t="str">
        <f>IF(ISNA(VLOOKUP($K118,'Puma Feb'!$A:$O,3,FALSE)),"0",VLOOKUP($K118,'Puma Feb'!$A:$O,3,FALSE))</f>
        <v>0</v>
      </c>
      <c r="Z118" s="80" t="str">
        <f>IF(ISNA(VLOOKUP($K118,'Puma March'!$A:$O,6,FALSE)),"0",VLOOKUP($K118,'Puma March'!$A:$O,6,FALSE))</f>
        <v>0</v>
      </c>
      <c r="AA118" s="80" t="str">
        <f>IF(ISNA(VLOOKUP($K118,'Puma March'!$A:$O,3,FALSE)),"0",VLOOKUP($K118,'Puma March'!$A:$O,3,FALSE))</f>
        <v>0</v>
      </c>
      <c r="AB118" s="80" t="str">
        <f>IF(ISNA(VLOOKUP($K118,'Puma April'!$A:$O,6,FALSE)),"0",VLOOKUP($K118,'Puma April'!$A:$O,6,FALSE))</f>
        <v>0</v>
      </c>
      <c r="AC118" s="80" t="str">
        <f>IF(ISNA(VLOOKUP($K118,'Puma April'!$A:$O,3,FALSE)),"0",VLOOKUP($K118,'Puma April'!$A:$O,3,FALSE))</f>
        <v>0</v>
      </c>
      <c r="AD118" s="80" t="str">
        <f>IF(ISNA(VLOOKUP($K118,'Puma May'!$A:$O,6,FALSE)),"0",VLOOKUP($K118,'Puma May'!$A:$O,6,FALSE))</f>
        <v>0</v>
      </c>
      <c r="AE118" s="80" t="str">
        <f>IF(ISNA(VLOOKUP($K118,'Puma May'!$A:$O,3,FALSE)),"0",VLOOKUP($K118,'Puma May'!$A:$O,3,FALSE))</f>
        <v>0</v>
      </c>
      <c r="AF118" s="80" t="str">
        <f>IF(ISNA(VLOOKUP($K118,'Puma June'!$A:$O,6,FALSE)),"0",VLOOKUP($K118,'Puma June'!$A:$O,6,FALSE))</f>
        <v>0</v>
      </c>
      <c r="AG118" s="80" t="str">
        <f>IF(ISNA(VLOOKUP($K118,'Puma June'!$A:$O,3,FALSE)),"0",VLOOKUP($K118,'Puma June'!$A:$O,3,FALSE))</f>
        <v>0</v>
      </c>
      <c r="AH118" s="80" t="str">
        <f>IF(ISNA(VLOOKUP($K118,'Puma July'!$A:$O,6,FALSE)),"0",VLOOKUP($K118,'Puma July'!$A:$O,6,FALSE))</f>
        <v>0</v>
      </c>
      <c r="AI118" s="80" t="str">
        <f>IF(ISNA(VLOOKUP($K118,'Puma July'!$A:$O,3,FALSE)),"0",VLOOKUP($K118,'Puma July'!$A:$O,3,FALSE))</f>
        <v>0</v>
      </c>
      <c r="AJ118" s="80" t="str">
        <f>IF(ISNA(VLOOKUP($K118,'Puma Aug'!$A:$O,6,FALSE)),"0",VLOOKUP($K118,'Puma Aug'!$A:$O,6,FALSE))</f>
        <v>0</v>
      </c>
      <c r="AK118" s="80" t="str">
        <f>IF(ISNA(VLOOKUP($K118,'Puma Aug'!$A:$O,3,FALSE)),"0",VLOOKUP($K118,'Puma Aug'!$A:$O,3,FALSE))</f>
        <v>0</v>
      </c>
      <c r="AL118" s="80" t="str">
        <f>IF(ISNA(VLOOKUP($K118,'Puma Sep'!$A:$O,6,FALSE)),"0",VLOOKUP($K118,'Puma Sep'!$A:$O,6,FALSE))</f>
        <v>0</v>
      </c>
      <c r="AM118" s="80" t="str">
        <f>IF(ISNA(VLOOKUP($K118,'Puma Sep'!$A:$O,3,FALSE)),"0",VLOOKUP($K118,'Puma Sep'!$A:$O,3,FALSE))</f>
        <v>0</v>
      </c>
      <c r="AN118" s="80" t="str">
        <f>IF(ISNA(VLOOKUP($K118,'Puma Oct'!$A:$O,6,FALSE)),"0",VLOOKUP($K118,'Puma Oct'!$A:$O,6,FALSE))</f>
        <v>0</v>
      </c>
      <c r="AO118" s="80" t="str">
        <f>IF(ISNA(VLOOKUP($K118,'Puma Oct'!$A:$O,3,FALSE)),"0",VLOOKUP($K118,'Puma Oct'!$A:$O,3,FALSE))</f>
        <v>0</v>
      </c>
      <c r="AP118" s="38" t="str">
        <f>IF(ISNA(VLOOKUP($K118,'Puma Nov'!$A:$O,6,FALSE)),"0",VLOOKUP($K118,'Puma Nov'!$A:$O,6,FALSE))</f>
        <v>0</v>
      </c>
      <c r="AQ118" s="38" t="str">
        <f>IF(ISNA(VLOOKUP($K118,'Puma Nov'!$A:$O,3,FALSE)),"0",VLOOKUP($K118,'Puma Nov'!$A:$O,3,FALSE))</f>
        <v>0</v>
      </c>
      <c r="AR118" s="38" t="str">
        <f>IF(ISNA(VLOOKUP($K118,'Puma Dec'!$A:$O,6,FALSE)),"0",VLOOKUP($K118,'Puma Dec'!$A:$O,6,FALSE))</f>
        <v>0</v>
      </c>
      <c r="AS118" s="38" t="str">
        <f>IF(ISNA(VLOOKUP($K118,'Puma Dec'!$A:$O,3,FALSE)),"0",VLOOKUP($K118,'Puma Dec'!$A:$O,3,FALSE))</f>
        <v>0</v>
      </c>
      <c r="AT118" s="51"/>
      <c r="AU118" s="51"/>
    </row>
    <row r="119" spans="1:47" hidden="1" x14ac:dyDescent="0.3">
      <c r="A119" s="47" t="s">
        <v>537</v>
      </c>
      <c r="B119" s="43">
        <v>229226</v>
      </c>
      <c r="C119" s="47" t="s">
        <v>538</v>
      </c>
      <c r="D119" s="51"/>
      <c r="E119" s="51"/>
      <c r="F119" s="47"/>
      <c r="G119" s="120"/>
      <c r="H119" s="121"/>
      <c r="I119" s="51"/>
      <c r="J119" s="47"/>
      <c r="K119" s="158"/>
      <c r="L119" s="51"/>
      <c r="M119" s="113" t="s">
        <v>35</v>
      </c>
      <c r="N119" s="113" t="s">
        <v>36</v>
      </c>
      <c r="O119" s="113" t="s">
        <v>36</v>
      </c>
      <c r="P119" s="164" t="s">
        <v>486</v>
      </c>
      <c r="Q119" s="69">
        <v>1</v>
      </c>
      <c r="R119" s="116">
        <v>25742</v>
      </c>
      <c r="S119" s="54" t="s">
        <v>38</v>
      </c>
      <c r="T119" s="54"/>
      <c r="U119" s="47"/>
      <c r="V119" s="80" t="str">
        <f>IF(ISNA(VLOOKUP($K119,'Puma Jan'!$A:$O,6,FALSE)),"0",VLOOKUP($K119,'Puma Jan'!$A:$O,6,FALSE))</f>
        <v>0</v>
      </c>
      <c r="W119" s="80" t="str">
        <f>IF(ISNA(VLOOKUP($K119,'Puma Jan'!$A:$O,3,FALSE)),"0",VLOOKUP($K119,'Puma Jan'!$A:$O,3,FALSE))</f>
        <v>0</v>
      </c>
      <c r="X119" s="80" t="str">
        <f>IF(ISNA(VLOOKUP($K119,'Puma Feb'!$A:$O,6,FALSE)),"0",VLOOKUP($K119,'Puma Feb'!$A:$O,6,FALSE))</f>
        <v>0</v>
      </c>
      <c r="Y119" s="80" t="str">
        <f>IF(ISNA(VLOOKUP($K119,'Puma Feb'!$A:$O,3,FALSE)),"0",VLOOKUP($K119,'Puma Feb'!$A:$O,3,FALSE))</f>
        <v>0</v>
      </c>
      <c r="Z119" s="80" t="str">
        <f>IF(ISNA(VLOOKUP($K119,'Puma March'!$A:$O,6,FALSE)),"0",VLOOKUP($K119,'Puma March'!$A:$O,6,FALSE))</f>
        <v>0</v>
      </c>
      <c r="AA119" s="80" t="str">
        <f>IF(ISNA(VLOOKUP($K119,'Puma March'!$A:$O,3,FALSE)),"0",VLOOKUP($K119,'Puma March'!$A:$O,3,FALSE))</f>
        <v>0</v>
      </c>
      <c r="AB119" s="80" t="str">
        <f>IF(ISNA(VLOOKUP($K119,'Puma April'!$A:$O,6,FALSE)),"0",VLOOKUP($K119,'Puma April'!$A:$O,6,FALSE))</f>
        <v>0</v>
      </c>
      <c r="AC119" s="80" t="str">
        <f>IF(ISNA(VLOOKUP($K119,'Puma April'!$A:$O,3,FALSE)),"0",VLOOKUP($K119,'Puma April'!$A:$O,3,FALSE))</f>
        <v>0</v>
      </c>
      <c r="AD119" s="80" t="str">
        <f>IF(ISNA(VLOOKUP($K119,'Puma May'!$A:$O,6,FALSE)),"0",VLOOKUP($K119,'Puma May'!$A:$O,6,FALSE))</f>
        <v>0</v>
      </c>
      <c r="AE119" s="80" t="str">
        <f>IF(ISNA(VLOOKUP($K119,'Puma May'!$A:$O,3,FALSE)),"0",VLOOKUP($K119,'Puma May'!$A:$O,3,FALSE))</f>
        <v>0</v>
      </c>
      <c r="AF119" s="80" t="str">
        <f>IF(ISNA(VLOOKUP($K119,'Puma June'!$A:$O,6,FALSE)),"0",VLOOKUP($K119,'Puma June'!$A:$O,6,FALSE))</f>
        <v>0</v>
      </c>
      <c r="AG119" s="80" t="str">
        <f>IF(ISNA(VLOOKUP($K119,'Puma June'!$A:$O,3,FALSE)),"0",VLOOKUP($K119,'Puma June'!$A:$O,3,FALSE))</f>
        <v>0</v>
      </c>
      <c r="AH119" s="80" t="str">
        <f>IF(ISNA(VLOOKUP($K119,'Puma July'!$A:$O,6,FALSE)),"0",VLOOKUP($K119,'Puma July'!$A:$O,6,FALSE))</f>
        <v>0</v>
      </c>
      <c r="AI119" s="80" t="str">
        <f>IF(ISNA(VLOOKUP($K119,'Puma July'!$A:$O,3,FALSE)),"0",VLOOKUP($K119,'Puma July'!$A:$O,3,FALSE))</f>
        <v>0</v>
      </c>
      <c r="AJ119" s="80" t="str">
        <f>IF(ISNA(VLOOKUP($K119,'Puma Aug'!$A:$O,6,FALSE)),"0",VLOOKUP($K119,'Puma Aug'!$A:$O,6,FALSE))</f>
        <v>0</v>
      </c>
      <c r="AK119" s="80" t="str">
        <f>IF(ISNA(VLOOKUP($K119,'Puma Aug'!$A:$O,3,FALSE)),"0",VLOOKUP($K119,'Puma Aug'!$A:$O,3,FALSE))</f>
        <v>0</v>
      </c>
      <c r="AL119" s="80" t="str">
        <f>IF(ISNA(VLOOKUP($K119,'Puma Sep'!$A:$O,6,FALSE)),"0",VLOOKUP($K119,'Puma Sep'!$A:$O,6,FALSE))</f>
        <v>0</v>
      </c>
      <c r="AM119" s="80" t="str">
        <f>IF(ISNA(VLOOKUP($K119,'Puma Sep'!$A:$O,3,FALSE)),"0",VLOOKUP($K119,'Puma Sep'!$A:$O,3,FALSE))</f>
        <v>0</v>
      </c>
      <c r="AN119" s="80" t="str">
        <f>IF(ISNA(VLOOKUP($K119,'Puma Oct'!$A:$O,6,FALSE)),"0",VLOOKUP($K119,'Puma Oct'!$A:$O,6,FALSE))</f>
        <v>0</v>
      </c>
      <c r="AO119" s="80" t="str">
        <f>IF(ISNA(VLOOKUP($K119,'Puma Oct'!$A:$O,3,FALSE)),"0",VLOOKUP($K119,'Puma Oct'!$A:$O,3,FALSE))</f>
        <v>0</v>
      </c>
      <c r="AP119" s="38" t="str">
        <f>IF(ISNA(VLOOKUP($K119,'Puma Nov'!$A:$O,6,FALSE)),"0",VLOOKUP($K119,'Puma Nov'!$A:$O,6,FALSE))</f>
        <v>0</v>
      </c>
      <c r="AQ119" s="38" t="str">
        <f>IF(ISNA(VLOOKUP($K119,'Puma Nov'!$A:$O,3,FALSE)),"0",VLOOKUP($K119,'Puma Nov'!$A:$O,3,FALSE))</f>
        <v>0</v>
      </c>
      <c r="AR119" s="38" t="str">
        <f>IF(ISNA(VLOOKUP($K119,'Puma Dec'!$A:$O,6,FALSE)),"0",VLOOKUP($K119,'Puma Dec'!$A:$O,6,FALSE))</f>
        <v>0</v>
      </c>
      <c r="AS119" s="38" t="str">
        <f>IF(ISNA(VLOOKUP($K119,'Puma Dec'!$A:$O,3,FALSE)),"0",VLOOKUP($K119,'Puma Dec'!$A:$O,3,FALSE))</f>
        <v>0</v>
      </c>
      <c r="AT119" s="51"/>
      <c r="AU119" s="51"/>
    </row>
    <row r="120" spans="1:47" hidden="1" x14ac:dyDescent="0.3">
      <c r="A120" s="47" t="s">
        <v>539</v>
      </c>
      <c r="B120" s="43">
        <v>229396</v>
      </c>
      <c r="C120" s="47" t="s">
        <v>540</v>
      </c>
      <c r="D120" s="51"/>
      <c r="E120" s="51"/>
      <c r="F120" s="47"/>
      <c r="G120" s="120"/>
      <c r="H120" s="121"/>
      <c r="I120" s="51"/>
      <c r="J120" s="47" t="s">
        <v>541</v>
      </c>
      <c r="K120" s="158"/>
      <c r="L120" s="51"/>
      <c r="M120" s="113" t="s">
        <v>35</v>
      </c>
      <c r="N120" s="113" t="s">
        <v>36</v>
      </c>
      <c r="O120" s="113" t="s">
        <v>36</v>
      </c>
      <c r="P120" s="164" t="s">
        <v>542</v>
      </c>
      <c r="Q120" s="69">
        <v>1</v>
      </c>
      <c r="R120" s="116">
        <v>25742</v>
      </c>
      <c r="S120" s="54" t="s">
        <v>38</v>
      </c>
      <c r="T120" s="54"/>
      <c r="U120" s="47"/>
      <c r="V120" s="80" t="str">
        <f>IF(ISNA(VLOOKUP($K120,'Puma Jan'!$A:$O,6,FALSE)),"0",VLOOKUP($K120,'Puma Jan'!$A:$O,6,FALSE))</f>
        <v>0</v>
      </c>
      <c r="W120" s="80" t="str">
        <f>IF(ISNA(VLOOKUP($K120,'Puma Jan'!$A:$O,3,FALSE)),"0",VLOOKUP($K120,'Puma Jan'!$A:$O,3,FALSE))</f>
        <v>0</v>
      </c>
      <c r="X120" s="80" t="str">
        <f>IF(ISNA(VLOOKUP($K120,'Puma Feb'!$A:$O,6,FALSE)),"0",VLOOKUP($K120,'Puma Feb'!$A:$O,6,FALSE))</f>
        <v>0</v>
      </c>
      <c r="Y120" s="80" t="str">
        <f>IF(ISNA(VLOOKUP($K120,'Puma Feb'!$A:$O,3,FALSE)),"0",VLOOKUP($K120,'Puma Feb'!$A:$O,3,FALSE))</f>
        <v>0</v>
      </c>
      <c r="Z120" s="80" t="str">
        <f>IF(ISNA(VLOOKUP($K120,'Puma March'!$A:$O,6,FALSE)),"0",VLOOKUP($K120,'Puma March'!$A:$O,6,FALSE))</f>
        <v>0</v>
      </c>
      <c r="AA120" s="80" t="str">
        <f>IF(ISNA(VLOOKUP($K120,'Puma March'!$A:$O,3,FALSE)),"0",VLOOKUP($K120,'Puma March'!$A:$O,3,FALSE))</f>
        <v>0</v>
      </c>
      <c r="AB120" s="80" t="str">
        <f>IF(ISNA(VLOOKUP($K120,'Puma April'!$A:$O,6,FALSE)),"0",VLOOKUP($K120,'Puma April'!$A:$O,6,FALSE))</f>
        <v>0</v>
      </c>
      <c r="AC120" s="80" t="str">
        <f>IF(ISNA(VLOOKUP($K120,'Puma April'!$A:$O,3,FALSE)),"0",VLOOKUP($K120,'Puma April'!$A:$O,3,FALSE))</f>
        <v>0</v>
      </c>
      <c r="AD120" s="80" t="str">
        <f>IF(ISNA(VLOOKUP($K120,'Puma May'!$A:$O,6,FALSE)),"0",VLOOKUP($K120,'Puma May'!$A:$O,6,FALSE))</f>
        <v>0</v>
      </c>
      <c r="AE120" s="80" t="str">
        <f>IF(ISNA(VLOOKUP($K120,'Puma May'!$A:$O,3,FALSE)),"0",VLOOKUP($K120,'Puma May'!$A:$O,3,FALSE))</f>
        <v>0</v>
      </c>
      <c r="AF120" s="80" t="str">
        <f>IF(ISNA(VLOOKUP($K120,'Puma June'!$A:$O,6,FALSE)),"0",VLOOKUP($K120,'Puma June'!$A:$O,6,FALSE))</f>
        <v>0</v>
      </c>
      <c r="AG120" s="80" t="str">
        <f>IF(ISNA(VLOOKUP($K120,'Puma June'!$A:$O,3,FALSE)),"0",VLOOKUP($K120,'Puma June'!$A:$O,3,FALSE))</f>
        <v>0</v>
      </c>
      <c r="AH120" s="80" t="str">
        <f>IF(ISNA(VLOOKUP($K120,'Puma July'!$A:$O,6,FALSE)),"0",VLOOKUP($K120,'Puma July'!$A:$O,6,FALSE))</f>
        <v>0</v>
      </c>
      <c r="AI120" s="80" t="str">
        <f>IF(ISNA(VLOOKUP($K120,'Puma July'!$A:$O,3,FALSE)),"0",VLOOKUP($K120,'Puma July'!$A:$O,3,FALSE))</f>
        <v>0</v>
      </c>
      <c r="AJ120" s="80" t="str">
        <f>IF(ISNA(VLOOKUP($K120,'Puma Aug'!$A:$O,6,FALSE)),"0",VLOOKUP($K120,'Puma Aug'!$A:$O,6,FALSE))</f>
        <v>0</v>
      </c>
      <c r="AK120" s="80" t="str">
        <f>IF(ISNA(VLOOKUP($K120,'Puma Aug'!$A:$O,3,FALSE)),"0",VLOOKUP($K120,'Puma Aug'!$A:$O,3,FALSE))</f>
        <v>0</v>
      </c>
      <c r="AL120" s="80" t="str">
        <f>IF(ISNA(VLOOKUP($K120,'Puma Sep'!$A:$O,6,FALSE)),"0",VLOOKUP($K120,'Puma Sep'!$A:$O,6,FALSE))</f>
        <v>0</v>
      </c>
      <c r="AM120" s="80" t="str">
        <f>IF(ISNA(VLOOKUP($K120,'Puma Sep'!$A:$O,3,FALSE)),"0",VLOOKUP($K120,'Puma Sep'!$A:$O,3,FALSE))</f>
        <v>0</v>
      </c>
      <c r="AN120" s="80" t="str">
        <f>IF(ISNA(VLOOKUP($K120,'Puma Oct'!$A:$O,6,FALSE)),"0",VLOOKUP($K120,'Puma Oct'!$A:$O,6,FALSE))</f>
        <v>0</v>
      </c>
      <c r="AO120" s="80" t="str">
        <f>IF(ISNA(VLOOKUP($K120,'Puma Oct'!$A:$O,3,FALSE)),"0",VLOOKUP($K120,'Puma Oct'!$A:$O,3,FALSE))</f>
        <v>0</v>
      </c>
      <c r="AP120" s="38" t="str">
        <f>IF(ISNA(VLOOKUP($K120,'Puma Nov'!$A:$O,6,FALSE)),"0",VLOOKUP($K120,'Puma Nov'!$A:$O,6,FALSE))</f>
        <v>0</v>
      </c>
      <c r="AQ120" s="38" t="str">
        <f>IF(ISNA(VLOOKUP($K120,'Puma Nov'!$A:$O,3,FALSE)),"0",VLOOKUP($K120,'Puma Nov'!$A:$O,3,FALSE))</f>
        <v>0</v>
      </c>
      <c r="AR120" s="38" t="str">
        <f>IF(ISNA(VLOOKUP($K120,'Puma Dec'!$A:$O,6,FALSE)),"0",VLOOKUP($K120,'Puma Dec'!$A:$O,6,FALSE))</f>
        <v>0</v>
      </c>
      <c r="AS120" s="38" t="str">
        <f>IF(ISNA(VLOOKUP($K120,'Puma Dec'!$A:$O,3,FALSE)),"0",VLOOKUP($K120,'Puma Dec'!$A:$O,3,FALSE))</f>
        <v>0</v>
      </c>
      <c r="AT120" s="51"/>
      <c r="AU120" s="51"/>
    </row>
    <row r="121" spans="1:47" hidden="1" x14ac:dyDescent="0.3">
      <c r="A121" s="47" t="s">
        <v>543</v>
      </c>
      <c r="B121" s="43">
        <v>229445</v>
      </c>
      <c r="C121" s="47" t="s">
        <v>544</v>
      </c>
      <c r="D121" s="51"/>
      <c r="E121" s="51"/>
      <c r="F121" s="47" t="s">
        <v>545</v>
      </c>
      <c r="G121" s="120"/>
      <c r="H121" s="121"/>
      <c r="I121" s="51"/>
      <c r="J121" s="47" t="s">
        <v>257</v>
      </c>
      <c r="K121" s="158"/>
      <c r="L121" s="51"/>
      <c r="M121" s="113" t="s">
        <v>35</v>
      </c>
      <c r="N121" s="113" t="s">
        <v>36</v>
      </c>
      <c r="O121" s="113" t="s">
        <v>36</v>
      </c>
      <c r="P121" s="164" t="s">
        <v>458</v>
      </c>
      <c r="Q121" s="69">
        <v>1</v>
      </c>
      <c r="R121" s="116">
        <v>25742</v>
      </c>
      <c r="S121" s="54" t="s">
        <v>459</v>
      </c>
      <c r="T121" s="54"/>
      <c r="U121" s="47"/>
      <c r="V121" s="80" t="str">
        <f>IF(ISNA(VLOOKUP($K121,'Puma Jan'!$A:$O,6,FALSE)),"0",VLOOKUP($K121,'Puma Jan'!$A:$O,6,FALSE))</f>
        <v>0</v>
      </c>
      <c r="W121" s="80" t="str">
        <f>IF(ISNA(VLOOKUP($K121,'Puma Jan'!$A:$O,3,FALSE)),"0",VLOOKUP($K121,'Puma Jan'!$A:$O,3,FALSE))</f>
        <v>0</v>
      </c>
      <c r="X121" s="80" t="str">
        <f>IF(ISNA(VLOOKUP($K121,'Puma Feb'!$A:$O,6,FALSE)),"0",VLOOKUP($K121,'Puma Feb'!$A:$O,6,FALSE))</f>
        <v>0</v>
      </c>
      <c r="Y121" s="80" t="str">
        <f>IF(ISNA(VLOOKUP($K121,'Puma Feb'!$A:$O,3,FALSE)),"0",VLOOKUP($K121,'Puma Feb'!$A:$O,3,FALSE))</f>
        <v>0</v>
      </c>
      <c r="Z121" s="80" t="str">
        <f>IF(ISNA(VLOOKUP($K121,'Puma March'!$A:$O,6,FALSE)),"0",VLOOKUP($K121,'Puma March'!$A:$O,6,FALSE))</f>
        <v>0</v>
      </c>
      <c r="AA121" s="80" t="str">
        <f>IF(ISNA(VLOOKUP($K121,'Puma March'!$A:$O,3,FALSE)),"0",VLOOKUP($K121,'Puma March'!$A:$O,3,FALSE))</f>
        <v>0</v>
      </c>
      <c r="AB121" s="80" t="str">
        <f>IF(ISNA(VLOOKUP($K121,'Puma April'!$A:$O,6,FALSE)),"0",VLOOKUP($K121,'Puma April'!$A:$O,6,FALSE))</f>
        <v>0</v>
      </c>
      <c r="AC121" s="80" t="str">
        <f>IF(ISNA(VLOOKUP($K121,'Puma April'!$A:$O,3,FALSE)),"0",VLOOKUP($K121,'Puma April'!$A:$O,3,FALSE))</f>
        <v>0</v>
      </c>
      <c r="AD121" s="80" t="str">
        <f>IF(ISNA(VLOOKUP($K121,'Puma May'!$A:$O,6,FALSE)),"0",VLOOKUP($K121,'Puma May'!$A:$O,6,FALSE))</f>
        <v>0</v>
      </c>
      <c r="AE121" s="80" t="str">
        <f>IF(ISNA(VLOOKUP($K121,'Puma May'!$A:$O,3,FALSE)),"0",VLOOKUP($K121,'Puma May'!$A:$O,3,FALSE))</f>
        <v>0</v>
      </c>
      <c r="AF121" s="80" t="str">
        <f>IF(ISNA(VLOOKUP($K121,'Puma June'!$A:$O,6,FALSE)),"0",VLOOKUP($K121,'Puma June'!$A:$O,6,FALSE))</f>
        <v>0</v>
      </c>
      <c r="AG121" s="80" t="str">
        <f>IF(ISNA(VLOOKUP($K121,'Puma June'!$A:$O,3,FALSE)),"0",VLOOKUP($K121,'Puma June'!$A:$O,3,FALSE))</f>
        <v>0</v>
      </c>
      <c r="AH121" s="80" t="str">
        <f>IF(ISNA(VLOOKUP($K121,'Puma July'!$A:$O,6,FALSE)),"0",VLOOKUP($K121,'Puma July'!$A:$O,6,FALSE))</f>
        <v>0</v>
      </c>
      <c r="AI121" s="80" t="str">
        <f>IF(ISNA(VLOOKUP($K121,'Puma July'!$A:$O,3,FALSE)),"0",VLOOKUP($K121,'Puma July'!$A:$O,3,FALSE))</f>
        <v>0</v>
      </c>
      <c r="AJ121" s="80" t="str">
        <f>IF(ISNA(VLOOKUP($K121,'Puma Aug'!$A:$O,6,FALSE)),"0",VLOOKUP($K121,'Puma Aug'!$A:$O,6,FALSE))</f>
        <v>0</v>
      </c>
      <c r="AK121" s="80" t="str">
        <f>IF(ISNA(VLOOKUP($K121,'Puma Aug'!$A:$O,3,FALSE)),"0",VLOOKUP($K121,'Puma Aug'!$A:$O,3,FALSE))</f>
        <v>0</v>
      </c>
      <c r="AL121" s="80" t="str">
        <f>IF(ISNA(VLOOKUP($K121,'Puma Sep'!$A:$O,6,FALSE)),"0",VLOOKUP($K121,'Puma Sep'!$A:$O,6,FALSE))</f>
        <v>0</v>
      </c>
      <c r="AM121" s="80" t="str">
        <f>IF(ISNA(VLOOKUP($K121,'Puma Sep'!$A:$O,3,FALSE)),"0",VLOOKUP($K121,'Puma Sep'!$A:$O,3,FALSE))</f>
        <v>0</v>
      </c>
      <c r="AN121" s="80" t="str">
        <f>IF(ISNA(VLOOKUP($K121,'Puma Oct'!$A:$O,6,FALSE)),"0",VLOOKUP($K121,'Puma Oct'!$A:$O,6,FALSE))</f>
        <v>0</v>
      </c>
      <c r="AO121" s="80" t="str">
        <f>IF(ISNA(VLOOKUP($K121,'Puma Oct'!$A:$O,3,FALSE)),"0",VLOOKUP($K121,'Puma Oct'!$A:$O,3,FALSE))</f>
        <v>0</v>
      </c>
      <c r="AP121" s="38" t="str">
        <f>IF(ISNA(VLOOKUP($K121,'Puma Nov'!$A:$O,6,FALSE)),"0",VLOOKUP($K121,'Puma Nov'!$A:$O,6,FALSE))</f>
        <v>0</v>
      </c>
      <c r="AQ121" s="38" t="str">
        <f>IF(ISNA(VLOOKUP($K121,'Puma Nov'!$A:$O,3,FALSE)),"0",VLOOKUP($K121,'Puma Nov'!$A:$O,3,FALSE))</f>
        <v>0</v>
      </c>
      <c r="AR121" s="38" t="str">
        <f>IF(ISNA(VLOOKUP($K121,'Puma Dec'!$A:$O,6,FALSE)),"0",VLOOKUP($K121,'Puma Dec'!$A:$O,6,FALSE))</f>
        <v>0</v>
      </c>
      <c r="AS121" s="38" t="str">
        <f>IF(ISNA(VLOOKUP($K121,'Puma Dec'!$A:$O,3,FALSE)),"0",VLOOKUP($K121,'Puma Dec'!$A:$O,3,FALSE))</f>
        <v>0</v>
      </c>
      <c r="AT121" s="51"/>
      <c r="AU121" s="51"/>
    </row>
    <row r="122" spans="1:47" hidden="1" x14ac:dyDescent="0.3">
      <c r="A122" s="47" t="s">
        <v>546</v>
      </c>
      <c r="B122" s="43">
        <v>232058</v>
      </c>
      <c r="C122" s="167" t="s">
        <v>547</v>
      </c>
      <c r="D122" s="51"/>
      <c r="E122" s="51"/>
      <c r="F122" s="167" t="s">
        <v>548</v>
      </c>
      <c r="G122" s="120"/>
      <c r="H122" s="121"/>
      <c r="I122" s="51"/>
      <c r="J122" s="167" t="s">
        <v>172</v>
      </c>
      <c r="K122" s="158"/>
      <c r="L122" s="51"/>
      <c r="M122" s="113" t="s">
        <v>35</v>
      </c>
      <c r="N122" s="113" t="s">
        <v>36</v>
      </c>
      <c r="O122" s="113" t="s">
        <v>36</v>
      </c>
      <c r="P122" s="164" t="s">
        <v>416</v>
      </c>
      <c r="Q122" s="69">
        <v>1</v>
      </c>
      <c r="R122" s="116">
        <v>25742</v>
      </c>
      <c r="S122" s="54" t="s">
        <v>417</v>
      </c>
      <c r="T122" s="54"/>
      <c r="U122" s="47"/>
      <c r="V122" s="80" t="str">
        <f>IF(ISNA(VLOOKUP($K122,'Puma Jan'!$A:$O,6,FALSE)),"0",VLOOKUP($K122,'Puma Jan'!$A:$O,6,FALSE))</f>
        <v>0</v>
      </c>
      <c r="W122" s="80" t="str">
        <f>IF(ISNA(VLOOKUP($K122,'Puma Jan'!$A:$O,3,FALSE)),"0",VLOOKUP($K122,'Puma Jan'!$A:$O,3,FALSE))</f>
        <v>0</v>
      </c>
      <c r="X122" s="80" t="str">
        <f>IF(ISNA(VLOOKUP($K122,'Puma Feb'!$A:$O,6,FALSE)),"0",VLOOKUP($K122,'Puma Feb'!$A:$O,6,FALSE))</f>
        <v>0</v>
      </c>
      <c r="Y122" s="80" t="str">
        <f>IF(ISNA(VLOOKUP($K122,'Puma Feb'!$A:$O,3,FALSE)),"0",VLOOKUP($K122,'Puma Feb'!$A:$O,3,FALSE))</f>
        <v>0</v>
      </c>
      <c r="Z122" s="80" t="str">
        <f>IF(ISNA(VLOOKUP($K122,'Puma March'!$A:$O,6,FALSE)),"0",VLOOKUP($K122,'Puma March'!$A:$O,6,FALSE))</f>
        <v>0</v>
      </c>
      <c r="AA122" s="80" t="str">
        <f>IF(ISNA(VLOOKUP($K122,'Puma March'!$A:$O,3,FALSE)),"0",VLOOKUP($K122,'Puma March'!$A:$O,3,FALSE))</f>
        <v>0</v>
      </c>
      <c r="AB122" s="80" t="str">
        <f>IF(ISNA(VLOOKUP($K122,'Puma April'!$A:$O,6,FALSE)),"0",VLOOKUP($K122,'Puma April'!$A:$O,6,FALSE))</f>
        <v>0</v>
      </c>
      <c r="AC122" s="80" t="str">
        <f>IF(ISNA(VLOOKUP($K122,'Puma April'!$A:$O,3,FALSE)),"0",VLOOKUP($K122,'Puma April'!$A:$O,3,FALSE))</f>
        <v>0</v>
      </c>
      <c r="AD122" s="80" t="str">
        <f>IF(ISNA(VLOOKUP($K122,'Puma May'!$A:$O,6,FALSE)),"0",VLOOKUP($K122,'Puma May'!$A:$O,6,FALSE))</f>
        <v>0</v>
      </c>
      <c r="AE122" s="80" t="str">
        <f>IF(ISNA(VLOOKUP($K122,'Puma May'!$A:$O,3,FALSE)),"0",VLOOKUP($K122,'Puma May'!$A:$O,3,FALSE))</f>
        <v>0</v>
      </c>
      <c r="AF122" s="80" t="str">
        <f>IF(ISNA(VLOOKUP($K122,'Puma June'!$A:$O,6,FALSE)),"0",VLOOKUP($K122,'Puma June'!$A:$O,6,FALSE))</f>
        <v>0</v>
      </c>
      <c r="AG122" s="80" t="str">
        <f>IF(ISNA(VLOOKUP($K122,'Puma June'!$A:$O,3,FALSE)),"0",VLOOKUP($K122,'Puma June'!$A:$O,3,FALSE))</f>
        <v>0</v>
      </c>
      <c r="AH122" s="80" t="str">
        <f>IF(ISNA(VLOOKUP($K122,'Puma July'!$A:$O,6,FALSE)),"0",VLOOKUP($K122,'Puma July'!$A:$O,6,FALSE))</f>
        <v>0</v>
      </c>
      <c r="AI122" s="80" t="str">
        <f>IF(ISNA(VLOOKUP($K122,'Puma July'!$A:$O,3,FALSE)),"0",VLOOKUP($K122,'Puma July'!$A:$O,3,FALSE))</f>
        <v>0</v>
      </c>
      <c r="AJ122" s="80" t="str">
        <f>IF(ISNA(VLOOKUP($K122,'Puma Aug'!$A:$O,6,FALSE)),"0",VLOOKUP($K122,'Puma Aug'!$A:$O,6,FALSE))</f>
        <v>0</v>
      </c>
      <c r="AK122" s="80" t="str">
        <f>IF(ISNA(VLOOKUP($K122,'Puma Aug'!$A:$O,3,FALSE)),"0",VLOOKUP($K122,'Puma Aug'!$A:$O,3,FALSE))</f>
        <v>0</v>
      </c>
      <c r="AL122" s="80" t="str">
        <f>IF(ISNA(VLOOKUP($K122,'Puma Sep'!$A:$O,6,FALSE)),"0",VLOOKUP($K122,'Puma Sep'!$A:$O,6,FALSE))</f>
        <v>0</v>
      </c>
      <c r="AM122" s="80" t="str">
        <f>IF(ISNA(VLOOKUP($K122,'Puma Sep'!$A:$O,3,FALSE)),"0",VLOOKUP($K122,'Puma Sep'!$A:$O,3,FALSE))</f>
        <v>0</v>
      </c>
      <c r="AN122" s="80" t="str">
        <f>IF(ISNA(VLOOKUP($K122,'Puma Oct'!$A:$O,6,FALSE)),"0",VLOOKUP($K122,'Puma Oct'!$A:$O,6,FALSE))</f>
        <v>0</v>
      </c>
      <c r="AO122" s="80" t="str">
        <f>IF(ISNA(VLOOKUP($K122,'Puma Oct'!$A:$O,3,FALSE)),"0",VLOOKUP($K122,'Puma Oct'!$A:$O,3,FALSE))</f>
        <v>0</v>
      </c>
      <c r="AP122" s="38" t="str">
        <f>IF(ISNA(VLOOKUP($K122,'Puma Nov'!$A:$O,6,FALSE)),"0",VLOOKUP($K122,'Puma Nov'!$A:$O,6,FALSE))</f>
        <v>0</v>
      </c>
      <c r="AQ122" s="38" t="str">
        <f>IF(ISNA(VLOOKUP($K122,'Puma Nov'!$A:$O,3,FALSE)),"0",VLOOKUP($K122,'Puma Nov'!$A:$O,3,FALSE))</f>
        <v>0</v>
      </c>
      <c r="AR122" s="38" t="str">
        <f>IF(ISNA(VLOOKUP($K122,'Puma Dec'!$A:$O,6,FALSE)),"0",VLOOKUP($K122,'Puma Dec'!$A:$O,6,FALSE))</f>
        <v>0</v>
      </c>
      <c r="AS122" s="38" t="str">
        <f>IF(ISNA(VLOOKUP($K122,'Puma Dec'!$A:$O,3,FALSE)),"0",VLOOKUP($K122,'Puma Dec'!$A:$O,3,FALSE))</f>
        <v>0</v>
      </c>
      <c r="AT122" s="51"/>
      <c r="AU122" s="51"/>
    </row>
    <row r="123" spans="1:47" hidden="1" x14ac:dyDescent="0.3">
      <c r="A123" s="47" t="s">
        <v>549</v>
      </c>
      <c r="B123" s="43">
        <v>232154</v>
      </c>
      <c r="C123" s="47" t="s">
        <v>550</v>
      </c>
      <c r="D123" s="51"/>
      <c r="E123" s="51"/>
      <c r="F123" s="47"/>
      <c r="G123" s="120"/>
      <c r="H123" s="121"/>
      <c r="I123" s="51"/>
      <c r="J123" s="47" t="s">
        <v>551</v>
      </c>
      <c r="K123" s="158"/>
      <c r="L123" s="51"/>
      <c r="M123" s="113" t="s">
        <v>35</v>
      </c>
      <c r="N123" s="113" t="s">
        <v>36</v>
      </c>
      <c r="O123" s="113" t="s">
        <v>36</v>
      </c>
      <c r="P123" s="164" t="s">
        <v>102</v>
      </c>
      <c r="Q123" s="69">
        <v>1</v>
      </c>
      <c r="R123" s="116">
        <v>25742</v>
      </c>
      <c r="S123" s="54" t="s">
        <v>73</v>
      </c>
      <c r="T123" s="54"/>
      <c r="U123" s="47"/>
      <c r="V123" s="80" t="str">
        <f>IF(ISNA(VLOOKUP($K123,'Puma Jan'!$A:$O,6,FALSE)),"0",VLOOKUP($K123,'Puma Jan'!$A:$O,6,FALSE))</f>
        <v>0</v>
      </c>
      <c r="W123" s="80" t="str">
        <f>IF(ISNA(VLOOKUP($K123,'Puma Jan'!$A:$O,3,FALSE)),"0",VLOOKUP($K123,'Puma Jan'!$A:$O,3,FALSE))</f>
        <v>0</v>
      </c>
      <c r="X123" s="80" t="str">
        <f>IF(ISNA(VLOOKUP($K123,'Puma Feb'!$A:$O,6,FALSE)),"0",VLOOKUP($K123,'Puma Feb'!$A:$O,6,FALSE))</f>
        <v>0</v>
      </c>
      <c r="Y123" s="80" t="str">
        <f>IF(ISNA(VLOOKUP($K123,'Puma Feb'!$A:$O,3,FALSE)),"0",VLOOKUP($K123,'Puma Feb'!$A:$O,3,FALSE))</f>
        <v>0</v>
      </c>
      <c r="Z123" s="80" t="str">
        <f>IF(ISNA(VLOOKUP($K123,'Puma March'!$A:$O,6,FALSE)),"0",VLOOKUP($K123,'Puma March'!$A:$O,6,FALSE))</f>
        <v>0</v>
      </c>
      <c r="AA123" s="80" t="str">
        <f>IF(ISNA(VLOOKUP($K123,'Puma March'!$A:$O,3,FALSE)),"0",VLOOKUP($K123,'Puma March'!$A:$O,3,FALSE))</f>
        <v>0</v>
      </c>
      <c r="AB123" s="80" t="str">
        <f>IF(ISNA(VLOOKUP($K123,'Puma April'!$A:$O,6,FALSE)),"0",VLOOKUP($K123,'Puma April'!$A:$O,6,FALSE))</f>
        <v>0</v>
      </c>
      <c r="AC123" s="80" t="str">
        <f>IF(ISNA(VLOOKUP($K123,'Puma April'!$A:$O,3,FALSE)),"0",VLOOKUP($K123,'Puma April'!$A:$O,3,FALSE))</f>
        <v>0</v>
      </c>
      <c r="AD123" s="80" t="str">
        <f>IF(ISNA(VLOOKUP($K123,'Puma May'!$A:$O,6,FALSE)),"0",VLOOKUP($K123,'Puma May'!$A:$O,6,FALSE))</f>
        <v>0</v>
      </c>
      <c r="AE123" s="80" t="str">
        <f>IF(ISNA(VLOOKUP($K123,'Puma May'!$A:$O,3,FALSE)),"0",VLOOKUP($K123,'Puma May'!$A:$O,3,FALSE))</f>
        <v>0</v>
      </c>
      <c r="AF123" s="80" t="str">
        <f>IF(ISNA(VLOOKUP($K123,'Puma June'!$A:$O,6,FALSE)),"0",VLOOKUP($K123,'Puma June'!$A:$O,6,FALSE))</f>
        <v>0</v>
      </c>
      <c r="AG123" s="80" t="str">
        <f>IF(ISNA(VLOOKUP($K123,'Puma June'!$A:$O,3,FALSE)),"0",VLOOKUP($K123,'Puma June'!$A:$O,3,FALSE))</f>
        <v>0</v>
      </c>
      <c r="AH123" s="80" t="str">
        <f>IF(ISNA(VLOOKUP($K123,'Puma July'!$A:$O,6,FALSE)),"0",VLOOKUP($K123,'Puma July'!$A:$O,6,FALSE))</f>
        <v>0</v>
      </c>
      <c r="AI123" s="80" t="str">
        <f>IF(ISNA(VLOOKUP($K123,'Puma July'!$A:$O,3,FALSE)),"0",VLOOKUP($K123,'Puma July'!$A:$O,3,FALSE))</f>
        <v>0</v>
      </c>
      <c r="AJ123" s="80" t="str">
        <f>IF(ISNA(VLOOKUP($K123,'Puma Aug'!$A:$O,6,FALSE)),"0",VLOOKUP($K123,'Puma Aug'!$A:$O,6,FALSE))</f>
        <v>0</v>
      </c>
      <c r="AK123" s="80" t="str">
        <f>IF(ISNA(VLOOKUP($K123,'Puma Aug'!$A:$O,3,FALSE)),"0",VLOOKUP($K123,'Puma Aug'!$A:$O,3,FALSE))</f>
        <v>0</v>
      </c>
      <c r="AL123" s="80" t="str">
        <f>IF(ISNA(VLOOKUP($K123,'Puma Sep'!$A:$O,6,FALSE)),"0",VLOOKUP($K123,'Puma Sep'!$A:$O,6,FALSE))</f>
        <v>0</v>
      </c>
      <c r="AM123" s="80" t="str">
        <f>IF(ISNA(VLOOKUP($K123,'Puma Sep'!$A:$O,3,FALSE)),"0",VLOOKUP($K123,'Puma Sep'!$A:$O,3,FALSE))</f>
        <v>0</v>
      </c>
      <c r="AN123" s="80" t="str">
        <f>IF(ISNA(VLOOKUP($K123,'Puma Oct'!$A:$O,6,FALSE)),"0",VLOOKUP($K123,'Puma Oct'!$A:$O,6,FALSE))</f>
        <v>0</v>
      </c>
      <c r="AO123" s="80" t="str">
        <f>IF(ISNA(VLOOKUP($K123,'Puma Oct'!$A:$O,3,FALSE)),"0",VLOOKUP($K123,'Puma Oct'!$A:$O,3,FALSE))</f>
        <v>0</v>
      </c>
      <c r="AP123" s="38" t="str">
        <f>IF(ISNA(VLOOKUP($K123,'Puma Nov'!$A:$O,6,FALSE)),"0",VLOOKUP($K123,'Puma Nov'!$A:$O,6,FALSE))</f>
        <v>0</v>
      </c>
      <c r="AQ123" s="38" t="str">
        <f>IF(ISNA(VLOOKUP($K123,'Puma Nov'!$A:$O,3,FALSE)),"0",VLOOKUP($K123,'Puma Nov'!$A:$O,3,FALSE))</f>
        <v>0</v>
      </c>
      <c r="AR123" s="38" t="str">
        <f>IF(ISNA(VLOOKUP($K123,'Puma Dec'!$A:$O,6,FALSE)),"0",VLOOKUP($K123,'Puma Dec'!$A:$O,6,FALSE))</f>
        <v>0</v>
      </c>
      <c r="AS123" s="38" t="str">
        <f>IF(ISNA(VLOOKUP($K123,'Puma Dec'!$A:$O,3,FALSE)),"0",VLOOKUP($K123,'Puma Dec'!$A:$O,3,FALSE))</f>
        <v>0</v>
      </c>
      <c r="AT123" s="51"/>
      <c r="AU123" s="51"/>
    </row>
    <row r="124" spans="1:47" hidden="1" x14ac:dyDescent="0.3">
      <c r="A124" s="47" t="s">
        <v>552</v>
      </c>
      <c r="B124" s="43">
        <v>232155</v>
      </c>
      <c r="C124" s="47" t="s">
        <v>553</v>
      </c>
      <c r="D124" s="51"/>
      <c r="E124" s="51"/>
      <c r="F124" s="47" t="s">
        <v>554</v>
      </c>
      <c r="G124" s="120"/>
      <c r="H124" s="121"/>
      <c r="I124" s="51"/>
      <c r="J124" s="47" t="s">
        <v>551</v>
      </c>
      <c r="K124" s="158"/>
      <c r="L124" s="51"/>
      <c r="M124" s="113" t="s">
        <v>35</v>
      </c>
      <c r="N124" s="113" t="s">
        <v>36</v>
      </c>
      <c r="O124" s="113" t="s">
        <v>36</v>
      </c>
      <c r="P124" s="164" t="s">
        <v>102</v>
      </c>
      <c r="Q124" s="69">
        <v>1</v>
      </c>
      <c r="R124" s="116">
        <v>25742</v>
      </c>
      <c r="S124" s="54" t="s">
        <v>73</v>
      </c>
      <c r="T124" s="54"/>
      <c r="U124" s="47"/>
      <c r="V124" s="80" t="str">
        <f>IF(ISNA(VLOOKUP($K124,'Puma Jan'!$A:$O,6,FALSE)),"0",VLOOKUP($K124,'Puma Jan'!$A:$O,6,FALSE))</f>
        <v>0</v>
      </c>
      <c r="W124" s="80" t="str">
        <f>IF(ISNA(VLOOKUP($K124,'Puma Jan'!$A:$O,3,FALSE)),"0",VLOOKUP($K124,'Puma Jan'!$A:$O,3,FALSE))</f>
        <v>0</v>
      </c>
      <c r="X124" s="80" t="str">
        <f>IF(ISNA(VLOOKUP($K124,'Puma Feb'!$A:$O,6,FALSE)),"0",VLOOKUP($K124,'Puma Feb'!$A:$O,6,FALSE))</f>
        <v>0</v>
      </c>
      <c r="Y124" s="80" t="str">
        <f>IF(ISNA(VLOOKUP($K124,'Puma Feb'!$A:$O,3,FALSE)),"0",VLOOKUP($K124,'Puma Feb'!$A:$O,3,FALSE))</f>
        <v>0</v>
      </c>
      <c r="Z124" s="80" t="str">
        <f>IF(ISNA(VLOOKUP($K124,'Puma March'!$A:$O,6,FALSE)),"0",VLOOKUP($K124,'Puma March'!$A:$O,6,FALSE))</f>
        <v>0</v>
      </c>
      <c r="AA124" s="80" t="str">
        <f>IF(ISNA(VLOOKUP($K124,'Puma March'!$A:$O,3,FALSE)),"0",VLOOKUP($K124,'Puma March'!$A:$O,3,FALSE))</f>
        <v>0</v>
      </c>
      <c r="AB124" s="80" t="str">
        <f>IF(ISNA(VLOOKUP($K124,'Puma April'!$A:$O,6,FALSE)),"0",VLOOKUP($K124,'Puma April'!$A:$O,6,FALSE))</f>
        <v>0</v>
      </c>
      <c r="AC124" s="80" t="str">
        <f>IF(ISNA(VLOOKUP($K124,'Puma April'!$A:$O,3,FALSE)),"0",VLOOKUP($K124,'Puma April'!$A:$O,3,FALSE))</f>
        <v>0</v>
      </c>
      <c r="AD124" s="80" t="str">
        <f>IF(ISNA(VLOOKUP($K124,'Puma May'!$A:$O,6,FALSE)),"0",VLOOKUP($K124,'Puma May'!$A:$O,6,FALSE))</f>
        <v>0</v>
      </c>
      <c r="AE124" s="80" t="str">
        <f>IF(ISNA(VLOOKUP($K124,'Puma May'!$A:$O,3,FALSE)),"0",VLOOKUP($K124,'Puma May'!$A:$O,3,FALSE))</f>
        <v>0</v>
      </c>
      <c r="AF124" s="80" t="str">
        <f>IF(ISNA(VLOOKUP($K124,'Puma June'!$A:$O,6,FALSE)),"0",VLOOKUP($K124,'Puma June'!$A:$O,6,FALSE))</f>
        <v>0</v>
      </c>
      <c r="AG124" s="80" t="str">
        <f>IF(ISNA(VLOOKUP($K124,'Puma June'!$A:$O,3,FALSE)),"0",VLOOKUP($K124,'Puma June'!$A:$O,3,FALSE))</f>
        <v>0</v>
      </c>
      <c r="AH124" s="80" t="str">
        <f>IF(ISNA(VLOOKUP($K124,'Puma July'!$A:$O,6,FALSE)),"0",VLOOKUP($K124,'Puma July'!$A:$O,6,FALSE))</f>
        <v>0</v>
      </c>
      <c r="AI124" s="80" t="str">
        <f>IF(ISNA(VLOOKUP($K124,'Puma July'!$A:$O,3,FALSE)),"0",VLOOKUP($K124,'Puma July'!$A:$O,3,FALSE))</f>
        <v>0</v>
      </c>
      <c r="AJ124" s="80" t="str">
        <f>IF(ISNA(VLOOKUP($K124,'Puma Aug'!$A:$O,6,FALSE)),"0",VLOOKUP($K124,'Puma Aug'!$A:$O,6,FALSE))</f>
        <v>0</v>
      </c>
      <c r="AK124" s="80" t="str">
        <f>IF(ISNA(VLOOKUP($K124,'Puma Aug'!$A:$O,3,FALSE)),"0",VLOOKUP($K124,'Puma Aug'!$A:$O,3,FALSE))</f>
        <v>0</v>
      </c>
      <c r="AL124" s="80" t="str">
        <f>IF(ISNA(VLOOKUP($K124,'Puma Sep'!$A:$O,6,FALSE)),"0",VLOOKUP($K124,'Puma Sep'!$A:$O,6,FALSE))</f>
        <v>0</v>
      </c>
      <c r="AM124" s="80" t="str">
        <f>IF(ISNA(VLOOKUP($K124,'Puma Sep'!$A:$O,3,FALSE)),"0",VLOOKUP($K124,'Puma Sep'!$A:$O,3,FALSE))</f>
        <v>0</v>
      </c>
      <c r="AN124" s="80" t="str">
        <f>IF(ISNA(VLOOKUP($K124,'Puma Oct'!$A:$O,6,FALSE)),"0",VLOOKUP($K124,'Puma Oct'!$A:$O,6,FALSE))</f>
        <v>0</v>
      </c>
      <c r="AO124" s="80" t="str">
        <f>IF(ISNA(VLOOKUP($K124,'Puma Oct'!$A:$O,3,FALSE)),"0",VLOOKUP($K124,'Puma Oct'!$A:$O,3,FALSE))</f>
        <v>0</v>
      </c>
      <c r="AP124" s="38" t="str">
        <f>IF(ISNA(VLOOKUP($K124,'Puma Nov'!$A:$O,6,FALSE)),"0",VLOOKUP($K124,'Puma Nov'!$A:$O,6,FALSE))</f>
        <v>0</v>
      </c>
      <c r="AQ124" s="38" t="str">
        <f>IF(ISNA(VLOOKUP($K124,'Puma Nov'!$A:$O,3,FALSE)),"0",VLOOKUP($K124,'Puma Nov'!$A:$O,3,FALSE))</f>
        <v>0</v>
      </c>
      <c r="AR124" s="38" t="str">
        <f>IF(ISNA(VLOOKUP($K124,'Puma Dec'!$A:$O,6,FALSE)),"0",VLOOKUP($K124,'Puma Dec'!$A:$O,6,FALSE))</f>
        <v>0</v>
      </c>
      <c r="AS124" s="38" t="str">
        <f>IF(ISNA(VLOOKUP($K124,'Puma Dec'!$A:$O,3,FALSE)),"0",VLOOKUP($K124,'Puma Dec'!$A:$O,3,FALSE))</f>
        <v>0</v>
      </c>
      <c r="AT124" s="51"/>
      <c r="AU124" s="51"/>
    </row>
    <row r="125" spans="1:47" hidden="1" x14ac:dyDescent="0.3">
      <c r="A125" s="47" t="s">
        <v>555</v>
      </c>
      <c r="B125" s="43">
        <v>232166</v>
      </c>
      <c r="C125" s="167" t="s">
        <v>556</v>
      </c>
      <c r="D125" s="51"/>
      <c r="E125" s="51"/>
      <c r="F125" s="167" t="s">
        <v>557</v>
      </c>
      <c r="G125" s="120"/>
      <c r="H125" s="121"/>
      <c r="I125" s="51"/>
      <c r="J125" s="167" t="s">
        <v>558</v>
      </c>
      <c r="K125" s="158"/>
      <c r="L125" s="51"/>
      <c r="M125" s="113" t="s">
        <v>35</v>
      </c>
      <c r="N125" s="113" t="s">
        <v>36</v>
      </c>
      <c r="O125" s="113" t="s">
        <v>36</v>
      </c>
      <c r="P125" s="164" t="s">
        <v>112</v>
      </c>
      <c r="Q125" s="69">
        <v>1</v>
      </c>
      <c r="R125" s="116">
        <v>25742</v>
      </c>
      <c r="S125" s="54" t="s">
        <v>38</v>
      </c>
      <c r="T125" s="54"/>
      <c r="U125" s="47"/>
      <c r="V125" s="80" t="str">
        <f>IF(ISNA(VLOOKUP($K125,'Puma Jan'!$A:$O,6,FALSE)),"0",VLOOKUP($K125,'Puma Jan'!$A:$O,6,FALSE))</f>
        <v>0</v>
      </c>
      <c r="W125" s="80" t="str">
        <f>IF(ISNA(VLOOKUP($K125,'Puma Jan'!$A:$O,3,FALSE)),"0",VLOOKUP($K125,'Puma Jan'!$A:$O,3,FALSE))</f>
        <v>0</v>
      </c>
      <c r="X125" s="80" t="str">
        <f>IF(ISNA(VLOOKUP($K125,'Puma Feb'!$A:$O,6,FALSE)),"0",VLOOKUP($K125,'Puma Feb'!$A:$O,6,FALSE))</f>
        <v>0</v>
      </c>
      <c r="Y125" s="80" t="str">
        <f>IF(ISNA(VLOOKUP($K125,'Puma Feb'!$A:$O,3,FALSE)),"0",VLOOKUP($K125,'Puma Feb'!$A:$O,3,FALSE))</f>
        <v>0</v>
      </c>
      <c r="Z125" s="80" t="str">
        <f>IF(ISNA(VLOOKUP($K125,'Puma March'!$A:$O,6,FALSE)),"0",VLOOKUP($K125,'Puma March'!$A:$O,6,FALSE))</f>
        <v>0</v>
      </c>
      <c r="AA125" s="80" t="str">
        <f>IF(ISNA(VLOOKUP($K125,'Puma March'!$A:$O,3,FALSE)),"0",VLOOKUP($K125,'Puma March'!$A:$O,3,FALSE))</f>
        <v>0</v>
      </c>
      <c r="AB125" s="80" t="str">
        <f>IF(ISNA(VLOOKUP($K125,'Puma April'!$A:$O,6,FALSE)),"0",VLOOKUP($K125,'Puma April'!$A:$O,6,FALSE))</f>
        <v>0</v>
      </c>
      <c r="AC125" s="80" t="str">
        <f>IF(ISNA(VLOOKUP($K125,'Puma April'!$A:$O,3,FALSE)),"0",VLOOKUP($K125,'Puma April'!$A:$O,3,FALSE))</f>
        <v>0</v>
      </c>
      <c r="AD125" s="80" t="str">
        <f>IF(ISNA(VLOOKUP($K125,'Puma May'!$A:$O,6,FALSE)),"0",VLOOKUP($K125,'Puma May'!$A:$O,6,FALSE))</f>
        <v>0</v>
      </c>
      <c r="AE125" s="80" t="str">
        <f>IF(ISNA(VLOOKUP($K125,'Puma May'!$A:$O,3,FALSE)),"0",VLOOKUP($K125,'Puma May'!$A:$O,3,FALSE))</f>
        <v>0</v>
      </c>
      <c r="AF125" s="80" t="str">
        <f>IF(ISNA(VLOOKUP($K125,'Puma June'!$A:$O,6,FALSE)),"0",VLOOKUP($K125,'Puma June'!$A:$O,6,FALSE))</f>
        <v>0</v>
      </c>
      <c r="AG125" s="80" t="str">
        <f>IF(ISNA(VLOOKUP($K125,'Puma June'!$A:$O,3,FALSE)),"0",VLOOKUP($K125,'Puma June'!$A:$O,3,FALSE))</f>
        <v>0</v>
      </c>
      <c r="AH125" s="80" t="str">
        <f>IF(ISNA(VLOOKUP($K125,'Puma July'!$A:$O,6,FALSE)),"0",VLOOKUP($K125,'Puma July'!$A:$O,6,FALSE))</f>
        <v>0</v>
      </c>
      <c r="AI125" s="80" t="str">
        <f>IF(ISNA(VLOOKUP($K125,'Puma July'!$A:$O,3,FALSE)),"0",VLOOKUP($K125,'Puma July'!$A:$O,3,FALSE))</f>
        <v>0</v>
      </c>
      <c r="AJ125" s="80" t="str">
        <f>IF(ISNA(VLOOKUP($K125,'Puma Aug'!$A:$O,6,FALSE)),"0",VLOOKUP($K125,'Puma Aug'!$A:$O,6,FALSE))</f>
        <v>0</v>
      </c>
      <c r="AK125" s="80" t="str">
        <f>IF(ISNA(VLOOKUP($K125,'Puma Aug'!$A:$O,3,FALSE)),"0",VLOOKUP($K125,'Puma Aug'!$A:$O,3,FALSE))</f>
        <v>0</v>
      </c>
      <c r="AL125" s="80" t="str">
        <f>IF(ISNA(VLOOKUP($K125,'Puma Sep'!$A:$O,6,FALSE)),"0",VLOOKUP($K125,'Puma Sep'!$A:$O,6,FALSE))</f>
        <v>0</v>
      </c>
      <c r="AM125" s="80" t="str">
        <f>IF(ISNA(VLOOKUP($K125,'Puma Sep'!$A:$O,3,FALSE)),"0",VLOOKUP($K125,'Puma Sep'!$A:$O,3,FALSE))</f>
        <v>0</v>
      </c>
      <c r="AN125" s="80" t="str">
        <f>IF(ISNA(VLOOKUP($K125,'Puma Oct'!$A:$O,6,FALSE)),"0",VLOOKUP($K125,'Puma Oct'!$A:$O,6,FALSE))</f>
        <v>0</v>
      </c>
      <c r="AO125" s="80" t="str">
        <f>IF(ISNA(VLOOKUP($K125,'Puma Oct'!$A:$O,3,FALSE)),"0",VLOOKUP($K125,'Puma Oct'!$A:$O,3,FALSE))</f>
        <v>0</v>
      </c>
      <c r="AP125" s="38" t="str">
        <f>IF(ISNA(VLOOKUP($K125,'Puma Nov'!$A:$O,6,FALSE)),"0",VLOOKUP($K125,'Puma Nov'!$A:$O,6,FALSE))</f>
        <v>0</v>
      </c>
      <c r="AQ125" s="38" t="str">
        <f>IF(ISNA(VLOOKUP($K125,'Puma Nov'!$A:$O,3,FALSE)),"0",VLOOKUP($K125,'Puma Nov'!$A:$O,3,FALSE))</f>
        <v>0</v>
      </c>
      <c r="AR125" s="38" t="str">
        <f>IF(ISNA(VLOOKUP($K125,'Puma Dec'!$A:$O,6,FALSE)),"0",VLOOKUP($K125,'Puma Dec'!$A:$O,6,FALSE))</f>
        <v>0</v>
      </c>
      <c r="AS125" s="38" t="str">
        <f>IF(ISNA(VLOOKUP($K125,'Puma Dec'!$A:$O,3,FALSE)),"0",VLOOKUP($K125,'Puma Dec'!$A:$O,3,FALSE))</f>
        <v>0</v>
      </c>
      <c r="AT125" s="51"/>
      <c r="AU125" s="51"/>
    </row>
    <row r="126" spans="1:47" hidden="1" x14ac:dyDescent="0.3">
      <c r="A126" s="47" t="s">
        <v>559</v>
      </c>
      <c r="B126" s="43">
        <v>232351</v>
      </c>
      <c r="C126" s="47" t="s">
        <v>560</v>
      </c>
      <c r="D126" s="51"/>
      <c r="E126" s="51"/>
      <c r="F126" s="47"/>
      <c r="G126" s="120"/>
      <c r="H126" s="121"/>
      <c r="I126" s="51"/>
      <c r="J126" s="47"/>
      <c r="K126" s="158"/>
      <c r="L126" s="51"/>
      <c r="M126" s="113" t="s">
        <v>35</v>
      </c>
      <c r="N126" s="113" t="s">
        <v>36</v>
      </c>
      <c r="O126" s="113" t="s">
        <v>36</v>
      </c>
      <c r="P126" s="164" t="s">
        <v>561</v>
      </c>
      <c r="Q126" s="69">
        <v>1</v>
      </c>
      <c r="R126" s="116">
        <v>25742</v>
      </c>
      <c r="S126" s="54" t="s">
        <v>38</v>
      </c>
      <c r="T126" s="54"/>
      <c r="U126" s="47"/>
      <c r="V126" s="80" t="str">
        <f>IF(ISNA(VLOOKUP($K126,'Puma Jan'!$A:$O,6,FALSE)),"0",VLOOKUP($K126,'Puma Jan'!$A:$O,6,FALSE))</f>
        <v>0</v>
      </c>
      <c r="W126" s="80" t="str">
        <f>IF(ISNA(VLOOKUP($K126,'Puma Jan'!$A:$O,3,FALSE)),"0",VLOOKUP($K126,'Puma Jan'!$A:$O,3,FALSE))</f>
        <v>0</v>
      </c>
      <c r="X126" s="80" t="str">
        <f>IF(ISNA(VLOOKUP($K126,'Puma Feb'!$A:$O,6,FALSE)),"0",VLOOKUP($K126,'Puma Feb'!$A:$O,6,FALSE))</f>
        <v>0</v>
      </c>
      <c r="Y126" s="80" t="str">
        <f>IF(ISNA(VLOOKUP($K126,'Puma Feb'!$A:$O,3,FALSE)),"0",VLOOKUP($K126,'Puma Feb'!$A:$O,3,FALSE))</f>
        <v>0</v>
      </c>
      <c r="Z126" s="80" t="str">
        <f>IF(ISNA(VLOOKUP($K126,'Puma March'!$A:$O,6,FALSE)),"0",VLOOKUP($K126,'Puma March'!$A:$O,6,FALSE))</f>
        <v>0</v>
      </c>
      <c r="AA126" s="80" t="str">
        <f>IF(ISNA(VLOOKUP($K126,'Puma March'!$A:$O,3,FALSE)),"0",VLOOKUP($K126,'Puma March'!$A:$O,3,FALSE))</f>
        <v>0</v>
      </c>
      <c r="AB126" s="80" t="str">
        <f>IF(ISNA(VLOOKUP($K126,'Puma April'!$A:$O,6,FALSE)),"0",VLOOKUP($K126,'Puma April'!$A:$O,6,FALSE))</f>
        <v>0</v>
      </c>
      <c r="AC126" s="80" t="str">
        <f>IF(ISNA(VLOOKUP($K126,'Puma April'!$A:$O,3,FALSE)),"0",VLOOKUP($K126,'Puma April'!$A:$O,3,FALSE))</f>
        <v>0</v>
      </c>
      <c r="AD126" s="80" t="str">
        <f>IF(ISNA(VLOOKUP($K126,'Puma May'!$A:$O,6,FALSE)),"0",VLOOKUP($K126,'Puma May'!$A:$O,6,FALSE))</f>
        <v>0</v>
      </c>
      <c r="AE126" s="80" t="str">
        <f>IF(ISNA(VLOOKUP($K126,'Puma May'!$A:$O,3,FALSE)),"0",VLOOKUP($K126,'Puma May'!$A:$O,3,FALSE))</f>
        <v>0</v>
      </c>
      <c r="AF126" s="80" t="str">
        <f>IF(ISNA(VLOOKUP($K126,'Puma June'!$A:$O,6,FALSE)),"0",VLOOKUP($K126,'Puma June'!$A:$O,6,FALSE))</f>
        <v>0</v>
      </c>
      <c r="AG126" s="80" t="str">
        <f>IF(ISNA(VLOOKUP($K126,'Puma June'!$A:$O,3,FALSE)),"0",VLOOKUP($K126,'Puma June'!$A:$O,3,FALSE))</f>
        <v>0</v>
      </c>
      <c r="AH126" s="80" t="str">
        <f>IF(ISNA(VLOOKUP($K126,'Puma July'!$A:$O,6,FALSE)),"0",VLOOKUP($K126,'Puma July'!$A:$O,6,FALSE))</f>
        <v>0</v>
      </c>
      <c r="AI126" s="80" t="str">
        <f>IF(ISNA(VLOOKUP($K126,'Puma July'!$A:$O,3,FALSE)),"0",VLOOKUP($K126,'Puma July'!$A:$O,3,FALSE))</f>
        <v>0</v>
      </c>
      <c r="AJ126" s="80" t="str">
        <f>IF(ISNA(VLOOKUP($K126,'Puma Aug'!$A:$O,6,FALSE)),"0",VLOOKUP($K126,'Puma Aug'!$A:$O,6,FALSE))</f>
        <v>0</v>
      </c>
      <c r="AK126" s="80" t="str">
        <f>IF(ISNA(VLOOKUP($K126,'Puma Aug'!$A:$O,3,FALSE)),"0",VLOOKUP($K126,'Puma Aug'!$A:$O,3,FALSE))</f>
        <v>0</v>
      </c>
      <c r="AL126" s="80" t="str">
        <f>IF(ISNA(VLOOKUP($K126,'Puma Sep'!$A:$O,6,FALSE)),"0",VLOOKUP($K126,'Puma Sep'!$A:$O,6,FALSE))</f>
        <v>0</v>
      </c>
      <c r="AM126" s="80" t="str">
        <f>IF(ISNA(VLOOKUP($K126,'Puma Sep'!$A:$O,3,FALSE)),"0",VLOOKUP($K126,'Puma Sep'!$A:$O,3,FALSE))</f>
        <v>0</v>
      </c>
      <c r="AN126" s="80" t="str">
        <f>IF(ISNA(VLOOKUP($K126,'Puma Oct'!$A:$O,6,FALSE)),"0",VLOOKUP($K126,'Puma Oct'!$A:$O,6,FALSE))</f>
        <v>0</v>
      </c>
      <c r="AO126" s="80" t="str">
        <f>IF(ISNA(VLOOKUP($K126,'Puma Oct'!$A:$O,3,FALSE)),"0",VLOOKUP($K126,'Puma Oct'!$A:$O,3,FALSE))</f>
        <v>0</v>
      </c>
      <c r="AP126" s="38" t="str">
        <f>IF(ISNA(VLOOKUP($K126,'Puma Nov'!$A:$O,6,FALSE)),"0",VLOOKUP($K126,'Puma Nov'!$A:$O,6,FALSE))</f>
        <v>0</v>
      </c>
      <c r="AQ126" s="38" t="str">
        <f>IF(ISNA(VLOOKUP($K126,'Puma Nov'!$A:$O,3,FALSE)),"0",VLOOKUP($K126,'Puma Nov'!$A:$O,3,FALSE))</f>
        <v>0</v>
      </c>
      <c r="AR126" s="38" t="str">
        <f>IF(ISNA(VLOOKUP($K126,'Puma Dec'!$A:$O,6,FALSE)),"0",VLOOKUP($K126,'Puma Dec'!$A:$O,6,FALSE))</f>
        <v>0</v>
      </c>
      <c r="AS126" s="38" t="str">
        <f>IF(ISNA(VLOOKUP($K126,'Puma Dec'!$A:$O,3,FALSE)),"0",VLOOKUP($K126,'Puma Dec'!$A:$O,3,FALSE))</f>
        <v>0</v>
      </c>
      <c r="AT126" s="51"/>
      <c r="AU126" s="51"/>
    </row>
    <row r="127" spans="1:47" hidden="1" x14ac:dyDescent="0.3">
      <c r="A127" s="47" t="s">
        <v>562</v>
      </c>
      <c r="B127" s="43">
        <v>232352</v>
      </c>
      <c r="C127" s="47" t="s">
        <v>560</v>
      </c>
      <c r="D127" s="51"/>
      <c r="E127" s="51"/>
      <c r="F127" s="47"/>
      <c r="G127" s="120"/>
      <c r="H127" s="121"/>
      <c r="I127" s="51"/>
      <c r="J127" s="47"/>
      <c r="K127" s="158"/>
      <c r="L127" s="51"/>
      <c r="M127" s="113" t="s">
        <v>35</v>
      </c>
      <c r="N127" s="113" t="s">
        <v>36</v>
      </c>
      <c r="O127" s="113" t="s">
        <v>36</v>
      </c>
      <c r="P127" s="164" t="s">
        <v>561</v>
      </c>
      <c r="Q127" s="69">
        <v>1</v>
      </c>
      <c r="R127" s="116">
        <v>25742</v>
      </c>
      <c r="S127" s="54" t="s">
        <v>38</v>
      </c>
      <c r="T127" s="54"/>
      <c r="U127" s="47"/>
      <c r="V127" s="80" t="str">
        <f>IF(ISNA(VLOOKUP($K127,'Puma Jan'!$A:$O,6,FALSE)),"0",VLOOKUP($K127,'Puma Jan'!$A:$O,6,FALSE))</f>
        <v>0</v>
      </c>
      <c r="W127" s="80" t="str">
        <f>IF(ISNA(VLOOKUP($K127,'Puma Jan'!$A:$O,3,FALSE)),"0",VLOOKUP($K127,'Puma Jan'!$A:$O,3,FALSE))</f>
        <v>0</v>
      </c>
      <c r="X127" s="80" t="str">
        <f>IF(ISNA(VLOOKUP($K127,'Puma Feb'!$A:$O,6,FALSE)),"0",VLOOKUP($K127,'Puma Feb'!$A:$O,6,FALSE))</f>
        <v>0</v>
      </c>
      <c r="Y127" s="80" t="str">
        <f>IF(ISNA(VLOOKUP($K127,'Puma Feb'!$A:$O,3,FALSE)),"0",VLOOKUP($K127,'Puma Feb'!$A:$O,3,FALSE))</f>
        <v>0</v>
      </c>
      <c r="Z127" s="80" t="str">
        <f>IF(ISNA(VLOOKUP($K127,'Puma March'!$A:$O,6,FALSE)),"0",VLOOKUP($K127,'Puma March'!$A:$O,6,FALSE))</f>
        <v>0</v>
      </c>
      <c r="AA127" s="80" t="str">
        <f>IF(ISNA(VLOOKUP($K127,'Puma March'!$A:$O,3,FALSE)),"0",VLOOKUP($K127,'Puma March'!$A:$O,3,FALSE))</f>
        <v>0</v>
      </c>
      <c r="AB127" s="80" t="str">
        <f>IF(ISNA(VLOOKUP($K127,'Puma April'!$A:$O,6,FALSE)),"0",VLOOKUP($K127,'Puma April'!$A:$O,6,FALSE))</f>
        <v>0</v>
      </c>
      <c r="AC127" s="80" t="str">
        <f>IF(ISNA(VLOOKUP($K127,'Puma April'!$A:$O,3,FALSE)),"0",VLOOKUP($K127,'Puma April'!$A:$O,3,FALSE))</f>
        <v>0</v>
      </c>
      <c r="AD127" s="80" t="str">
        <f>IF(ISNA(VLOOKUP($K127,'Puma May'!$A:$O,6,FALSE)),"0",VLOOKUP($K127,'Puma May'!$A:$O,6,FALSE))</f>
        <v>0</v>
      </c>
      <c r="AE127" s="80" t="str">
        <f>IF(ISNA(VLOOKUP($K127,'Puma May'!$A:$O,3,FALSE)),"0",VLOOKUP($K127,'Puma May'!$A:$O,3,FALSE))</f>
        <v>0</v>
      </c>
      <c r="AF127" s="80" t="str">
        <f>IF(ISNA(VLOOKUP($K127,'Puma June'!$A:$O,6,FALSE)),"0",VLOOKUP($K127,'Puma June'!$A:$O,6,FALSE))</f>
        <v>0</v>
      </c>
      <c r="AG127" s="80" t="str">
        <f>IF(ISNA(VLOOKUP($K127,'Puma June'!$A:$O,3,FALSE)),"0",VLOOKUP($K127,'Puma June'!$A:$O,3,FALSE))</f>
        <v>0</v>
      </c>
      <c r="AH127" s="80" t="str">
        <f>IF(ISNA(VLOOKUP($K127,'Puma July'!$A:$O,6,FALSE)),"0",VLOOKUP($K127,'Puma July'!$A:$O,6,FALSE))</f>
        <v>0</v>
      </c>
      <c r="AI127" s="80" t="str">
        <f>IF(ISNA(VLOOKUP($K127,'Puma July'!$A:$O,3,FALSE)),"0",VLOOKUP($K127,'Puma July'!$A:$O,3,FALSE))</f>
        <v>0</v>
      </c>
      <c r="AJ127" s="80" t="str">
        <f>IF(ISNA(VLOOKUP($K127,'Puma Aug'!$A:$O,6,FALSE)),"0",VLOOKUP($K127,'Puma Aug'!$A:$O,6,FALSE))</f>
        <v>0</v>
      </c>
      <c r="AK127" s="80" t="str">
        <f>IF(ISNA(VLOOKUP($K127,'Puma Aug'!$A:$O,3,FALSE)),"0",VLOOKUP($K127,'Puma Aug'!$A:$O,3,FALSE))</f>
        <v>0</v>
      </c>
      <c r="AL127" s="80" t="str">
        <f>IF(ISNA(VLOOKUP($K127,'Puma Sep'!$A:$O,6,FALSE)),"0",VLOOKUP($K127,'Puma Sep'!$A:$O,6,FALSE))</f>
        <v>0</v>
      </c>
      <c r="AM127" s="80" t="str">
        <f>IF(ISNA(VLOOKUP($K127,'Puma Sep'!$A:$O,3,FALSE)),"0",VLOOKUP($K127,'Puma Sep'!$A:$O,3,FALSE))</f>
        <v>0</v>
      </c>
      <c r="AN127" s="80" t="str">
        <f>IF(ISNA(VLOOKUP($K127,'Puma Oct'!$A:$O,6,FALSE)),"0",VLOOKUP($K127,'Puma Oct'!$A:$O,6,FALSE))</f>
        <v>0</v>
      </c>
      <c r="AO127" s="80" t="str">
        <f>IF(ISNA(VLOOKUP($K127,'Puma Oct'!$A:$O,3,FALSE)),"0",VLOOKUP($K127,'Puma Oct'!$A:$O,3,FALSE))</f>
        <v>0</v>
      </c>
      <c r="AP127" s="38" t="str">
        <f>IF(ISNA(VLOOKUP($K127,'Puma Nov'!$A:$O,6,FALSE)),"0",VLOOKUP($K127,'Puma Nov'!$A:$O,6,FALSE))</f>
        <v>0</v>
      </c>
      <c r="AQ127" s="38" t="str">
        <f>IF(ISNA(VLOOKUP($K127,'Puma Nov'!$A:$O,3,FALSE)),"0",VLOOKUP($K127,'Puma Nov'!$A:$O,3,FALSE))</f>
        <v>0</v>
      </c>
      <c r="AR127" s="38" t="str">
        <f>IF(ISNA(VLOOKUP($K127,'Puma Dec'!$A:$O,6,FALSE)),"0",VLOOKUP($K127,'Puma Dec'!$A:$O,6,FALSE))</f>
        <v>0</v>
      </c>
      <c r="AS127" s="38" t="str">
        <f>IF(ISNA(VLOOKUP($K127,'Puma Dec'!$A:$O,3,FALSE)),"0",VLOOKUP($K127,'Puma Dec'!$A:$O,3,FALSE))</f>
        <v>0</v>
      </c>
      <c r="AT127" s="51"/>
      <c r="AU127" s="51"/>
    </row>
    <row r="128" spans="1:47" hidden="1" x14ac:dyDescent="0.3">
      <c r="A128" s="47" t="s">
        <v>563</v>
      </c>
      <c r="B128" s="43">
        <v>232353</v>
      </c>
      <c r="C128" s="47" t="s">
        <v>560</v>
      </c>
      <c r="D128" s="51"/>
      <c r="E128" s="51"/>
      <c r="F128" s="47"/>
      <c r="G128" s="120"/>
      <c r="H128" s="121"/>
      <c r="I128" s="51"/>
      <c r="J128" s="47"/>
      <c r="K128" s="158"/>
      <c r="L128" s="51"/>
      <c r="M128" s="113" t="s">
        <v>35</v>
      </c>
      <c r="N128" s="113" t="s">
        <v>36</v>
      </c>
      <c r="O128" s="113" t="s">
        <v>36</v>
      </c>
      <c r="P128" s="164" t="s">
        <v>561</v>
      </c>
      <c r="Q128" s="69">
        <v>1</v>
      </c>
      <c r="R128" s="116">
        <v>25742</v>
      </c>
      <c r="S128" s="54" t="s">
        <v>38</v>
      </c>
      <c r="T128" s="54"/>
      <c r="U128" s="47"/>
      <c r="V128" s="80" t="str">
        <f>IF(ISNA(VLOOKUP($K128,'Puma Jan'!$A:$O,6,FALSE)),"0",VLOOKUP($K128,'Puma Jan'!$A:$O,6,FALSE))</f>
        <v>0</v>
      </c>
      <c r="W128" s="80" t="str">
        <f>IF(ISNA(VLOOKUP($K128,'Puma Jan'!$A:$O,3,FALSE)),"0",VLOOKUP($K128,'Puma Jan'!$A:$O,3,FALSE))</f>
        <v>0</v>
      </c>
      <c r="X128" s="80" t="str">
        <f>IF(ISNA(VLOOKUP($K128,'Puma Feb'!$A:$O,6,FALSE)),"0",VLOOKUP($K128,'Puma Feb'!$A:$O,6,FALSE))</f>
        <v>0</v>
      </c>
      <c r="Y128" s="80" t="str">
        <f>IF(ISNA(VLOOKUP($K128,'Puma Feb'!$A:$O,3,FALSE)),"0",VLOOKUP($K128,'Puma Feb'!$A:$O,3,FALSE))</f>
        <v>0</v>
      </c>
      <c r="Z128" s="80" t="str">
        <f>IF(ISNA(VLOOKUP($K128,'Puma March'!$A:$O,6,FALSE)),"0",VLOOKUP($K128,'Puma March'!$A:$O,6,FALSE))</f>
        <v>0</v>
      </c>
      <c r="AA128" s="80" t="str">
        <f>IF(ISNA(VLOOKUP($K128,'Puma March'!$A:$O,3,FALSE)),"0",VLOOKUP($K128,'Puma March'!$A:$O,3,FALSE))</f>
        <v>0</v>
      </c>
      <c r="AB128" s="80" t="str">
        <f>IF(ISNA(VLOOKUP($K128,'Puma April'!$A:$O,6,FALSE)),"0",VLOOKUP($K128,'Puma April'!$A:$O,6,FALSE))</f>
        <v>0</v>
      </c>
      <c r="AC128" s="80" t="str">
        <f>IF(ISNA(VLOOKUP($K128,'Puma April'!$A:$O,3,FALSE)),"0",VLOOKUP($K128,'Puma April'!$A:$O,3,FALSE))</f>
        <v>0</v>
      </c>
      <c r="AD128" s="80" t="str">
        <f>IF(ISNA(VLOOKUP($K128,'Puma May'!$A:$O,6,FALSE)),"0",VLOOKUP($K128,'Puma May'!$A:$O,6,FALSE))</f>
        <v>0</v>
      </c>
      <c r="AE128" s="80" t="str">
        <f>IF(ISNA(VLOOKUP($K128,'Puma May'!$A:$O,3,FALSE)),"0",VLOOKUP($K128,'Puma May'!$A:$O,3,FALSE))</f>
        <v>0</v>
      </c>
      <c r="AF128" s="80" t="str">
        <f>IF(ISNA(VLOOKUP($K128,'Puma June'!$A:$O,6,FALSE)),"0",VLOOKUP($K128,'Puma June'!$A:$O,6,FALSE))</f>
        <v>0</v>
      </c>
      <c r="AG128" s="80" t="str">
        <f>IF(ISNA(VLOOKUP($K128,'Puma June'!$A:$O,3,FALSE)),"0",VLOOKUP($K128,'Puma June'!$A:$O,3,FALSE))</f>
        <v>0</v>
      </c>
      <c r="AH128" s="80" t="str">
        <f>IF(ISNA(VLOOKUP($K128,'Puma July'!$A:$O,6,FALSE)),"0",VLOOKUP($K128,'Puma July'!$A:$O,6,FALSE))</f>
        <v>0</v>
      </c>
      <c r="AI128" s="80" t="str">
        <f>IF(ISNA(VLOOKUP($K128,'Puma July'!$A:$O,3,FALSE)),"0",VLOOKUP($K128,'Puma July'!$A:$O,3,FALSE))</f>
        <v>0</v>
      </c>
      <c r="AJ128" s="80" t="str">
        <f>IF(ISNA(VLOOKUP($K128,'Puma Aug'!$A:$O,6,FALSE)),"0",VLOOKUP($K128,'Puma Aug'!$A:$O,6,FALSE))</f>
        <v>0</v>
      </c>
      <c r="AK128" s="80" t="str">
        <f>IF(ISNA(VLOOKUP($K128,'Puma Aug'!$A:$O,3,FALSE)),"0",VLOOKUP($K128,'Puma Aug'!$A:$O,3,FALSE))</f>
        <v>0</v>
      </c>
      <c r="AL128" s="80" t="str">
        <f>IF(ISNA(VLOOKUP($K128,'Puma Sep'!$A:$O,6,FALSE)),"0",VLOOKUP($K128,'Puma Sep'!$A:$O,6,FALSE))</f>
        <v>0</v>
      </c>
      <c r="AM128" s="80" t="str">
        <f>IF(ISNA(VLOOKUP($K128,'Puma Sep'!$A:$O,3,FALSE)),"0",VLOOKUP($K128,'Puma Sep'!$A:$O,3,FALSE))</f>
        <v>0</v>
      </c>
      <c r="AN128" s="80" t="str">
        <f>IF(ISNA(VLOOKUP($K128,'Puma Oct'!$A:$O,6,FALSE)),"0",VLOOKUP($K128,'Puma Oct'!$A:$O,6,FALSE))</f>
        <v>0</v>
      </c>
      <c r="AO128" s="80" t="str">
        <f>IF(ISNA(VLOOKUP($K128,'Puma Oct'!$A:$O,3,FALSE)),"0",VLOOKUP($K128,'Puma Oct'!$A:$O,3,FALSE))</f>
        <v>0</v>
      </c>
      <c r="AP128" s="38" t="str">
        <f>IF(ISNA(VLOOKUP($K128,'Puma Nov'!$A:$O,6,FALSE)),"0",VLOOKUP($K128,'Puma Nov'!$A:$O,6,FALSE))</f>
        <v>0</v>
      </c>
      <c r="AQ128" s="38" t="str">
        <f>IF(ISNA(VLOOKUP($K128,'Puma Nov'!$A:$O,3,FALSE)),"0",VLOOKUP($K128,'Puma Nov'!$A:$O,3,FALSE))</f>
        <v>0</v>
      </c>
      <c r="AR128" s="38" t="str">
        <f>IF(ISNA(VLOOKUP($K128,'Puma Dec'!$A:$O,6,FALSE)),"0",VLOOKUP($K128,'Puma Dec'!$A:$O,6,FALSE))</f>
        <v>0</v>
      </c>
      <c r="AS128" s="38" t="str">
        <f>IF(ISNA(VLOOKUP($K128,'Puma Dec'!$A:$O,3,FALSE)),"0",VLOOKUP($K128,'Puma Dec'!$A:$O,3,FALSE))</f>
        <v>0</v>
      </c>
      <c r="AT128" s="51"/>
      <c r="AU128" s="51"/>
    </row>
    <row r="129" spans="1:47" hidden="1" x14ac:dyDescent="0.3">
      <c r="A129" s="47" t="s">
        <v>564</v>
      </c>
      <c r="B129" s="43">
        <v>232427</v>
      </c>
      <c r="C129" s="47" t="s">
        <v>565</v>
      </c>
      <c r="D129" s="51"/>
      <c r="E129" s="51"/>
      <c r="F129" s="47"/>
      <c r="G129" s="120"/>
      <c r="H129" s="121"/>
      <c r="I129" s="51"/>
      <c r="J129" s="47" t="s">
        <v>566</v>
      </c>
      <c r="K129" s="158"/>
      <c r="L129" s="51"/>
      <c r="M129" s="113" t="s">
        <v>35</v>
      </c>
      <c r="N129" s="113" t="s">
        <v>36</v>
      </c>
      <c r="O129" s="113" t="s">
        <v>36</v>
      </c>
      <c r="P129" s="164" t="s">
        <v>86</v>
      </c>
      <c r="Q129" s="69">
        <v>1</v>
      </c>
      <c r="R129" s="116">
        <v>25742</v>
      </c>
      <c r="S129" s="54" t="s">
        <v>73</v>
      </c>
      <c r="T129" s="54"/>
      <c r="U129" s="47"/>
      <c r="V129" s="80" t="str">
        <f>IF(ISNA(VLOOKUP($K129,'Puma Jan'!$A:$O,6,FALSE)),"0",VLOOKUP($K129,'Puma Jan'!$A:$O,6,FALSE))</f>
        <v>0</v>
      </c>
      <c r="W129" s="80" t="str">
        <f>IF(ISNA(VLOOKUP($K129,'Puma Jan'!$A:$O,3,FALSE)),"0",VLOOKUP($K129,'Puma Jan'!$A:$O,3,FALSE))</f>
        <v>0</v>
      </c>
      <c r="X129" s="80" t="str">
        <f>IF(ISNA(VLOOKUP($K129,'Puma Feb'!$A:$O,6,FALSE)),"0",VLOOKUP($K129,'Puma Feb'!$A:$O,6,FALSE))</f>
        <v>0</v>
      </c>
      <c r="Y129" s="80" t="str">
        <f>IF(ISNA(VLOOKUP($K129,'Puma Feb'!$A:$O,3,FALSE)),"0",VLOOKUP($K129,'Puma Feb'!$A:$O,3,FALSE))</f>
        <v>0</v>
      </c>
      <c r="Z129" s="80" t="str">
        <f>IF(ISNA(VLOOKUP($K129,'Puma March'!$A:$O,6,FALSE)),"0",VLOOKUP($K129,'Puma March'!$A:$O,6,FALSE))</f>
        <v>0</v>
      </c>
      <c r="AA129" s="80" t="str">
        <f>IF(ISNA(VLOOKUP($K129,'Puma March'!$A:$O,3,FALSE)),"0",VLOOKUP($K129,'Puma March'!$A:$O,3,FALSE))</f>
        <v>0</v>
      </c>
      <c r="AB129" s="80" t="str">
        <f>IF(ISNA(VLOOKUP($K129,'Puma April'!$A:$O,6,FALSE)),"0",VLOOKUP($K129,'Puma April'!$A:$O,6,FALSE))</f>
        <v>0</v>
      </c>
      <c r="AC129" s="80" t="str">
        <f>IF(ISNA(VLOOKUP($K129,'Puma April'!$A:$O,3,FALSE)),"0",VLOOKUP($K129,'Puma April'!$A:$O,3,FALSE))</f>
        <v>0</v>
      </c>
      <c r="AD129" s="80" t="str">
        <f>IF(ISNA(VLOOKUP($K129,'Puma May'!$A:$O,6,FALSE)),"0",VLOOKUP($K129,'Puma May'!$A:$O,6,FALSE))</f>
        <v>0</v>
      </c>
      <c r="AE129" s="80" t="str">
        <f>IF(ISNA(VLOOKUP($K129,'Puma May'!$A:$O,3,FALSE)),"0",VLOOKUP($K129,'Puma May'!$A:$O,3,FALSE))</f>
        <v>0</v>
      </c>
      <c r="AF129" s="80" t="str">
        <f>IF(ISNA(VLOOKUP($K129,'Puma June'!$A:$O,6,FALSE)),"0",VLOOKUP($K129,'Puma June'!$A:$O,6,FALSE))</f>
        <v>0</v>
      </c>
      <c r="AG129" s="80" t="str">
        <f>IF(ISNA(VLOOKUP($K129,'Puma June'!$A:$O,3,FALSE)),"0",VLOOKUP($K129,'Puma June'!$A:$O,3,FALSE))</f>
        <v>0</v>
      </c>
      <c r="AH129" s="80" t="str">
        <f>IF(ISNA(VLOOKUP($K129,'Puma July'!$A:$O,6,FALSE)),"0",VLOOKUP($K129,'Puma July'!$A:$O,6,FALSE))</f>
        <v>0</v>
      </c>
      <c r="AI129" s="80" t="str">
        <f>IF(ISNA(VLOOKUP($K129,'Puma July'!$A:$O,3,FALSE)),"0",VLOOKUP($K129,'Puma July'!$A:$O,3,FALSE))</f>
        <v>0</v>
      </c>
      <c r="AJ129" s="80" t="str">
        <f>IF(ISNA(VLOOKUP($K129,'Puma Aug'!$A:$O,6,FALSE)),"0",VLOOKUP($K129,'Puma Aug'!$A:$O,6,FALSE))</f>
        <v>0</v>
      </c>
      <c r="AK129" s="80" t="str">
        <f>IF(ISNA(VLOOKUP($K129,'Puma Aug'!$A:$O,3,FALSE)),"0",VLOOKUP($K129,'Puma Aug'!$A:$O,3,FALSE))</f>
        <v>0</v>
      </c>
      <c r="AL129" s="80" t="str">
        <f>IF(ISNA(VLOOKUP($K129,'Puma Sep'!$A:$O,6,FALSE)),"0",VLOOKUP($K129,'Puma Sep'!$A:$O,6,FALSE))</f>
        <v>0</v>
      </c>
      <c r="AM129" s="80" t="str">
        <f>IF(ISNA(VLOOKUP($K129,'Puma Sep'!$A:$O,3,FALSE)),"0",VLOOKUP($K129,'Puma Sep'!$A:$O,3,FALSE))</f>
        <v>0</v>
      </c>
      <c r="AN129" s="80" t="str">
        <f>IF(ISNA(VLOOKUP($K129,'Puma Oct'!$A:$O,6,FALSE)),"0",VLOOKUP($K129,'Puma Oct'!$A:$O,6,FALSE))</f>
        <v>0</v>
      </c>
      <c r="AO129" s="80" t="str">
        <f>IF(ISNA(VLOOKUP($K129,'Puma Oct'!$A:$O,3,FALSE)),"0",VLOOKUP($K129,'Puma Oct'!$A:$O,3,FALSE))</f>
        <v>0</v>
      </c>
      <c r="AP129" s="38" t="str">
        <f>IF(ISNA(VLOOKUP($K129,'Puma Nov'!$A:$O,6,FALSE)),"0",VLOOKUP($K129,'Puma Nov'!$A:$O,6,FALSE))</f>
        <v>0</v>
      </c>
      <c r="AQ129" s="38" t="str">
        <f>IF(ISNA(VLOOKUP($K129,'Puma Nov'!$A:$O,3,FALSE)),"0",VLOOKUP($K129,'Puma Nov'!$A:$O,3,FALSE))</f>
        <v>0</v>
      </c>
      <c r="AR129" s="38" t="str">
        <f>IF(ISNA(VLOOKUP($K129,'Puma Dec'!$A:$O,6,FALSE)),"0",VLOOKUP($K129,'Puma Dec'!$A:$O,6,FALSE))</f>
        <v>0</v>
      </c>
      <c r="AS129" s="38" t="str">
        <f>IF(ISNA(VLOOKUP($K129,'Puma Dec'!$A:$O,3,FALSE)),"0",VLOOKUP($K129,'Puma Dec'!$A:$O,3,FALSE))</f>
        <v>0</v>
      </c>
      <c r="AT129" s="51"/>
      <c r="AU129" s="51"/>
    </row>
    <row r="130" spans="1:47" hidden="1" x14ac:dyDescent="0.3">
      <c r="A130" s="47" t="s">
        <v>567</v>
      </c>
      <c r="B130" s="43">
        <v>232921</v>
      </c>
      <c r="C130" s="167" t="s">
        <v>568</v>
      </c>
      <c r="D130" s="51"/>
      <c r="E130" s="51"/>
      <c r="F130" s="167" t="s">
        <v>569</v>
      </c>
      <c r="G130" s="120"/>
      <c r="H130" s="121"/>
      <c r="I130" s="51"/>
      <c r="J130" s="167" t="s">
        <v>151</v>
      </c>
      <c r="K130" s="158"/>
      <c r="L130" s="51"/>
      <c r="M130" s="113" t="s">
        <v>35</v>
      </c>
      <c r="N130" s="113" t="s">
        <v>36</v>
      </c>
      <c r="O130" s="113" t="s">
        <v>36</v>
      </c>
      <c r="P130" s="164" t="s">
        <v>190</v>
      </c>
      <c r="Q130" s="69">
        <v>1</v>
      </c>
      <c r="R130" s="116">
        <v>25742</v>
      </c>
      <c r="S130" s="54" t="s">
        <v>38</v>
      </c>
      <c r="T130" s="54"/>
      <c r="U130" s="47"/>
      <c r="V130" s="80" t="str">
        <f>IF(ISNA(VLOOKUP($K130,'Puma Jan'!$A:$O,6,FALSE)),"0",VLOOKUP($K130,'Puma Jan'!$A:$O,6,FALSE))</f>
        <v>0</v>
      </c>
      <c r="W130" s="80" t="str">
        <f>IF(ISNA(VLOOKUP($K130,'Puma Jan'!$A:$O,3,FALSE)),"0",VLOOKUP($K130,'Puma Jan'!$A:$O,3,FALSE))</f>
        <v>0</v>
      </c>
      <c r="X130" s="80" t="str">
        <f>IF(ISNA(VLOOKUP($K130,'Puma Feb'!$A:$O,6,FALSE)),"0",VLOOKUP($K130,'Puma Feb'!$A:$O,6,FALSE))</f>
        <v>0</v>
      </c>
      <c r="Y130" s="80" t="str">
        <f>IF(ISNA(VLOOKUP($K130,'Puma Feb'!$A:$O,3,FALSE)),"0",VLOOKUP($K130,'Puma Feb'!$A:$O,3,FALSE))</f>
        <v>0</v>
      </c>
      <c r="Z130" s="80" t="str">
        <f>IF(ISNA(VLOOKUP($K130,'Puma March'!$A:$O,6,FALSE)),"0",VLOOKUP($K130,'Puma March'!$A:$O,6,FALSE))</f>
        <v>0</v>
      </c>
      <c r="AA130" s="80" t="str">
        <f>IF(ISNA(VLOOKUP($K130,'Puma March'!$A:$O,3,FALSE)),"0",VLOOKUP($K130,'Puma March'!$A:$O,3,FALSE))</f>
        <v>0</v>
      </c>
      <c r="AB130" s="80" t="str">
        <f>IF(ISNA(VLOOKUP($K130,'Puma April'!$A:$O,6,FALSE)),"0",VLOOKUP($K130,'Puma April'!$A:$O,6,FALSE))</f>
        <v>0</v>
      </c>
      <c r="AC130" s="80" t="str">
        <f>IF(ISNA(VLOOKUP($K130,'Puma April'!$A:$O,3,FALSE)),"0",VLOOKUP($K130,'Puma April'!$A:$O,3,FALSE))</f>
        <v>0</v>
      </c>
      <c r="AD130" s="80" t="str">
        <f>IF(ISNA(VLOOKUP($K130,'Puma May'!$A:$O,6,FALSE)),"0",VLOOKUP($K130,'Puma May'!$A:$O,6,FALSE))</f>
        <v>0</v>
      </c>
      <c r="AE130" s="80" t="str">
        <f>IF(ISNA(VLOOKUP($K130,'Puma May'!$A:$O,3,FALSE)),"0",VLOOKUP($K130,'Puma May'!$A:$O,3,FALSE))</f>
        <v>0</v>
      </c>
      <c r="AF130" s="80" t="str">
        <f>IF(ISNA(VLOOKUP($K130,'Puma June'!$A:$O,6,FALSE)),"0",VLOOKUP($K130,'Puma June'!$A:$O,6,FALSE))</f>
        <v>0</v>
      </c>
      <c r="AG130" s="80" t="str">
        <f>IF(ISNA(VLOOKUP($K130,'Puma June'!$A:$O,3,FALSE)),"0",VLOOKUP($K130,'Puma June'!$A:$O,3,FALSE))</f>
        <v>0</v>
      </c>
      <c r="AH130" s="80" t="str">
        <f>IF(ISNA(VLOOKUP($K130,'Puma July'!$A:$O,6,FALSE)),"0",VLOOKUP($K130,'Puma July'!$A:$O,6,FALSE))</f>
        <v>0</v>
      </c>
      <c r="AI130" s="80" t="str">
        <f>IF(ISNA(VLOOKUP($K130,'Puma July'!$A:$O,3,FALSE)),"0",VLOOKUP($K130,'Puma July'!$A:$O,3,FALSE))</f>
        <v>0</v>
      </c>
      <c r="AJ130" s="80" t="str">
        <f>IF(ISNA(VLOOKUP($K130,'Puma Aug'!$A:$O,6,FALSE)),"0",VLOOKUP($K130,'Puma Aug'!$A:$O,6,FALSE))</f>
        <v>0</v>
      </c>
      <c r="AK130" s="80" t="str">
        <f>IF(ISNA(VLOOKUP($K130,'Puma Aug'!$A:$O,3,FALSE)),"0",VLOOKUP($K130,'Puma Aug'!$A:$O,3,FALSE))</f>
        <v>0</v>
      </c>
      <c r="AL130" s="80" t="str">
        <f>IF(ISNA(VLOOKUP($K130,'Puma Sep'!$A:$O,6,FALSE)),"0",VLOOKUP($K130,'Puma Sep'!$A:$O,6,FALSE))</f>
        <v>0</v>
      </c>
      <c r="AM130" s="80" t="str">
        <f>IF(ISNA(VLOOKUP($K130,'Puma Sep'!$A:$O,3,FALSE)),"0",VLOOKUP($K130,'Puma Sep'!$A:$O,3,FALSE))</f>
        <v>0</v>
      </c>
      <c r="AN130" s="80" t="str">
        <f>IF(ISNA(VLOOKUP($K130,'Puma Oct'!$A:$O,6,FALSE)),"0",VLOOKUP($K130,'Puma Oct'!$A:$O,6,FALSE))</f>
        <v>0</v>
      </c>
      <c r="AO130" s="80" t="str">
        <f>IF(ISNA(VLOOKUP($K130,'Puma Oct'!$A:$O,3,FALSE)),"0",VLOOKUP($K130,'Puma Oct'!$A:$O,3,FALSE))</f>
        <v>0</v>
      </c>
      <c r="AP130" s="38" t="str">
        <f>IF(ISNA(VLOOKUP($K130,'Puma Nov'!$A:$O,6,FALSE)),"0",VLOOKUP($K130,'Puma Nov'!$A:$O,6,FALSE))</f>
        <v>0</v>
      </c>
      <c r="AQ130" s="38" t="str">
        <f>IF(ISNA(VLOOKUP($K130,'Puma Nov'!$A:$O,3,FALSE)),"0",VLOOKUP($K130,'Puma Nov'!$A:$O,3,FALSE))</f>
        <v>0</v>
      </c>
      <c r="AR130" s="38" t="str">
        <f>IF(ISNA(VLOOKUP($K130,'Puma Dec'!$A:$O,6,FALSE)),"0",VLOOKUP($K130,'Puma Dec'!$A:$O,6,FALSE))</f>
        <v>0</v>
      </c>
      <c r="AS130" s="38" t="str">
        <f>IF(ISNA(VLOOKUP($K130,'Puma Dec'!$A:$O,3,FALSE)),"0",VLOOKUP($K130,'Puma Dec'!$A:$O,3,FALSE))</f>
        <v>0</v>
      </c>
      <c r="AT130" s="51"/>
      <c r="AU130" s="51"/>
    </row>
    <row r="131" spans="1:47" hidden="1" x14ac:dyDescent="0.3">
      <c r="A131" s="47" t="s">
        <v>570</v>
      </c>
      <c r="B131" s="43">
        <v>233322</v>
      </c>
      <c r="C131" s="167" t="s">
        <v>571</v>
      </c>
      <c r="D131" s="51"/>
      <c r="E131" s="51"/>
      <c r="F131" s="167" t="s">
        <v>572</v>
      </c>
      <c r="G131" s="120"/>
      <c r="H131" s="121"/>
      <c r="I131" s="51"/>
      <c r="J131" s="167" t="s">
        <v>389</v>
      </c>
      <c r="K131" s="158"/>
      <c r="L131" s="51"/>
      <c r="M131" s="113" t="s">
        <v>35</v>
      </c>
      <c r="N131" s="113" t="s">
        <v>36</v>
      </c>
      <c r="O131" s="113" t="s">
        <v>36</v>
      </c>
      <c r="P131" s="164" t="s">
        <v>230</v>
      </c>
      <c r="Q131" s="69">
        <v>2</v>
      </c>
      <c r="R131" s="116">
        <v>25742</v>
      </c>
      <c r="S131" s="54" t="s">
        <v>573</v>
      </c>
      <c r="T131" s="54"/>
      <c r="U131" s="47"/>
      <c r="V131" s="80" t="str">
        <f>IF(ISNA(VLOOKUP($K131,'Puma Jan'!$A:$O,6,FALSE)),"0",VLOOKUP($K131,'Puma Jan'!$A:$O,6,FALSE))</f>
        <v>0</v>
      </c>
      <c r="W131" s="80" t="str">
        <f>IF(ISNA(VLOOKUP($K131,'Puma Jan'!$A:$O,3,FALSE)),"0",VLOOKUP($K131,'Puma Jan'!$A:$O,3,FALSE))</f>
        <v>0</v>
      </c>
      <c r="X131" s="80" t="str">
        <f>IF(ISNA(VLOOKUP($K131,'Puma Feb'!$A:$O,6,FALSE)),"0",VLOOKUP($K131,'Puma Feb'!$A:$O,6,FALSE))</f>
        <v>0</v>
      </c>
      <c r="Y131" s="80" t="str">
        <f>IF(ISNA(VLOOKUP($K131,'Puma Feb'!$A:$O,3,FALSE)),"0",VLOOKUP($K131,'Puma Feb'!$A:$O,3,FALSE))</f>
        <v>0</v>
      </c>
      <c r="Z131" s="80" t="str">
        <f>IF(ISNA(VLOOKUP($K131,'Puma March'!$A:$O,6,FALSE)),"0",VLOOKUP($K131,'Puma March'!$A:$O,6,FALSE))</f>
        <v>0</v>
      </c>
      <c r="AA131" s="80" t="str">
        <f>IF(ISNA(VLOOKUP($K131,'Puma March'!$A:$O,3,FALSE)),"0",VLOOKUP($K131,'Puma March'!$A:$O,3,FALSE))</f>
        <v>0</v>
      </c>
      <c r="AB131" s="80" t="str">
        <f>IF(ISNA(VLOOKUP($K131,'Puma April'!$A:$O,6,FALSE)),"0",VLOOKUP($K131,'Puma April'!$A:$O,6,FALSE))</f>
        <v>0</v>
      </c>
      <c r="AC131" s="80" t="str">
        <f>IF(ISNA(VLOOKUP($K131,'Puma April'!$A:$O,3,FALSE)),"0",VLOOKUP($K131,'Puma April'!$A:$O,3,FALSE))</f>
        <v>0</v>
      </c>
      <c r="AD131" s="80" t="str">
        <f>IF(ISNA(VLOOKUP($K131,'Puma May'!$A:$O,6,FALSE)),"0",VLOOKUP($K131,'Puma May'!$A:$O,6,FALSE))</f>
        <v>0</v>
      </c>
      <c r="AE131" s="80" t="str">
        <f>IF(ISNA(VLOOKUP($K131,'Puma May'!$A:$O,3,FALSE)),"0",VLOOKUP($K131,'Puma May'!$A:$O,3,FALSE))</f>
        <v>0</v>
      </c>
      <c r="AF131" s="80" t="str">
        <f>IF(ISNA(VLOOKUP($K131,'Puma June'!$A:$O,6,FALSE)),"0",VLOOKUP($K131,'Puma June'!$A:$O,6,FALSE))</f>
        <v>0</v>
      </c>
      <c r="AG131" s="80" t="str">
        <f>IF(ISNA(VLOOKUP($K131,'Puma June'!$A:$O,3,FALSE)),"0",VLOOKUP($K131,'Puma June'!$A:$O,3,FALSE))</f>
        <v>0</v>
      </c>
      <c r="AH131" s="80" t="str">
        <f>IF(ISNA(VLOOKUP($K131,'Puma July'!$A:$O,6,FALSE)),"0",VLOOKUP($K131,'Puma July'!$A:$O,6,FALSE))</f>
        <v>0</v>
      </c>
      <c r="AI131" s="80" t="str">
        <f>IF(ISNA(VLOOKUP($K131,'Puma July'!$A:$O,3,FALSE)),"0",VLOOKUP($K131,'Puma July'!$A:$O,3,FALSE))</f>
        <v>0</v>
      </c>
      <c r="AJ131" s="80" t="str">
        <f>IF(ISNA(VLOOKUP($K131,'Puma Aug'!$A:$O,6,FALSE)),"0",VLOOKUP($K131,'Puma Aug'!$A:$O,6,FALSE))</f>
        <v>0</v>
      </c>
      <c r="AK131" s="80" t="str">
        <f>IF(ISNA(VLOOKUP($K131,'Puma Aug'!$A:$O,3,FALSE)),"0",VLOOKUP($K131,'Puma Aug'!$A:$O,3,FALSE))</f>
        <v>0</v>
      </c>
      <c r="AL131" s="80" t="str">
        <f>IF(ISNA(VLOOKUP($K131,'Puma Sep'!$A:$O,6,FALSE)),"0",VLOOKUP($K131,'Puma Sep'!$A:$O,6,FALSE))</f>
        <v>0</v>
      </c>
      <c r="AM131" s="80" t="str">
        <f>IF(ISNA(VLOOKUP($K131,'Puma Sep'!$A:$O,3,FALSE)),"0",VLOOKUP($K131,'Puma Sep'!$A:$O,3,FALSE))</f>
        <v>0</v>
      </c>
      <c r="AN131" s="80" t="str">
        <f>IF(ISNA(VLOOKUP($K131,'Puma Oct'!$A:$O,6,FALSE)),"0",VLOOKUP($K131,'Puma Oct'!$A:$O,6,FALSE))</f>
        <v>0</v>
      </c>
      <c r="AO131" s="80" t="str">
        <f>IF(ISNA(VLOOKUP($K131,'Puma Oct'!$A:$O,3,FALSE)),"0",VLOOKUP($K131,'Puma Oct'!$A:$O,3,FALSE))</f>
        <v>0</v>
      </c>
      <c r="AP131" s="38" t="str">
        <f>IF(ISNA(VLOOKUP($K131,'Puma Nov'!$A:$O,6,FALSE)),"0",VLOOKUP($K131,'Puma Nov'!$A:$O,6,FALSE))</f>
        <v>0</v>
      </c>
      <c r="AQ131" s="38" t="str">
        <f>IF(ISNA(VLOOKUP($K131,'Puma Nov'!$A:$O,3,FALSE)),"0",VLOOKUP($K131,'Puma Nov'!$A:$O,3,FALSE))</f>
        <v>0</v>
      </c>
      <c r="AR131" s="38" t="str">
        <f>IF(ISNA(VLOOKUP($K131,'Puma Dec'!$A:$O,6,FALSE)),"0",VLOOKUP($K131,'Puma Dec'!$A:$O,6,FALSE))</f>
        <v>0</v>
      </c>
      <c r="AS131" s="38" t="str">
        <f>IF(ISNA(VLOOKUP($K131,'Puma Dec'!$A:$O,3,FALSE)),"0",VLOOKUP($K131,'Puma Dec'!$A:$O,3,FALSE))</f>
        <v>0</v>
      </c>
      <c r="AT131" s="51"/>
      <c r="AU131" s="51"/>
    </row>
    <row r="132" spans="1:47" hidden="1" x14ac:dyDescent="0.3">
      <c r="A132" s="47" t="s">
        <v>574</v>
      </c>
      <c r="B132" s="43">
        <v>233551</v>
      </c>
      <c r="C132" s="167" t="s">
        <v>575</v>
      </c>
      <c r="D132" s="51"/>
      <c r="E132" s="51"/>
      <c r="F132" s="167" t="s">
        <v>576</v>
      </c>
      <c r="G132" s="120"/>
      <c r="H132" s="121"/>
      <c r="I132" s="51"/>
      <c r="J132" s="167" t="s">
        <v>389</v>
      </c>
      <c r="K132" s="158"/>
      <c r="L132" s="51"/>
      <c r="M132" s="113" t="s">
        <v>35</v>
      </c>
      <c r="N132" s="113" t="s">
        <v>36</v>
      </c>
      <c r="O132" s="113" t="s">
        <v>36</v>
      </c>
      <c r="P132" s="164" t="s">
        <v>230</v>
      </c>
      <c r="Q132" s="69">
        <v>2</v>
      </c>
      <c r="R132" s="116">
        <v>25742</v>
      </c>
      <c r="S132" s="54" t="s">
        <v>573</v>
      </c>
      <c r="T132" s="54"/>
      <c r="U132" s="47"/>
      <c r="V132" s="80" t="str">
        <f>IF(ISNA(VLOOKUP($K132,'Puma Jan'!$A:$O,6,FALSE)),"0",VLOOKUP($K132,'Puma Jan'!$A:$O,6,FALSE))</f>
        <v>0</v>
      </c>
      <c r="W132" s="80" t="str">
        <f>IF(ISNA(VLOOKUP($K132,'Puma Jan'!$A:$O,3,FALSE)),"0",VLOOKUP($K132,'Puma Jan'!$A:$O,3,FALSE))</f>
        <v>0</v>
      </c>
      <c r="X132" s="80" t="str">
        <f>IF(ISNA(VLOOKUP($K132,'Puma Feb'!$A:$O,6,FALSE)),"0",VLOOKUP($K132,'Puma Feb'!$A:$O,6,FALSE))</f>
        <v>0</v>
      </c>
      <c r="Y132" s="80" t="str">
        <f>IF(ISNA(VLOOKUP($K132,'Puma Feb'!$A:$O,3,FALSE)),"0",VLOOKUP($K132,'Puma Feb'!$A:$O,3,FALSE))</f>
        <v>0</v>
      </c>
      <c r="Z132" s="80" t="str">
        <f>IF(ISNA(VLOOKUP($K132,'Puma March'!$A:$O,6,FALSE)),"0",VLOOKUP($K132,'Puma March'!$A:$O,6,FALSE))</f>
        <v>0</v>
      </c>
      <c r="AA132" s="80" t="str">
        <f>IF(ISNA(VLOOKUP($K132,'Puma March'!$A:$O,3,FALSE)),"0",VLOOKUP($K132,'Puma March'!$A:$O,3,FALSE))</f>
        <v>0</v>
      </c>
      <c r="AB132" s="80" t="str">
        <f>IF(ISNA(VLOOKUP($K132,'Puma April'!$A:$O,6,FALSE)),"0",VLOOKUP($K132,'Puma April'!$A:$O,6,FALSE))</f>
        <v>0</v>
      </c>
      <c r="AC132" s="80" t="str">
        <f>IF(ISNA(VLOOKUP($K132,'Puma April'!$A:$O,3,FALSE)),"0",VLOOKUP($K132,'Puma April'!$A:$O,3,FALSE))</f>
        <v>0</v>
      </c>
      <c r="AD132" s="80" t="str">
        <f>IF(ISNA(VLOOKUP($K132,'Puma May'!$A:$O,6,FALSE)),"0",VLOOKUP($K132,'Puma May'!$A:$O,6,FALSE))</f>
        <v>0</v>
      </c>
      <c r="AE132" s="80" t="str">
        <f>IF(ISNA(VLOOKUP($K132,'Puma May'!$A:$O,3,FALSE)),"0",VLOOKUP($K132,'Puma May'!$A:$O,3,FALSE))</f>
        <v>0</v>
      </c>
      <c r="AF132" s="80" t="str">
        <f>IF(ISNA(VLOOKUP($K132,'Puma June'!$A:$O,6,FALSE)),"0",VLOOKUP($K132,'Puma June'!$A:$O,6,FALSE))</f>
        <v>0</v>
      </c>
      <c r="AG132" s="80" t="str">
        <f>IF(ISNA(VLOOKUP($K132,'Puma June'!$A:$O,3,FALSE)),"0",VLOOKUP($K132,'Puma June'!$A:$O,3,FALSE))</f>
        <v>0</v>
      </c>
      <c r="AH132" s="80" t="str">
        <f>IF(ISNA(VLOOKUP($K132,'Puma July'!$A:$O,6,FALSE)),"0",VLOOKUP($K132,'Puma July'!$A:$O,6,FALSE))</f>
        <v>0</v>
      </c>
      <c r="AI132" s="80" t="str">
        <f>IF(ISNA(VLOOKUP($K132,'Puma July'!$A:$O,3,FALSE)),"0",VLOOKUP($K132,'Puma July'!$A:$O,3,FALSE))</f>
        <v>0</v>
      </c>
      <c r="AJ132" s="80" t="str">
        <f>IF(ISNA(VLOOKUP($K132,'Puma Aug'!$A:$O,6,FALSE)),"0",VLOOKUP($K132,'Puma Aug'!$A:$O,6,FALSE))</f>
        <v>0</v>
      </c>
      <c r="AK132" s="80" t="str">
        <f>IF(ISNA(VLOOKUP($K132,'Puma Aug'!$A:$O,3,FALSE)),"0",VLOOKUP($K132,'Puma Aug'!$A:$O,3,FALSE))</f>
        <v>0</v>
      </c>
      <c r="AL132" s="80" t="str">
        <f>IF(ISNA(VLOOKUP($K132,'Puma Sep'!$A:$O,6,FALSE)),"0",VLOOKUP($K132,'Puma Sep'!$A:$O,6,FALSE))</f>
        <v>0</v>
      </c>
      <c r="AM132" s="80" t="str">
        <f>IF(ISNA(VLOOKUP($K132,'Puma Sep'!$A:$O,3,FALSE)),"0",VLOOKUP($K132,'Puma Sep'!$A:$O,3,FALSE))</f>
        <v>0</v>
      </c>
      <c r="AN132" s="80" t="str">
        <f>IF(ISNA(VLOOKUP($K132,'Puma Oct'!$A:$O,6,FALSE)),"0",VLOOKUP($K132,'Puma Oct'!$A:$O,6,FALSE))</f>
        <v>0</v>
      </c>
      <c r="AO132" s="80" t="str">
        <f>IF(ISNA(VLOOKUP($K132,'Puma Oct'!$A:$O,3,FALSE)),"0",VLOOKUP($K132,'Puma Oct'!$A:$O,3,FALSE))</f>
        <v>0</v>
      </c>
      <c r="AP132" s="38" t="str">
        <f>IF(ISNA(VLOOKUP($K132,'Puma Nov'!$A:$O,6,FALSE)),"0",VLOOKUP($K132,'Puma Nov'!$A:$O,6,FALSE))</f>
        <v>0</v>
      </c>
      <c r="AQ132" s="38" t="str">
        <f>IF(ISNA(VLOOKUP($K132,'Puma Nov'!$A:$O,3,FALSE)),"0",VLOOKUP($K132,'Puma Nov'!$A:$O,3,FALSE))</f>
        <v>0</v>
      </c>
      <c r="AR132" s="38" t="str">
        <f>IF(ISNA(VLOOKUP($K132,'Puma Dec'!$A:$O,6,FALSE)),"0",VLOOKUP($K132,'Puma Dec'!$A:$O,6,FALSE))</f>
        <v>0</v>
      </c>
      <c r="AS132" s="38" t="str">
        <f>IF(ISNA(VLOOKUP($K132,'Puma Dec'!$A:$O,3,FALSE)),"0",VLOOKUP($K132,'Puma Dec'!$A:$O,3,FALSE))</f>
        <v>0</v>
      </c>
      <c r="AT132" s="51"/>
      <c r="AU132" s="51"/>
    </row>
    <row r="133" spans="1:47" hidden="1" x14ac:dyDescent="0.3">
      <c r="A133" s="47" t="s">
        <v>577</v>
      </c>
      <c r="B133" s="43" t="s">
        <v>578</v>
      </c>
      <c r="C133" s="47" t="s">
        <v>579</v>
      </c>
      <c r="D133" s="51"/>
      <c r="E133" s="51"/>
      <c r="F133" s="47" t="s">
        <v>580</v>
      </c>
      <c r="G133" s="120"/>
      <c r="H133" s="121"/>
      <c r="I133" s="51"/>
      <c r="J133" s="47" t="s">
        <v>551</v>
      </c>
      <c r="K133" s="158"/>
      <c r="L133" s="51"/>
      <c r="M133" s="113" t="s">
        <v>35</v>
      </c>
      <c r="N133" s="113" t="s">
        <v>36</v>
      </c>
      <c r="O133" s="113" t="s">
        <v>36</v>
      </c>
      <c r="P133" s="69"/>
      <c r="Q133" s="69"/>
      <c r="R133" s="116">
        <v>25742</v>
      </c>
      <c r="S133" s="54"/>
      <c r="T133" s="54"/>
      <c r="U133" s="47"/>
      <c r="V133" s="80" t="str">
        <f>IF(ISNA(VLOOKUP($K133,'Puma Jan'!$A:$O,6,FALSE)),"0",VLOOKUP($K133,'Puma Jan'!$A:$O,6,FALSE))</f>
        <v>0</v>
      </c>
      <c r="W133" s="80" t="str">
        <f>IF(ISNA(VLOOKUP($K133,'Puma Jan'!$A:$O,3,FALSE)),"0",VLOOKUP($K133,'Puma Jan'!$A:$O,3,FALSE))</f>
        <v>0</v>
      </c>
      <c r="X133" s="80" t="str">
        <f>IF(ISNA(VLOOKUP($K133,'Puma Feb'!$A:$O,6,FALSE)),"0",VLOOKUP($K133,'Puma Feb'!$A:$O,6,FALSE))</f>
        <v>0</v>
      </c>
      <c r="Y133" s="80" t="str">
        <f>IF(ISNA(VLOOKUP($K133,'Puma Feb'!$A:$O,3,FALSE)),"0",VLOOKUP($K133,'Puma Feb'!$A:$O,3,FALSE))</f>
        <v>0</v>
      </c>
      <c r="Z133" s="80" t="str">
        <f>IF(ISNA(VLOOKUP($K133,'Puma March'!$A:$O,6,FALSE)),"0",VLOOKUP($K133,'Puma March'!$A:$O,6,FALSE))</f>
        <v>0</v>
      </c>
      <c r="AA133" s="80" t="str">
        <f>IF(ISNA(VLOOKUP($K133,'Puma March'!$A:$O,3,FALSE)),"0",VLOOKUP($K133,'Puma March'!$A:$O,3,FALSE))</f>
        <v>0</v>
      </c>
      <c r="AB133" s="80" t="str">
        <f>IF(ISNA(VLOOKUP($K133,'Puma April'!$A:$O,6,FALSE)),"0",VLOOKUP($K133,'Puma April'!$A:$O,6,FALSE))</f>
        <v>0</v>
      </c>
      <c r="AC133" s="80" t="str">
        <f>IF(ISNA(VLOOKUP($K133,'Puma April'!$A:$O,3,FALSE)),"0",VLOOKUP($K133,'Puma April'!$A:$O,3,FALSE))</f>
        <v>0</v>
      </c>
      <c r="AD133" s="80" t="str">
        <f>IF(ISNA(VLOOKUP($K133,'Puma May'!$A:$O,6,FALSE)),"0",VLOOKUP($K133,'Puma May'!$A:$O,6,FALSE))</f>
        <v>0</v>
      </c>
      <c r="AE133" s="80" t="str">
        <f>IF(ISNA(VLOOKUP($K133,'Puma May'!$A:$O,3,FALSE)),"0",VLOOKUP($K133,'Puma May'!$A:$O,3,FALSE))</f>
        <v>0</v>
      </c>
      <c r="AF133" s="80" t="str">
        <f>IF(ISNA(VLOOKUP($K133,'Puma June'!$A:$O,6,FALSE)),"0",VLOOKUP($K133,'Puma June'!$A:$O,6,FALSE))</f>
        <v>0</v>
      </c>
      <c r="AG133" s="80" t="str">
        <f>IF(ISNA(VLOOKUP($K133,'Puma June'!$A:$O,3,FALSE)),"0",VLOOKUP($K133,'Puma June'!$A:$O,3,FALSE))</f>
        <v>0</v>
      </c>
      <c r="AH133" s="80" t="str">
        <f>IF(ISNA(VLOOKUP($K133,'Puma July'!$A:$O,6,FALSE)),"0",VLOOKUP($K133,'Puma July'!$A:$O,6,FALSE))</f>
        <v>0</v>
      </c>
      <c r="AI133" s="80" t="str">
        <f>IF(ISNA(VLOOKUP($K133,'Puma July'!$A:$O,3,FALSE)),"0",VLOOKUP($K133,'Puma July'!$A:$O,3,FALSE))</f>
        <v>0</v>
      </c>
      <c r="AJ133" s="80" t="str">
        <f>IF(ISNA(VLOOKUP($K133,'Puma Aug'!$A:$O,6,FALSE)),"0",VLOOKUP($K133,'Puma Aug'!$A:$O,6,FALSE))</f>
        <v>0</v>
      </c>
      <c r="AK133" s="80" t="str">
        <f>IF(ISNA(VLOOKUP($K133,'Puma Aug'!$A:$O,3,FALSE)),"0",VLOOKUP($K133,'Puma Aug'!$A:$O,3,FALSE))</f>
        <v>0</v>
      </c>
      <c r="AL133" s="80" t="str">
        <f>IF(ISNA(VLOOKUP($K133,'Puma Sep'!$A:$O,6,FALSE)),"0",VLOOKUP($K133,'Puma Sep'!$A:$O,6,FALSE))</f>
        <v>0</v>
      </c>
      <c r="AM133" s="80" t="str">
        <f>IF(ISNA(VLOOKUP($K133,'Puma Sep'!$A:$O,3,FALSE)),"0",VLOOKUP($K133,'Puma Sep'!$A:$O,3,FALSE))</f>
        <v>0</v>
      </c>
      <c r="AN133" s="80" t="str">
        <f>IF(ISNA(VLOOKUP($K133,'Puma Oct'!$A:$O,6,FALSE)),"0",VLOOKUP($K133,'Puma Oct'!$A:$O,6,FALSE))</f>
        <v>0</v>
      </c>
      <c r="AO133" s="80" t="str">
        <f>IF(ISNA(VLOOKUP($K133,'Puma Oct'!$A:$O,3,FALSE)),"0",VLOOKUP($K133,'Puma Oct'!$A:$O,3,FALSE))</f>
        <v>0</v>
      </c>
      <c r="AP133" s="38" t="str">
        <f>IF(ISNA(VLOOKUP($K133,'Puma Nov'!$A:$O,6,FALSE)),"0",VLOOKUP($K133,'Puma Nov'!$A:$O,6,FALSE))</f>
        <v>0</v>
      </c>
      <c r="AQ133" s="38" t="str">
        <f>IF(ISNA(VLOOKUP($K133,'Puma Nov'!$A:$O,3,FALSE)),"0",VLOOKUP($K133,'Puma Nov'!$A:$O,3,FALSE))</f>
        <v>0</v>
      </c>
      <c r="AR133" s="38" t="str">
        <f>IF(ISNA(VLOOKUP($K133,'Puma Dec'!$A:$O,6,FALSE)),"0",VLOOKUP($K133,'Puma Dec'!$A:$O,6,FALSE))</f>
        <v>0</v>
      </c>
      <c r="AS133" s="38" t="str">
        <f>IF(ISNA(VLOOKUP($K133,'Puma Dec'!$A:$O,3,FALSE)),"0",VLOOKUP($K133,'Puma Dec'!$A:$O,3,FALSE))</f>
        <v>0</v>
      </c>
      <c r="AT133" s="51"/>
      <c r="AU133" s="51"/>
    </row>
    <row r="134" spans="1:47" x14ac:dyDescent="0.3">
      <c r="A134" s="47" t="s">
        <v>74</v>
      </c>
      <c r="B134" s="43">
        <v>118278</v>
      </c>
      <c r="C134" s="47" t="s">
        <v>581</v>
      </c>
      <c r="D134" s="51"/>
      <c r="E134" s="108">
        <v>44012</v>
      </c>
      <c r="F134" s="47" t="s">
        <v>75</v>
      </c>
      <c r="G134" s="120"/>
      <c r="H134" s="121"/>
      <c r="I134" s="47"/>
      <c r="J134" s="47" t="s">
        <v>582</v>
      </c>
      <c r="K134" s="166">
        <v>59441864</v>
      </c>
      <c r="L134" s="47" t="s">
        <v>152</v>
      </c>
      <c r="M134" s="113" t="s">
        <v>35</v>
      </c>
      <c r="N134" s="113" t="s">
        <v>36</v>
      </c>
      <c r="O134" s="113" t="s">
        <v>36</v>
      </c>
      <c r="P134" s="164" t="s">
        <v>37</v>
      </c>
      <c r="Q134" s="69">
        <v>1</v>
      </c>
      <c r="R134" s="116">
        <v>25742</v>
      </c>
      <c r="S134" s="54" t="s">
        <v>38</v>
      </c>
      <c r="T134" s="118" t="str">
        <f t="shared" ref="T134:T143" si="5">CONCATENATE(M134,N134,O134,P134,Q134,R134,S134)</f>
        <v>010000030812574200000</v>
      </c>
      <c r="U134" s="47"/>
      <c r="V134" s="80" t="str">
        <f>IF(ISNA(VLOOKUP($K134,'Puma Jan'!$A:$O,6,FALSE)),"0",VLOOKUP($K134,'Puma Jan'!$A:$O,6,FALSE))</f>
        <v>0</v>
      </c>
      <c r="W134" s="80" t="str">
        <f>IF(ISNA(VLOOKUP($K134,'Puma Jan'!$A:$O,3,FALSE)),"0",VLOOKUP($K134,'Puma Jan'!$A:$O,3,FALSE))</f>
        <v>0</v>
      </c>
      <c r="X134" s="80" t="str">
        <f>IF(ISNA(VLOOKUP($K134,'Puma Feb'!$A:$O,6,FALSE)),"0",VLOOKUP($K134,'Puma Feb'!$A:$O,6,FALSE))</f>
        <v>0</v>
      </c>
      <c r="Y134" s="80" t="str">
        <f>IF(ISNA(VLOOKUP($K134,'Puma Feb'!$A:$O,3,FALSE)),"0",VLOOKUP($K134,'Puma Feb'!$A:$O,3,FALSE))</f>
        <v>0</v>
      </c>
      <c r="Z134" s="80" t="str">
        <f>IF(ISNA(VLOOKUP($K134,'Puma March'!$A:$O,6,FALSE)),"0",VLOOKUP($K134,'Puma March'!$A:$O,6,FALSE))</f>
        <v>0</v>
      </c>
      <c r="AA134" s="80" t="str">
        <f>IF(ISNA(VLOOKUP($K134,'Puma March'!$A:$O,3,FALSE)),"0",VLOOKUP($K134,'Puma March'!$A:$O,3,FALSE))</f>
        <v>0</v>
      </c>
      <c r="AB134" s="80" t="str">
        <f>IF(ISNA(VLOOKUP($K134,'Puma April'!$A:$O,6,FALSE)),"0",VLOOKUP($K134,'Puma April'!$A:$O,6,FALSE))</f>
        <v>0</v>
      </c>
      <c r="AC134" s="80" t="str">
        <f>IF(ISNA(VLOOKUP($K134,'Puma April'!$A:$O,3,FALSE)),"0",VLOOKUP($K134,'Puma April'!$A:$O,3,FALSE))</f>
        <v>0</v>
      </c>
      <c r="AD134" s="80" t="str">
        <f>IF(ISNA(VLOOKUP($K134,'Puma May'!$A:$O,6,FALSE)),"0",VLOOKUP($K134,'Puma May'!$A:$O,6,FALSE))</f>
        <v>0</v>
      </c>
      <c r="AE134" s="80" t="str">
        <f>IF(ISNA(VLOOKUP($K134,'Puma May'!$A:$O,3,FALSE)),"0",VLOOKUP($K134,'Puma May'!$A:$O,3,FALSE))</f>
        <v>0</v>
      </c>
      <c r="AF134" s="80" t="str">
        <f>IF(ISNA(VLOOKUP($K134,'Puma June'!$A:$O,6,FALSE)),"0",VLOOKUP($K134,'Puma June'!$A:$O,6,FALSE))</f>
        <v>0</v>
      </c>
      <c r="AG134" s="80" t="str">
        <f>IF(ISNA(VLOOKUP($K134,'Puma June'!$A:$O,3,FALSE)),"0",VLOOKUP($K134,'Puma June'!$A:$O,3,FALSE))</f>
        <v>0</v>
      </c>
      <c r="AH134" s="80" t="str">
        <f>IF(ISNA(VLOOKUP($K134,'Puma July'!$A:$O,6,FALSE)),"0",VLOOKUP($K134,'Puma July'!$A:$O,6,FALSE))</f>
        <v>0</v>
      </c>
      <c r="AI134" s="80" t="str">
        <f>IF(ISNA(VLOOKUP($K134,'Puma July'!$A:$O,3,FALSE)),"0",VLOOKUP($K134,'Puma July'!$A:$O,3,FALSE))</f>
        <v>0</v>
      </c>
      <c r="AJ134" s="80" t="str">
        <f>IF(ISNA(VLOOKUP($K134,'Puma Aug'!$A:$O,6,FALSE)),"0",VLOOKUP($K134,'Puma Aug'!$A:$O,6,FALSE))</f>
        <v>0</v>
      </c>
      <c r="AK134" s="80" t="str">
        <f>IF(ISNA(VLOOKUP($K134,'Puma Aug'!$A:$O,3,FALSE)),"0",VLOOKUP($K134,'Puma Aug'!$A:$O,3,FALSE))</f>
        <v>0</v>
      </c>
      <c r="AL134" s="80" t="str">
        <f>IF(ISNA(VLOOKUP($K134,'Puma Sep'!$A:$O,6,FALSE)),"0",VLOOKUP($K134,'Puma Sep'!$A:$O,6,FALSE))</f>
        <v>0</v>
      </c>
      <c r="AM134" s="80" t="str">
        <f>IF(ISNA(VLOOKUP($K134,'Puma Sep'!$A:$O,3,FALSE)),"0",VLOOKUP($K134,'Puma Sep'!$A:$O,3,FALSE))</f>
        <v>0</v>
      </c>
      <c r="AN134" s="80" t="str">
        <f>IF(ISNA(VLOOKUP($K134,'Puma Oct'!$A:$O,6,FALSE)),"0",VLOOKUP($K134,'Puma Oct'!$A:$O,6,FALSE))</f>
        <v>0</v>
      </c>
      <c r="AO134" s="80" t="str">
        <f>IF(ISNA(VLOOKUP($K134,'Puma Oct'!$A:$O,3,FALSE)),"0",VLOOKUP($K134,'Puma Oct'!$A:$O,3,FALSE))</f>
        <v>0</v>
      </c>
      <c r="AP134" s="38" t="str">
        <f>IF(ISNA(VLOOKUP($K134,'Puma Nov'!$A:$O,6,FALSE)),"0",VLOOKUP($K134,'Puma Nov'!$A:$O,6,FALSE))</f>
        <v>0</v>
      </c>
      <c r="AQ134" s="38" t="str">
        <f>IF(ISNA(VLOOKUP($K134,'Puma Nov'!$A:$O,3,FALSE)),"0",VLOOKUP($K134,'Puma Nov'!$A:$O,3,FALSE))</f>
        <v>0</v>
      </c>
      <c r="AR134" s="38" t="str">
        <f>IF(ISNA(VLOOKUP($K134,'Puma Dec'!$A:$O,6,FALSE)),"0",VLOOKUP($K134,'Puma Dec'!$A:$O,6,FALSE))</f>
        <v>0</v>
      </c>
      <c r="AS134" s="38" t="str">
        <f>IF(ISNA(VLOOKUP($K134,'Puma Dec'!$A:$O,3,FALSE)),"0",VLOOKUP($K134,'Puma Dec'!$A:$O,3,FALSE))</f>
        <v>0</v>
      </c>
      <c r="AT134" s="55">
        <f t="shared" ref="AT134:AU137" si="6">AR134+AP134+AN134+AL134+AJ134+AH134+AF134+AD134+AB134+Z134+X134+V134</f>
        <v>0</v>
      </c>
      <c r="AU134" s="56">
        <f t="shared" si="6"/>
        <v>0</v>
      </c>
    </row>
    <row r="135" spans="1:47" x14ac:dyDescent="0.3">
      <c r="A135" s="47" t="s">
        <v>583</v>
      </c>
      <c r="B135" s="43">
        <v>235616</v>
      </c>
      <c r="C135" s="47" t="s">
        <v>584</v>
      </c>
      <c r="D135" s="51"/>
      <c r="E135" s="108">
        <v>44012</v>
      </c>
      <c r="F135" s="119" t="s">
        <v>585</v>
      </c>
      <c r="G135" s="120"/>
      <c r="H135" s="121"/>
      <c r="I135" s="47"/>
      <c r="J135" s="47" t="s">
        <v>249</v>
      </c>
      <c r="K135" s="166">
        <v>66122812</v>
      </c>
      <c r="L135" s="47" t="s">
        <v>166</v>
      </c>
      <c r="M135" s="113" t="s">
        <v>35</v>
      </c>
      <c r="N135" s="113" t="s">
        <v>36</v>
      </c>
      <c r="O135" s="113" t="s">
        <v>36</v>
      </c>
      <c r="P135" s="164" t="s">
        <v>145</v>
      </c>
      <c r="Q135" s="69">
        <v>1</v>
      </c>
      <c r="R135" s="116">
        <v>25742</v>
      </c>
      <c r="S135" s="124" t="s">
        <v>250</v>
      </c>
      <c r="T135" s="118" t="str">
        <f t="shared" si="5"/>
        <v>010000069412574201619</v>
      </c>
      <c r="U135" s="47"/>
      <c r="V135" s="80">
        <f>IF(ISNA(VLOOKUP($K135,'Puma Jan'!$A:$O,6,FALSE)),"0",VLOOKUP($K135,'Puma Jan'!$A:$O,6,FALSE))</f>
        <v>522.86</v>
      </c>
      <c r="W135" s="80">
        <f>IF(ISNA(VLOOKUP($K135,'Puma Jan'!$A:$O,3,FALSE)),"0",VLOOKUP($K135,'Puma Jan'!$A:$O,3,FALSE))</f>
        <v>315.85000000000002</v>
      </c>
      <c r="X135" s="80">
        <f>IF(ISNA(VLOOKUP($K135,'Puma Feb'!$A:$O,6,FALSE)),"0",VLOOKUP($K135,'Puma Feb'!$A:$O,6,FALSE))</f>
        <v>624.13</v>
      </c>
      <c r="Y135" s="80">
        <f>IF(ISNA(VLOOKUP($K135,'Puma Feb'!$A:$O,3,FALSE)),"0",VLOOKUP($K135,'Puma Feb'!$A:$O,3,FALSE))</f>
        <v>352.74</v>
      </c>
      <c r="Z135" s="80">
        <f>IF(ISNA(VLOOKUP($K135,'Puma March'!$A:$O,6,FALSE)),"0",VLOOKUP($K135,'Puma March'!$A:$O,6,FALSE))</f>
        <v>898.08</v>
      </c>
      <c r="AA135" s="80">
        <f>IF(ISNA(VLOOKUP($K135,'Puma March'!$A:$O,3,FALSE)),"0",VLOOKUP($K135,'Puma March'!$A:$O,3,FALSE))</f>
        <v>425.79</v>
      </c>
      <c r="AB135" s="80">
        <f>IF(ISNA(VLOOKUP($K135,'Puma April'!$A:$O,6,FALSE)),"0",VLOOKUP($K135,'Puma April'!$A:$O,6,FALSE))</f>
        <v>405.59</v>
      </c>
      <c r="AC135" s="80">
        <f>IF(ISNA(VLOOKUP($K135,'Puma April'!$A:$O,3,FALSE)),"0",VLOOKUP($K135,'Puma April'!$A:$O,3,FALSE))</f>
        <v>204.86</v>
      </c>
      <c r="AD135" s="80">
        <f>IF(ISNA(VLOOKUP($K135,'Puma May'!$A:$O,6,FALSE)),"0",VLOOKUP($K135,'Puma May'!$A:$O,6,FALSE))</f>
        <v>1025.6099999999999</v>
      </c>
      <c r="AE135" s="80">
        <f>IF(ISNA(VLOOKUP($K135,'Puma May'!$A:$O,3,FALSE)),"0",VLOOKUP($K135,'Puma May'!$A:$O,3,FALSE))</f>
        <v>509.37</v>
      </c>
      <c r="AF135" s="80">
        <f>IF(ISNA(VLOOKUP($K135,'Puma June'!$A:$O,6,FALSE)),"0",VLOOKUP($K135,'Puma June'!$A:$O,6,FALSE))</f>
        <v>703.68</v>
      </c>
      <c r="AG135" s="80">
        <f>IF(ISNA(VLOOKUP($K135,'Puma June'!$A:$O,3,FALSE)),"0",VLOOKUP($K135,'Puma June'!$A:$O,3,FALSE))</f>
        <v>320.87</v>
      </c>
      <c r="AH135" s="80">
        <f>IF(ISNA(VLOOKUP($K135,'Puma July'!$A:$O,6,FALSE)),"0",VLOOKUP($K135,'Puma July'!$A:$O,6,FALSE))</f>
        <v>781.06</v>
      </c>
      <c r="AI135" s="80">
        <f>IF(ISNA(VLOOKUP($K135,'Puma July'!$A:$O,3,FALSE)),"0",VLOOKUP($K135,'Puma July'!$A:$O,3,FALSE))</f>
        <v>346.63</v>
      </c>
      <c r="AJ135" s="80">
        <f>IF(ISNA(VLOOKUP($K135,'Puma Aug'!$A:$O,6,FALSE)),"0",VLOOKUP($K135,'Puma Aug'!$A:$O,6,FALSE))</f>
        <v>481.03</v>
      </c>
      <c r="AK135" s="80">
        <f>IF(ISNA(VLOOKUP($K135,'Puma Aug'!$A:$O,3,FALSE)),"0",VLOOKUP($K135,'Puma Aug'!$A:$O,3,FALSE))</f>
        <v>239.04</v>
      </c>
      <c r="AL135" s="80">
        <f>IF(ISNA(VLOOKUP($K135,'Puma Sep'!$A:$O,6,FALSE)),"0",VLOOKUP($K135,'Puma Sep'!$A:$O,6,FALSE))</f>
        <v>368.61</v>
      </c>
      <c r="AM135" s="80">
        <f>IF(ISNA(VLOOKUP($K135,'Puma Sep'!$A:$O,3,FALSE)),"0",VLOOKUP($K135,'Puma Sep'!$A:$O,3,FALSE))</f>
        <v>178.27</v>
      </c>
      <c r="AN135" s="80">
        <f>IF(ISNA(VLOOKUP($K135,'Puma Oct'!$A:$O,6,FALSE)),"0",VLOOKUP($K135,'Puma Oct'!$A:$O,6,FALSE))</f>
        <v>246.22</v>
      </c>
      <c r="AO135" s="80">
        <f>IF(ISNA(VLOOKUP($K135,'Puma Oct'!$A:$O,3,FALSE)),"0",VLOOKUP($K135,'Puma Oct'!$A:$O,3,FALSE))</f>
        <v>116.89</v>
      </c>
      <c r="AP135" s="38" t="str">
        <f>IF(ISNA(VLOOKUP($K135,'Puma Nov'!$A:$O,6,FALSE)),"0",VLOOKUP($K135,'Puma Nov'!$A:$O,6,FALSE))</f>
        <v>0</v>
      </c>
      <c r="AQ135" s="38" t="str">
        <f>IF(ISNA(VLOOKUP($K135,'Puma Nov'!$A:$O,3,FALSE)),"0",VLOOKUP($K135,'Puma Nov'!$A:$O,3,FALSE))</f>
        <v>0</v>
      </c>
      <c r="AR135" s="38" t="str">
        <f>IF(ISNA(VLOOKUP($K135,'Puma Dec'!$A:$O,6,FALSE)),"0",VLOOKUP($K135,'Puma Dec'!$A:$O,6,FALSE))</f>
        <v>0</v>
      </c>
      <c r="AS135" s="38" t="str">
        <f>IF(ISNA(VLOOKUP($K135,'Puma Dec'!$A:$O,3,FALSE)),"0",VLOOKUP($K135,'Puma Dec'!$A:$O,3,FALSE))</f>
        <v>0</v>
      </c>
      <c r="AT135" s="55">
        <f t="shared" si="6"/>
        <v>6056.87</v>
      </c>
      <c r="AU135" s="56">
        <f t="shared" si="6"/>
        <v>3010.31</v>
      </c>
    </row>
    <row r="136" spans="1:47" x14ac:dyDescent="0.3">
      <c r="A136" s="47" t="s">
        <v>586</v>
      </c>
      <c r="B136" s="43">
        <v>118299</v>
      </c>
      <c r="C136" s="47" t="s">
        <v>587</v>
      </c>
      <c r="D136" s="51"/>
      <c r="E136" s="108">
        <v>44012</v>
      </c>
      <c r="F136" s="119" t="s">
        <v>588</v>
      </c>
      <c r="G136" s="120"/>
      <c r="H136" s="121"/>
      <c r="I136" s="47"/>
      <c r="J136" s="47" t="s">
        <v>589</v>
      </c>
      <c r="K136" s="166">
        <v>63863921</v>
      </c>
      <c r="L136" s="47" t="s">
        <v>152</v>
      </c>
      <c r="M136" s="113" t="s">
        <v>35</v>
      </c>
      <c r="N136" s="113" t="s">
        <v>36</v>
      </c>
      <c r="O136" s="113" t="s">
        <v>36</v>
      </c>
      <c r="P136" s="164" t="s">
        <v>590</v>
      </c>
      <c r="Q136" s="69">
        <v>1</v>
      </c>
      <c r="R136" s="116">
        <v>25742</v>
      </c>
      <c r="S136" s="54" t="s">
        <v>38</v>
      </c>
      <c r="T136" s="118" t="str">
        <f t="shared" si="5"/>
        <v>010000037112574200000</v>
      </c>
      <c r="U136" s="47"/>
      <c r="V136" s="80" t="str">
        <f>IF(ISNA(VLOOKUP($K136,'Puma Jan'!$A:$O,6,FALSE)),"0",VLOOKUP($K136,'Puma Jan'!$A:$O,6,FALSE))</f>
        <v>0</v>
      </c>
      <c r="W136" s="80" t="str">
        <f>IF(ISNA(VLOOKUP($K136,'Puma Jan'!$A:$O,3,FALSE)),"0",VLOOKUP($K136,'Puma Jan'!$A:$O,3,FALSE))</f>
        <v>0</v>
      </c>
      <c r="X136" s="80" t="str">
        <f>IF(ISNA(VLOOKUP($K136,'Puma Feb'!$A:$O,6,FALSE)),"0",VLOOKUP($K136,'Puma Feb'!$A:$O,6,FALSE))</f>
        <v>0</v>
      </c>
      <c r="Y136" s="80" t="str">
        <f>IF(ISNA(VLOOKUP($K136,'Puma Feb'!$A:$O,3,FALSE)),"0",VLOOKUP($K136,'Puma Feb'!$A:$O,3,FALSE))</f>
        <v>0</v>
      </c>
      <c r="Z136" s="80" t="str">
        <f>IF(ISNA(VLOOKUP($K136,'Puma March'!$A:$O,6,FALSE)),"0",VLOOKUP($K136,'Puma March'!$A:$O,6,FALSE))</f>
        <v>0</v>
      </c>
      <c r="AA136" s="80" t="str">
        <f>IF(ISNA(VLOOKUP($K136,'Puma March'!$A:$O,3,FALSE)),"0",VLOOKUP($K136,'Puma March'!$A:$O,3,FALSE))</f>
        <v>0</v>
      </c>
      <c r="AB136" s="80" t="str">
        <f>IF(ISNA(VLOOKUP($K136,'Puma April'!$A:$O,6,FALSE)),"0",VLOOKUP($K136,'Puma April'!$A:$O,6,FALSE))</f>
        <v>0</v>
      </c>
      <c r="AC136" s="80" t="str">
        <f>IF(ISNA(VLOOKUP($K136,'Puma April'!$A:$O,3,FALSE)),"0",VLOOKUP($K136,'Puma April'!$A:$O,3,FALSE))</f>
        <v>0</v>
      </c>
      <c r="AD136" s="80" t="str">
        <f>IF(ISNA(VLOOKUP($K136,'Puma May'!$A:$O,6,FALSE)),"0",VLOOKUP($K136,'Puma May'!$A:$O,6,FALSE))</f>
        <v>0</v>
      </c>
      <c r="AE136" s="80" t="str">
        <f>IF(ISNA(VLOOKUP($K136,'Puma May'!$A:$O,3,FALSE)),"0",VLOOKUP($K136,'Puma May'!$A:$O,3,FALSE))</f>
        <v>0</v>
      </c>
      <c r="AF136" s="80" t="str">
        <f>IF(ISNA(VLOOKUP($K136,'Puma June'!$A:$O,6,FALSE)),"0",VLOOKUP($K136,'Puma June'!$A:$O,6,FALSE))</f>
        <v>0</v>
      </c>
      <c r="AG136" s="80" t="str">
        <f>IF(ISNA(VLOOKUP($K136,'Puma June'!$A:$O,3,FALSE)),"0",VLOOKUP($K136,'Puma June'!$A:$O,3,FALSE))</f>
        <v>0</v>
      </c>
      <c r="AH136" s="80" t="str">
        <f>IF(ISNA(VLOOKUP($K136,'Puma July'!$A:$O,6,FALSE)),"0",VLOOKUP($K136,'Puma July'!$A:$O,6,FALSE))</f>
        <v>0</v>
      </c>
      <c r="AI136" s="80" t="str">
        <f>IF(ISNA(VLOOKUP($K136,'Puma July'!$A:$O,3,FALSE)),"0",VLOOKUP($K136,'Puma July'!$A:$O,3,FALSE))</f>
        <v>0</v>
      </c>
      <c r="AJ136" s="80" t="str">
        <f>IF(ISNA(VLOOKUP($K136,'Puma Aug'!$A:$O,6,FALSE)),"0",VLOOKUP($K136,'Puma Aug'!$A:$O,6,FALSE))</f>
        <v>0</v>
      </c>
      <c r="AK136" s="80" t="str">
        <f>IF(ISNA(VLOOKUP($K136,'Puma Aug'!$A:$O,3,FALSE)),"0",VLOOKUP($K136,'Puma Aug'!$A:$O,3,FALSE))</f>
        <v>0</v>
      </c>
      <c r="AL136" s="80" t="str">
        <f>IF(ISNA(VLOOKUP($K136,'Puma Sep'!$A:$O,6,FALSE)),"0",VLOOKUP($K136,'Puma Sep'!$A:$O,6,FALSE))</f>
        <v>0</v>
      </c>
      <c r="AM136" s="80" t="str">
        <f>IF(ISNA(VLOOKUP($K136,'Puma Sep'!$A:$O,3,FALSE)),"0",VLOOKUP($K136,'Puma Sep'!$A:$O,3,FALSE))</f>
        <v>0</v>
      </c>
      <c r="AN136" s="80" t="str">
        <f>IF(ISNA(VLOOKUP($K136,'Puma Oct'!$A:$O,6,FALSE)),"0",VLOOKUP($K136,'Puma Oct'!$A:$O,6,FALSE))</f>
        <v>0</v>
      </c>
      <c r="AO136" s="80" t="str">
        <f>IF(ISNA(VLOOKUP($K136,'Puma Oct'!$A:$O,3,FALSE)),"0",VLOOKUP($K136,'Puma Oct'!$A:$O,3,FALSE))</f>
        <v>0</v>
      </c>
      <c r="AP136" s="38" t="str">
        <f>IF(ISNA(VLOOKUP($K136,'Puma Nov'!$A:$O,6,FALSE)),"0",VLOOKUP($K136,'Puma Nov'!$A:$O,6,FALSE))</f>
        <v>0</v>
      </c>
      <c r="AQ136" s="38" t="str">
        <f>IF(ISNA(VLOOKUP($K136,'Puma Nov'!$A:$O,3,FALSE)),"0",VLOOKUP($K136,'Puma Nov'!$A:$O,3,FALSE))</f>
        <v>0</v>
      </c>
      <c r="AR136" s="38" t="str">
        <f>IF(ISNA(VLOOKUP($K136,'Puma Dec'!$A:$O,6,FALSE)),"0",VLOOKUP($K136,'Puma Dec'!$A:$O,6,FALSE))</f>
        <v>0</v>
      </c>
      <c r="AS136" s="38" t="str">
        <f>IF(ISNA(VLOOKUP($K136,'Puma Dec'!$A:$O,3,FALSE)),"0",VLOOKUP($K136,'Puma Dec'!$A:$O,3,FALSE))</f>
        <v>0</v>
      </c>
      <c r="AT136" s="55">
        <f t="shared" si="6"/>
        <v>0</v>
      </c>
      <c r="AU136" s="56">
        <f t="shared" si="6"/>
        <v>0</v>
      </c>
    </row>
    <row r="137" spans="1:47" ht="28.8" x14ac:dyDescent="0.3">
      <c r="A137" s="105" t="s">
        <v>591</v>
      </c>
      <c r="B137" s="106" t="s">
        <v>197</v>
      </c>
      <c r="C137" s="107" t="s">
        <v>592</v>
      </c>
      <c r="D137" s="51"/>
      <c r="E137" s="108">
        <v>44012</v>
      </c>
      <c r="F137" s="182" t="s">
        <v>593</v>
      </c>
      <c r="G137" s="120"/>
      <c r="H137" s="121"/>
      <c r="I137" s="47"/>
      <c r="J137" s="183" t="s">
        <v>594</v>
      </c>
      <c r="K137" s="184">
        <v>24958133</v>
      </c>
      <c r="L137" s="47" t="s">
        <v>166</v>
      </c>
      <c r="M137" s="113" t="s">
        <v>35</v>
      </c>
      <c r="N137" s="113" t="s">
        <v>36</v>
      </c>
      <c r="O137" s="113" t="s">
        <v>36</v>
      </c>
      <c r="P137" s="114" t="s">
        <v>145</v>
      </c>
      <c r="Q137" s="123">
        <v>1</v>
      </c>
      <c r="R137" s="116">
        <v>25742</v>
      </c>
      <c r="S137" s="117" t="s">
        <v>595</v>
      </c>
      <c r="T137" s="118" t="str">
        <f t="shared" si="5"/>
        <v>010000069412574205515</v>
      </c>
      <c r="U137" s="185" t="s">
        <v>596</v>
      </c>
      <c r="V137" s="80" t="str">
        <f>IF(ISNA(VLOOKUP($K137,'Puma Jan'!$A:$O,6,FALSE)),"0",VLOOKUP($K137,'Puma Jan'!$A:$O,6,FALSE))</f>
        <v>0</v>
      </c>
      <c r="W137" s="80" t="str">
        <f>IF(ISNA(VLOOKUP($K137,'Puma Jan'!$A:$O,3,FALSE)),"0",VLOOKUP($K137,'Puma Jan'!$A:$O,3,FALSE))</f>
        <v>0</v>
      </c>
      <c r="X137" s="80" t="str">
        <f>IF(ISNA(VLOOKUP($K137,'Puma Feb'!$A:$O,6,FALSE)),"0",VLOOKUP($K137,'Puma Feb'!$A:$O,6,FALSE))</f>
        <v>0</v>
      </c>
      <c r="Y137" s="80" t="str">
        <f>IF(ISNA(VLOOKUP($K137,'Puma Feb'!$A:$O,3,FALSE)),"0",VLOOKUP($K137,'Puma Feb'!$A:$O,3,FALSE))</f>
        <v>0</v>
      </c>
      <c r="Z137" s="80" t="str">
        <f>IF(ISNA(VLOOKUP($K137,'Puma March'!$A:$O,6,FALSE)),"0",VLOOKUP($K137,'Puma March'!$A:$O,6,FALSE))</f>
        <v>0</v>
      </c>
      <c r="AA137" s="80" t="str">
        <f>IF(ISNA(VLOOKUP($K137,'Puma March'!$A:$O,3,FALSE)),"0",VLOOKUP($K137,'Puma March'!$A:$O,3,FALSE))</f>
        <v>0</v>
      </c>
      <c r="AB137" s="80" t="str">
        <f>IF(ISNA(VLOOKUP($K137,'Puma April'!$A:$O,6,FALSE)),"0",VLOOKUP($K137,'Puma April'!$A:$O,6,FALSE))</f>
        <v>0</v>
      </c>
      <c r="AC137" s="80" t="str">
        <f>IF(ISNA(VLOOKUP($K137,'Puma April'!$A:$O,3,FALSE)),"0",VLOOKUP($K137,'Puma April'!$A:$O,3,FALSE))</f>
        <v>0</v>
      </c>
      <c r="AD137" s="80" t="str">
        <f>IF(ISNA(VLOOKUP($K137,'Puma May'!$A:$O,6,FALSE)),"0",VLOOKUP($K137,'Puma May'!$A:$O,6,FALSE))</f>
        <v>0</v>
      </c>
      <c r="AE137" s="80" t="str">
        <f>IF(ISNA(VLOOKUP($K137,'Puma May'!$A:$O,3,FALSE)),"0",VLOOKUP($K137,'Puma May'!$A:$O,3,FALSE))</f>
        <v>0</v>
      </c>
      <c r="AF137" s="80" t="str">
        <f>IF(ISNA(VLOOKUP($K137,'Puma June'!$A:$O,6,FALSE)),"0",VLOOKUP($K137,'Puma June'!$A:$O,6,FALSE))</f>
        <v>0</v>
      </c>
      <c r="AG137" s="80" t="str">
        <f>IF(ISNA(VLOOKUP($K137,'Puma June'!$A:$O,3,FALSE)),"0",VLOOKUP($K137,'Puma June'!$A:$O,3,FALSE))</f>
        <v>0</v>
      </c>
      <c r="AH137" s="80" t="str">
        <f>IF(ISNA(VLOOKUP($K137,'Puma July'!$A:$O,6,FALSE)),"0",VLOOKUP($K137,'Puma July'!$A:$O,6,FALSE))</f>
        <v>0</v>
      </c>
      <c r="AI137" s="80" t="str">
        <f>IF(ISNA(VLOOKUP($K137,'Puma July'!$A:$O,3,FALSE)),"0",VLOOKUP($K137,'Puma July'!$A:$O,3,FALSE))</f>
        <v>0</v>
      </c>
      <c r="AJ137" s="80" t="str">
        <f>IF(ISNA(VLOOKUP($K137,'Puma Aug'!$A:$O,6,FALSE)),"0",VLOOKUP($K137,'Puma Aug'!$A:$O,6,FALSE))</f>
        <v>0</v>
      </c>
      <c r="AK137" s="80" t="str">
        <f>IF(ISNA(VLOOKUP($K137,'Puma Aug'!$A:$O,3,FALSE)),"0",VLOOKUP($K137,'Puma Aug'!$A:$O,3,FALSE))</f>
        <v>0</v>
      </c>
      <c r="AL137" s="80" t="str">
        <f>IF(ISNA(VLOOKUP($K137,'Puma Sep'!$A:$O,6,FALSE)),"0",VLOOKUP($K137,'Puma Sep'!$A:$O,6,FALSE))</f>
        <v>0</v>
      </c>
      <c r="AM137" s="80" t="str">
        <f>IF(ISNA(VLOOKUP($K137,'Puma Sep'!$A:$O,3,FALSE)),"0",VLOOKUP($K137,'Puma Sep'!$A:$O,3,FALSE))</f>
        <v>0</v>
      </c>
      <c r="AN137" s="80" t="str">
        <f>IF(ISNA(VLOOKUP($K137,'Puma Oct'!$A:$O,6,FALSE)),"0",VLOOKUP($K137,'Puma Oct'!$A:$O,6,FALSE))</f>
        <v>0</v>
      </c>
      <c r="AO137" s="80" t="str">
        <f>IF(ISNA(VLOOKUP($K137,'Puma Oct'!$A:$O,3,FALSE)),"0",VLOOKUP($K137,'Puma Oct'!$A:$O,3,FALSE))</f>
        <v>0</v>
      </c>
      <c r="AP137" s="38" t="str">
        <f>IF(ISNA(VLOOKUP($K137,'Puma Nov'!$A:$O,6,FALSE)),"0",VLOOKUP($K137,'Puma Nov'!$A:$O,6,FALSE))</f>
        <v>0</v>
      </c>
      <c r="AQ137" s="38" t="str">
        <f>IF(ISNA(VLOOKUP($K137,'Puma Nov'!$A:$O,3,FALSE)),"0",VLOOKUP($K137,'Puma Nov'!$A:$O,3,FALSE))</f>
        <v>0</v>
      </c>
      <c r="AR137" s="38" t="str">
        <f>IF(ISNA(VLOOKUP($K137,'Puma Dec'!$A:$O,6,FALSE)),"0",VLOOKUP($K137,'Puma Dec'!$A:$O,6,FALSE))</f>
        <v>0</v>
      </c>
      <c r="AS137" s="38" t="str">
        <f>IF(ISNA(VLOOKUP($K137,'Puma Dec'!$A:$O,3,FALSE)),"0",VLOOKUP($K137,'Puma Dec'!$A:$O,3,FALSE))</f>
        <v>0</v>
      </c>
      <c r="AT137" s="55">
        <f t="shared" si="6"/>
        <v>0</v>
      </c>
      <c r="AU137" s="56">
        <f t="shared" si="6"/>
        <v>0</v>
      </c>
    </row>
    <row r="138" spans="1:47" x14ac:dyDescent="0.3">
      <c r="A138" s="33"/>
      <c r="B138" s="33"/>
      <c r="C138" s="33"/>
      <c r="D138" s="33"/>
      <c r="E138" s="33"/>
      <c r="F138" s="38"/>
      <c r="G138" s="120"/>
      <c r="H138" s="121"/>
      <c r="I138" s="38"/>
      <c r="J138" s="38"/>
      <c r="K138" s="186"/>
      <c r="L138" s="38"/>
      <c r="M138" s="187" t="s">
        <v>35</v>
      </c>
      <c r="N138" s="187" t="s">
        <v>36</v>
      </c>
      <c r="O138" s="187" t="s">
        <v>36</v>
      </c>
      <c r="P138" s="188"/>
      <c r="Q138" s="123">
        <v>1</v>
      </c>
      <c r="R138" s="189">
        <v>25742</v>
      </c>
      <c r="S138" s="37"/>
      <c r="T138" s="37"/>
      <c r="U138" s="33"/>
      <c r="V138" s="80" t="str">
        <f>IF(ISNA(VLOOKUP($K138,'Puma Jan'!$A:$O,6,FALSE)),"0",VLOOKUP($K138,'Puma Jan'!$A:$O,6,FALSE))</f>
        <v>0</v>
      </c>
      <c r="W138" s="80" t="str">
        <f>IF(ISNA(VLOOKUP($K138,'Puma Jan'!$A:$O,3,FALSE)),"0",VLOOKUP($K138,'Puma Jan'!$A:$O,3,FALSE))</f>
        <v>0</v>
      </c>
      <c r="X138" s="80" t="str">
        <f>IF(ISNA(VLOOKUP($K138,'Puma Feb'!$A:$O,6,FALSE)),"0",VLOOKUP($K138,'Puma Feb'!$A:$O,6,FALSE))</f>
        <v>0</v>
      </c>
      <c r="Y138" s="80" t="str">
        <f>IF(ISNA(VLOOKUP($K138,'Puma Feb'!$A:$O,3,FALSE)),"0",VLOOKUP($K138,'Puma Feb'!$A:$O,3,FALSE))</f>
        <v>0</v>
      </c>
      <c r="Z138" s="80" t="str">
        <f>IF(ISNA(VLOOKUP($K138,'Puma March'!$A:$O,6,FALSE)),"0",VLOOKUP($K138,'Puma March'!$A:$O,6,FALSE))</f>
        <v>0</v>
      </c>
      <c r="AA138" s="80" t="str">
        <f>IF(ISNA(VLOOKUP($K138,'Puma March'!$A:$O,3,FALSE)),"0",VLOOKUP($K138,'Puma March'!$A:$O,3,FALSE))</f>
        <v>0</v>
      </c>
      <c r="AB138" s="80" t="str">
        <f>IF(ISNA(VLOOKUP($K138,'Puma April'!$A:$O,6,FALSE)),"0",VLOOKUP($K138,'Puma April'!$A:$O,6,FALSE))</f>
        <v>0</v>
      </c>
      <c r="AC138" s="80" t="str">
        <f>IF(ISNA(VLOOKUP($K138,'Puma April'!$A:$O,3,FALSE)),"0",VLOOKUP($K138,'Puma April'!$A:$O,3,FALSE))</f>
        <v>0</v>
      </c>
      <c r="AD138" s="80" t="str">
        <f>IF(ISNA(VLOOKUP($K138,'Puma May'!$A:$O,6,FALSE)),"0",VLOOKUP($K138,'Puma May'!$A:$O,6,FALSE))</f>
        <v>0</v>
      </c>
      <c r="AE138" s="80" t="str">
        <f>IF(ISNA(VLOOKUP($K138,'Puma May'!$A:$O,3,FALSE)),"0",VLOOKUP($K138,'Puma May'!$A:$O,3,FALSE))</f>
        <v>0</v>
      </c>
      <c r="AF138" s="80" t="str">
        <f>IF(ISNA(VLOOKUP($K138,'Puma June'!$A:$O,6,FALSE)),"0",VLOOKUP($K138,'Puma June'!$A:$O,6,FALSE))</f>
        <v>0</v>
      </c>
      <c r="AG138" s="80" t="str">
        <f>IF(ISNA(VLOOKUP($K138,'Puma June'!$A:$O,3,FALSE)),"0",VLOOKUP($K138,'Puma June'!$A:$O,3,FALSE))</f>
        <v>0</v>
      </c>
      <c r="AH138" s="80" t="str">
        <f>IF(ISNA(VLOOKUP($K138,'Puma July'!$A:$O,6,FALSE)),"0",VLOOKUP($K138,'Puma July'!$A:$O,6,FALSE))</f>
        <v>0</v>
      </c>
      <c r="AI138" s="80" t="str">
        <f>IF(ISNA(VLOOKUP($K138,'Puma July'!$A:$O,3,FALSE)),"0",VLOOKUP($K138,'Puma July'!$A:$O,3,FALSE))</f>
        <v>0</v>
      </c>
      <c r="AJ138" s="80" t="str">
        <f>IF(ISNA(VLOOKUP($K138,'Puma Aug'!$A:$O,6,FALSE)),"0",VLOOKUP($K138,'Puma Aug'!$A:$O,6,FALSE))</f>
        <v>0</v>
      </c>
      <c r="AK138" s="80" t="str">
        <f>IF(ISNA(VLOOKUP($K138,'Puma Aug'!$A:$O,3,FALSE)),"0",VLOOKUP($K138,'Puma Aug'!$A:$O,3,FALSE))</f>
        <v>0</v>
      </c>
      <c r="AL138" s="80" t="str">
        <f>IF(ISNA(VLOOKUP($K138,'Puma Sep'!$A:$O,6,FALSE)),"0",VLOOKUP($K138,'Puma Sep'!$A:$O,6,FALSE))</f>
        <v>0</v>
      </c>
      <c r="AM138" s="80" t="str">
        <f>IF(ISNA(VLOOKUP($K138,'Puma Sep'!$A:$O,3,FALSE)),"0",VLOOKUP($K138,'Puma Sep'!$A:$O,3,FALSE))</f>
        <v>0</v>
      </c>
      <c r="AN138" s="80" t="str">
        <f>IF(ISNA(VLOOKUP($K138,'Puma Oct'!$A:$O,6,FALSE)),"0",VLOOKUP($K138,'Puma Oct'!$A:$O,6,FALSE))</f>
        <v>0</v>
      </c>
      <c r="AO138" s="80" t="str">
        <f>IF(ISNA(VLOOKUP($K138,'Puma Oct'!$A:$O,3,FALSE)),"0",VLOOKUP($K138,'Puma Oct'!$A:$O,3,FALSE))</f>
        <v>0</v>
      </c>
      <c r="AP138" s="38" t="str">
        <f>IF(ISNA(VLOOKUP($K138,'Puma Nov'!$A:$O,6,FALSE)),"0",VLOOKUP($K138,'Puma Nov'!$A:$O,6,FALSE))</f>
        <v>0</v>
      </c>
      <c r="AQ138" s="38" t="str">
        <f>IF(ISNA(VLOOKUP($K138,'Puma Nov'!$A:$O,3,FALSE)),"0",VLOOKUP($K138,'Puma Nov'!$A:$O,3,FALSE))</f>
        <v>0</v>
      </c>
      <c r="AR138" s="38" t="str">
        <f>IF(ISNA(VLOOKUP($K138,'Puma Dec'!$A:$O,6,FALSE)),"0",VLOOKUP($K138,'Puma Dec'!$A:$O,6,FALSE))</f>
        <v>0</v>
      </c>
      <c r="AS138" s="38" t="str">
        <f>IF(ISNA(VLOOKUP($K138,'Puma Dec'!$A:$O,3,FALSE)),"0",VLOOKUP($K138,'Puma Dec'!$A:$O,3,FALSE))</f>
        <v>0</v>
      </c>
      <c r="AT138" s="51"/>
      <c r="AU138" s="51"/>
    </row>
    <row r="139" spans="1:47" x14ac:dyDescent="0.3">
      <c r="A139" s="47" t="s">
        <v>597</v>
      </c>
      <c r="B139" s="43">
        <v>234074</v>
      </c>
      <c r="C139" s="47" t="s">
        <v>598</v>
      </c>
      <c r="D139" s="51"/>
      <c r="E139" s="108">
        <v>44012</v>
      </c>
      <c r="F139" s="119" t="s">
        <v>599</v>
      </c>
      <c r="G139" s="120"/>
      <c r="H139" s="121" t="s">
        <v>31</v>
      </c>
      <c r="I139" s="47" t="s">
        <v>600</v>
      </c>
      <c r="J139" s="47" t="s">
        <v>589</v>
      </c>
      <c r="K139" s="47">
        <v>55369135</v>
      </c>
      <c r="L139" s="47" t="s">
        <v>166</v>
      </c>
      <c r="M139" s="113" t="s">
        <v>35</v>
      </c>
      <c r="N139" s="113" t="s">
        <v>36</v>
      </c>
      <c r="O139" s="113" t="s">
        <v>36</v>
      </c>
      <c r="P139" s="190" t="s">
        <v>81</v>
      </c>
      <c r="Q139" s="123">
        <v>1</v>
      </c>
      <c r="R139" s="189">
        <v>25742</v>
      </c>
      <c r="S139" s="69">
        <v>10932</v>
      </c>
      <c r="T139" s="118" t="str">
        <f t="shared" si="5"/>
        <v>010000029612574210932</v>
      </c>
      <c r="U139" s="51"/>
      <c r="V139" s="80" t="str">
        <f>IF(ISNA(VLOOKUP($K139,'Puma Jan'!$A:$O,6,FALSE)),"0",VLOOKUP($K139,'Puma Jan'!$A:$O,6,FALSE))</f>
        <v>0</v>
      </c>
      <c r="W139" s="80" t="str">
        <f>IF(ISNA(VLOOKUP($K139,'Puma Jan'!$A:$O,3,FALSE)),"0",VLOOKUP($K139,'Puma Jan'!$A:$O,3,FALSE))</f>
        <v>0</v>
      </c>
      <c r="X139" s="80" t="str">
        <f>IF(ISNA(VLOOKUP($K139,'Puma Feb'!$A:$O,6,FALSE)),"0",VLOOKUP($K139,'Puma Feb'!$A:$O,6,FALSE))</f>
        <v>0</v>
      </c>
      <c r="Y139" s="80" t="str">
        <f>IF(ISNA(VLOOKUP($K139,'Puma Feb'!$A:$O,3,FALSE)),"0",VLOOKUP($K139,'Puma Feb'!$A:$O,3,FALSE))</f>
        <v>0</v>
      </c>
      <c r="Z139" s="80" t="str">
        <f>IF(ISNA(VLOOKUP($K139,'Puma March'!$A:$O,6,FALSE)),"0",VLOOKUP($K139,'Puma March'!$A:$O,6,FALSE))</f>
        <v>0</v>
      </c>
      <c r="AA139" s="80" t="str">
        <f>IF(ISNA(VLOOKUP($K139,'Puma March'!$A:$O,3,FALSE)),"0",VLOOKUP($K139,'Puma March'!$A:$O,3,FALSE))</f>
        <v>0</v>
      </c>
      <c r="AB139" s="80" t="str">
        <f>IF(ISNA(VLOOKUP($K139,'Puma April'!$A:$O,6,FALSE)),"0",VLOOKUP($K139,'Puma April'!$A:$O,6,FALSE))</f>
        <v>0</v>
      </c>
      <c r="AC139" s="80" t="str">
        <f>IF(ISNA(VLOOKUP($K139,'Puma April'!$A:$O,3,FALSE)),"0",VLOOKUP($K139,'Puma April'!$A:$O,3,FALSE))</f>
        <v>0</v>
      </c>
      <c r="AD139" s="80" t="str">
        <f>IF(ISNA(VLOOKUP($K139,'Puma May'!$A:$O,6,FALSE)),"0",VLOOKUP($K139,'Puma May'!$A:$O,6,FALSE))</f>
        <v>0</v>
      </c>
      <c r="AE139" s="80" t="str">
        <f>IF(ISNA(VLOOKUP($K139,'Puma May'!$A:$O,3,FALSE)),"0",VLOOKUP($K139,'Puma May'!$A:$O,3,FALSE))</f>
        <v>0</v>
      </c>
      <c r="AF139" s="80" t="str">
        <f>IF(ISNA(VLOOKUP($K139,'Puma June'!$A:$O,6,FALSE)),"0",VLOOKUP($K139,'Puma June'!$A:$O,6,FALSE))</f>
        <v>0</v>
      </c>
      <c r="AG139" s="80" t="str">
        <f>IF(ISNA(VLOOKUP($K139,'Puma June'!$A:$O,3,FALSE)),"0",VLOOKUP($K139,'Puma June'!$A:$O,3,FALSE))</f>
        <v>0</v>
      </c>
      <c r="AH139" s="80">
        <f>IF(ISNA(VLOOKUP($K139,'Puma July'!$A:$O,6,FALSE)),"0",VLOOKUP($K139,'Puma July'!$A:$O,6,FALSE))</f>
        <v>97.32</v>
      </c>
      <c r="AI139" s="80">
        <f>IF(ISNA(VLOOKUP($K139,'Puma July'!$A:$O,3,FALSE)),"0",VLOOKUP($K139,'Puma July'!$A:$O,3,FALSE))</f>
        <v>41.75</v>
      </c>
      <c r="AJ139" s="80" t="str">
        <f>IF(ISNA(VLOOKUP($K139,'Puma Aug'!$A:$O,6,FALSE)),"0",VLOOKUP($K139,'Puma Aug'!$A:$O,6,FALSE))</f>
        <v>0</v>
      </c>
      <c r="AK139" s="80" t="str">
        <f>IF(ISNA(VLOOKUP($K139,'Puma Aug'!$A:$O,3,FALSE)),"0",VLOOKUP($K139,'Puma Aug'!$A:$O,3,FALSE))</f>
        <v>0</v>
      </c>
      <c r="AL139" s="80" t="str">
        <f>IF(ISNA(VLOOKUP($K139,'Puma Sep'!$A:$O,6,FALSE)),"0",VLOOKUP($K139,'Puma Sep'!$A:$O,6,FALSE))</f>
        <v>0</v>
      </c>
      <c r="AM139" s="80" t="str">
        <f>IF(ISNA(VLOOKUP($K139,'Puma Sep'!$A:$O,3,FALSE)),"0",VLOOKUP($K139,'Puma Sep'!$A:$O,3,FALSE))</f>
        <v>0</v>
      </c>
      <c r="AN139" s="80" t="str">
        <f>IF(ISNA(VLOOKUP($K139,'Puma Oct'!$A:$O,6,FALSE)),"0",VLOOKUP($K139,'Puma Oct'!$A:$O,6,FALSE))</f>
        <v>0</v>
      </c>
      <c r="AO139" s="80" t="str">
        <f>IF(ISNA(VLOOKUP($K139,'Puma Oct'!$A:$O,3,FALSE)),"0",VLOOKUP($K139,'Puma Oct'!$A:$O,3,FALSE))</f>
        <v>0</v>
      </c>
      <c r="AP139" s="38" t="str">
        <f>IF(ISNA(VLOOKUP($K139,'Puma Nov'!$A:$O,6,FALSE)),"0",VLOOKUP($K139,'Puma Nov'!$A:$O,6,FALSE))</f>
        <v>0</v>
      </c>
      <c r="AQ139" s="38" t="str">
        <f>IF(ISNA(VLOOKUP($K139,'Puma Nov'!$A:$O,3,FALSE)),"0",VLOOKUP($K139,'Puma Nov'!$A:$O,3,FALSE))</f>
        <v>0</v>
      </c>
      <c r="AR139" s="38" t="str">
        <f>IF(ISNA(VLOOKUP($K139,'Puma Dec'!$A:$O,6,FALSE)),"0",VLOOKUP($K139,'Puma Dec'!$A:$O,6,FALSE))</f>
        <v>0</v>
      </c>
      <c r="AS139" s="38" t="str">
        <f>IF(ISNA(VLOOKUP($K139,'Puma Dec'!$A:$O,3,FALSE)),"0",VLOOKUP($K139,'Puma Dec'!$A:$O,3,FALSE))</f>
        <v>0</v>
      </c>
      <c r="AT139" s="55">
        <f t="shared" ref="AT139:AU141" si="7">AR139+AP139+AN139+AL139+AJ139+AH139+AF139+AD139+AB139+Z139+X139+V139</f>
        <v>97.32</v>
      </c>
      <c r="AU139" s="56">
        <f t="shared" si="7"/>
        <v>41.75</v>
      </c>
    </row>
    <row r="140" spans="1:47" x14ac:dyDescent="0.3">
      <c r="A140" s="47" t="s">
        <v>601</v>
      </c>
      <c r="B140" s="43">
        <v>235618</v>
      </c>
      <c r="C140" s="47" t="s">
        <v>602</v>
      </c>
      <c r="D140" s="51"/>
      <c r="E140" s="108">
        <v>44012</v>
      </c>
      <c r="F140" s="119" t="s">
        <v>603</v>
      </c>
      <c r="G140" s="120"/>
      <c r="H140" s="121" t="s">
        <v>42</v>
      </c>
      <c r="I140" s="47"/>
      <c r="J140" s="47" t="s">
        <v>604</v>
      </c>
      <c r="K140" s="47">
        <v>50144988</v>
      </c>
      <c r="L140" s="47" t="s">
        <v>166</v>
      </c>
      <c r="M140" s="113" t="s">
        <v>35</v>
      </c>
      <c r="N140" s="113" t="s">
        <v>36</v>
      </c>
      <c r="O140" s="113" t="s">
        <v>36</v>
      </c>
      <c r="P140" s="164" t="s">
        <v>145</v>
      </c>
      <c r="Q140" s="123">
        <v>1</v>
      </c>
      <c r="R140" s="189">
        <v>25742</v>
      </c>
      <c r="S140" s="117" t="s">
        <v>595</v>
      </c>
      <c r="T140" s="118" t="str">
        <f t="shared" si="5"/>
        <v>010000069412574205515</v>
      </c>
      <c r="U140" s="51"/>
      <c r="V140" s="80">
        <f>IF(ISNA(VLOOKUP($K140,'Puma Jan'!$A:$O,6,FALSE)),"0",VLOOKUP($K140,'Puma Jan'!$A:$O,6,FALSE))</f>
        <v>148.91999999999999</v>
      </c>
      <c r="W140" s="80">
        <f>IF(ISNA(VLOOKUP($K140,'Puma Jan'!$A:$O,3,FALSE)),"0",VLOOKUP($K140,'Puma Jan'!$A:$O,3,FALSE))</f>
        <v>85.54</v>
      </c>
      <c r="X140" s="80">
        <f>IF(ISNA(VLOOKUP($K140,'Puma Feb'!$A:$O,6,FALSE)),"0",VLOOKUP($K140,'Puma Feb'!$A:$O,6,FALSE))</f>
        <v>65.77</v>
      </c>
      <c r="Y140" s="80">
        <f>IF(ISNA(VLOOKUP($K140,'Puma Feb'!$A:$O,3,FALSE)),"0",VLOOKUP($K140,'Puma Feb'!$A:$O,3,FALSE))</f>
        <v>38.53</v>
      </c>
      <c r="Z140" s="80">
        <f>IF(ISNA(VLOOKUP($K140,'Puma March'!$A:$O,6,FALSE)),"0",VLOOKUP($K140,'Puma March'!$A:$O,6,FALSE))</f>
        <v>109.5</v>
      </c>
      <c r="AA140" s="80">
        <f>IF(ISNA(VLOOKUP($K140,'Puma March'!$A:$O,3,FALSE)),"0",VLOOKUP($K140,'Puma March'!$A:$O,3,FALSE))</f>
        <v>48.03</v>
      </c>
      <c r="AB140" s="80">
        <f>IF(ISNA(VLOOKUP($K140,'Puma April'!$A:$O,6,FALSE)),"0",VLOOKUP($K140,'Puma April'!$A:$O,6,FALSE))</f>
        <v>90.19</v>
      </c>
      <c r="AC140" s="80">
        <f>IF(ISNA(VLOOKUP($K140,'Puma April'!$A:$O,3,FALSE)),"0",VLOOKUP($K140,'Puma April'!$A:$O,3,FALSE))</f>
        <v>44.94</v>
      </c>
      <c r="AD140" s="80" t="str">
        <f>IF(ISNA(VLOOKUP($K140,'Puma May'!$A:$O,6,FALSE)),"0",VLOOKUP($K140,'Puma May'!$A:$O,6,FALSE))</f>
        <v>0</v>
      </c>
      <c r="AE140" s="80" t="str">
        <f>IF(ISNA(VLOOKUP($K140,'Puma May'!$A:$O,3,FALSE)),"0",VLOOKUP($K140,'Puma May'!$A:$O,3,FALSE))</f>
        <v>0</v>
      </c>
      <c r="AF140" s="80">
        <f>IF(ISNA(VLOOKUP($K140,'Puma June'!$A:$O,6,FALSE)),"0",VLOOKUP($K140,'Puma June'!$A:$O,6,FALSE))</f>
        <v>293.39</v>
      </c>
      <c r="AG140" s="80">
        <f>IF(ISNA(VLOOKUP($K140,'Puma June'!$A:$O,3,FALSE)),"0",VLOOKUP($K140,'Puma June'!$A:$O,3,FALSE))</f>
        <v>132.26</v>
      </c>
      <c r="AH140" s="80">
        <f>IF(ISNA(VLOOKUP($K140,'Puma July'!$A:$O,6,FALSE)),"0",VLOOKUP($K140,'Puma July'!$A:$O,6,FALSE))</f>
        <v>160.30000000000001</v>
      </c>
      <c r="AI140" s="80">
        <f>IF(ISNA(VLOOKUP($K140,'Puma July'!$A:$O,3,FALSE)),"0",VLOOKUP($K140,'Puma July'!$A:$O,3,FALSE))</f>
        <v>72.66</v>
      </c>
      <c r="AJ140" s="80">
        <f>IF(ISNA(VLOOKUP($K140,'Puma Aug'!$A:$O,6,FALSE)),"0",VLOOKUP($K140,'Puma Aug'!$A:$O,6,FALSE))</f>
        <v>153.62</v>
      </c>
      <c r="AK140" s="80">
        <f>IF(ISNA(VLOOKUP($K140,'Puma Aug'!$A:$O,3,FALSE)),"0",VLOOKUP($K140,'Puma Aug'!$A:$O,3,FALSE))</f>
        <v>76.75</v>
      </c>
      <c r="AL140" s="80">
        <f>IF(ISNA(VLOOKUP($K140,'Puma Sep'!$A:$O,6,FALSE)),"0",VLOOKUP($K140,'Puma Sep'!$A:$O,6,FALSE))</f>
        <v>179.17</v>
      </c>
      <c r="AM140" s="80">
        <f>IF(ISNA(VLOOKUP($K140,'Puma Sep'!$A:$O,3,FALSE)),"0",VLOOKUP($K140,'Puma Sep'!$A:$O,3,FALSE))</f>
        <v>87.13</v>
      </c>
      <c r="AN140" s="80" t="str">
        <f>IF(ISNA(VLOOKUP($K140,'Puma Oct'!$A:$O,6,FALSE)),"0",VLOOKUP($K140,'Puma Oct'!$A:$O,6,FALSE))</f>
        <v>0</v>
      </c>
      <c r="AO140" s="80" t="str">
        <f>IF(ISNA(VLOOKUP($K140,'Puma Oct'!$A:$O,3,FALSE)),"0",VLOOKUP($K140,'Puma Oct'!$A:$O,3,FALSE))</f>
        <v>0</v>
      </c>
      <c r="AP140" s="38">
        <f>IF(ISNA(VLOOKUP($K140,'Puma Nov'!$A:$O,6,FALSE)),"0",VLOOKUP($K140,'Puma Nov'!$A:$O,6,FALSE))</f>
        <v>148.81</v>
      </c>
      <c r="AQ140" s="38">
        <f>IF(ISNA(VLOOKUP($K140,'Puma Nov'!$A:$O,3,FALSE)),"0",VLOOKUP($K140,'Puma Nov'!$A:$O,3,FALSE))</f>
        <v>64.45</v>
      </c>
      <c r="AR140" s="38">
        <f>IF(ISNA(VLOOKUP($K140,'Puma Dec'!$A:$O,6,FALSE)),"0",VLOOKUP($K140,'Puma Dec'!$A:$O,6,FALSE))</f>
        <v>117.5</v>
      </c>
      <c r="AS140" s="38">
        <f>IF(ISNA(VLOOKUP($K140,'Puma Dec'!$A:$O,3,FALSE)),"0",VLOOKUP($K140,'Puma Dec'!$A:$O,3,FALSE))</f>
        <v>58.52</v>
      </c>
      <c r="AT140" s="55">
        <f t="shared" si="7"/>
        <v>1467.17</v>
      </c>
      <c r="AU140" s="56">
        <f t="shared" si="7"/>
        <v>708.81</v>
      </c>
    </row>
    <row r="141" spans="1:47" x14ac:dyDescent="0.3">
      <c r="A141" s="51"/>
      <c r="B141" s="51"/>
      <c r="C141" s="8" t="s">
        <v>605</v>
      </c>
      <c r="D141" s="191">
        <v>44019</v>
      </c>
      <c r="E141" s="51"/>
      <c r="F141" s="47" t="s">
        <v>606</v>
      </c>
      <c r="G141" s="192"/>
      <c r="H141" s="121"/>
      <c r="I141" s="47"/>
      <c r="J141" s="47" t="s">
        <v>241</v>
      </c>
      <c r="K141" s="47">
        <v>51703071</v>
      </c>
      <c r="L141" s="47"/>
      <c r="M141" s="113" t="s">
        <v>35</v>
      </c>
      <c r="N141" s="113" t="s">
        <v>36</v>
      </c>
      <c r="O141" s="113" t="s">
        <v>36</v>
      </c>
      <c r="P141" s="164" t="s">
        <v>145</v>
      </c>
      <c r="Q141" s="123">
        <v>5</v>
      </c>
      <c r="R141" s="189">
        <v>25742</v>
      </c>
      <c r="S141" s="69">
        <v>13470</v>
      </c>
      <c r="T141" s="118" t="str">
        <f t="shared" si="5"/>
        <v>010000069452574213470</v>
      </c>
      <c r="U141" s="51"/>
      <c r="V141" s="80">
        <f>IF(ISNA(VLOOKUP($K141,'Puma Jan'!$A:$O,6,FALSE)),"0",VLOOKUP($K141,'Puma Jan'!$A:$O,6,FALSE))</f>
        <v>580.04</v>
      </c>
      <c r="W141" s="80">
        <f>IF(ISNA(VLOOKUP($K141,'Puma Jan'!$A:$O,3,FALSE)),"0",VLOOKUP($K141,'Puma Jan'!$A:$O,3,FALSE))</f>
        <v>352.91</v>
      </c>
      <c r="X141" s="80">
        <f>IF(ISNA(VLOOKUP($K141,'Puma Feb'!$A:$O,6,FALSE)),"0",VLOOKUP($K141,'Puma Feb'!$A:$O,6,FALSE))</f>
        <v>1266.8</v>
      </c>
      <c r="Y141" s="80">
        <f>IF(ISNA(VLOOKUP($K141,'Puma Feb'!$A:$O,3,FALSE)),"0",VLOOKUP($K141,'Puma Feb'!$A:$O,3,FALSE))</f>
        <v>721.87</v>
      </c>
      <c r="Z141" s="80">
        <f>IF(ISNA(VLOOKUP($K141,'Puma March'!$A:$O,6,FALSE)),"0",VLOOKUP($K141,'Puma March'!$A:$O,6,FALSE))</f>
        <v>695.8</v>
      </c>
      <c r="AA141" s="80">
        <f>IF(ISNA(VLOOKUP($K141,'Puma March'!$A:$O,3,FALSE)),"0",VLOOKUP($K141,'Puma March'!$A:$O,3,FALSE))</f>
        <v>344.29</v>
      </c>
      <c r="AB141" s="80">
        <f>IF(ISNA(VLOOKUP($K141,'Puma April'!$A:$O,6,FALSE)),"0",VLOOKUP($K141,'Puma April'!$A:$O,6,FALSE))</f>
        <v>562.29</v>
      </c>
      <c r="AC141" s="80">
        <f>IF(ISNA(VLOOKUP($K141,'Puma April'!$A:$O,3,FALSE)),"0",VLOOKUP($K141,'Puma April'!$A:$O,3,FALSE))</f>
        <v>284.82</v>
      </c>
      <c r="AD141" s="80">
        <f>IF(ISNA(VLOOKUP($K141,'Puma May'!$A:$O,6,FALSE)),"0",VLOOKUP($K141,'Puma May'!$A:$O,6,FALSE))</f>
        <v>860.18</v>
      </c>
      <c r="AE141" s="80">
        <f>IF(ISNA(VLOOKUP($K141,'Puma May'!$A:$O,3,FALSE)),"0",VLOOKUP($K141,'Puma May'!$A:$O,3,FALSE))</f>
        <v>423.87</v>
      </c>
      <c r="AF141" s="80">
        <f>IF(ISNA(VLOOKUP($K141,'Puma June'!$A:$O,6,FALSE)),"0",VLOOKUP($K141,'Puma June'!$A:$O,6,FALSE))</f>
        <v>1263.32</v>
      </c>
      <c r="AG141" s="80">
        <f>IF(ISNA(VLOOKUP($K141,'Puma June'!$A:$O,3,FALSE)),"0",VLOOKUP($K141,'Puma June'!$A:$O,3,FALSE))</f>
        <v>593.77</v>
      </c>
      <c r="AH141" s="80">
        <f>IF(ISNA(VLOOKUP($K141,'Puma July'!$A:$O,6,FALSE)),"0",VLOOKUP($K141,'Puma July'!$A:$O,6,FALSE))</f>
        <v>657.2</v>
      </c>
      <c r="AI141" s="80">
        <f>IF(ISNA(VLOOKUP($K141,'Puma July'!$A:$O,3,FALSE)),"0",VLOOKUP($K141,'Puma July'!$A:$O,3,FALSE))</f>
        <v>283.04000000000002</v>
      </c>
      <c r="AJ141" s="80">
        <f>IF(ISNA(VLOOKUP($K141,'Puma Aug'!$A:$O,6,FALSE)),"0",VLOOKUP($K141,'Puma Aug'!$A:$O,6,FALSE))</f>
        <v>918.01</v>
      </c>
      <c r="AK141" s="80">
        <f>IF(ISNA(VLOOKUP($K141,'Puma Aug'!$A:$O,3,FALSE)),"0",VLOOKUP($K141,'Puma Aug'!$A:$O,3,FALSE))</f>
        <v>493.72</v>
      </c>
      <c r="AL141" s="80">
        <f>IF(ISNA(VLOOKUP($K141,'Puma Sep'!$A:$O,6,FALSE)),"0",VLOOKUP($K141,'Puma Sep'!$A:$O,6,FALSE))</f>
        <v>1471.86</v>
      </c>
      <c r="AM141" s="80">
        <f>IF(ISNA(VLOOKUP($K141,'Puma Sep'!$A:$O,3,FALSE)),"0",VLOOKUP($K141,'Puma Sep'!$A:$O,3,FALSE))</f>
        <v>747.11</v>
      </c>
      <c r="AN141" s="80">
        <f>IF(ISNA(VLOOKUP($K141,'Puma Oct'!$A:$O,6,FALSE)),"0",VLOOKUP($K141,'Puma Oct'!$A:$O,6,FALSE))</f>
        <v>1567.71</v>
      </c>
      <c r="AO141" s="80">
        <f>IF(ISNA(VLOOKUP($K141,'Puma Oct'!$A:$O,3,FALSE)),"0",VLOOKUP($K141,'Puma Oct'!$A:$O,3,FALSE))</f>
        <v>711.16</v>
      </c>
      <c r="AP141" s="38">
        <f>IF(ISNA(VLOOKUP($K141,'Puma Nov'!$A:$O,6,FALSE)),"0",VLOOKUP($K141,'Puma Nov'!$A:$O,6,FALSE))</f>
        <v>564.99</v>
      </c>
      <c r="AQ141" s="38">
        <f>IF(ISNA(VLOOKUP($K141,'Puma Nov'!$A:$O,3,FALSE)),"0",VLOOKUP($K141,'Puma Nov'!$A:$O,3,FALSE))</f>
        <v>244.03</v>
      </c>
      <c r="AR141" s="38">
        <f>IF(ISNA(VLOOKUP($K141,'Puma Dec'!$A:$O,6,FALSE)),"0",VLOOKUP($K141,'Puma Dec'!$A:$O,6,FALSE))</f>
        <v>476.98</v>
      </c>
      <c r="AS141" s="38">
        <f>IF(ISNA(VLOOKUP($K141,'Puma Dec'!$A:$O,3,FALSE)),"0",VLOOKUP($K141,'Puma Dec'!$A:$O,3,FALSE))</f>
        <v>239.1</v>
      </c>
      <c r="AT141" s="55">
        <f t="shared" si="7"/>
        <v>10885.18</v>
      </c>
      <c r="AU141" s="56">
        <f t="shared" si="7"/>
        <v>5439.69</v>
      </c>
    </row>
    <row r="142" spans="1:47" x14ac:dyDescent="0.3">
      <c r="A142" s="51" t="s">
        <v>607</v>
      </c>
      <c r="B142" s="51">
        <v>118266</v>
      </c>
      <c r="C142" s="51" t="s">
        <v>608</v>
      </c>
      <c r="D142" s="51"/>
      <c r="E142" s="51"/>
      <c r="F142" s="47" t="s">
        <v>609</v>
      </c>
      <c r="G142" s="192"/>
      <c r="H142" s="121" t="s">
        <v>31</v>
      </c>
      <c r="I142" s="47"/>
      <c r="J142" s="47" t="s">
        <v>426</v>
      </c>
      <c r="K142" s="47">
        <v>63523822</v>
      </c>
      <c r="L142" s="47" t="s">
        <v>152</v>
      </c>
      <c r="M142" s="113" t="s">
        <v>35</v>
      </c>
      <c r="N142" s="113" t="s">
        <v>36</v>
      </c>
      <c r="O142" s="113" t="s">
        <v>36</v>
      </c>
      <c r="P142" s="193" t="s">
        <v>81</v>
      </c>
      <c r="Q142" s="194">
        <v>1</v>
      </c>
      <c r="R142" s="194">
        <v>25742</v>
      </c>
      <c r="S142" s="194">
        <v>10931</v>
      </c>
      <c r="T142" s="118" t="str">
        <f t="shared" si="5"/>
        <v>010000029612574210931</v>
      </c>
      <c r="U142" s="51"/>
      <c r="V142" s="80" t="str">
        <f>IF(ISNA(VLOOKUP($K142,'Puma Jan'!$A:$O,6,FALSE)),"0",VLOOKUP($K142,'Puma Jan'!$A:$O,6,FALSE))</f>
        <v>0</v>
      </c>
      <c r="W142" s="80" t="str">
        <f>IF(ISNA(VLOOKUP($K142,'Puma Jan'!$A:$O,3,FALSE)),"0",VLOOKUP($K142,'Puma Jan'!$A:$O,3,FALSE))</f>
        <v>0</v>
      </c>
      <c r="X142" s="80" t="str">
        <f>IF(ISNA(VLOOKUP($K142,'Puma Feb'!$A:$O,6,FALSE)),"0",VLOOKUP($K142,'Puma Feb'!$A:$O,6,FALSE))</f>
        <v>0</v>
      </c>
      <c r="Y142" s="80" t="str">
        <f>IF(ISNA(VLOOKUP($K142,'Puma Feb'!$A:$O,3,FALSE)),"0",VLOOKUP($K142,'Puma Feb'!$A:$O,3,FALSE))</f>
        <v>0</v>
      </c>
      <c r="Z142" s="80" t="str">
        <f>IF(ISNA(VLOOKUP($K142,'Puma March'!$A:$O,6,FALSE)),"0",VLOOKUP($K142,'Puma March'!$A:$O,6,FALSE))</f>
        <v>0</v>
      </c>
      <c r="AA142" s="80" t="str">
        <f>IF(ISNA(VLOOKUP($K142,'Puma March'!$A:$O,3,FALSE)),"0",VLOOKUP($K142,'Puma March'!$A:$O,3,FALSE))</f>
        <v>0</v>
      </c>
      <c r="AB142" s="80" t="str">
        <f>IF(ISNA(VLOOKUP($K142,'Puma April'!$A:$O,6,FALSE)),"0",VLOOKUP($K142,'Puma April'!$A:$O,6,FALSE))</f>
        <v>0</v>
      </c>
      <c r="AC142" s="80" t="str">
        <f>IF(ISNA(VLOOKUP($K142,'Puma April'!$A:$O,3,FALSE)),"0",VLOOKUP($K142,'Puma April'!$A:$O,3,FALSE))</f>
        <v>0</v>
      </c>
      <c r="AD142" s="80" t="str">
        <f>IF(ISNA(VLOOKUP($K142,'Puma May'!$A:$O,6,FALSE)),"0",VLOOKUP($K142,'Puma May'!$A:$O,6,FALSE))</f>
        <v>0</v>
      </c>
      <c r="AE142" s="80" t="str">
        <f>IF(ISNA(VLOOKUP($K142,'Puma May'!$A:$O,3,FALSE)),"0",VLOOKUP($K142,'Puma May'!$A:$O,3,FALSE))</f>
        <v>0</v>
      </c>
      <c r="AF142" s="80" t="str">
        <f>IF(ISNA(VLOOKUP($K142,'Puma June'!$A:$O,6,FALSE)),"0",VLOOKUP($K142,'Puma June'!$A:$O,6,FALSE))</f>
        <v>0</v>
      </c>
      <c r="AG142" s="80" t="str">
        <f>IF(ISNA(VLOOKUP($K142,'Puma June'!$A:$O,3,FALSE)),"0",VLOOKUP($K142,'Puma June'!$A:$O,3,FALSE))</f>
        <v>0</v>
      </c>
      <c r="AH142" s="80" t="str">
        <f>IF(ISNA(VLOOKUP($K142,'Puma July'!$A:$O,6,FALSE)),"0",VLOOKUP($K142,'Puma July'!$A:$O,6,FALSE))</f>
        <v>0</v>
      </c>
      <c r="AI142" s="80" t="str">
        <f>IF(ISNA(VLOOKUP($K142,'Puma July'!$A:$O,3,FALSE)),"0",VLOOKUP($K142,'Puma July'!$A:$O,3,FALSE))</f>
        <v>0</v>
      </c>
      <c r="AJ142" s="80" t="str">
        <f>IF(ISNA(VLOOKUP($K142,'Puma Aug'!$A:$O,6,FALSE)),"0",VLOOKUP($K142,'Puma Aug'!$A:$O,6,FALSE))</f>
        <v>0</v>
      </c>
      <c r="AK142" s="80" t="str">
        <f>IF(ISNA(VLOOKUP($K142,'Puma Aug'!$A:$O,3,FALSE)),"0",VLOOKUP($K142,'Puma Aug'!$A:$O,3,FALSE))</f>
        <v>0</v>
      </c>
      <c r="AL142" s="80" t="str">
        <f>IF(ISNA(VLOOKUP($K142,'Puma Sep'!$A:$O,6,FALSE)),"0",VLOOKUP($K142,'Puma Sep'!$A:$O,6,FALSE))</f>
        <v>0</v>
      </c>
      <c r="AM142" s="80" t="str">
        <f>IF(ISNA(VLOOKUP($K142,'Puma Sep'!$A:$O,3,FALSE)),"0",VLOOKUP($K142,'Puma Sep'!$A:$O,3,FALSE))</f>
        <v>0</v>
      </c>
      <c r="AN142" s="80" t="str">
        <f>IF(ISNA(VLOOKUP($K142,'Puma Oct'!$A:$O,6,FALSE)),"0",VLOOKUP($K142,'Puma Oct'!$A:$O,6,FALSE))</f>
        <v>0</v>
      </c>
      <c r="AO142" s="80" t="str">
        <f>IF(ISNA(VLOOKUP($K142,'Puma Oct'!$A:$O,3,FALSE)),"0",VLOOKUP($K142,'Puma Oct'!$A:$O,3,FALSE))</f>
        <v>0</v>
      </c>
      <c r="AP142" s="38" t="str">
        <f>IF(ISNA(VLOOKUP($K142,'Puma Nov'!$A:$O,6,FALSE)),"0",VLOOKUP($K142,'Puma Nov'!$A:$O,6,FALSE))</f>
        <v>0</v>
      </c>
      <c r="AQ142" s="38" t="str">
        <f>IF(ISNA(VLOOKUP($K142,'Puma Nov'!$A:$O,3,FALSE)),"0",VLOOKUP($K142,'Puma Nov'!$A:$O,3,FALSE))</f>
        <v>0</v>
      </c>
      <c r="AR142" s="38" t="str">
        <f>IF(ISNA(VLOOKUP($K142,'Puma Dec'!$A:$O,6,FALSE)),"0",VLOOKUP($K142,'Puma Dec'!$A:$O,6,FALSE))</f>
        <v>0</v>
      </c>
      <c r="AS142" s="38" t="str">
        <f>IF(ISNA(VLOOKUP($K142,'Puma Dec'!$A:$O,3,FALSE)),"0",VLOOKUP($K142,'Puma Dec'!$A:$O,3,FALSE))</f>
        <v>0</v>
      </c>
      <c r="AT142" s="51"/>
      <c r="AU142" s="51"/>
    </row>
    <row r="143" spans="1:47" x14ac:dyDescent="0.3">
      <c r="A143" s="51"/>
      <c r="B143" s="51"/>
      <c r="C143" s="51" t="s">
        <v>610</v>
      </c>
      <c r="D143" s="51"/>
      <c r="E143" s="51"/>
      <c r="F143" s="212" t="s">
        <v>611</v>
      </c>
      <c r="G143" s="213"/>
      <c r="H143" s="214" t="s">
        <v>612</v>
      </c>
      <c r="I143" s="212"/>
      <c r="J143" s="212" t="s">
        <v>151</v>
      </c>
      <c r="K143" s="212">
        <v>59341023</v>
      </c>
      <c r="L143" s="212"/>
      <c r="M143" s="215" t="s">
        <v>35</v>
      </c>
      <c r="N143" s="215" t="s">
        <v>36</v>
      </c>
      <c r="O143" s="215" t="s">
        <v>36</v>
      </c>
      <c r="P143" s="216" t="s">
        <v>190</v>
      </c>
      <c r="Q143" s="217">
        <v>1</v>
      </c>
      <c r="R143" s="218">
        <v>25742</v>
      </c>
      <c r="S143" s="219" t="s">
        <v>38</v>
      </c>
      <c r="T143" s="220" t="str">
        <f t="shared" si="5"/>
        <v>010000036312574200000</v>
      </c>
      <c r="U143" s="51"/>
      <c r="V143" s="80">
        <f>IF(ISNA(VLOOKUP($K143,'Puma Jan'!$A:$O,6,FALSE)),"0",VLOOKUP($K143,'Puma Jan'!$A:$O,6,FALSE))</f>
        <v>596.32000000000005</v>
      </c>
      <c r="W143" s="80">
        <f>IF(ISNA(VLOOKUP($K143,'Puma Jan'!$A:$O,3,FALSE)),"0",VLOOKUP($K143,'Puma Jan'!$A:$O,3,FALSE))</f>
        <v>362.57</v>
      </c>
      <c r="X143" s="80">
        <f>IF(ISNA(VLOOKUP($K143,'Puma Feb'!$A:$O,6,FALSE)),"0",VLOOKUP($K143,'Puma Feb'!$A:$O,6,FALSE))</f>
        <v>127.86</v>
      </c>
      <c r="Y143" s="80">
        <f>IF(ISNA(VLOOKUP($K143,'Puma Feb'!$A:$O,3,FALSE)),"0",VLOOKUP($K143,'Puma Feb'!$A:$O,3,FALSE))</f>
        <v>72.569999999999993</v>
      </c>
      <c r="Z143" s="80">
        <f>IF(ISNA(VLOOKUP($K143,'Puma March'!$A:$O,6,FALSE)),"0",VLOOKUP($K143,'Puma March'!$A:$O,6,FALSE))</f>
        <v>359.65</v>
      </c>
      <c r="AA143" s="80">
        <f>IF(ISNA(VLOOKUP($K143,'Puma March'!$A:$O,3,FALSE)),"0",VLOOKUP($K143,'Puma March'!$A:$O,3,FALSE))</f>
        <v>197.25</v>
      </c>
      <c r="AB143" s="80" t="str">
        <f>IF(ISNA(VLOOKUP($K143,'Puma April'!$A:$O,6,FALSE)),"0",VLOOKUP($K143,'Puma April'!$A:$O,6,FALSE))</f>
        <v>0</v>
      </c>
      <c r="AC143" s="80" t="str">
        <f>IF(ISNA(VLOOKUP($K143,'Puma April'!$A:$O,3,FALSE)),"0",VLOOKUP($K143,'Puma April'!$A:$O,3,FALSE))</f>
        <v>0</v>
      </c>
      <c r="AD143" s="80" t="str">
        <f>IF(ISNA(VLOOKUP($K143,'Puma May'!$A:$O,6,FALSE)),"0",VLOOKUP($K143,'Puma May'!$A:$O,6,FALSE))</f>
        <v>0</v>
      </c>
      <c r="AE143" s="80" t="str">
        <f>IF(ISNA(VLOOKUP($K143,'Puma May'!$A:$O,3,FALSE)),"0",VLOOKUP($K143,'Puma May'!$A:$O,3,FALSE))</f>
        <v>0</v>
      </c>
      <c r="AF143" s="80" t="str">
        <f>IF(ISNA(VLOOKUP($K143,'Puma June'!$A:$O,6,FALSE)),"0",VLOOKUP($K143,'Puma June'!$A:$O,6,FALSE))</f>
        <v>0</v>
      </c>
      <c r="AG143" s="80" t="str">
        <f>IF(ISNA(VLOOKUP($K143,'Puma June'!$A:$O,3,FALSE)),"0",VLOOKUP($K143,'Puma June'!$A:$O,3,FALSE))</f>
        <v>0</v>
      </c>
      <c r="AH143" s="80" t="str">
        <f>IF(ISNA(VLOOKUP($K143,'Puma July'!$A:$O,6,FALSE)),"0",VLOOKUP($K143,'Puma July'!$A:$O,6,FALSE))</f>
        <v>0</v>
      </c>
      <c r="AI143" s="80" t="str">
        <f>IF(ISNA(VLOOKUP($K143,'Puma July'!$A:$O,3,FALSE)),"0",VLOOKUP($K143,'Puma July'!$A:$O,3,FALSE))</f>
        <v>0</v>
      </c>
      <c r="AJ143" s="80" t="str">
        <f>IF(ISNA(VLOOKUP($K143,'Puma Aug'!$A:$O,6,FALSE)),"0",VLOOKUP($K143,'Puma Aug'!$A:$O,6,FALSE))</f>
        <v>0</v>
      </c>
      <c r="AK143" s="80" t="str">
        <f>IF(ISNA(VLOOKUP($K143,'Puma Aug'!$A:$O,3,FALSE)),"0",VLOOKUP($K143,'Puma Aug'!$A:$O,3,FALSE))</f>
        <v>0</v>
      </c>
      <c r="AL143" s="80" t="str">
        <f>IF(ISNA(VLOOKUP($K143,'Puma Sep'!$A:$O,6,FALSE)),"0",VLOOKUP($K143,'Puma Sep'!$A:$O,6,FALSE))</f>
        <v>0</v>
      </c>
      <c r="AM143" s="80" t="str">
        <f>IF(ISNA(VLOOKUP($K143,'Puma Sep'!$A:$O,3,FALSE)),"0",VLOOKUP($K143,'Puma Sep'!$A:$O,3,FALSE))</f>
        <v>0</v>
      </c>
      <c r="AN143" s="80" t="str">
        <f>IF(ISNA(VLOOKUP($K143,'Puma Oct'!$A:$O,6,FALSE)),"0",VLOOKUP($K143,'Puma Oct'!$A:$O,6,FALSE))</f>
        <v>0</v>
      </c>
      <c r="AO143" s="80" t="str">
        <f>IF(ISNA(VLOOKUP($K143,'Puma Oct'!$A:$O,3,FALSE)),"0",VLOOKUP($K143,'Puma Oct'!$A:$O,3,FALSE))</f>
        <v>0</v>
      </c>
      <c r="AP143" s="38" t="str">
        <f>IF(ISNA(VLOOKUP($K143,'Puma Nov'!$A:$O,6,FALSE)),"0",VLOOKUP($K143,'Puma Nov'!$A:$O,6,FALSE))</f>
        <v>0</v>
      </c>
      <c r="AQ143" s="38" t="str">
        <f>IF(ISNA(VLOOKUP($K143,'Puma Nov'!$A:$O,3,FALSE)),"0",VLOOKUP($K143,'Puma Nov'!$A:$O,3,FALSE))</f>
        <v>0</v>
      </c>
      <c r="AR143" s="38" t="str">
        <f>IF(ISNA(VLOOKUP($K143,'Puma Dec'!$A:$O,6,FALSE)),"0",VLOOKUP($K143,'Puma Dec'!$A:$O,6,FALSE))</f>
        <v>0</v>
      </c>
      <c r="AS143" s="38" t="str">
        <f>IF(ISNA(VLOOKUP($K143,'Puma Dec'!$A:$O,3,FALSE)),"0",VLOOKUP($K143,'Puma Dec'!$A:$O,3,FALSE))</f>
        <v>0</v>
      </c>
      <c r="AT143" s="51"/>
      <c r="AU143" s="51"/>
    </row>
    <row r="144" spans="1:47" x14ac:dyDescent="0.3">
      <c r="A144" s="51"/>
      <c r="B144" s="51"/>
      <c r="C144" s="51"/>
      <c r="D144" s="51"/>
      <c r="E144" s="51"/>
      <c r="F144" s="51"/>
      <c r="G144" s="195"/>
      <c r="H144" s="121"/>
      <c r="I144" s="51"/>
      <c r="J144" s="51"/>
      <c r="K144" s="212"/>
      <c r="L144" s="51"/>
      <c r="M144" s="51"/>
      <c r="N144" s="51"/>
      <c r="O144" s="51"/>
      <c r="P144" s="51"/>
      <c r="Q144" s="51"/>
      <c r="R144" s="51"/>
      <c r="S144" s="51"/>
      <c r="T144" s="118"/>
      <c r="U144" s="51"/>
      <c r="V144" s="80" t="str">
        <f>IF(ISNA(VLOOKUP($K144,'Puma Jan'!$A:$O,6,FALSE)),"0",VLOOKUP($K144,'Puma Jan'!$A:$O,6,FALSE))</f>
        <v>0</v>
      </c>
      <c r="W144" s="80" t="str">
        <f>IF(ISNA(VLOOKUP($K144,'Puma Jan'!$A:$O,3,FALSE)),"0",VLOOKUP($K144,'Puma Jan'!$A:$O,3,FALSE))</f>
        <v>0</v>
      </c>
      <c r="X144" s="80" t="str">
        <f>IF(ISNA(VLOOKUP($K144,'Puma Feb'!$A:$O,6,FALSE)),"0",VLOOKUP($K144,'Puma Feb'!$A:$O,6,FALSE))</f>
        <v>0</v>
      </c>
      <c r="Y144" s="80" t="str">
        <f>IF(ISNA(VLOOKUP($K144,'Puma Feb'!$A:$O,3,FALSE)),"0",VLOOKUP($K144,'Puma Feb'!$A:$O,3,FALSE))</f>
        <v>0</v>
      </c>
      <c r="Z144" s="80" t="str">
        <f>IF(ISNA(VLOOKUP($K144,'Puma March'!$A:$O,6,FALSE)),"0",VLOOKUP($K144,'Puma March'!$A:$O,6,FALSE))</f>
        <v>0</v>
      </c>
      <c r="AA144" s="80" t="str">
        <f>IF(ISNA(VLOOKUP($K144,'Puma March'!$A:$O,3,FALSE)),"0",VLOOKUP($K144,'Puma March'!$A:$O,3,FALSE))</f>
        <v>0</v>
      </c>
      <c r="AB144" s="80" t="str">
        <f>IF(ISNA(VLOOKUP($K144,'Puma April'!$A:$O,6,FALSE)),"0",VLOOKUP($K144,'Puma April'!$A:$O,6,FALSE))</f>
        <v>0</v>
      </c>
      <c r="AC144" s="80" t="str">
        <f>IF(ISNA(VLOOKUP($K144,'Puma April'!$A:$O,3,FALSE)),"0",VLOOKUP($K144,'Puma April'!$A:$O,3,FALSE))</f>
        <v>0</v>
      </c>
      <c r="AD144" s="80" t="str">
        <f>IF(ISNA(VLOOKUP($K144,'Puma May'!$A:$O,6,FALSE)),"0",VLOOKUP($K144,'Puma May'!$A:$O,6,FALSE))</f>
        <v>0</v>
      </c>
      <c r="AE144" s="80" t="str">
        <f>IF(ISNA(VLOOKUP($K144,'Puma May'!$A:$O,3,FALSE)),"0",VLOOKUP($K144,'Puma May'!$A:$O,3,FALSE))</f>
        <v>0</v>
      </c>
      <c r="AF144" s="80" t="str">
        <f>IF(ISNA(VLOOKUP($K144,'Puma June'!$A:$O,6,FALSE)),"0",VLOOKUP($K144,'Puma June'!$A:$O,6,FALSE))</f>
        <v>0</v>
      </c>
      <c r="AG144" s="80" t="str">
        <f>IF(ISNA(VLOOKUP($K144,'Puma June'!$A:$O,3,FALSE)),"0",VLOOKUP($K144,'Puma June'!$A:$O,3,FALSE))</f>
        <v>0</v>
      </c>
      <c r="AH144" s="80" t="str">
        <f>IF(ISNA(VLOOKUP($K144,'Puma July'!$A:$O,6,FALSE)),"0",VLOOKUP($K144,'Puma July'!$A:$O,6,FALSE))</f>
        <v>0</v>
      </c>
      <c r="AI144" s="80" t="str">
        <f>IF(ISNA(VLOOKUP($K144,'Puma July'!$A:$O,3,FALSE)),"0",VLOOKUP($K144,'Puma July'!$A:$O,3,FALSE))</f>
        <v>0</v>
      </c>
      <c r="AJ144" s="80" t="str">
        <f>IF(ISNA(VLOOKUP($K144,'Puma Aug'!$A:$O,6,FALSE)),"0",VLOOKUP($K144,'Puma Aug'!$A:$O,6,FALSE))</f>
        <v>0</v>
      </c>
      <c r="AK144" s="80" t="str">
        <f>IF(ISNA(VLOOKUP($K144,'Puma Aug'!$A:$O,3,FALSE)),"0",VLOOKUP($K144,'Puma Aug'!$A:$O,3,FALSE))</f>
        <v>0</v>
      </c>
      <c r="AL144" s="80" t="str">
        <f>IF(ISNA(VLOOKUP($K144,'Puma Sep'!$A:$O,6,FALSE)),"0",VLOOKUP($K144,'Puma Sep'!$A:$O,6,FALSE))</f>
        <v>0</v>
      </c>
      <c r="AM144" s="80" t="str">
        <f>IF(ISNA(VLOOKUP($K144,'Puma Sep'!$A:$O,3,FALSE)),"0",VLOOKUP($K144,'Puma Sep'!$A:$O,3,FALSE))</f>
        <v>0</v>
      </c>
      <c r="AN144" s="80" t="str">
        <f>IF(ISNA(VLOOKUP($K144,'Puma Oct'!$A:$O,6,FALSE)),"0",VLOOKUP($K144,'Puma Oct'!$A:$O,6,FALSE))</f>
        <v>0</v>
      </c>
      <c r="AO144" s="80" t="str">
        <f>IF(ISNA(VLOOKUP($K144,'Puma Oct'!$A:$O,3,FALSE)),"0",VLOOKUP($K144,'Puma Oct'!$A:$O,3,FALSE))</f>
        <v>0</v>
      </c>
      <c r="AP144" s="38" t="str">
        <f>IF(ISNA(VLOOKUP($K144,'Puma Nov'!$A:$O,6,FALSE)),"0",VLOOKUP($K144,'Puma Nov'!$A:$O,6,FALSE))</f>
        <v>0</v>
      </c>
      <c r="AQ144" s="38" t="str">
        <f>IF(ISNA(VLOOKUP($K144,'Puma Nov'!$A:$O,3,FALSE)),"0",VLOOKUP($K144,'Puma Nov'!$A:$O,3,FALSE))</f>
        <v>0</v>
      </c>
      <c r="AR144" s="38" t="str">
        <f>IF(ISNA(VLOOKUP($K144,'Puma Dec'!$A:$O,6,FALSE)),"0",VLOOKUP($K144,'Puma Dec'!$A:$O,6,FALSE))</f>
        <v>0</v>
      </c>
      <c r="AS144" s="38" t="str">
        <f>IF(ISNA(VLOOKUP($K144,'Puma Dec'!$A:$O,3,FALSE)),"0",VLOOKUP($K144,'Puma Dec'!$A:$O,3,FALSE))</f>
        <v>0</v>
      </c>
      <c r="AT144" s="51"/>
      <c r="AU144" s="51"/>
    </row>
    <row r="145" spans="8:47" x14ac:dyDescent="0.3">
      <c r="H145" s="121"/>
      <c r="V145" s="234">
        <f>SUM(V4:V144)</f>
        <v>11669.830000000002</v>
      </c>
      <c r="W145" s="234">
        <f t="shared" ref="W145:AU145" si="8">SUM(W4:W144)</f>
        <v>6936.92</v>
      </c>
      <c r="X145" s="234">
        <f>SUM(X4:X144)</f>
        <v>14756.530000000002</v>
      </c>
      <c r="Y145" s="235">
        <f t="shared" si="8"/>
        <v>7949.9299999999994</v>
      </c>
      <c r="Z145" s="234">
        <f t="shared" si="8"/>
        <v>18783.970000000005</v>
      </c>
      <c r="AA145" s="234">
        <f t="shared" si="8"/>
        <v>9067.1200000000044</v>
      </c>
      <c r="AB145" s="234">
        <f t="shared" si="8"/>
        <v>10426.98</v>
      </c>
      <c r="AC145" s="235">
        <f t="shared" si="8"/>
        <v>5323.5099999999993</v>
      </c>
      <c r="AD145" s="234">
        <f t="shared" si="8"/>
        <v>19095.07</v>
      </c>
      <c r="AE145" s="235">
        <f t="shared" si="8"/>
        <v>9449.0999999999985</v>
      </c>
      <c r="AF145" s="234">
        <f t="shared" si="8"/>
        <v>15570.37</v>
      </c>
      <c r="AG145" s="235">
        <f t="shared" si="8"/>
        <v>7145.92</v>
      </c>
      <c r="AH145" s="234">
        <f t="shared" si="8"/>
        <v>16736.609999999997</v>
      </c>
      <c r="AI145" s="235">
        <f t="shared" si="8"/>
        <v>7391.949999999998</v>
      </c>
      <c r="AJ145" s="234">
        <f>SUM(AJ4:AJ144)</f>
        <v>15299.730000000001</v>
      </c>
      <c r="AK145" s="234">
        <f t="shared" si="8"/>
        <v>7871.72</v>
      </c>
      <c r="AL145" s="234">
        <f t="shared" si="8"/>
        <v>15843.640000000005</v>
      </c>
      <c r="AM145" s="234">
        <f t="shared" si="8"/>
        <v>8062.39</v>
      </c>
      <c r="AN145" s="234">
        <f t="shared" si="8"/>
        <v>15778.109999999993</v>
      </c>
      <c r="AO145" s="234">
        <f t="shared" si="8"/>
        <v>7201.4100000000008</v>
      </c>
      <c r="AP145" s="245">
        <f>SUM(AP4:AP144)</f>
        <v>19510.660000000003</v>
      </c>
      <c r="AQ145" s="245">
        <f>SUM(AQ4:AQ144)</f>
        <v>8694.5</v>
      </c>
      <c r="AR145" s="245">
        <f>SUM(AR4:AR144)</f>
        <v>15571.839999999998</v>
      </c>
      <c r="AS145" s="245">
        <f>SUM(AS4:AS144)</f>
        <v>7503.49</v>
      </c>
      <c r="AT145" s="234">
        <f>SUM(AT4:AT144)</f>
        <v>175598.16000000006</v>
      </c>
      <c r="AU145" s="197">
        <f t="shared" si="8"/>
        <v>85653.510000000009</v>
      </c>
    </row>
    <row r="146" spans="8:47" x14ac:dyDescent="0.3">
      <c r="V146" s="90">
        <f>'Puma Jan'!F33</f>
        <v>11669.83</v>
      </c>
      <c r="W146" s="90">
        <f>'Puma Jan'!C33</f>
        <v>6936.92</v>
      </c>
      <c r="X146" s="90">
        <f>'Puma Feb'!F38</f>
        <v>14756.530000000002</v>
      </c>
      <c r="Y146" s="90">
        <f>'Puma Feb'!C38</f>
        <v>7949.93</v>
      </c>
      <c r="Z146" s="90">
        <f>'Puma March'!F44</f>
        <v>18791.97</v>
      </c>
      <c r="AA146" s="90">
        <f>'Puma March'!C44</f>
        <v>9067.1200000000008</v>
      </c>
      <c r="AB146" s="90">
        <f>'Puma April'!F39</f>
        <v>10426.98</v>
      </c>
      <c r="AC146" s="90">
        <f>'Puma April'!C39</f>
        <v>5323.51</v>
      </c>
      <c r="AD146" s="90">
        <f>'Puma May'!F42</f>
        <v>19095.070000000003</v>
      </c>
      <c r="AE146" s="90">
        <f>'Puma May'!C42</f>
        <v>9449.0999999999967</v>
      </c>
      <c r="AF146" s="90">
        <f>'Puma June'!F36</f>
        <v>15570.369999999997</v>
      </c>
      <c r="AG146" s="90">
        <f>'Puma June'!C36</f>
        <v>7145.9199999999992</v>
      </c>
      <c r="AH146" s="90">
        <f>'Puma July'!F40</f>
        <v>16736.61</v>
      </c>
      <c r="AI146" s="90">
        <f>'Puma July'!C40</f>
        <v>7391.9499999999989</v>
      </c>
      <c r="AJ146" s="90">
        <f>'Puma Aug'!F38</f>
        <v>15299.729999999998</v>
      </c>
      <c r="AK146" s="90">
        <f>'Puma Aug'!C38</f>
        <v>7871.7200000000012</v>
      </c>
      <c r="AL146" s="90">
        <f>'Puma Sep'!F40</f>
        <v>15851.64</v>
      </c>
      <c r="AM146" s="90">
        <f>'Puma Sep'!C40</f>
        <v>8062.39</v>
      </c>
      <c r="AN146" s="90">
        <f>'Puma Oct'!F41</f>
        <v>15778.109999999995</v>
      </c>
      <c r="AO146" s="90">
        <f>'Puma Oct'!C41</f>
        <v>7201.4100000000008</v>
      </c>
      <c r="AP146" s="246">
        <f>'Puma Nov'!F41</f>
        <v>19510.660000000003</v>
      </c>
      <c r="AQ146" s="246">
        <f>'Puma Nov'!C41</f>
        <v>8694.5</v>
      </c>
      <c r="AR146" s="246">
        <f>'Puma Dec'!F41</f>
        <v>15571.84</v>
      </c>
      <c r="AS146" s="90">
        <f>SUM(AS4:AS144)</f>
        <v>7503.49</v>
      </c>
      <c r="AT146" s="90"/>
    </row>
    <row r="147" spans="8:47" x14ac:dyDescent="0.3">
      <c r="U147" t="s">
        <v>666</v>
      </c>
      <c r="V147" s="90">
        <f>V145-V146</f>
        <v>0</v>
      </c>
      <c r="W147" s="90">
        <f t="shared" ref="W147:AH147" si="9">W145-W146</f>
        <v>0</v>
      </c>
      <c r="X147" s="90">
        <f t="shared" si="9"/>
        <v>0</v>
      </c>
      <c r="Y147" s="90">
        <f t="shared" si="9"/>
        <v>0</v>
      </c>
      <c r="Z147" s="90">
        <f t="shared" si="9"/>
        <v>-7.999999999996362</v>
      </c>
      <c r="AA147" s="90">
        <f t="shared" si="9"/>
        <v>0</v>
      </c>
      <c r="AB147" s="90">
        <f t="shared" si="9"/>
        <v>0</v>
      </c>
      <c r="AC147" s="90">
        <f t="shared" si="9"/>
        <v>0</v>
      </c>
      <c r="AD147" s="90">
        <f t="shared" si="9"/>
        <v>0</v>
      </c>
      <c r="AE147" s="90">
        <f t="shared" si="9"/>
        <v>0</v>
      </c>
      <c r="AF147" s="90">
        <f t="shared" si="9"/>
        <v>0</v>
      </c>
      <c r="AG147" s="90">
        <f t="shared" si="9"/>
        <v>0</v>
      </c>
      <c r="AH147" s="90">
        <f t="shared" si="9"/>
        <v>0</v>
      </c>
      <c r="AI147" s="90">
        <f t="shared" ref="AI147" si="10">AI145-AI146</f>
        <v>0</v>
      </c>
      <c r="AJ147" s="90">
        <f t="shared" ref="AJ147" si="11">AJ145-AJ146</f>
        <v>0</v>
      </c>
      <c r="AK147" s="90">
        <f t="shared" ref="AK147" si="12">AK145-AK146</f>
        <v>0</v>
      </c>
      <c r="AL147" s="90">
        <f t="shared" ref="AL147" si="13">AL145-AL146</f>
        <v>-7.999999999994543</v>
      </c>
      <c r="AM147" s="94">
        <f t="shared" ref="AM147" si="14">AM145-AM146</f>
        <v>0</v>
      </c>
      <c r="AN147" s="90">
        <f t="shared" ref="AN147" si="15">AN145-AN146</f>
        <v>0</v>
      </c>
      <c r="AO147" s="90">
        <f t="shared" ref="AO147" si="16">AO145-AO146</f>
        <v>0</v>
      </c>
      <c r="AP147" s="246">
        <f>+AP146-AP145</f>
        <v>0</v>
      </c>
      <c r="AQ147" s="246"/>
      <c r="AR147" s="246">
        <f>+AR146-AR145</f>
        <v>0</v>
      </c>
      <c r="AS147" s="90"/>
      <c r="AT147" s="90"/>
    </row>
    <row r="152" spans="8:47" x14ac:dyDescent="0.3">
      <c r="T152" s="221"/>
    </row>
  </sheetData>
  <mergeCells count="31">
    <mergeCell ref="N2:N3"/>
    <mergeCell ref="A2:A3"/>
    <mergeCell ref="B2:B3"/>
    <mergeCell ref="C2:C3"/>
    <mergeCell ref="D2:D3"/>
    <mergeCell ref="F2:F3"/>
    <mergeCell ref="H2:H3"/>
    <mergeCell ref="I2:I3"/>
    <mergeCell ref="J2:J3"/>
    <mergeCell ref="K2:K3"/>
    <mergeCell ref="L2:L3"/>
    <mergeCell ref="M2:M3"/>
    <mergeCell ref="AF2:AG2"/>
    <mergeCell ref="O2:O3"/>
    <mergeCell ref="P2:P3"/>
    <mergeCell ref="Q2:Q3"/>
    <mergeCell ref="R2:R3"/>
    <mergeCell ref="S2:S3"/>
    <mergeCell ref="U2:U3"/>
    <mergeCell ref="V2:W2"/>
    <mergeCell ref="X2:Y2"/>
    <mergeCell ref="Z2:AA2"/>
    <mergeCell ref="AB2:AC2"/>
    <mergeCell ref="AD2:AE2"/>
    <mergeCell ref="AT2:AU2"/>
    <mergeCell ref="AH2:AI2"/>
    <mergeCell ref="AJ2:AK2"/>
    <mergeCell ref="AL2:AM2"/>
    <mergeCell ref="AN2:AO2"/>
    <mergeCell ref="AP2:AQ2"/>
    <mergeCell ref="AR2:AS2"/>
  </mergeCells>
  <phoneticPr fontId="27" type="noConversion"/>
  <conditionalFormatting sqref="A1">
    <cfRule type="duplicateValues" dxfId="101" priority="79"/>
  </conditionalFormatting>
  <conditionalFormatting sqref="A13:A14">
    <cfRule type="duplicateValues" dxfId="100" priority="7"/>
    <cfRule type="duplicateValues" dxfId="99" priority="8"/>
  </conditionalFormatting>
  <conditionalFormatting sqref="A17">
    <cfRule type="duplicateValues" dxfId="98" priority="18"/>
    <cfRule type="duplicateValues" dxfId="97" priority="17"/>
  </conditionalFormatting>
  <conditionalFormatting sqref="A38">
    <cfRule type="duplicateValues" dxfId="96" priority="30"/>
    <cfRule type="duplicateValues" dxfId="95" priority="29"/>
  </conditionalFormatting>
  <conditionalFormatting sqref="A45">
    <cfRule type="duplicateValues" dxfId="94" priority="64"/>
  </conditionalFormatting>
  <conditionalFormatting sqref="A46">
    <cfRule type="duplicateValues" dxfId="93" priority="63"/>
  </conditionalFormatting>
  <conditionalFormatting sqref="A64">
    <cfRule type="duplicateValues" dxfId="92" priority="1"/>
    <cfRule type="duplicateValues" dxfId="91" priority="2"/>
  </conditionalFormatting>
  <conditionalFormatting sqref="A121:A123 A126:A136 A140 A15:A16 A18:A37 A4:A12 A65:A119 A39:A63">
    <cfRule type="duplicateValues" dxfId="90" priority="66"/>
  </conditionalFormatting>
  <conditionalFormatting sqref="A121:A123 A126:A136 A140 A39:A44 A15:A16 A18:A37 A4:A12 A65:A119 A48:A63">
    <cfRule type="duplicateValues" dxfId="89" priority="65"/>
  </conditionalFormatting>
  <conditionalFormatting sqref="A124">
    <cfRule type="duplicateValues" dxfId="88" priority="61"/>
    <cfRule type="duplicateValues" dxfId="87" priority="62"/>
  </conditionalFormatting>
  <conditionalFormatting sqref="A125">
    <cfRule type="duplicateValues" dxfId="86" priority="60"/>
    <cfRule type="duplicateValues" dxfId="85" priority="59"/>
  </conditionalFormatting>
  <conditionalFormatting sqref="A137">
    <cfRule type="duplicateValues" dxfId="84" priority="46"/>
    <cfRule type="duplicateValues" dxfId="83" priority="45"/>
  </conditionalFormatting>
  <conditionalFormatting sqref="A139">
    <cfRule type="duplicateValues" dxfId="82" priority="36"/>
    <cfRule type="duplicateValues" dxfId="81" priority="37"/>
  </conditionalFormatting>
  <conditionalFormatting sqref="A2:B2">
    <cfRule type="duplicateValues" dxfId="80" priority="70"/>
    <cfRule type="duplicateValues" dxfId="79" priority="69"/>
    <cfRule type="duplicateValues" dxfId="78" priority="68"/>
    <cfRule type="duplicateValues" dxfId="77" priority="67"/>
  </conditionalFormatting>
  <conditionalFormatting sqref="F13:F14">
    <cfRule type="duplicateValues" dxfId="76" priority="10"/>
    <cfRule type="duplicateValues" dxfId="75" priority="11"/>
  </conditionalFormatting>
  <conditionalFormatting sqref="F17">
    <cfRule type="duplicateValues" dxfId="74" priority="21"/>
    <cfRule type="duplicateValues" dxfId="73" priority="20"/>
  </conditionalFormatting>
  <conditionalFormatting sqref="F38">
    <cfRule type="duplicateValues" dxfId="72" priority="34"/>
    <cfRule type="duplicateValues" dxfId="71" priority="35"/>
  </conditionalFormatting>
  <conditionalFormatting sqref="F45">
    <cfRule type="duplicateValues" dxfId="70" priority="88"/>
    <cfRule type="duplicateValues" dxfId="69" priority="87"/>
  </conditionalFormatting>
  <conditionalFormatting sqref="F47">
    <cfRule type="duplicateValues" dxfId="68" priority="89"/>
    <cfRule type="duplicateValues" dxfId="67" priority="90"/>
  </conditionalFormatting>
  <conditionalFormatting sqref="F64">
    <cfRule type="duplicateValues" dxfId="66" priority="5"/>
    <cfRule type="duplicateValues" dxfId="65" priority="6"/>
  </conditionalFormatting>
  <conditionalFormatting sqref="F121:F123 F117:F118 F128:F130 F126 F46 F4:F8 F80:F84 F86:F106 F39:F44 F15:F16 F18:F37 F10:F12 F65:F78 F48:F63">
    <cfRule type="duplicateValues" dxfId="64" priority="86"/>
    <cfRule type="duplicateValues" dxfId="63" priority="85"/>
  </conditionalFormatting>
  <conditionalFormatting sqref="F124">
    <cfRule type="duplicateValues" dxfId="62" priority="91"/>
    <cfRule type="duplicateValues" dxfId="61" priority="92"/>
  </conditionalFormatting>
  <conditionalFormatting sqref="F125">
    <cfRule type="duplicateValues" dxfId="60" priority="93"/>
    <cfRule type="duplicateValues" dxfId="59" priority="94"/>
  </conditionalFormatting>
  <conditionalFormatting sqref="F137">
    <cfRule type="duplicateValues" dxfId="58" priority="95"/>
    <cfRule type="duplicateValues" dxfId="57" priority="96"/>
  </conditionalFormatting>
  <conditionalFormatting sqref="F2:G2">
    <cfRule type="duplicateValues" dxfId="56" priority="83"/>
    <cfRule type="duplicateValues" dxfId="55" priority="84"/>
  </conditionalFormatting>
  <conditionalFormatting sqref="G4 G39 G19:G37">
    <cfRule type="duplicateValues" dxfId="54" priority="39"/>
    <cfRule type="duplicateValues" dxfId="53" priority="38"/>
  </conditionalFormatting>
  <conditionalFormatting sqref="G38">
    <cfRule type="duplicateValues" dxfId="52" priority="23"/>
    <cfRule type="duplicateValues" dxfId="51" priority="22"/>
  </conditionalFormatting>
  <conditionalFormatting sqref="H1:J1 I35:I37 I65:I90 I39:I63">
    <cfRule type="duplicateValues" dxfId="50" priority="77"/>
    <cfRule type="duplicateValues" dxfId="49" priority="78"/>
  </conditionalFormatting>
  <conditionalFormatting sqref="I2">
    <cfRule type="duplicateValues" dxfId="48" priority="73"/>
    <cfRule type="duplicateValues" dxfId="47" priority="71"/>
    <cfRule type="duplicateValues" dxfId="46" priority="72"/>
    <cfRule type="duplicateValues" dxfId="45" priority="74"/>
  </conditionalFormatting>
  <conditionalFormatting sqref="I38">
    <cfRule type="duplicateValues" dxfId="44" priority="31"/>
    <cfRule type="duplicateValues" dxfId="43" priority="32"/>
  </conditionalFormatting>
  <conditionalFormatting sqref="I64">
    <cfRule type="duplicateValues" dxfId="42" priority="3"/>
    <cfRule type="duplicateValues" dxfId="41" priority="4"/>
  </conditionalFormatting>
  <conditionalFormatting sqref="K17">
    <cfRule type="duplicateValues" dxfId="40" priority="12"/>
    <cfRule type="duplicateValues" dxfId="39" priority="13"/>
    <cfRule type="duplicateValues" dxfId="38" priority="16"/>
    <cfRule type="duplicateValues" dxfId="37" priority="15"/>
    <cfRule type="duplicateValues" dxfId="36" priority="14"/>
  </conditionalFormatting>
  <conditionalFormatting sqref="K38">
    <cfRule type="duplicateValues" dxfId="35" priority="27"/>
    <cfRule type="duplicateValues" dxfId="34" priority="26"/>
    <cfRule type="duplicateValues" dxfId="33" priority="25"/>
    <cfRule type="duplicateValues" dxfId="32" priority="24"/>
    <cfRule type="duplicateValues" dxfId="31" priority="28"/>
  </conditionalFormatting>
  <conditionalFormatting sqref="K47">
    <cfRule type="duplicateValues" dxfId="30" priority="53"/>
  </conditionalFormatting>
  <conditionalFormatting sqref="K81:K136 K79 K75:K77 K138 K39:K73 K15:K16 K18:K37 K4:K11">
    <cfRule type="duplicateValues" dxfId="29" priority="54"/>
  </conditionalFormatting>
  <conditionalFormatting sqref="K124">
    <cfRule type="duplicateValues" dxfId="28" priority="51"/>
    <cfRule type="duplicateValues" dxfId="27" priority="52"/>
  </conditionalFormatting>
  <conditionalFormatting sqref="K125">
    <cfRule type="duplicateValues" dxfId="26" priority="48"/>
    <cfRule type="duplicateValues" dxfId="25" priority="47"/>
    <cfRule type="duplicateValues" dxfId="24" priority="49"/>
    <cfRule type="duplicateValues" dxfId="23" priority="50"/>
  </conditionalFormatting>
  <conditionalFormatting sqref="K126 K128:K133 K81:K122 K77 K71:K73 K79 K75 K39:K69 K15:K16 K18:K37 K4:K11">
    <cfRule type="duplicateValues" dxfId="22" priority="57"/>
  </conditionalFormatting>
  <conditionalFormatting sqref="K126 K128:K133 K81:K122 K77 K71:K73 K79 K75 K48:K69 K39:K46 K15:K16 K18:K37 K4:K11">
    <cfRule type="duplicateValues" dxfId="21" priority="58"/>
  </conditionalFormatting>
  <conditionalFormatting sqref="K126 K128:K136 K81:K123 K77 K71:K73 K79 K75 K138 K39:K69 K15:K16 K18:K37 K4:K11">
    <cfRule type="duplicateValues" dxfId="20" priority="56"/>
  </conditionalFormatting>
  <conditionalFormatting sqref="K126 K128:K136 K81:K123 K79 K75:K77 K138 K39:K73 K15:K16 K18:K37 K4:K11">
    <cfRule type="duplicateValues" dxfId="19" priority="55"/>
  </conditionalFormatting>
  <conditionalFormatting sqref="K137">
    <cfRule type="duplicateValues" dxfId="18" priority="41"/>
    <cfRule type="duplicateValues" dxfId="17" priority="42"/>
    <cfRule type="duplicateValues" dxfId="16" priority="43"/>
    <cfRule type="duplicateValues" dxfId="15" priority="44"/>
    <cfRule type="duplicateValues" dxfId="14" priority="40"/>
  </conditionalFormatting>
  <conditionalFormatting sqref="K1:L2 L4:L12 L15:L16 L18:L37 L39:L90">
    <cfRule type="duplicateValues" dxfId="13" priority="80"/>
  </conditionalFormatting>
  <conditionalFormatting sqref="K1:L2 L45:L90">
    <cfRule type="duplicateValues" dxfId="12" priority="76"/>
  </conditionalFormatting>
  <conditionalFormatting sqref="K1:L2">
    <cfRule type="duplicateValues" dxfId="11" priority="81"/>
    <cfRule type="duplicateValues" dxfId="10" priority="82"/>
  </conditionalFormatting>
  <conditionalFormatting sqref="L13:L14">
    <cfRule type="duplicateValues" dxfId="9" priority="9"/>
  </conditionalFormatting>
  <conditionalFormatting sqref="L17">
    <cfRule type="duplicateValues" dxfId="8" priority="19"/>
  </conditionalFormatting>
  <conditionalFormatting sqref="L38">
    <cfRule type="duplicateValues" dxfId="7" priority="33"/>
  </conditionalFormatting>
  <conditionalFormatting sqref="L45:L90">
    <cfRule type="duplicateValues" dxfId="6" priority="75"/>
  </conditionalFormatting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7F2E6-9107-4A65-BAED-8BAE1F760235}">
  <dimension ref="A1:V34"/>
  <sheetViews>
    <sheetView topLeftCell="C1" workbookViewId="0">
      <selection activeCell="L35" sqref="L35"/>
    </sheetView>
  </sheetViews>
  <sheetFormatPr defaultRowHeight="14.4" x14ac:dyDescent="0.3"/>
  <cols>
    <col min="1" max="1" width="12" customWidth="1"/>
    <col min="2" max="2" width="15" customWidth="1"/>
    <col min="9" max="9" width="11.109375" bestFit="1" customWidth="1"/>
    <col min="12" max="12" width="12.44140625" customWidth="1"/>
    <col min="15" max="15" width="27.5546875" customWidth="1"/>
    <col min="16" max="16" width="16.88671875" customWidth="1"/>
    <col min="17" max="17" width="11.109375" customWidth="1"/>
    <col min="18" max="18" width="10.109375" customWidth="1"/>
    <col min="19" max="19" width="17.44140625" customWidth="1"/>
  </cols>
  <sheetData>
    <row r="1" spans="1:22" x14ac:dyDescent="0.3">
      <c r="A1" s="198" t="s">
        <v>613</v>
      </c>
      <c r="B1" s="198" t="s">
        <v>614</v>
      </c>
      <c r="C1" s="198" t="s">
        <v>615</v>
      </c>
      <c r="D1" s="198" t="s">
        <v>616</v>
      </c>
      <c r="E1" s="198" t="s">
        <v>617</v>
      </c>
      <c r="F1" s="198" t="s">
        <v>618</v>
      </c>
      <c r="G1" s="198"/>
      <c r="H1" s="201" t="s">
        <v>627</v>
      </c>
      <c r="I1" s="201" t="s">
        <v>628</v>
      </c>
      <c r="J1" s="201" t="s">
        <v>629</v>
      </c>
      <c r="K1" s="201" t="s">
        <v>635</v>
      </c>
      <c r="L1" s="201" t="s">
        <v>630</v>
      </c>
      <c r="M1" s="201" t="s">
        <v>631</v>
      </c>
      <c r="N1" s="201" t="s">
        <v>632</v>
      </c>
      <c r="O1" s="201" t="s">
        <v>633</v>
      </c>
      <c r="P1" s="201" t="s">
        <v>634</v>
      </c>
      <c r="Q1" s="201" t="s">
        <v>636</v>
      </c>
      <c r="R1" s="198" t="s">
        <v>619</v>
      </c>
      <c r="S1" s="198" t="s">
        <v>620</v>
      </c>
      <c r="T1" s="198"/>
      <c r="U1" s="198"/>
      <c r="V1" s="202"/>
    </row>
    <row r="2" spans="1:22" ht="15.6" x14ac:dyDescent="0.3">
      <c r="A2">
        <v>50144988</v>
      </c>
      <c r="B2" t="s">
        <v>603</v>
      </c>
      <c r="C2">
        <v>85.54</v>
      </c>
      <c r="D2">
        <v>135.47</v>
      </c>
      <c r="E2">
        <v>13.45</v>
      </c>
      <c r="F2">
        <v>148.91999999999999</v>
      </c>
      <c r="H2" t="s">
        <v>638</v>
      </c>
      <c r="I2" t="s">
        <v>603</v>
      </c>
      <c r="J2" t="s">
        <v>639</v>
      </c>
      <c r="K2" t="s">
        <v>626</v>
      </c>
      <c r="N2" t="s">
        <v>625</v>
      </c>
      <c r="O2" s="200" t="str">
        <f>VLOOKUP(A2,Puma!K:T,10,FALSE)</f>
        <v>010000069412574205515</v>
      </c>
      <c r="P2" s="200">
        <v>2022</v>
      </c>
      <c r="Q2" s="200" t="s">
        <v>637</v>
      </c>
      <c r="R2" s="200">
        <f>E2*11</f>
        <v>147.94999999999999</v>
      </c>
      <c r="S2" s="200">
        <f>SUM(F2-R2)</f>
        <v>0.96999999999999886</v>
      </c>
    </row>
    <row r="3" spans="1:22" ht="15.6" x14ac:dyDescent="0.3">
      <c r="A3">
        <v>51703071</v>
      </c>
      <c r="B3" t="s">
        <v>606</v>
      </c>
      <c r="C3">
        <v>352.91</v>
      </c>
      <c r="D3">
        <v>527.54</v>
      </c>
      <c r="E3">
        <v>52.5</v>
      </c>
      <c r="F3">
        <v>580.04</v>
      </c>
      <c r="H3" t="s">
        <v>638</v>
      </c>
      <c r="I3" t="s">
        <v>606</v>
      </c>
      <c r="J3" t="s">
        <v>639</v>
      </c>
      <c r="K3" t="s">
        <v>626</v>
      </c>
      <c r="N3" t="s">
        <v>625</v>
      </c>
      <c r="O3" s="200" t="str">
        <f>VLOOKUP(A3,Puma!K:T,10,FALSE)</f>
        <v>010000069452574213470</v>
      </c>
      <c r="P3" s="200">
        <v>2022</v>
      </c>
      <c r="Q3" s="200" t="s">
        <v>637</v>
      </c>
      <c r="R3" s="200">
        <f t="shared" ref="R3:R32" si="0">E3*11</f>
        <v>577.5</v>
      </c>
      <c r="S3" s="200">
        <f t="shared" ref="S3:S32" si="1">SUM(F3-R3)</f>
        <v>2.5399999999999636</v>
      </c>
    </row>
    <row r="4" spans="1:22" ht="15.6" x14ac:dyDescent="0.3">
      <c r="A4">
        <v>52395216</v>
      </c>
      <c r="B4" t="s">
        <v>621</v>
      </c>
      <c r="C4">
        <v>315.74</v>
      </c>
      <c r="D4">
        <v>482.53</v>
      </c>
      <c r="E4">
        <v>48.14</v>
      </c>
      <c r="F4">
        <v>530.66999999999996</v>
      </c>
      <c r="H4" t="s">
        <v>638</v>
      </c>
      <c r="I4" t="s">
        <v>621</v>
      </c>
      <c r="J4" t="s">
        <v>639</v>
      </c>
      <c r="K4" t="s">
        <v>626</v>
      </c>
      <c r="N4" t="s">
        <v>625</v>
      </c>
      <c r="O4" s="200" t="str">
        <f>VLOOKUP(A4,Puma!K:T,10,FALSE)</f>
        <v>010000069412574201829</v>
      </c>
      <c r="P4" s="200">
        <v>2022</v>
      </c>
      <c r="Q4" s="200" t="s">
        <v>637</v>
      </c>
      <c r="R4" s="200">
        <f t="shared" si="0"/>
        <v>529.54</v>
      </c>
      <c r="S4" s="200">
        <f t="shared" si="1"/>
        <v>1.1299999999999955</v>
      </c>
    </row>
    <row r="5" spans="1:22" ht="15.6" x14ac:dyDescent="0.3">
      <c r="A5">
        <v>59341023</v>
      </c>
      <c r="B5" t="s">
        <v>640</v>
      </c>
      <c r="C5">
        <v>362.57</v>
      </c>
      <c r="D5">
        <v>542.19000000000005</v>
      </c>
      <c r="E5">
        <v>54.13</v>
      </c>
      <c r="F5">
        <v>596.32000000000005</v>
      </c>
      <c r="H5" t="s">
        <v>638</v>
      </c>
      <c r="I5" t="s">
        <v>640</v>
      </c>
      <c r="J5" t="s">
        <v>639</v>
      </c>
      <c r="K5" t="s">
        <v>626</v>
      </c>
      <c r="N5" t="s">
        <v>625</v>
      </c>
      <c r="O5" s="200" t="str">
        <f>VLOOKUP(A5,Puma!K:T,10,FALSE)</f>
        <v>010000036312574200000</v>
      </c>
      <c r="P5" s="200">
        <v>2022</v>
      </c>
      <c r="Q5" s="200" t="s">
        <v>637</v>
      </c>
      <c r="R5" s="200">
        <f t="shared" si="0"/>
        <v>595.43000000000006</v>
      </c>
      <c r="S5" s="200">
        <f t="shared" si="1"/>
        <v>0.88999999999998636</v>
      </c>
    </row>
    <row r="6" spans="1:22" ht="15.6" x14ac:dyDescent="0.3">
      <c r="A6">
        <v>66122812</v>
      </c>
      <c r="B6" t="s">
        <v>585</v>
      </c>
      <c r="C6">
        <v>315.85000000000002</v>
      </c>
      <c r="D6">
        <v>475.55</v>
      </c>
      <c r="E6">
        <v>47.31</v>
      </c>
      <c r="F6">
        <v>522.86</v>
      </c>
      <c r="H6" t="s">
        <v>638</v>
      </c>
      <c r="I6" t="s">
        <v>585</v>
      </c>
      <c r="J6" t="s">
        <v>639</v>
      </c>
      <c r="K6" t="s">
        <v>626</v>
      </c>
      <c r="N6" t="s">
        <v>625</v>
      </c>
      <c r="O6" s="200" t="str">
        <f>VLOOKUP(A6,Puma!K:T,10,FALSE)</f>
        <v>010000069412574201619</v>
      </c>
      <c r="P6" s="200">
        <v>2022</v>
      </c>
      <c r="Q6" s="200" t="s">
        <v>637</v>
      </c>
      <c r="R6" s="200">
        <f t="shared" si="0"/>
        <v>520.41000000000008</v>
      </c>
      <c r="S6" s="200">
        <f t="shared" si="1"/>
        <v>2.4499999999999318</v>
      </c>
    </row>
    <row r="7" spans="1:22" ht="15.6" x14ac:dyDescent="0.3">
      <c r="A7">
        <v>18843705</v>
      </c>
      <c r="B7" t="s">
        <v>622</v>
      </c>
      <c r="C7">
        <v>284.10000000000002</v>
      </c>
      <c r="D7">
        <v>413.98</v>
      </c>
      <c r="E7">
        <v>41.15</v>
      </c>
      <c r="F7">
        <v>455.13</v>
      </c>
      <c r="H7" t="s">
        <v>638</v>
      </c>
      <c r="I7" t="s">
        <v>622</v>
      </c>
      <c r="J7" t="s">
        <v>639</v>
      </c>
      <c r="K7" t="s">
        <v>626</v>
      </c>
      <c r="N7" t="s">
        <v>625</v>
      </c>
      <c r="O7" s="200" t="str">
        <f>VLOOKUP(A7,Puma!K:T,10,FALSE)</f>
        <v>010000069412574205518</v>
      </c>
      <c r="P7" s="200">
        <v>2022</v>
      </c>
      <c r="Q7" s="200" t="s">
        <v>637</v>
      </c>
      <c r="R7" s="200">
        <f t="shared" si="0"/>
        <v>452.65</v>
      </c>
      <c r="S7" s="200">
        <f t="shared" si="1"/>
        <v>2.4800000000000182</v>
      </c>
    </row>
    <row r="8" spans="1:22" ht="15.6" x14ac:dyDescent="0.3">
      <c r="A8">
        <v>22143928</v>
      </c>
      <c r="B8" t="s">
        <v>171</v>
      </c>
      <c r="C8">
        <v>722.34</v>
      </c>
      <c r="D8" s="199">
        <v>1134.67</v>
      </c>
      <c r="E8">
        <v>113.18</v>
      </c>
      <c r="F8" s="199">
        <v>1247.8499999999999</v>
      </c>
      <c r="H8" t="s">
        <v>638</v>
      </c>
      <c r="I8" t="s">
        <v>171</v>
      </c>
      <c r="J8" t="s">
        <v>639</v>
      </c>
      <c r="K8" t="s">
        <v>626</v>
      </c>
      <c r="N8" t="s">
        <v>625</v>
      </c>
      <c r="O8" s="200" t="str">
        <f>VLOOKUP(A8,Puma!K:T,10,FALSE)</f>
        <v>010000069412574202269</v>
      </c>
      <c r="P8" s="200">
        <v>2022</v>
      </c>
      <c r="Q8" s="200" t="s">
        <v>637</v>
      </c>
      <c r="R8" s="200">
        <f t="shared" si="0"/>
        <v>1244.98</v>
      </c>
      <c r="S8" s="200">
        <f t="shared" si="1"/>
        <v>2.8699999999998909</v>
      </c>
    </row>
    <row r="9" spans="1:22" ht="15.6" x14ac:dyDescent="0.3">
      <c r="A9">
        <v>22257561</v>
      </c>
      <c r="B9" t="s">
        <v>177</v>
      </c>
      <c r="C9">
        <v>81.45</v>
      </c>
      <c r="D9">
        <v>131.49</v>
      </c>
      <c r="E9">
        <v>13.1</v>
      </c>
      <c r="F9">
        <v>144.59</v>
      </c>
      <c r="H9" t="s">
        <v>638</v>
      </c>
      <c r="I9" t="s">
        <v>177</v>
      </c>
      <c r="J9" t="s">
        <v>639</v>
      </c>
      <c r="K9" t="s">
        <v>626</v>
      </c>
      <c r="N9" t="s">
        <v>625</v>
      </c>
      <c r="O9" s="200" t="str">
        <f>VLOOKUP(A9,Puma!K:T,10,FALSE)</f>
        <v>010000069452574201623</v>
      </c>
      <c r="P9" s="200">
        <v>2022</v>
      </c>
      <c r="Q9" s="200" t="s">
        <v>637</v>
      </c>
      <c r="R9" s="200">
        <f t="shared" si="0"/>
        <v>144.1</v>
      </c>
      <c r="S9" s="200">
        <f t="shared" si="1"/>
        <v>0.49000000000000909</v>
      </c>
    </row>
    <row r="10" spans="1:22" ht="15.6" x14ac:dyDescent="0.3">
      <c r="A10">
        <v>50979037</v>
      </c>
      <c r="B10" t="s">
        <v>240</v>
      </c>
      <c r="C10">
        <v>214.81</v>
      </c>
      <c r="D10">
        <v>337.8</v>
      </c>
      <c r="E10">
        <v>33.64</v>
      </c>
      <c r="F10">
        <v>371.44</v>
      </c>
      <c r="H10" t="s">
        <v>638</v>
      </c>
      <c r="I10" t="s">
        <v>240</v>
      </c>
      <c r="J10" t="s">
        <v>639</v>
      </c>
      <c r="K10" t="s">
        <v>626</v>
      </c>
      <c r="N10" t="s">
        <v>625</v>
      </c>
      <c r="O10" s="200" t="str">
        <f>VLOOKUP(A10,Puma!K:T,10,FALSE)</f>
        <v>010000069452574215008</v>
      </c>
      <c r="P10" s="200">
        <v>2022</v>
      </c>
      <c r="Q10" s="200" t="s">
        <v>637</v>
      </c>
      <c r="R10" s="200">
        <f t="shared" si="0"/>
        <v>370.04</v>
      </c>
      <c r="S10" s="200">
        <f t="shared" si="1"/>
        <v>1.3999999999999773</v>
      </c>
    </row>
    <row r="11" spans="1:22" ht="15.6" x14ac:dyDescent="0.3">
      <c r="A11">
        <v>51513348</v>
      </c>
      <c r="B11" t="s">
        <v>244</v>
      </c>
      <c r="C11">
        <v>62.41</v>
      </c>
      <c r="D11">
        <v>99.73</v>
      </c>
      <c r="E11">
        <v>9.92</v>
      </c>
      <c r="F11">
        <v>109.65</v>
      </c>
      <c r="H11" t="s">
        <v>638</v>
      </c>
      <c r="I11" t="s">
        <v>244</v>
      </c>
      <c r="J11" t="s">
        <v>639</v>
      </c>
      <c r="K11" t="s">
        <v>626</v>
      </c>
      <c r="N11" t="s">
        <v>625</v>
      </c>
      <c r="O11" s="200" t="str">
        <f>VLOOKUP(A11,Puma!K:T,10,FALSE)</f>
        <v>010000069452574201837</v>
      </c>
      <c r="P11" s="200">
        <v>2022</v>
      </c>
      <c r="Q11" s="200" t="s">
        <v>637</v>
      </c>
      <c r="R11" s="200">
        <f t="shared" si="0"/>
        <v>109.12</v>
      </c>
      <c r="S11" s="200">
        <f t="shared" si="1"/>
        <v>0.53000000000000114</v>
      </c>
    </row>
    <row r="12" spans="1:22" ht="15.6" x14ac:dyDescent="0.3">
      <c r="A12">
        <v>51908522</v>
      </c>
      <c r="B12" t="s">
        <v>256</v>
      </c>
      <c r="C12">
        <v>248.86</v>
      </c>
      <c r="D12">
        <v>378.49</v>
      </c>
      <c r="E12">
        <v>37.6</v>
      </c>
      <c r="F12">
        <v>416.09</v>
      </c>
      <c r="H12" t="s">
        <v>638</v>
      </c>
      <c r="I12" t="s">
        <v>256</v>
      </c>
      <c r="J12" t="s">
        <v>639</v>
      </c>
      <c r="K12" t="s">
        <v>626</v>
      </c>
      <c r="N12" t="s">
        <v>625</v>
      </c>
      <c r="O12" s="200" t="str">
        <f>VLOOKUP(A12,Puma!K:T,10,FALSE)</f>
        <v>010000070952574202267</v>
      </c>
      <c r="P12" s="200">
        <v>2022</v>
      </c>
      <c r="Q12" s="200" t="s">
        <v>637</v>
      </c>
      <c r="R12" s="200">
        <f t="shared" si="0"/>
        <v>413.6</v>
      </c>
      <c r="S12" s="200">
        <f t="shared" si="1"/>
        <v>2.4899999999999523</v>
      </c>
    </row>
    <row r="13" spans="1:22" ht="15.6" x14ac:dyDescent="0.3">
      <c r="A13">
        <v>52119871</v>
      </c>
      <c r="B13" t="s">
        <v>258</v>
      </c>
      <c r="C13">
        <v>60.61</v>
      </c>
      <c r="D13">
        <v>95.75</v>
      </c>
      <c r="E13">
        <v>9.48</v>
      </c>
      <c r="F13">
        <v>105.23</v>
      </c>
      <c r="H13" t="s">
        <v>638</v>
      </c>
      <c r="I13" t="s">
        <v>258</v>
      </c>
      <c r="J13" t="s">
        <v>639</v>
      </c>
      <c r="K13" t="s">
        <v>626</v>
      </c>
      <c r="N13" t="s">
        <v>625</v>
      </c>
      <c r="O13" s="200" t="str">
        <f>VLOOKUP(A13,Puma!K:T,10,FALSE)</f>
        <v>010000069412574205511</v>
      </c>
      <c r="P13" s="200">
        <v>2022</v>
      </c>
      <c r="Q13" s="200" t="s">
        <v>637</v>
      </c>
      <c r="R13" s="200">
        <f t="shared" si="0"/>
        <v>104.28</v>
      </c>
      <c r="S13" s="200">
        <f t="shared" si="1"/>
        <v>0.95000000000000284</v>
      </c>
    </row>
    <row r="14" spans="1:22" ht="15.6" x14ac:dyDescent="0.3">
      <c r="A14">
        <v>52341178</v>
      </c>
      <c r="B14" t="s">
        <v>262</v>
      </c>
      <c r="C14">
        <v>234.05</v>
      </c>
      <c r="D14">
        <v>345.53</v>
      </c>
      <c r="E14">
        <v>34.5</v>
      </c>
      <c r="F14">
        <v>380.03</v>
      </c>
      <c r="H14" t="s">
        <v>638</v>
      </c>
      <c r="I14" t="s">
        <v>262</v>
      </c>
      <c r="J14" t="s">
        <v>639</v>
      </c>
      <c r="K14" t="s">
        <v>626</v>
      </c>
      <c r="N14" t="s">
        <v>625</v>
      </c>
      <c r="O14" s="200" t="str">
        <f>VLOOKUP(A14,Puma!K:T,10,FALSE)</f>
        <v>010000069452574201834</v>
      </c>
      <c r="P14" s="200">
        <v>2022</v>
      </c>
      <c r="Q14" s="200" t="s">
        <v>637</v>
      </c>
      <c r="R14" s="200">
        <f t="shared" si="0"/>
        <v>379.5</v>
      </c>
      <c r="S14" s="200">
        <f t="shared" si="1"/>
        <v>0.52999999999997272</v>
      </c>
    </row>
    <row r="15" spans="1:22" ht="15.6" x14ac:dyDescent="0.3">
      <c r="A15">
        <v>54212526</v>
      </c>
      <c r="B15" t="s">
        <v>270</v>
      </c>
      <c r="C15">
        <v>191.91</v>
      </c>
      <c r="D15">
        <v>295.66000000000003</v>
      </c>
      <c r="E15">
        <v>29.46</v>
      </c>
      <c r="F15">
        <v>325.12</v>
      </c>
      <c r="H15" t="s">
        <v>638</v>
      </c>
      <c r="I15" t="s">
        <v>270</v>
      </c>
      <c r="J15" t="s">
        <v>639</v>
      </c>
      <c r="K15" t="s">
        <v>626</v>
      </c>
      <c r="N15" t="s">
        <v>625</v>
      </c>
      <c r="O15" s="200" t="str">
        <f>VLOOKUP(A15,Puma!K:T,10,FALSE)</f>
        <v>010000022112574200000</v>
      </c>
      <c r="P15" s="200">
        <v>2022</v>
      </c>
      <c r="Q15" s="200" t="s">
        <v>637</v>
      </c>
      <c r="R15" s="200">
        <f t="shared" si="0"/>
        <v>324.06</v>
      </c>
      <c r="S15" s="200">
        <f t="shared" si="1"/>
        <v>1.0600000000000023</v>
      </c>
    </row>
    <row r="16" spans="1:22" ht="15.6" x14ac:dyDescent="0.3">
      <c r="A16">
        <v>55678824</v>
      </c>
      <c r="B16" t="s">
        <v>275</v>
      </c>
      <c r="C16">
        <v>276.93</v>
      </c>
      <c r="D16">
        <v>401.72</v>
      </c>
      <c r="E16">
        <v>40.06</v>
      </c>
      <c r="F16">
        <v>441.78</v>
      </c>
      <c r="H16" t="s">
        <v>638</v>
      </c>
      <c r="I16" t="s">
        <v>275</v>
      </c>
      <c r="J16" t="s">
        <v>639</v>
      </c>
      <c r="K16" t="s">
        <v>626</v>
      </c>
      <c r="N16" t="s">
        <v>625</v>
      </c>
      <c r="O16" s="200" t="str">
        <f>VLOOKUP(A16,Puma!K:T,10,FALSE)</f>
        <v>010000069452574200821</v>
      </c>
      <c r="P16" s="200">
        <v>2022</v>
      </c>
      <c r="Q16" s="200" t="s">
        <v>637</v>
      </c>
      <c r="R16" s="200">
        <f t="shared" si="0"/>
        <v>440.66</v>
      </c>
      <c r="S16" s="200">
        <f t="shared" si="1"/>
        <v>1.1199999999999477</v>
      </c>
    </row>
    <row r="17" spans="1:19" ht="15.6" x14ac:dyDescent="0.3">
      <c r="A17">
        <v>55966989</v>
      </c>
      <c r="B17" t="s">
        <v>285</v>
      </c>
      <c r="C17">
        <v>55.31</v>
      </c>
      <c r="D17">
        <v>82.31</v>
      </c>
      <c r="E17">
        <v>8.23</v>
      </c>
      <c r="F17">
        <v>90.54</v>
      </c>
      <c r="H17" t="s">
        <v>638</v>
      </c>
      <c r="I17" t="s">
        <v>285</v>
      </c>
      <c r="J17" t="s">
        <v>639</v>
      </c>
      <c r="K17" t="s">
        <v>626</v>
      </c>
      <c r="N17" t="s">
        <v>625</v>
      </c>
      <c r="O17" s="200" t="str">
        <f>VLOOKUP(A17,Puma!K:T,10,FALSE)</f>
        <v>010000069452574201617</v>
      </c>
      <c r="P17" s="200">
        <v>2022</v>
      </c>
      <c r="Q17" s="200" t="s">
        <v>637</v>
      </c>
      <c r="R17" s="200">
        <f t="shared" si="0"/>
        <v>90.53</v>
      </c>
      <c r="S17" s="200">
        <f t="shared" si="1"/>
        <v>1.0000000000005116E-2</v>
      </c>
    </row>
    <row r="18" spans="1:19" ht="15.6" x14ac:dyDescent="0.3">
      <c r="A18">
        <v>57690058</v>
      </c>
      <c r="B18" t="s">
        <v>292</v>
      </c>
      <c r="C18">
        <v>198.74</v>
      </c>
      <c r="D18">
        <v>314.66000000000003</v>
      </c>
      <c r="E18">
        <v>31.26</v>
      </c>
      <c r="F18">
        <v>345.92</v>
      </c>
      <c r="H18" t="s">
        <v>638</v>
      </c>
      <c r="I18" t="s">
        <v>292</v>
      </c>
      <c r="J18" t="s">
        <v>639</v>
      </c>
      <c r="K18" t="s">
        <v>626</v>
      </c>
      <c r="N18" t="s">
        <v>625</v>
      </c>
      <c r="O18" s="200" t="str">
        <f>VLOOKUP(A18,Puma!K:T,10,FALSE)</f>
        <v>010000069452574201620</v>
      </c>
      <c r="P18" s="200">
        <v>2022</v>
      </c>
      <c r="Q18" s="200" t="s">
        <v>637</v>
      </c>
      <c r="R18" s="200">
        <f t="shared" si="0"/>
        <v>343.86</v>
      </c>
      <c r="S18" s="200">
        <f t="shared" si="1"/>
        <v>2.0600000000000023</v>
      </c>
    </row>
    <row r="19" spans="1:19" ht="15.6" x14ac:dyDescent="0.3">
      <c r="A19">
        <v>59189919</v>
      </c>
      <c r="B19" t="s">
        <v>623</v>
      </c>
      <c r="C19">
        <v>254.52</v>
      </c>
      <c r="D19">
        <v>386</v>
      </c>
      <c r="E19">
        <v>38.549999999999997</v>
      </c>
      <c r="F19">
        <v>424.55</v>
      </c>
      <c r="H19" t="s">
        <v>638</v>
      </c>
      <c r="I19" t="s">
        <v>623</v>
      </c>
      <c r="J19" t="s">
        <v>639</v>
      </c>
      <c r="K19" t="s">
        <v>626</v>
      </c>
      <c r="N19" t="s">
        <v>625</v>
      </c>
      <c r="O19" s="200" t="str">
        <f>VLOOKUP(A19,Puma!K:T,10,FALSE)</f>
        <v>010000069452574201835</v>
      </c>
      <c r="P19" s="200">
        <v>2022</v>
      </c>
      <c r="Q19" s="200" t="s">
        <v>637</v>
      </c>
      <c r="R19" s="200">
        <f t="shared" si="0"/>
        <v>424.04999999999995</v>
      </c>
      <c r="S19" s="200">
        <f t="shared" si="1"/>
        <v>0.50000000000005684</v>
      </c>
    </row>
    <row r="20" spans="1:19" ht="15.6" x14ac:dyDescent="0.3">
      <c r="A20">
        <v>59358969</v>
      </c>
      <c r="B20" t="s">
        <v>300</v>
      </c>
      <c r="C20">
        <v>88.95</v>
      </c>
      <c r="D20">
        <v>124.27</v>
      </c>
      <c r="E20">
        <v>12.38</v>
      </c>
      <c r="F20">
        <v>136.65</v>
      </c>
      <c r="H20" t="s">
        <v>638</v>
      </c>
      <c r="I20" t="s">
        <v>300</v>
      </c>
      <c r="J20" t="s">
        <v>639</v>
      </c>
      <c r="K20" t="s">
        <v>626</v>
      </c>
      <c r="N20" t="s">
        <v>625</v>
      </c>
      <c r="O20" s="200" t="str">
        <f>VLOOKUP(A20,Puma!K:T,10,FALSE)</f>
        <v>010000069412574202269</v>
      </c>
      <c r="P20" s="200">
        <v>2022</v>
      </c>
      <c r="Q20" s="200" t="s">
        <v>637</v>
      </c>
      <c r="R20" s="200">
        <f t="shared" si="0"/>
        <v>136.18</v>
      </c>
      <c r="S20" s="200">
        <f t="shared" si="1"/>
        <v>0.46999999999999886</v>
      </c>
    </row>
    <row r="21" spans="1:19" ht="15.6" x14ac:dyDescent="0.3">
      <c r="A21">
        <v>60165833</v>
      </c>
      <c r="B21" t="s">
        <v>306</v>
      </c>
      <c r="C21">
        <v>262.51</v>
      </c>
      <c r="D21">
        <v>409.37</v>
      </c>
      <c r="E21">
        <v>40.729999999999997</v>
      </c>
      <c r="F21">
        <v>450.1</v>
      </c>
      <c r="H21" t="s">
        <v>638</v>
      </c>
      <c r="I21" t="s">
        <v>306</v>
      </c>
      <c r="J21" t="s">
        <v>639</v>
      </c>
      <c r="K21" t="s">
        <v>626</v>
      </c>
      <c r="N21" t="s">
        <v>625</v>
      </c>
      <c r="O21" s="200" t="str">
        <f>VLOOKUP(A21,Puma!K:T,10,FALSE)</f>
        <v>010000069412574201624</v>
      </c>
      <c r="P21" s="200">
        <v>2022</v>
      </c>
      <c r="Q21" s="200" t="s">
        <v>637</v>
      </c>
      <c r="R21" s="200">
        <f t="shared" si="0"/>
        <v>448.03</v>
      </c>
      <c r="S21" s="200">
        <f t="shared" si="1"/>
        <v>2.07000000000005</v>
      </c>
    </row>
    <row r="22" spans="1:19" ht="15.6" x14ac:dyDescent="0.3">
      <c r="A22">
        <v>60355558</v>
      </c>
      <c r="B22" t="s">
        <v>314</v>
      </c>
      <c r="C22">
        <v>293.24</v>
      </c>
      <c r="D22">
        <v>444.85</v>
      </c>
      <c r="E22">
        <v>44.38</v>
      </c>
      <c r="F22">
        <v>489.23</v>
      </c>
      <c r="H22" t="s">
        <v>638</v>
      </c>
      <c r="I22" t="s">
        <v>314</v>
      </c>
      <c r="J22" t="s">
        <v>639</v>
      </c>
      <c r="K22" t="s">
        <v>626</v>
      </c>
      <c r="N22" t="s">
        <v>625</v>
      </c>
      <c r="O22" s="200" t="str">
        <f>VLOOKUP(A22,Puma!K:T,10,FALSE)</f>
        <v>010000069452574201834</v>
      </c>
      <c r="P22" s="200">
        <v>2022</v>
      </c>
      <c r="Q22" s="200" t="s">
        <v>637</v>
      </c>
      <c r="R22" s="200">
        <f t="shared" si="0"/>
        <v>488.18</v>
      </c>
      <c r="S22" s="200">
        <f t="shared" si="1"/>
        <v>1.0500000000000114</v>
      </c>
    </row>
    <row r="23" spans="1:19" ht="15.6" x14ac:dyDescent="0.3">
      <c r="A23">
        <v>61168224</v>
      </c>
      <c r="B23" t="s">
        <v>323</v>
      </c>
      <c r="C23">
        <v>80.040000000000006</v>
      </c>
      <c r="D23">
        <v>132.22</v>
      </c>
      <c r="E23">
        <v>13.23</v>
      </c>
      <c r="F23">
        <v>145.44999999999999</v>
      </c>
      <c r="H23" t="s">
        <v>638</v>
      </c>
      <c r="I23" t="s">
        <v>323</v>
      </c>
      <c r="J23" t="s">
        <v>639</v>
      </c>
      <c r="K23" t="s">
        <v>626</v>
      </c>
      <c r="N23" t="s">
        <v>625</v>
      </c>
      <c r="O23" s="200" t="str">
        <f>VLOOKUP(A23,Puma!K:T,10,FALSE)</f>
        <v>010000069412574201614</v>
      </c>
      <c r="P23" s="200">
        <v>2022</v>
      </c>
      <c r="Q23" s="200" t="s">
        <v>637</v>
      </c>
      <c r="R23" s="200">
        <f t="shared" si="0"/>
        <v>145.53</v>
      </c>
      <c r="S23" s="200">
        <f t="shared" si="1"/>
        <v>-8.0000000000012506E-2</v>
      </c>
    </row>
    <row r="24" spans="1:19" ht="15.6" x14ac:dyDescent="0.3">
      <c r="A24">
        <v>61635289</v>
      </c>
      <c r="B24" t="s">
        <v>183</v>
      </c>
      <c r="C24">
        <v>264.41000000000003</v>
      </c>
      <c r="D24">
        <v>394.87</v>
      </c>
      <c r="E24">
        <v>39.340000000000003</v>
      </c>
      <c r="F24">
        <v>434.21</v>
      </c>
      <c r="H24" t="s">
        <v>638</v>
      </c>
      <c r="I24" t="s">
        <v>183</v>
      </c>
      <c r="J24" t="s">
        <v>639</v>
      </c>
      <c r="K24" t="s">
        <v>626</v>
      </c>
      <c r="N24" t="s">
        <v>625</v>
      </c>
      <c r="O24" s="200" t="str">
        <f>VLOOKUP(A24,Puma!K:T,10,FALSE)</f>
        <v>010000069452574201835</v>
      </c>
      <c r="P24" s="200">
        <v>2022</v>
      </c>
      <c r="Q24" s="200" t="s">
        <v>637</v>
      </c>
      <c r="R24" s="200">
        <f t="shared" si="0"/>
        <v>432.74</v>
      </c>
      <c r="S24" s="200">
        <f t="shared" si="1"/>
        <v>1.4699999999999704</v>
      </c>
    </row>
    <row r="25" spans="1:19" ht="15.6" x14ac:dyDescent="0.3">
      <c r="A25">
        <v>61714324</v>
      </c>
      <c r="B25" t="s">
        <v>334</v>
      </c>
      <c r="C25">
        <v>32.049999999999997</v>
      </c>
      <c r="D25">
        <v>55.25</v>
      </c>
      <c r="E25" s="199">
        <v>5.48</v>
      </c>
      <c r="F25" s="199">
        <v>60.73</v>
      </c>
      <c r="H25" t="s">
        <v>638</v>
      </c>
      <c r="I25" t="s">
        <v>334</v>
      </c>
      <c r="J25" t="s">
        <v>639</v>
      </c>
      <c r="K25" t="s">
        <v>626</v>
      </c>
      <c r="N25" t="s">
        <v>625</v>
      </c>
      <c r="O25" s="200" t="str">
        <f>VLOOKUP(A25,Puma!K:T,10,FALSE)</f>
        <v>010000069412574201621</v>
      </c>
      <c r="P25" s="200">
        <v>2022</v>
      </c>
      <c r="Q25" s="200" t="s">
        <v>637</v>
      </c>
      <c r="R25" s="200">
        <f t="shared" si="0"/>
        <v>60.28</v>
      </c>
      <c r="S25" s="200">
        <f t="shared" si="1"/>
        <v>0.44999999999999574</v>
      </c>
    </row>
    <row r="26" spans="1:19" ht="15.6" x14ac:dyDescent="0.3">
      <c r="A26">
        <v>62817308</v>
      </c>
      <c r="B26" t="s">
        <v>343</v>
      </c>
      <c r="C26">
        <v>31.81</v>
      </c>
      <c r="D26">
        <v>60.07</v>
      </c>
      <c r="E26">
        <v>6</v>
      </c>
      <c r="F26">
        <v>66.069999999999993</v>
      </c>
      <c r="H26" t="s">
        <v>638</v>
      </c>
      <c r="I26" t="s">
        <v>343</v>
      </c>
      <c r="J26" t="s">
        <v>639</v>
      </c>
      <c r="K26" t="s">
        <v>626</v>
      </c>
      <c r="N26" t="s">
        <v>625</v>
      </c>
      <c r="O26" s="200" t="str">
        <f>VLOOKUP(A26,Puma!K:T,10,FALSE)</f>
        <v>010000069412574201833</v>
      </c>
      <c r="P26" s="200">
        <v>2022</v>
      </c>
      <c r="Q26" s="200" t="s">
        <v>637</v>
      </c>
      <c r="R26" s="200">
        <f t="shared" si="0"/>
        <v>66</v>
      </c>
      <c r="S26" s="200">
        <f t="shared" si="1"/>
        <v>6.9999999999993179E-2</v>
      </c>
    </row>
    <row r="27" spans="1:19" ht="15.6" x14ac:dyDescent="0.3">
      <c r="A27">
        <v>63312499</v>
      </c>
      <c r="B27" t="s">
        <v>348</v>
      </c>
      <c r="C27">
        <v>53.04</v>
      </c>
      <c r="D27">
        <v>80.38</v>
      </c>
      <c r="E27">
        <v>8.0399999999999991</v>
      </c>
      <c r="F27">
        <v>88.42</v>
      </c>
      <c r="H27" t="s">
        <v>638</v>
      </c>
      <c r="I27" t="s">
        <v>348</v>
      </c>
      <c r="J27" t="s">
        <v>639</v>
      </c>
      <c r="K27" t="s">
        <v>626</v>
      </c>
      <c r="N27" t="s">
        <v>625</v>
      </c>
      <c r="O27" s="200" t="str">
        <f>VLOOKUP(A27,Puma!K:T,10,FALSE)</f>
        <v>010000069412574201625</v>
      </c>
      <c r="P27" s="200">
        <v>2022</v>
      </c>
      <c r="Q27" s="200" t="s">
        <v>637</v>
      </c>
      <c r="R27" s="200">
        <f t="shared" si="0"/>
        <v>88.44</v>
      </c>
      <c r="S27" s="200">
        <f t="shared" si="1"/>
        <v>-1.9999999999996021E-2</v>
      </c>
    </row>
    <row r="28" spans="1:19" ht="15.6" x14ac:dyDescent="0.3">
      <c r="A28">
        <v>63565435</v>
      </c>
      <c r="B28" t="s">
        <v>352</v>
      </c>
      <c r="C28">
        <v>316.2</v>
      </c>
      <c r="D28">
        <v>488.93</v>
      </c>
      <c r="E28">
        <v>48.8</v>
      </c>
      <c r="F28">
        <v>537.73</v>
      </c>
      <c r="H28" t="s">
        <v>638</v>
      </c>
      <c r="I28" t="s">
        <v>352</v>
      </c>
      <c r="J28" t="s">
        <v>639</v>
      </c>
      <c r="K28" t="s">
        <v>626</v>
      </c>
      <c r="N28" t="s">
        <v>625</v>
      </c>
      <c r="O28" s="200" t="str">
        <f>VLOOKUP(A28,Puma!K:T,10,FALSE)</f>
        <v>010000069412574201611</v>
      </c>
      <c r="P28" s="200">
        <v>2022</v>
      </c>
      <c r="Q28" s="200" t="s">
        <v>637</v>
      </c>
      <c r="R28" s="200">
        <f t="shared" si="0"/>
        <v>536.79999999999995</v>
      </c>
      <c r="S28" s="200">
        <f t="shared" si="1"/>
        <v>0.93000000000006366</v>
      </c>
    </row>
    <row r="29" spans="1:19" ht="15.6" x14ac:dyDescent="0.3">
      <c r="A29">
        <v>64429599</v>
      </c>
      <c r="B29" t="s">
        <v>357</v>
      </c>
      <c r="C29">
        <v>478.99</v>
      </c>
      <c r="D29">
        <v>711.62</v>
      </c>
      <c r="E29">
        <v>71.06</v>
      </c>
      <c r="F29">
        <v>782.68</v>
      </c>
      <c r="H29" t="s">
        <v>638</v>
      </c>
      <c r="I29" t="s">
        <v>357</v>
      </c>
      <c r="J29" t="s">
        <v>639</v>
      </c>
      <c r="K29" t="s">
        <v>626</v>
      </c>
      <c r="N29" t="s">
        <v>625</v>
      </c>
      <c r="O29" s="200" t="str">
        <f>VLOOKUP(A29,Puma!K:T,10,FALSE)</f>
        <v>010000036312574200000</v>
      </c>
      <c r="P29" s="200">
        <v>2022</v>
      </c>
      <c r="Q29" s="200" t="s">
        <v>637</v>
      </c>
      <c r="R29" s="200">
        <f t="shared" si="0"/>
        <v>781.66000000000008</v>
      </c>
      <c r="S29" s="200">
        <f t="shared" si="1"/>
        <v>1.0199999999998681</v>
      </c>
    </row>
    <row r="30" spans="1:19" ht="15.6" x14ac:dyDescent="0.3">
      <c r="A30">
        <v>65172354</v>
      </c>
      <c r="B30" t="s">
        <v>360</v>
      </c>
      <c r="C30">
        <v>241.98</v>
      </c>
      <c r="D30">
        <v>386.2</v>
      </c>
      <c r="E30">
        <v>38.42</v>
      </c>
      <c r="F30">
        <v>424.62</v>
      </c>
      <c r="H30" t="s">
        <v>638</v>
      </c>
      <c r="I30" t="s">
        <v>360</v>
      </c>
      <c r="J30" t="s">
        <v>639</v>
      </c>
      <c r="K30" t="s">
        <v>626</v>
      </c>
      <c r="N30" t="s">
        <v>625</v>
      </c>
      <c r="O30" s="200" t="str">
        <f>VLOOKUP(A30,Puma!K:T,10,FALSE)</f>
        <v>010000069412574205517</v>
      </c>
      <c r="P30" s="200">
        <v>2022</v>
      </c>
      <c r="Q30" s="200" t="s">
        <v>637</v>
      </c>
      <c r="R30" s="200">
        <f t="shared" si="0"/>
        <v>422.62</v>
      </c>
      <c r="S30" s="200">
        <f t="shared" si="1"/>
        <v>2</v>
      </c>
    </row>
    <row r="31" spans="1:19" ht="15.6" x14ac:dyDescent="0.3">
      <c r="A31">
        <v>65406208</v>
      </c>
      <c r="B31" t="s">
        <v>367</v>
      </c>
      <c r="C31">
        <v>403.29</v>
      </c>
      <c r="D31">
        <v>618.52</v>
      </c>
      <c r="E31">
        <v>61.5</v>
      </c>
      <c r="F31">
        <v>680.02</v>
      </c>
      <c r="H31" t="s">
        <v>638</v>
      </c>
      <c r="I31" t="s">
        <v>367</v>
      </c>
      <c r="J31" t="s">
        <v>639</v>
      </c>
      <c r="K31" t="s">
        <v>626</v>
      </c>
      <c r="N31" t="s">
        <v>625</v>
      </c>
      <c r="O31" s="200" t="str">
        <f>VLOOKUP(A31,Puma!K:T,10,FALSE)</f>
        <v>010000069452574211620</v>
      </c>
      <c r="P31" s="200">
        <v>2022</v>
      </c>
      <c r="Q31" s="200" t="s">
        <v>637</v>
      </c>
      <c r="R31" s="200">
        <f t="shared" si="0"/>
        <v>676.5</v>
      </c>
      <c r="S31" s="200">
        <f t="shared" si="1"/>
        <v>3.5199999999999818</v>
      </c>
    </row>
    <row r="32" spans="1:19" ht="15.6" x14ac:dyDescent="0.3">
      <c r="A32">
        <v>66095836</v>
      </c>
      <c r="B32" t="s">
        <v>624</v>
      </c>
      <c r="C32">
        <v>71.760000000000005</v>
      </c>
      <c r="D32">
        <v>124.72</v>
      </c>
      <c r="E32">
        <v>12.47</v>
      </c>
      <c r="F32">
        <v>137.19</v>
      </c>
      <c r="H32" t="s">
        <v>638</v>
      </c>
      <c r="I32" t="s">
        <v>624</v>
      </c>
      <c r="J32" t="s">
        <v>639</v>
      </c>
      <c r="K32" t="s">
        <v>626</v>
      </c>
      <c r="N32" t="s">
        <v>625</v>
      </c>
      <c r="O32" s="200" t="str">
        <f>VLOOKUP(A32,Puma!K:T,10,FALSE)</f>
        <v>010000069412574201832</v>
      </c>
      <c r="P32" s="200">
        <v>2022</v>
      </c>
      <c r="Q32" s="200" t="s">
        <v>637</v>
      </c>
      <c r="R32" s="200">
        <f t="shared" si="0"/>
        <v>137.17000000000002</v>
      </c>
      <c r="S32" s="200">
        <f t="shared" si="1"/>
        <v>1.999999999998181E-2</v>
      </c>
    </row>
    <row r="33" spans="3:19" ht="15.6" x14ac:dyDescent="0.3">
      <c r="C33">
        <f t="shared" ref="C33:E33" si="2">SUM(C2:C32)</f>
        <v>6936.92</v>
      </c>
      <c r="D33">
        <f t="shared" si="2"/>
        <v>10612.340000000002</v>
      </c>
      <c r="E33">
        <f t="shared" si="2"/>
        <v>1057.49</v>
      </c>
      <c r="F33">
        <f>SUM(F2:F32)</f>
        <v>11669.83</v>
      </c>
      <c r="R33" s="200">
        <f>SUM(R2:R32)</f>
        <v>11632.390000000001</v>
      </c>
      <c r="S33" s="200">
        <f>SUM(S2:S32)</f>
        <v>37.439999999999621</v>
      </c>
    </row>
    <row r="34" spans="3:19" ht="15.6" x14ac:dyDescent="0.3">
      <c r="R34" s="200">
        <f>+R33/110*100</f>
        <v>10574.900000000001</v>
      </c>
      <c r="S34" s="200">
        <f>+S33+R33</f>
        <v>11669.830000000002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5DD23-758D-494E-BB8C-3B933B89979C}">
  <dimension ref="A1:V40"/>
  <sheetViews>
    <sheetView workbookViewId="0">
      <selection activeCell="C8" sqref="C8"/>
    </sheetView>
  </sheetViews>
  <sheetFormatPr defaultRowHeight="14.4" x14ac:dyDescent="0.3"/>
  <cols>
    <col min="1" max="1" width="12" customWidth="1"/>
    <col min="2" max="2" width="15" customWidth="1"/>
    <col min="9" max="9" width="11.109375" bestFit="1" customWidth="1"/>
    <col min="12" max="12" width="12.44140625" customWidth="1"/>
    <col min="15" max="15" width="27.5546875" customWidth="1"/>
    <col min="16" max="16" width="16.88671875" customWidth="1"/>
    <col min="17" max="17" width="11.109375" customWidth="1"/>
    <col min="18" max="18" width="10.109375" customWidth="1"/>
    <col min="19" max="19" width="17.44140625" customWidth="1"/>
  </cols>
  <sheetData>
    <row r="1" spans="1:22" x14ac:dyDescent="0.3">
      <c r="A1" s="198" t="s">
        <v>613</v>
      </c>
      <c r="B1" s="198" t="s">
        <v>614</v>
      </c>
      <c r="C1" s="198" t="s">
        <v>615</v>
      </c>
      <c r="D1" s="198" t="s">
        <v>616</v>
      </c>
      <c r="E1" s="198" t="s">
        <v>617</v>
      </c>
      <c r="F1" s="198" t="s">
        <v>618</v>
      </c>
      <c r="G1" s="198"/>
      <c r="H1" s="201" t="s">
        <v>627</v>
      </c>
      <c r="I1" s="201" t="s">
        <v>628</v>
      </c>
      <c r="J1" s="201" t="s">
        <v>629</v>
      </c>
      <c r="K1" s="201" t="s">
        <v>635</v>
      </c>
      <c r="L1" s="201" t="s">
        <v>630</v>
      </c>
      <c r="M1" s="201" t="s">
        <v>631</v>
      </c>
      <c r="N1" s="201" t="s">
        <v>632</v>
      </c>
      <c r="O1" s="201" t="s">
        <v>633</v>
      </c>
      <c r="P1" s="201" t="s">
        <v>634</v>
      </c>
      <c r="Q1" s="201" t="s">
        <v>636</v>
      </c>
      <c r="R1" s="198" t="s">
        <v>619</v>
      </c>
      <c r="S1" s="198" t="s">
        <v>620</v>
      </c>
      <c r="T1" s="198"/>
      <c r="U1" s="198"/>
      <c r="V1" s="202"/>
    </row>
    <row r="2" spans="1:22" ht="15.6" x14ac:dyDescent="0.3">
      <c r="A2">
        <v>50144988</v>
      </c>
      <c r="B2" t="s">
        <v>603</v>
      </c>
      <c r="C2">
        <v>38.53</v>
      </c>
      <c r="D2">
        <v>59.8</v>
      </c>
      <c r="E2">
        <v>5.97</v>
      </c>
      <c r="F2">
        <v>65.77</v>
      </c>
      <c r="H2" t="s">
        <v>638</v>
      </c>
      <c r="I2" t="s">
        <v>603</v>
      </c>
      <c r="J2" t="s">
        <v>639</v>
      </c>
      <c r="K2" t="s">
        <v>626</v>
      </c>
      <c r="N2" t="s">
        <v>625</v>
      </c>
      <c r="O2" s="200" t="str">
        <f>VLOOKUP(A2,Puma!K:T,10,FALSE)</f>
        <v>010000069412574205515</v>
      </c>
      <c r="P2" s="200">
        <v>2022</v>
      </c>
      <c r="Q2" s="200" t="s">
        <v>637</v>
      </c>
      <c r="R2" s="200">
        <f>E2*11</f>
        <v>65.67</v>
      </c>
      <c r="S2" s="200">
        <f>SUM(F2-R2)</f>
        <v>9.9999999999994316E-2</v>
      </c>
    </row>
    <row r="3" spans="1:22" ht="15.6" x14ac:dyDescent="0.3">
      <c r="A3">
        <v>51703071</v>
      </c>
      <c r="B3" t="s">
        <v>606</v>
      </c>
      <c r="C3">
        <v>721.87</v>
      </c>
      <c r="D3" s="199">
        <v>1152.03</v>
      </c>
      <c r="E3">
        <v>114.77</v>
      </c>
      <c r="F3" s="199">
        <v>1266.8</v>
      </c>
      <c r="H3" t="s">
        <v>638</v>
      </c>
      <c r="I3" t="s">
        <v>606</v>
      </c>
      <c r="J3" t="s">
        <v>639</v>
      </c>
      <c r="K3" t="s">
        <v>626</v>
      </c>
      <c r="N3" t="s">
        <v>625</v>
      </c>
      <c r="O3" s="200" t="str">
        <f>VLOOKUP(A3,Puma!K:T,10,FALSE)</f>
        <v>010000069452574213470</v>
      </c>
      <c r="P3" s="200">
        <v>2022</v>
      </c>
      <c r="Q3" s="200" t="s">
        <v>637</v>
      </c>
      <c r="R3" s="200">
        <f t="shared" ref="R3:R37" si="0">E3*11</f>
        <v>1262.47</v>
      </c>
      <c r="S3" s="200">
        <f t="shared" ref="S3:S37" si="1">SUM(F3-R3)</f>
        <v>4.3299999999999272</v>
      </c>
    </row>
    <row r="4" spans="1:22" ht="15.6" x14ac:dyDescent="0.3">
      <c r="A4">
        <v>52395216</v>
      </c>
      <c r="B4" t="s">
        <v>621</v>
      </c>
      <c r="C4">
        <v>224.48</v>
      </c>
      <c r="D4">
        <v>364.54</v>
      </c>
      <c r="E4">
        <v>36.36</v>
      </c>
      <c r="F4">
        <v>400.9</v>
      </c>
      <c r="H4" t="s">
        <v>638</v>
      </c>
      <c r="I4" t="s">
        <v>621</v>
      </c>
      <c r="J4" t="s">
        <v>639</v>
      </c>
      <c r="K4" t="s">
        <v>626</v>
      </c>
      <c r="N4" t="s">
        <v>625</v>
      </c>
      <c r="O4" s="200" t="str">
        <f>VLOOKUP(A4,Puma!K:T,10,FALSE)</f>
        <v>010000069412574201829</v>
      </c>
      <c r="P4" s="200">
        <v>2022</v>
      </c>
      <c r="Q4" s="200" t="s">
        <v>637</v>
      </c>
      <c r="R4" s="200">
        <f t="shared" si="0"/>
        <v>399.96</v>
      </c>
      <c r="S4" s="200">
        <f t="shared" si="1"/>
        <v>0.93999999999999773</v>
      </c>
    </row>
    <row r="5" spans="1:22" ht="15.6" x14ac:dyDescent="0.3">
      <c r="A5">
        <v>59341023</v>
      </c>
      <c r="B5" t="s">
        <v>640</v>
      </c>
      <c r="C5">
        <v>72.569999999999993</v>
      </c>
      <c r="D5">
        <v>116.28</v>
      </c>
      <c r="E5">
        <v>11.58</v>
      </c>
      <c r="F5">
        <v>127.86</v>
      </c>
      <c r="H5" t="s">
        <v>638</v>
      </c>
      <c r="I5" t="s">
        <v>640</v>
      </c>
      <c r="J5" t="s">
        <v>639</v>
      </c>
      <c r="K5" t="s">
        <v>626</v>
      </c>
      <c r="N5" t="s">
        <v>625</v>
      </c>
      <c r="O5" s="200" t="str">
        <f>VLOOKUP(A5,Puma!K:T,10,FALSE)</f>
        <v>010000036312574200000</v>
      </c>
      <c r="P5" s="200">
        <v>2022</v>
      </c>
      <c r="Q5" s="200" t="s">
        <v>637</v>
      </c>
      <c r="R5" s="200">
        <f t="shared" si="0"/>
        <v>127.38</v>
      </c>
      <c r="S5" s="200">
        <f t="shared" si="1"/>
        <v>0.48000000000000398</v>
      </c>
    </row>
    <row r="6" spans="1:22" ht="15.6" x14ac:dyDescent="0.3">
      <c r="A6">
        <v>59926906</v>
      </c>
      <c r="B6" t="s">
        <v>79</v>
      </c>
      <c r="C6">
        <v>48.85</v>
      </c>
      <c r="D6">
        <v>87.81</v>
      </c>
      <c r="E6">
        <v>8.73</v>
      </c>
      <c r="F6">
        <v>96.54</v>
      </c>
      <c r="H6" t="s">
        <v>638</v>
      </c>
      <c r="I6" t="s">
        <v>79</v>
      </c>
      <c r="J6" t="s">
        <v>639</v>
      </c>
      <c r="K6" t="s">
        <v>626</v>
      </c>
      <c r="N6" t="s">
        <v>625</v>
      </c>
      <c r="O6" s="200" t="str">
        <f>VLOOKUP(A6,Puma!K:T,10,FALSE)</f>
        <v>010000029612574210931</v>
      </c>
      <c r="P6" s="200">
        <v>2022</v>
      </c>
      <c r="Q6" s="200" t="s">
        <v>637</v>
      </c>
      <c r="R6" s="200">
        <f t="shared" si="0"/>
        <v>96.03</v>
      </c>
      <c r="S6" s="200">
        <f t="shared" si="1"/>
        <v>0.51000000000000512</v>
      </c>
    </row>
    <row r="7" spans="1:22" ht="15.6" x14ac:dyDescent="0.3">
      <c r="A7">
        <v>66122812</v>
      </c>
      <c r="B7" t="s">
        <v>585</v>
      </c>
      <c r="C7">
        <v>352.74</v>
      </c>
      <c r="D7">
        <v>567.58000000000004</v>
      </c>
      <c r="E7">
        <v>56.55</v>
      </c>
      <c r="F7">
        <v>624.13</v>
      </c>
      <c r="H7" t="s">
        <v>638</v>
      </c>
      <c r="I7" t="s">
        <v>585</v>
      </c>
      <c r="J7" t="s">
        <v>639</v>
      </c>
      <c r="K7" t="s">
        <v>626</v>
      </c>
      <c r="N7" t="s">
        <v>625</v>
      </c>
      <c r="O7" s="200" t="str">
        <f>VLOOKUP(A7,Puma!K:T,10,FALSE)</f>
        <v>010000069412574201619</v>
      </c>
      <c r="P7" s="200">
        <v>2022</v>
      </c>
      <c r="Q7" s="200" t="s">
        <v>637</v>
      </c>
      <c r="R7" s="200">
        <f t="shared" si="0"/>
        <v>622.04999999999995</v>
      </c>
      <c r="S7" s="200">
        <f t="shared" si="1"/>
        <v>2.0800000000000409</v>
      </c>
    </row>
    <row r="8" spans="1:22" ht="15.6" x14ac:dyDescent="0.3">
      <c r="A8">
        <v>18843705</v>
      </c>
      <c r="B8" t="s">
        <v>622</v>
      </c>
      <c r="C8" s="199">
        <v>297.41000000000003</v>
      </c>
      <c r="D8">
        <v>474.76</v>
      </c>
      <c r="E8" s="199">
        <v>47.27</v>
      </c>
      <c r="F8">
        <v>522.03</v>
      </c>
      <c r="H8" t="s">
        <v>638</v>
      </c>
      <c r="I8" t="s">
        <v>622</v>
      </c>
      <c r="J8" t="s">
        <v>639</v>
      </c>
      <c r="K8" t="s">
        <v>626</v>
      </c>
      <c r="N8" t="s">
        <v>625</v>
      </c>
      <c r="O8" s="200" t="str">
        <f>VLOOKUP(A8,Puma!K:T,10,FALSE)</f>
        <v>010000069412574205518</v>
      </c>
      <c r="P8" s="200">
        <v>2022</v>
      </c>
      <c r="Q8" s="200" t="s">
        <v>637</v>
      </c>
      <c r="R8" s="200">
        <f t="shared" si="0"/>
        <v>519.97</v>
      </c>
      <c r="S8" s="200">
        <f t="shared" si="1"/>
        <v>2.0599999999999454</v>
      </c>
    </row>
    <row r="9" spans="1:22" ht="15.6" x14ac:dyDescent="0.3">
      <c r="A9">
        <v>22143928</v>
      </c>
      <c r="B9" t="s">
        <v>171</v>
      </c>
      <c r="C9">
        <v>231.46</v>
      </c>
      <c r="D9">
        <v>366.55</v>
      </c>
      <c r="E9">
        <v>36.51</v>
      </c>
      <c r="F9">
        <v>403.06</v>
      </c>
      <c r="H9" t="s">
        <v>638</v>
      </c>
      <c r="I9" t="s">
        <v>171</v>
      </c>
      <c r="J9" t="s">
        <v>639</v>
      </c>
      <c r="K9" t="s">
        <v>626</v>
      </c>
      <c r="N9" t="s">
        <v>625</v>
      </c>
      <c r="O9" s="200" t="str">
        <f>VLOOKUP(A9,Puma!K:T,10,FALSE)</f>
        <v>010000069412574202269</v>
      </c>
      <c r="P9" s="200">
        <v>2022</v>
      </c>
      <c r="Q9" s="200" t="s">
        <v>637</v>
      </c>
      <c r="R9" s="200">
        <f t="shared" si="0"/>
        <v>401.60999999999996</v>
      </c>
      <c r="S9" s="200">
        <f t="shared" si="1"/>
        <v>1.4500000000000455</v>
      </c>
    </row>
    <row r="10" spans="1:22" ht="15.6" x14ac:dyDescent="0.3">
      <c r="A10">
        <v>22257561</v>
      </c>
      <c r="B10" t="s">
        <v>177</v>
      </c>
      <c r="C10">
        <v>94.47</v>
      </c>
      <c r="D10">
        <v>153.11000000000001</v>
      </c>
      <c r="E10">
        <v>15.26</v>
      </c>
      <c r="F10">
        <v>168.37</v>
      </c>
      <c r="H10" t="s">
        <v>638</v>
      </c>
      <c r="I10" t="s">
        <v>177</v>
      </c>
      <c r="J10" t="s">
        <v>639</v>
      </c>
      <c r="K10" t="s">
        <v>626</v>
      </c>
      <c r="N10" t="s">
        <v>625</v>
      </c>
      <c r="O10" s="200" t="str">
        <f>VLOOKUP(A10,Puma!K:T,10,FALSE)</f>
        <v>010000069452574201623</v>
      </c>
      <c r="P10" s="200">
        <v>2022</v>
      </c>
      <c r="Q10" s="200" t="s">
        <v>637</v>
      </c>
      <c r="R10" s="200">
        <f t="shared" si="0"/>
        <v>167.85999999999999</v>
      </c>
      <c r="S10" s="200">
        <f t="shared" si="1"/>
        <v>0.51000000000001933</v>
      </c>
    </row>
    <row r="11" spans="1:22" ht="15.6" x14ac:dyDescent="0.3">
      <c r="A11">
        <v>23982316</v>
      </c>
      <c r="B11" t="s">
        <v>188</v>
      </c>
      <c r="C11">
        <v>168.39</v>
      </c>
      <c r="D11">
        <v>258.45</v>
      </c>
      <c r="E11">
        <v>25.79</v>
      </c>
      <c r="F11">
        <v>284.24</v>
      </c>
      <c r="H11" t="s">
        <v>638</v>
      </c>
      <c r="I11" t="s">
        <v>188</v>
      </c>
      <c r="J11" t="s">
        <v>639</v>
      </c>
      <c r="K11" t="s">
        <v>626</v>
      </c>
      <c r="N11" t="s">
        <v>625</v>
      </c>
      <c r="O11" s="200" t="str">
        <f>VLOOKUP(A11,Puma!K:T,10,FALSE)</f>
        <v>010000036312574200000</v>
      </c>
      <c r="P11" s="200">
        <v>2022</v>
      </c>
      <c r="Q11" s="200" t="s">
        <v>637</v>
      </c>
      <c r="R11" s="200">
        <f t="shared" si="0"/>
        <v>283.69</v>
      </c>
      <c r="S11" s="200">
        <f t="shared" si="1"/>
        <v>0.55000000000001137</v>
      </c>
    </row>
    <row r="12" spans="1:22" ht="15.6" x14ac:dyDescent="0.3">
      <c r="A12">
        <v>26054287</v>
      </c>
      <c r="B12" t="s">
        <v>208</v>
      </c>
      <c r="C12">
        <v>149.18</v>
      </c>
      <c r="D12">
        <v>238.93</v>
      </c>
      <c r="E12">
        <v>23.9</v>
      </c>
      <c r="F12">
        <v>262.83</v>
      </c>
      <c r="H12" t="s">
        <v>638</v>
      </c>
      <c r="I12" t="s">
        <v>208</v>
      </c>
      <c r="J12" t="s">
        <v>639</v>
      </c>
      <c r="K12" t="s">
        <v>626</v>
      </c>
      <c r="N12" t="s">
        <v>625</v>
      </c>
      <c r="O12" s="200" t="str">
        <f>VLOOKUP(A12,Puma!K:T,10,FALSE)</f>
        <v>010000070952574202267</v>
      </c>
      <c r="P12" s="200">
        <v>2022</v>
      </c>
      <c r="Q12" s="200" t="s">
        <v>637</v>
      </c>
      <c r="R12" s="200">
        <f t="shared" si="0"/>
        <v>262.89999999999998</v>
      </c>
      <c r="S12" s="200">
        <f t="shared" si="1"/>
        <v>-6.9999999999993179E-2</v>
      </c>
    </row>
    <row r="13" spans="1:22" ht="15.6" x14ac:dyDescent="0.3">
      <c r="A13">
        <v>27398220</v>
      </c>
      <c r="B13" t="s">
        <v>217</v>
      </c>
      <c r="C13">
        <v>101.34</v>
      </c>
      <c r="D13">
        <v>169.75</v>
      </c>
      <c r="E13">
        <v>16.920000000000002</v>
      </c>
      <c r="F13">
        <v>186.67</v>
      </c>
      <c r="H13" t="s">
        <v>638</v>
      </c>
      <c r="I13" t="s">
        <v>217</v>
      </c>
      <c r="J13" t="s">
        <v>639</v>
      </c>
      <c r="K13" t="s">
        <v>626</v>
      </c>
      <c r="N13" t="s">
        <v>625</v>
      </c>
      <c r="O13" s="200" t="str">
        <f>VLOOKUP(A13,Puma!K:T,10,FALSE)</f>
        <v>010000069452574210795</v>
      </c>
      <c r="P13" s="200">
        <v>2022</v>
      </c>
      <c r="Q13" s="200" t="s">
        <v>637</v>
      </c>
      <c r="R13" s="200">
        <f t="shared" si="0"/>
        <v>186.12</v>
      </c>
      <c r="S13" s="200">
        <f t="shared" si="1"/>
        <v>0.54999999999998295</v>
      </c>
    </row>
    <row r="14" spans="1:22" ht="15.6" x14ac:dyDescent="0.3">
      <c r="A14">
        <v>50979037</v>
      </c>
      <c r="B14" t="s">
        <v>240</v>
      </c>
      <c r="C14">
        <v>390.65</v>
      </c>
      <c r="D14">
        <v>623.19000000000005</v>
      </c>
      <c r="E14">
        <v>62.06</v>
      </c>
      <c r="F14">
        <v>685.25</v>
      </c>
      <c r="H14" t="s">
        <v>638</v>
      </c>
      <c r="I14" t="s">
        <v>240</v>
      </c>
      <c r="J14" t="s">
        <v>639</v>
      </c>
      <c r="K14" t="s">
        <v>626</v>
      </c>
      <c r="N14" t="s">
        <v>625</v>
      </c>
      <c r="O14" s="200" t="str">
        <f>VLOOKUP(A14,Puma!K:T,10,FALSE)</f>
        <v>010000069452574215008</v>
      </c>
      <c r="P14" s="200">
        <v>2022</v>
      </c>
      <c r="Q14" s="200" t="s">
        <v>637</v>
      </c>
      <c r="R14" s="200">
        <f t="shared" si="0"/>
        <v>682.66000000000008</v>
      </c>
      <c r="S14" s="200">
        <f t="shared" si="1"/>
        <v>2.5899999999999181</v>
      </c>
    </row>
    <row r="15" spans="1:22" ht="15.6" x14ac:dyDescent="0.3">
      <c r="A15">
        <v>51513348</v>
      </c>
      <c r="B15" t="s">
        <v>244</v>
      </c>
      <c r="C15">
        <v>124.15</v>
      </c>
      <c r="D15">
        <v>194.91</v>
      </c>
      <c r="E15">
        <v>19.489999999999998</v>
      </c>
      <c r="F15">
        <v>214.4</v>
      </c>
      <c r="H15" t="s">
        <v>638</v>
      </c>
      <c r="I15" t="s">
        <v>244</v>
      </c>
      <c r="J15" t="s">
        <v>639</v>
      </c>
      <c r="K15" t="s">
        <v>626</v>
      </c>
      <c r="N15" t="s">
        <v>625</v>
      </c>
      <c r="O15" s="200" t="str">
        <f>VLOOKUP(A15,Puma!K:T,10,FALSE)</f>
        <v>010000069452574201837</v>
      </c>
      <c r="P15" s="200">
        <v>2022</v>
      </c>
      <c r="Q15" s="200" t="s">
        <v>637</v>
      </c>
      <c r="R15" s="200">
        <f t="shared" si="0"/>
        <v>214.39</v>
      </c>
      <c r="S15" s="200">
        <f t="shared" si="1"/>
        <v>1.0000000000019327E-2</v>
      </c>
    </row>
    <row r="16" spans="1:22" ht="15.6" x14ac:dyDescent="0.3">
      <c r="A16">
        <v>51908522</v>
      </c>
      <c r="B16" t="s">
        <v>256</v>
      </c>
      <c r="C16">
        <v>213.4</v>
      </c>
      <c r="D16">
        <v>891.61</v>
      </c>
      <c r="E16">
        <v>89.1</v>
      </c>
      <c r="F16">
        <v>980.71</v>
      </c>
      <c r="H16" t="s">
        <v>638</v>
      </c>
      <c r="I16" t="s">
        <v>256</v>
      </c>
      <c r="J16" t="s">
        <v>639</v>
      </c>
      <c r="K16" t="s">
        <v>626</v>
      </c>
      <c r="N16" t="s">
        <v>625</v>
      </c>
      <c r="O16" s="200" t="str">
        <f>VLOOKUP(A16,Puma!K:T,10,FALSE)</f>
        <v>010000070952574202267</v>
      </c>
      <c r="P16" s="200">
        <v>2022</v>
      </c>
      <c r="Q16" s="200" t="s">
        <v>637</v>
      </c>
      <c r="R16" s="200">
        <f t="shared" si="0"/>
        <v>980.09999999999991</v>
      </c>
      <c r="S16" s="200">
        <f t="shared" si="1"/>
        <v>0.61000000000012733</v>
      </c>
    </row>
    <row r="17" spans="1:19" ht="15.6" x14ac:dyDescent="0.3">
      <c r="A17">
        <v>52119871</v>
      </c>
      <c r="B17" t="s">
        <v>258</v>
      </c>
      <c r="C17">
        <v>109.21</v>
      </c>
      <c r="D17">
        <v>185.73</v>
      </c>
      <c r="E17">
        <v>18.47</v>
      </c>
      <c r="F17">
        <v>204.2</v>
      </c>
      <c r="H17" t="s">
        <v>638</v>
      </c>
      <c r="I17" t="s">
        <v>258</v>
      </c>
      <c r="J17" t="s">
        <v>639</v>
      </c>
      <c r="K17" t="s">
        <v>626</v>
      </c>
      <c r="N17" t="s">
        <v>625</v>
      </c>
      <c r="O17" s="200" t="str">
        <f>VLOOKUP(A17,Puma!K:T,10,FALSE)</f>
        <v>010000069412574205511</v>
      </c>
      <c r="P17" s="200">
        <v>2022</v>
      </c>
      <c r="Q17" s="200" t="s">
        <v>637</v>
      </c>
      <c r="R17" s="200">
        <f t="shared" si="0"/>
        <v>203.17</v>
      </c>
      <c r="S17" s="200">
        <f t="shared" si="1"/>
        <v>1.0300000000000011</v>
      </c>
    </row>
    <row r="18" spans="1:19" ht="15.6" x14ac:dyDescent="0.3">
      <c r="A18">
        <v>52341178</v>
      </c>
      <c r="B18" t="s">
        <v>262</v>
      </c>
      <c r="C18">
        <v>254.79</v>
      </c>
      <c r="D18">
        <v>412.49</v>
      </c>
      <c r="E18">
        <v>41.11</v>
      </c>
      <c r="F18">
        <v>453.6</v>
      </c>
      <c r="H18" t="s">
        <v>638</v>
      </c>
      <c r="I18" t="s">
        <v>262</v>
      </c>
      <c r="J18" t="s">
        <v>639</v>
      </c>
      <c r="K18" t="s">
        <v>626</v>
      </c>
      <c r="N18" t="s">
        <v>625</v>
      </c>
      <c r="O18" s="200" t="str">
        <f>VLOOKUP(A18,Puma!K:T,10,FALSE)</f>
        <v>010000069452574201834</v>
      </c>
      <c r="P18" s="200">
        <v>2022</v>
      </c>
      <c r="Q18" s="200" t="s">
        <v>637</v>
      </c>
      <c r="R18" s="200">
        <f t="shared" si="0"/>
        <v>452.21</v>
      </c>
      <c r="S18" s="200">
        <f t="shared" si="1"/>
        <v>1.3900000000000432</v>
      </c>
    </row>
    <row r="19" spans="1:19" ht="15.6" x14ac:dyDescent="0.3">
      <c r="A19">
        <v>54212526</v>
      </c>
      <c r="B19" t="s">
        <v>270</v>
      </c>
      <c r="C19">
        <v>109.09</v>
      </c>
      <c r="D19">
        <v>177.74</v>
      </c>
      <c r="E19">
        <v>17.670000000000002</v>
      </c>
      <c r="F19">
        <v>195.41</v>
      </c>
      <c r="H19" t="s">
        <v>638</v>
      </c>
      <c r="I19" t="s">
        <v>270</v>
      </c>
      <c r="J19" t="s">
        <v>639</v>
      </c>
      <c r="K19" t="s">
        <v>626</v>
      </c>
      <c r="N19" t="s">
        <v>625</v>
      </c>
      <c r="O19" s="200" t="str">
        <f>VLOOKUP(A19,Puma!K:T,10,FALSE)</f>
        <v>010000022112574200000</v>
      </c>
      <c r="P19" s="200">
        <v>2022</v>
      </c>
      <c r="Q19" s="200" t="s">
        <v>637</v>
      </c>
      <c r="R19" s="200">
        <f t="shared" si="0"/>
        <v>194.37</v>
      </c>
      <c r="S19" s="200">
        <f t="shared" si="1"/>
        <v>1.039999999999992</v>
      </c>
    </row>
    <row r="20" spans="1:19" ht="15.6" x14ac:dyDescent="0.3">
      <c r="A20">
        <v>55678824</v>
      </c>
      <c r="B20" t="s">
        <v>275</v>
      </c>
      <c r="C20">
        <v>240.58</v>
      </c>
      <c r="D20">
        <v>376.94</v>
      </c>
      <c r="E20">
        <v>37.64</v>
      </c>
      <c r="F20">
        <v>414.58</v>
      </c>
      <c r="H20" t="s">
        <v>638</v>
      </c>
      <c r="I20" t="s">
        <v>275</v>
      </c>
      <c r="J20" t="s">
        <v>639</v>
      </c>
      <c r="K20" t="s">
        <v>626</v>
      </c>
      <c r="N20" t="s">
        <v>625</v>
      </c>
      <c r="O20" s="200" t="str">
        <f>VLOOKUP(A20,Puma!K:T,10,FALSE)</f>
        <v>010000069452574200821</v>
      </c>
      <c r="P20" s="200">
        <v>2022</v>
      </c>
      <c r="Q20" s="200" t="s">
        <v>637</v>
      </c>
      <c r="R20" s="200">
        <f t="shared" si="0"/>
        <v>414.04</v>
      </c>
      <c r="S20" s="200">
        <f t="shared" si="1"/>
        <v>0.53999999999996362</v>
      </c>
    </row>
    <row r="21" spans="1:19" ht="15.6" x14ac:dyDescent="0.3">
      <c r="A21">
        <v>55966989</v>
      </c>
      <c r="B21" t="s">
        <v>285</v>
      </c>
      <c r="C21">
        <v>130.97999999999999</v>
      </c>
      <c r="D21">
        <v>214.01</v>
      </c>
      <c r="E21">
        <v>21.3</v>
      </c>
      <c r="F21">
        <v>235.31</v>
      </c>
      <c r="H21" t="s">
        <v>638</v>
      </c>
      <c r="I21" t="s">
        <v>285</v>
      </c>
      <c r="J21" t="s">
        <v>639</v>
      </c>
      <c r="K21" t="s">
        <v>626</v>
      </c>
      <c r="N21" t="s">
        <v>625</v>
      </c>
      <c r="O21" s="200" t="str">
        <f>VLOOKUP(A21,Puma!K:T,10,FALSE)</f>
        <v>010000069452574201617</v>
      </c>
      <c r="P21" s="200">
        <v>2022</v>
      </c>
      <c r="Q21" s="200" t="s">
        <v>637</v>
      </c>
      <c r="R21" s="200">
        <f t="shared" si="0"/>
        <v>234.3</v>
      </c>
      <c r="S21" s="200">
        <f t="shared" si="1"/>
        <v>1.0099999999999909</v>
      </c>
    </row>
    <row r="22" spans="1:19" ht="15.6" x14ac:dyDescent="0.3">
      <c r="A22">
        <v>57690058</v>
      </c>
      <c r="B22" t="s">
        <v>292</v>
      </c>
      <c r="C22">
        <v>119.22</v>
      </c>
      <c r="D22">
        <v>198.1</v>
      </c>
      <c r="E22">
        <v>19.71</v>
      </c>
      <c r="F22">
        <v>217.81</v>
      </c>
      <c r="H22" t="s">
        <v>638</v>
      </c>
      <c r="I22" t="s">
        <v>292</v>
      </c>
      <c r="J22" t="s">
        <v>639</v>
      </c>
      <c r="K22" t="s">
        <v>626</v>
      </c>
      <c r="N22" t="s">
        <v>625</v>
      </c>
      <c r="O22" s="200" t="str">
        <f>VLOOKUP(A22,Puma!K:T,10,FALSE)</f>
        <v>010000069452574201620</v>
      </c>
      <c r="P22" s="200">
        <v>2022</v>
      </c>
      <c r="Q22" s="200" t="s">
        <v>637</v>
      </c>
      <c r="R22" s="200">
        <f t="shared" si="0"/>
        <v>216.81</v>
      </c>
      <c r="S22" s="200">
        <f t="shared" si="1"/>
        <v>1</v>
      </c>
    </row>
    <row r="23" spans="1:19" ht="15.6" x14ac:dyDescent="0.3">
      <c r="A23">
        <v>57940180</v>
      </c>
      <c r="B23" t="s">
        <v>658</v>
      </c>
      <c r="C23">
        <v>132.13</v>
      </c>
      <c r="D23">
        <v>216.29</v>
      </c>
      <c r="E23">
        <v>21.53</v>
      </c>
      <c r="F23">
        <v>237.82</v>
      </c>
      <c r="H23" t="s">
        <v>638</v>
      </c>
      <c r="I23" t="s">
        <v>658</v>
      </c>
      <c r="J23" t="s">
        <v>639</v>
      </c>
      <c r="K23" t="s">
        <v>626</v>
      </c>
      <c r="N23" t="s">
        <v>625</v>
      </c>
      <c r="O23" s="200" t="str">
        <f>VLOOKUP(A23,Puma!K:T,10,FALSE)</f>
        <v>010000069412574205513</v>
      </c>
      <c r="P23" s="200">
        <v>2022</v>
      </c>
      <c r="Q23" s="200" t="s">
        <v>637</v>
      </c>
      <c r="R23" s="200">
        <f t="shared" si="0"/>
        <v>236.83</v>
      </c>
      <c r="S23" s="200">
        <f t="shared" si="1"/>
        <v>0.98999999999998067</v>
      </c>
    </row>
    <row r="24" spans="1:19" ht="15.6" x14ac:dyDescent="0.3">
      <c r="A24">
        <v>59189919</v>
      </c>
      <c r="B24" t="s">
        <v>623</v>
      </c>
      <c r="C24">
        <v>759.2</v>
      </c>
      <c r="D24" s="199">
        <v>1249.3800000000001</v>
      </c>
      <c r="E24">
        <v>124.75</v>
      </c>
      <c r="F24" s="199">
        <v>1374.13</v>
      </c>
      <c r="H24" t="s">
        <v>638</v>
      </c>
      <c r="I24" t="s">
        <v>623</v>
      </c>
      <c r="J24" t="s">
        <v>639</v>
      </c>
      <c r="K24" t="s">
        <v>626</v>
      </c>
      <c r="N24" t="s">
        <v>625</v>
      </c>
      <c r="O24" s="200" t="str">
        <f>VLOOKUP(A24,Puma!K:T,10,FALSE)</f>
        <v>010000069452574201835</v>
      </c>
      <c r="P24" s="200">
        <v>2022</v>
      </c>
      <c r="Q24" s="200" t="s">
        <v>637</v>
      </c>
      <c r="R24" s="200">
        <f t="shared" si="0"/>
        <v>1372.25</v>
      </c>
      <c r="S24" s="200">
        <f t="shared" si="1"/>
        <v>1.8800000000001091</v>
      </c>
    </row>
    <row r="25" spans="1:19" ht="15.6" x14ac:dyDescent="0.3">
      <c r="A25">
        <v>59358969</v>
      </c>
      <c r="B25" t="s">
        <v>300</v>
      </c>
      <c r="C25">
        <v>88.36</v>
      </c>
      <c r="D25" s="199">
        <v>147.71</v>
      </c>
      <c r="E25" s="199">
        <v>14.67</v>
      </c>
      <c r="F25">
        <v>162.38</v>
      </c>
      <c r="H25" t="s">
        <v>638</v>
      </c>
      <c r="I25" t="s">
        <v>300</v>
      </c>
      <c r="J25" t="s">
        <v>639</v>
      </c>
      <c r="K25" t="s">
        <v>626</v>
      </c>
      <c r="N25" t="s">
        <v>625</v>
      </c>
      <c r="O25" s="200" t="str">
        <f>VLOOKUP(A25,Puma!K:T,10,FALSE)</f>
        <v>010000069412574202269</v>
      </c>
      <c r="P25" s="200">
        <v>2022</v>
      </c>
      <c r="Q25" s="200" t="s">
        <v>637</v>
      </c>
      <c r="R25" s="200">
        <f t="shared" si="0"/>
        <v>161.37</v>
      </c>
      <c r="S25" s="200">
        <f t="shared" si="1"/>
        <v>1.0099999999999909</v>
      </c>
    </row>
    <row r="26" spans="1:19" ht="15.6" x14ac:dyDescent="0.3">
      <c r="A26">
        <v>60165833</v>
      </c>
      <c r="B26" t="s">
        <v>306</v>
      </c>
      <c r="C26">
        <v>406.39</v>
      </c>
      <c r="D26">
        <v>644.27</v>
      </c>
      <c r="E26">
        <v>64.239999999999995</v>
      </c>
      <c r="F26">
        <v>708.51</v>
      </c>
      <c r="H26" t="s">
        <v>638</v>
      </c>
      <c r="I26" t="s">
        <v>306</v>
      </c>
      <c r="J26" t="s">
        <v>639</v>
      </c>
      <c r="K26" t="s">
        <v>626</v>
      </c>
      <c r="N26" t="s">
        <v>625</v>
      </c>
      <c r="O26" s="200" t="str">
        <f>VLOOKUP(A26,Puma!K:T,10,FALSE)</f>
        <v>010000069412574201624</v>
      </c>
      <c r="P26" s="200">
        <v>2022</v>
      </c>
      <c r="Q26" s="200" t="s">
        <v>637</v>
      </c>
      <c r="R26" s="200">
        <f t="shared" si="0"/>
        <v>706.64</v>
      </c>
      <c r="S26" s="200">
        <f t="shared" si="1"/>
        <v>1.8700000000000045</v>
      </c>
    </row>
    <row r="27" spans="1:19" ht="15.6" x14ac:dyDescent="0.3">
      <c r="A27">
        <v>60355558</v>
      </c>
      <c r="B27" t="s">
        <v>314</v>
      </c>
      <c r="C27">
        <v>338.92</v>
      </c>
      <c r="D27">
        <v>546.75</v>
      </c>
      <c r="E27">
        <v>54.63</v>
      </c>
      <c r="F27">
        <v>601.38</v>
      </c>
      <c r="H27" t="s">
        <v>638</v>
      </c>
      <c r="I27" t="s">
        <v>314</v>
      </c>
      <c r="J27" t="s">
        <v>639</v>
      </c>
      <c r="K27" t="s">
        <v>626</v>
      </c>
      <c r="N27" t="s">
        <v>625</v>
      </c>
      <c r="O27" s="200" t="str">
        <f>VLOOKUP(A27,Puma!K:T,10,FALSE)</f>
        <v>010000069452574201834</v>
      </c>
      <c r="P27" s="200">
        <v>2022</v>
      </c>
      <c r="Q27" s="200" t="s">
        <v>637</v>
      </c>
      <c r="R27" s="200">
        <f t="shared" si="0"/>
        <v>600.93000000000006</v>
      </c>
      <c r="S27" s="200">
        <f t="shared" si="1"/>
        <v>0.44999999999993179</v>
      </c>
    </row>
    <row r="28" spans="1:19" ht="15.6" x14ac:dyDescent="0.3">
      <c r="A28">
        <v>61168224</v>
      </c>
      <c r="B28" t="s">
        <v>323</v>
      </c>
      <c r="C28">
        <v>38.11</v>
      </c>
      <c r="D28">
        <v>81.3</v>
      </c>
      <c r="E28">
        <v>8.02</v>
      </c>
      <c r="F28">
        <v>89.32</v>
      </c>
      <c r="H28" t="s">
        <v>638</v>
      </c>
      <c r="I28" t="s">
        <v>323</v>
      </c>
      <c r="J28" t="s">
        <v>639</v>
      </c>
      <c r="K28" t="s">
        <v>626</v>
      </c>
      <c r="N28" t="s">
        <v>625</v>
      </c>
      <c r="O28" s="200" t="str">
        <f>VLOOKUP(A28,Puma!K:T,10,FALSE)</f>
        <v>010000069412574201614</v>
      </c>
      <c r="P28" s="200">
        <v>2022</v>
      </c>
      <c r="Q28" s="200" t="s">
        <v>637</v>
      </c>
      <c r="R28" s="200">
        <f t="shared" si="0"/>
        <v>88.22</v>
      </c>
      <c r="S28" s="200">
        <f t="shared" si="1"/>
        <v>1.0999999999999943</v>
      </c>
    </row>
    <row r="29" spans="1:19" ht="15.6" x14ac:dyDescent="0.3">
      <c r="A29">
        <v>61552500</v>
      </c>
      <c r="B29" t="s">
        <v>329</v>
      </c>
      <c r="C29">
        <v>233.51</v>
      </c>
      <c r="D29">
        <v>365.59</v>
      </c>
      <c r="E29">
        <v>36.51</v>
      </c>
      <c r="F29">
        <v>402.1</v>
      </c>
      <c r="H29" t="s">
        <v>638</v>
      </c>
      <c r="I29" t="s">
        <v>329</v>
      </c>
      <c r="J29" t="s">
        <v>639</v>
      </c>
      <c r="K29" t="s">
        <v>626</v>
      </c>
      <c r="N29" t="s">
        <v>625</v>
      </c>
      <c r="O29" s="200" t="str">
        <f>VLOOKUP(A29,Puma!K:T,10,FALSE)</f>
        <v>010000069412574205510</v>
      </c>
      <c r="P29" s="200">
        <v>2022</v>
      </c>
      <c r="Q29" s="200" t="s">
        <v>637</v>
      </c>
      <c r="R29" s="200">
        <f t="shared" si="0"/>
        <v>401.60999999999996</v>
      </c>
      <c r="S29" s="200">
        <f t="shared" si="1"/>
        <v>0.49000000000006594</v>
      </c>
    </row>
    <row r="30" spans="1:19" ht="15.6" x14ac:dyDescent="0.3">
      <c r="A30">
        <v>61635289</v>
      </c>
      <c r="B30" t="s">
        <v>183</v>
      </c>
      <c r="C30">
        <v>341.38</v>
      </c>
      <c r="D30">
        <v>555.48</v>
      </c>
      <c r="E30">
        <v>55.44</v>
      </c>
      <c r="F30">
        <v>610.91999999999996</v>
      </c>
      <c r="H30" t="s">
        <v>638</v>
      </c>
      <c r="I30" t="s">
        <v>183</v>
      </c>
      <c r="J30" t="s">
        <v>639</v>
      </c>
      <c r="K30" t="s">
        <v>626</v>
      </c>
      <c r="N30" t="s">
        <v>625</v>
      </c>
      <c r="O30" s="200" t="str">
        <f>VLOOKUP(A30,Puma!K:T,10,FALSE)</f>
        <v>010000069452574201835</v>
      </c>
      <c r="P30" s="200">
        <v>2022</v>
      </c>
      <c r="Q30" s="200" t="s">
        <v>637</v>
      </c>
      <c r="R30" s="200">
        <f t="shared" si="0"/>
        <v>609.83999999999992</v>
      </c>
      <c r="S30" s="200">
        <f t="shared" si="1"/>
        <v>1.0800000000000409</v>
      </c>
    </row>
    <row r="31" spans="1:19" ht="15.6" x14ac:dyDescent="0.3">
      <c r="A31">
        <v>61714324</v>
      </c>
      <c r="B31" t="s">
        <v>334</v>
      </c>
      <c r="C31">
        <v>72.150000000000006</v>
      </c>
      <c r="D31">
        <v>129.54</v>
      </c>
      <c r="E31">
        <v>12.8</v>
      </c>
      <c r="F31">
        <v>142.34</v>
      </c>
      <c r="H31" t="s">
        <v>638</v>
      </c>
      <c r="I31" t="s">
        <v>334</v>
      </c>
      <c r="J31" t="s">
        <v>639</v>
      </c>
      <c r="K31" t="s">
        <v>626</v>
      </c>
      <c r="N31" t="s">
        <v>625</v>
      </c>
      <c r="O31" s="200" t="str">
        <f>VLOOKUP(A31,Puma!K:T,10,FALSE)</f>
        <v>010000069412574201621</v>
      </c>
      <c r="P31" s="200">
        <v>2022</v>
      </c>
      <c r="Q31" s="200" t="s">
        <v>637</v>
      </c>
      <c r="R31" s="200">
        <f t="shared" si="0"/>
        <v>140.80000000000001</v>
      </c>
      <c r="S31" s="200">
        <f t="shared" si="1"/>
        <v>1.539999999999992</v>
      </c>
    </row>
    <row r="32" spans="1:19" ht="15.6" x14ac:dyDescent="0.3">
      <c r="A32">
        <v>62817308</v>
      </c>
      <c r="B32" t="s">
        <v>343</v>
      </c>
      <c r="C32">
        <v>73.22</v>
      </c>
      <c r="D32">
        <v>123.9</v>
      </c>
      <c r="E32">
        <v>12.39</v>
      </c>
      <c r="F32">
        <v>136.29</v>
      </c>
      <c r="H32" t="s">
        <v>638</v>
      </c>
      <c r="I32" t="s">
        <v>343</v>
      </c>
      <c r="J32" t="s">
        <v>639</v>
      </c>
      <c r="K32" t="s">
        <v>626</v>
      </c>
      <c r="N32" t="s">
        <v>625</v>
      </c>
      <c r="O32" s="200" t="str">
        <f>VLOOKUP(A32,Puma!K:T,10,FALSE)</f>
        <v>010000069412574201833</v>
      </c>
      <c r="P32" s="200">
        <v>2022</v>
      </c>
      <c r="Q32" s="200" t="s">
        <v>637</v>
      </c>
      <c r="R32" s="200">
        <f t="shared" si="0"/>
        <v>136.29000000000002</v>
      </c>
      <c r="S32" s="230">
        <f t="shared" si="1"/>
        <v>-2.8421709430404007E-14</v>
      </c>
    </row>
    <row r="33" spans="1:19" ht="15.6" x14ac:dyDescent="0.3">
      <c r="A33">
        <v>63312499</v>
      </c>
      <c r="B33" t="s">
        <v>348</v>
      </c>
      <c r="C33">
        <v>115.84</v>
      </c>
      <c r="D33">
        <v>182.75</v>
      </c>
      <c r="E33">
        <v>18.23</v>
      </c>
      <c r="F33">
        <v>200.98</v>
      </c>
      <c r="H33" t="s">
        <v>638</v>
      </c>
      <c r="I33" t="s">
        <v>348</v>
      </c>
      <c r="J33" t="s">
        <v>639</v>
      </c>
      <c r="K33" t="s">
        <v>626</v>
      </c>
      <c r="N33" t="s">
        <v>625</v>
      </c>
      <c r="O33" s="200" t="str">
        <f>VLOOKUP(A33,Puma!K:T,10,FALSE)</f>
        <v>010000069412574201625</v>
      </c>
      <c r="P33" s="200">
        <v>2022</v>
      </c>
      <c r="Q33" s="200" t="s">
        <v>637</v>
      </c>
      <c r="R33" s="200">
        <f t="shared" si="0"/>
        <v>200.53</v>
      </c>
      <c r="S33" s="200">
        <f t="shared" si="1"/>
        <v>0.44999999999998863</v>
      </c>
    </row>
    <row r="34" spans="1:19" ht="15.6" x14ac:dyDescent="0.3">
      <c r="A34">
        <v>63565435</v>
      </c>
      <c r="B34" t="s">
        <v>352</v>
      </c>
      <c r="C34">
        <v>397.57</v>
      </c>
      <c r="D34">
        <v>638.36</v>
      </c>
      <c r="E34">
        <v>63.74</v>
      </c>
      <c r="F34">
        <v>702.1</v>
      </c>
      <c r="H34" t="s">
        <v>638</v>
      </c>
      <c r="I34" t="s">
        <v>352</v>
      </c>
      <c r="J34" t="s">
        <v>639</v>
      </c>
      <c r="K34" t="s">
        <v>626</v>
      </c>
      <c r="N34" t="s">
        <v>625</v>
      </c>
      <c r="O34" s="200" t="str">
        <f>VLOOKUP(A34,Puma!K:T,10,FALSE)</f>
        <v>010000069412574201611</v>
      </c>
      <c r="P34" s="200">
        <v>2022</v>
      </c>
      <c r="Q34" s="200" t="s">
        <v>637</v>
      </c>
      <c r="R34" s="200">
        <f t="shared" si="0"/>
        <v>701.14</v>
      </c>
      <c r="S34" s="200">
        <f t="shared" si="1"/>
        <v>0.96000000000003638</v>
      </c>
    </row>
    <row r="35" spans="1:19" ht="15.6" x14ac:dyDescent="0.3">
      <c r="A35">
        <v>65172354</v>
      </c>
      <c r="B35" t="s">
        <v>360</v>
      </c>
      <c r="C35">
        <v>279.7</v>
      </c>
      <c r="D35">
        <v>457.59</v>
      </c>
      <c r="E35">
        <v>45.61</v>
      </c>
      <c r="F35">
        <v>503.2</v>
      </c>
      <c r="H35" t="s">
        <v>638</v>
      </c>
      <c r="I35" t="s">
        <v>360</v>
      </c>
      <c r="J35" t="s">
        <v>639</v>
      </c>
      <c r="K35" t="s">
        <v>626</v>
      </c>
      <c r="N35" t="s">
        <v>625</v>
      </c>
      <c r="O35" s="200" t="str">
        <f>VLOOKUP(A35,Puma!K:T,10,FALSE)</f>
        <v>010000069412574205517</v>
      </c>
      <c r="P35" s="200">
        <v>2022</v>
      </c>
      <c r="Q35" s="200" t="s">
        <v>637</v>
      </c>
      <c r="R35" s="200">
        <f t="shared" si="0"/>
        <v>501.71</v>
      </c>
      <c r="S35" s="200">
        <f t="shared" si="1"/>
        <v>1.4900000000000091</v>
      </c>
    </row>
    <row r="36" spans="1:19" ht="15.6" x14ac:dyDescent="0.3">
      <c r="A36">
        <v>65406208</v>
      </c>
      <c r="B36" t="s">
        <v>367</v>
      </c>
      <c r="C36">
        <v>378.74</v>
      </c>
      <c r="D36">
        <v>625.95000000000005</v>
      </c>
      <c r="E36">
        <v>62.14</v>
      </c>
      <c r="F36">
        <v>688.09</v>
      </c>
      <c r="H36" t="s">
        <v>638</v>
      </c>
      <c r="I36" t="s">
        <v>367</v>
      </c>
      <c r="J36" t="s">
        <v>639</v>
      </c>
      <c r="K36" t="s">
        <v>626</v>
      </c>
      <c r="N36" t="s">
        <v>625</v>
      </c>
      <c r="O36" s="200" t="str">
        <f>VLOOKUP(A36,Puma!K:T,10,FALSE)</f>
        <v>010000069452574211620</v>
      </c>
      <c r="P36" s="200">
        <v>2022</v>
      </c>
      <c r="Q36" s="200" t="s">
        <v>637</v>
      </c>
      <c r="R36" s="200">
        <f t="shared" si="0"/>
        <v>683.54</v>
      </c>
      <c r="S36" s="200">
        <f t="shared" si="1"/>
        <v>4.5500000000000682</v>
      </c>
    </row>
    <row r="37" spans="1:19" ht="15.6" x14ac:dyDescent="0.3">
      <c r="A37">
        <v>66095836</v>
      </c>
      <c r="B37" t="s">
        <v>624</v>
      </c>
      <c r="C37">
        <v>101.35</v>
      </c>
      <c r="D37">
        <v>169.6</v>
      </c>
      <c r="E37">
        <v>16.899999999999999</v>
      </c>
      <c r="F37">
        <v>186.5</v>
      </c>
      <c r="H37" t="s">
        <v>638</v>
      </c>
      <c r="I37" t="s">
        <v>624</v>
      </c>
      <c r="J37" t="s">
        <v>639</v>
      </c>
      <c r="K37" t="s">
        <v>626</v>
      </c>
      <c r="N37" t="s">
        <v>625</v>
      </c>
      <c r="O37" s="200" t="str">
        <f>VLOOKUP(A37,Puma!K:T,10,FALSE)</f>
        <v>010000069412574201832</v>
      </c>
      <c r="P37" s="200">
        <v>2022</v>
      </c>
      <c r="Q37" s="200" t="s">
        <v>637</v>
      </c>
      <c r="R37" s="200">
        <f t="shared" si="0"/>
        <v>185.89999999999998</v>
      </c>
      <c r="S37" s="200">
        <f t="shared" si="1"/>
        <v>0.60000000000002274</v>
      </c>
    </row>
    <row r="38" spans="1:19" ht="15.6" x14ac:dyDescent="0.3">
      <c r="C38">
        <f>SUM(C2:C37)</f>
        <v>7949.93</v>
      </c>
      <c r="D38">
        <f t="shared" ref="D38:F38" si="2">SUM(D2:D37)</f>
        <v>13418.77</v>
      </c>
      <c r="E38">
        <f t="shared" si="2"/>
        <v>1337.7600000000002</v>
      </c>
      <c r="F38">
        <f t="shared" si="2"/>
        <v>14756.530000000002</v>
      </c>
      <c r="R38" s="200">
        <f>SUM(R2:R37)</f>
        <v>14715.360000000002</v>
      </c>
      <c r="S38" s="228">
        <f>SUM(S2:S37)</f>
        <v>41.170000000000243</v>
      </c>
    </row>
    <row r="40" spans="1:19" x14ac:dyDescent="0.3">
      <c r="S40" s="199">
        <f>+S38+R38</f>
        <v>14756.530000000002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F40CE-9771-4D4D-B2E7-1008448B8D0B}">
  <dimension ref="A1:V45"/>
  <sheetViews>
    <sheetView workbookViewId="0">
      <selection activeCell="I21" sqref="I21"/>
    </sheetView>
  </sheetViews>
  <sheetFormatPr defaultRowHeight="14.4" x14ac:dyDescent="0.3"/>
  <cols>
    <col min="1" max="1" width="12" customWidth="1"/>
    <col min="2" max="2" width="15" customWidth="1"/>
    <col min="3" max="8" width="9.109375" customWidth="1"/>
    <col min="9" max="9" width="11.109375" customWidth="1"/>
    <col min="10" max="11" width="9.109375" customWidth="1"/>
    <col min="12" max="12" width="12.44140625" customWidth="1"/>
    <col min="13" max="14" width="9.109375" customWidth="1"/>
    <col min="15" max="15" width="27.5546875" customWidth="1"/>
    <col min="16" max="16" width="16.88671875" customWidth="1"/>
    <col min="17" max="17" width="11.109375" customWidth="1"/>
    <col min="18" max="18" width="10.109375" customWidth="1"/>
    <col min="19" max="19" width="17.44140625" customWidth="1"/>
  </cols>
  <sheetData>
    <row r="1" spans="1:22" x14ac:dyDescent="0.3">
      <c r="A1" s="198" t="s">
        <v>613</v>
      </c>
      <c r="B1" s="198" t="s">
        <v>614</v>
      </c>
      <c r="C1" s="198" t="s">
        <v>615</v>
      </c>
      <c r="D1" s="198" t="s">
        <v>616</v>
      </c>
      <c r="E1" s="198" t="s">
        <v>617</v>
      </c>
      <c r="F1" s="198" t="s">
        <v>618</v>
      </c>
      <c r="G1" s="198"/>
      <c r="H1" s="201" t="s">
        <v>627</v>
      </c>
      <c r="I1" s="201" t="s">
        <v>628</v>
      </c>
      <c r="J1" s="201" t="s">
        <v>629</v>
      </c>
      <c r="K1" s="201" t="s">
        <v>635</v>
      </c>
      <c r="L1" s="201" t="s">
        <v>630</v>
      </c>
      <c r="M1" s="201" t="s">
        <v>631</v>
      </c>
      <c r="N1" s="201" t="s">
        <v>632</v>
      </c>
      <c r="O1" s="201" t="s">
        <v>633</v>
      </c>
      <c r="P1" s="201" t="s">
        <v>634</v>
      </c>
      <c r="Q1" s="201" t="s">
        <v>636</v>
      </c>
      <c r="R1" s="198" t="s">
        <v>619</v>
      </c>
      <c r="S1" s="198" t="s">
        <v>620</v>
      </c>
      <c r="T1" s="198"/>
      <c r="U1" s="198"/>
      <c r="V1" s="202"/>
    </row>
    <row r="2" spans="1:22" ht="15.6" x14ac:dyDescent="0.3">
      <c r="A2">
        <v>50144988</v>
      </c>
      <c r="B2" t="s">
        <v>603</v>
      </c>
      <c r="C2">
        <v>48.03</v>
      </c>
      <c r="D2">
        <v>99.59</v>
      </c>
      <c r="E2">
        <v>9.91</v>
      </c>
      <c r="F2">
        <v>109.5</v>
      </c>
      <c r="H2" t="s">
        <v>638</v>
      </c>
      <c r="I2" t="s">
        <v>603</v>
      </c>
      <c r="J2" s="200" t="s">
        <v>659</v>
      </c>
      <c r="K2" t="s">
        <v>662</v>
      </c>
      <c r="L2">
        <v>0.48999999999999488</v>
      </c>
      <c r="N2" t="s">
        <v>625</v>
      </c>
      <c r="O2" s="200" t="str">
        <f>VLOOKUP(A2,Puma!K:T,10,FALSE)</f>
        <v>010000069412574205515</v>
      </c>
      <c r="P2" s="200">
        <v>2022</v>
      </c>
      <c r="Q2" s="200" t="s">
        <v>637</v>
      </c>
      <c r="R2" s="200">
        <f>E2*11</f>
        <v>109.01</v>
      </c>
      <c r="S2" s="200">
        <f>SUM(F2-R2)</f>
        <v>0.48999999999999488</v>
      </c>
    </row>
    <row r="3" spans="1:22" ht="15.6" x14ac:dyDescent="0.3">
      <c r="A3">
        <v>51703071</v>
      </c>
      <c r="B3" t="s">
        <v>606</v>
      </c>
      <c r="C3">
        <v>344.29</v>
      </c>
      <c r="D3" s="199">
        <v>632.76</v>
      </c>
      <c r="E3">
        <v>63.04</v>
      </c>
      <c r="F3">
        <v>695.8</v>
      </c>
      <c r="H3" t="s">
        <v>638</v>
      </c>
      <c r="I3" t="s">
        <v>606</v>
      </c>
      <c r="J3" s="200" t="s">
        <v>659</v>
      </c>
      <c r="K3" t="s">
        <v>662</v>
      </c>
      <c r="L3">
        <v>2.3600000000000136</v>
      </c>
      <c r="N3" t="s">
        <v>625</v>
      </c>
      <c r="O3" s="200" t="str">
        <f>VLOOKUP(A3,Puma!K:T,10,FALSE)</f>
        <v>010000069452574213470</v>
      </c>
      <c r="P3" s="200">
        <v>2022</v>
      </c>
      <c r="Q3" s="200" t="s">
        <v>637</v>
      </c>
      <c r="R3" s="200">
        <f t="shared" ref="R3:R43" si="0">E3*11</f>
        <v>693.43999999999994</v>
      </c>
      <c r="S3" s="200">
        <f t="shared" ref="S3:S38" si="1">SUM(F3-R3)</f>
        <v>2.3600000000000136</v>
      </c>
    </row>
    <row r="4" spans="1:22" ht="15.6" x14ac:dyDescent="0.3">
      <c r="A4">
        <v>52395216</v>
      </c>
      <c r="B4" t="s">
        <v>621</v>
      </c>
      <c r="C4">
        <v>249.44</v>
      </c>
      <c r="D4">
        <v>471.48</v>
      </c>
      <c r="E4">
        <v>47.05</v>
      </c>
      <c r="F4">
        <v>518.53</v>
      </c>
      <c r="H4" t="s">
        <v>638</v>
      </c>
      <c r="I4" t="s">
        <v>621</v>
      </c>
      <c r="J4" s="200" t="s">
        <v>659</v>
      </c>
      <c r="K4" t="s">
        <v>662</v>
      </c>
      <c r="L4">
        <v>0.98000000000001819</v>
      </c>
      <c r="N4" t="s">
        <v>625</v>
      </c>
      <c r="O4" s="200" t="str">
        <f>VLOOKUP(A4,Puma!K:T,10,FALSE)</f>
        <v>010000069412574201829</v>
      </c>
      <c r="P4" s="200">
        <v>2022</v>
      </c>
      <c r="Q4" s="200" t="s">
        <v>637</v>
      </c>
      <c r="R4" s="200">
        <f t="shared" si="0"/>
        <v>517.54999999999995</v>
      </c>
      <c r="S4" s="200">
        <f t="shared" si="1"/>
        <v>0.98000000000001819</v>
      </c>
    </row>
    <row r="5" spans="1:22" ht="15.6" x14ac:dyDescent="0.3">
      <c r="A5">
        <v>56398273</v>
      </c>
      <c r="B5" t="s">
        <v>51</v>
      </c>
      <c r="C5">
        <v>0</v>
      </c>
      <c r="D5">
        <v>8</v>
      </c>
      <c r="E5">
        <v>0</v>
      </c>
      <c r="F5">
        <v>8</v>
      </c>
      <c r="H5" t="s">
        <v>638</v>
      </c>
      <c r="I5" t="s">
        <v>51</v>
      </c>
      <c r="J5" s="200" t="s">
        <v>659</v>
      </c>
      <c r="K5" t="s">
        <v>662</v>
      </c>
      <c r="L5">
        <v>8</v>
      </c>
      <c r="N5" t="s">
        <v>625</v>
      </c>
      <c r="O5" s="200" t="str">
        <f>VLOOKUP(A5,Puma!K:T,10,FALSE)</f>
        <v>010000026912574200000</v>
      </c>
      <c r="P5" s="200">
        <v>2022</v>
      </c>
      <c r="Q5" s="200" t="s">
        <v>637</v>
      </c>
      <c r="R5" s="200">
        <f t="shared" si="0"/>
        <v>0</v>
      </c>
      <c r="S5" s="200">
        <f t="shared" si="1"/>
        <v>8</v>
      </c>
    </row>
    <row r="6" spans="1:22" ht="15.6" x14ac:dyDescent="0.3">
      <c r="A6">
        <v>59341023</v>
      </c>
      <c r="B6" t="s">
        <v>640</v>
      </c>
      <c r="C6">
        <v>197.25</v>
      </c>
      <c r="D6">
        <v>327</v>
      </c>
      <c r="E6">
        <v>32.65</v>
      </c>
      <c r="F6">
        <v>359.65</v>
      </c>
      <c r="H6" t="s">
        <v>638</v>
      </c>
      <c r="I6" t="s">
        <v>640</v>
      </c>
      <c r="J6" s="200" t="s">
        <v>659</v>
      </c>
      <c r="K6" t="s">
        <v>662</v>
      </c>
      <c r="L6">
        <v>0.5</v>
      </c>
      <c r="N6" t="s">
        <v>625</v>
      </c>
      <c r="O6" s="200" t="str">
        <f>VLOOKUP(A6,Puma!K:T,10,FALSE)</f>
        <v>010000036312574200000</v>
      </c>
      <c r="P6" s="200">
        <v>2022</v>
      </c>
      <c r="Q6" s="200" t="s">
        <v>637</v>
      </c>
      <c r="R6" s="200">
        <f t="shared" si="0"/>
        <v>359.15</v>
      </c>
      <c r="S6" s="200">
        <f t="shared" si="1"/>
        <v>0.5</v>
      </c>
    </row>
    <row r="7" spans="1:22" s="236" customFormat="1" ht="15.6" x14ac:dyDescent="0.3">
      <c r="A7" s="236">
        <v>59926906</v>
      </c>
      <c r="B7" s="236" t="s">
        <v>79</v>
      </c>
      <c r="C7" s="236">
        <v>95.46</v>
      </c>
      <c r="D7" s="236">
        <v>169.23</v>
      </c>
      <c r="E7" s="236">
        <v>16.93</v>
      </c>
      <c r="F7" s="236">
        <v>186.16</v>
      </c>
      <c r="H7" s="236" t="s">
        <v>638</v>
      </c>
      <c r="I7" s="236" t="s">
        <v>79</v>
      </c>
      <c r="J7" s="237" t="s">
        <v>659</v>
      </c>
      <c r="K7" s="236" t="s">
        <v>662</v>
      </c>
      <c r="L7" s="236">
        <v>-6.9999999999993179E-2</v>
      </c>
      <c r="N7" s="236" t="s">
        <v>625</v>
      </c>
      <c r="O7" s="237" t="str">
        <f>VLOOKUP(A7,Puma!K:T,10,FALSE)</f>
        <v>010000029612574210931</v>
      </c>
      <c r="P7" s="237">
        <v>2022</v>
      </c>
      <c r="Q7" s="237" t="s">
        <v>637</v>
      </c>
      <c r="R7" s="237">
        <f t="shared" si="0"/>
        <v>186.23</v>
      </c>
      <c r="S7" s="237">
        <f t="shared" si="1"/>
        <v>-6.9999999999993179E-2</v>
      </c>
    </row>
    <row r="8" spans="1:22" ht="15.6" x14ac:dyDescent="0.3">
      <c r="A8">
        <v>66122812</v>
      </c>
      <c r="B8" s="199" t="s">
        <v>585</v>
      </c>
      <c r="C8" s="199">
        <v>425.79</v>
      </c>
      <c r="D8">
        <v>816.66</v>
      </c>
      <c r="E8">
        <v>81.42</v>
      </c>
      <c r="F8">
        <v>898.08</v>
      </c>
      <c r="H8" t="s">
        <v>638</v>
      </c>
      <c r="I8" s="199" t="s">
        <v>585</v>
      </c>
      <c r="J8" s="200" t="s">
        <v>659</v>
      </c>
      <c r="K8" t="s">
        <v>662</v>
      </c>
      <c r="L8">
        <v>2.4600000000000364</v>
      </c>
      <c r="N8" t="s">
        <v>625</v>
      </c>
      <c r="O8" s="200" t="str">
        <f>VLOOKUP(A8,Puma!K:T,10,FALSE)</f>
        <v>010000069412574201619</v>
      </c>
      <c r="P8" s="200">
        <v>2022</v>
      </c>
      <c r="Q8" s="200" t="s">
        <v>637</v>
      </c>
      <c r="R8" s="200">
        <f t="shared" si="0"/>
        <v>895.62</v>
      </c>
      <c r="S8" s="200">
        <f t="shared" si="1"/>
        <v>2.4600000000000364</v>
      </c>
    </row>
    <row r="9" spans="1:22" ht="15.6" x14ac:dyDescent="0.3">
      <c r="A9">
        <v>18843705</v>
      </c>
      <c r="B9" t="s">
        <v>622</v>
      </c>
      <c r="C9">
        <v>438.85</v>
      </c>
      <c r="D9">
        <v>819.12</v>
      </c>
      <c r="E9">
        <v>81.56</v>
      </c>
      <c r="F9">
        <v>900.68</v>
      </c>
      <c r="H9" t="s">
        <v>638</v>
      </c>
      <c r="I9" t="s">
        <v>622</v>
      </c>
      <c r="J9" t="s">
        <v>639</v>
      </c>
      <c r="K9" t="s">
        <v>662</v>
      </c>
      <c r="L9">
        <v>3.5199999999998681</v>
      </c>
      <c r="N9" t="s">
        <v>625</v>
      </c>
      <c r="O9" s="200" t="str">
        <f>VLOOKUP(A9,Puma!K:T,10,FALSE)</f>
        <v>010000069412574205518</v>
      </c>
      <c r="P9" s="200">
        <v>2022</v>
      </c>
      <c r="Q9" s="200" t="s">
        <v>637</v>
      </c>
      <c r="R9" s="200">
        <f t="shared" si="0"/>
        <v>897.16000000000008</v>
      </c>
      <c r="S9" s="200">
        <f t="shared" si="1"/>
        <v>3.5199999999998681</v>
      </c>
    </row>
    <row r="10" spans="1:22" ht="15.6" x14ac:dyDescent="0.3">
      <c r="A10">
        <v>22004583</v>
      </c>
      <c r="B10" t="s">
        <v>163</v>
      </c>
      <c r="C10">
        <v>245.95</v>
      </c>
      <c r="D10">
        <v>476.02</v>
      </c>
      <c r="E10">
        <v>47.31</v>
      </c>
      <c r="F10">
        <v>523.33000000000004</v>
      </c>
      <c r="H10" t="s">
        <v>638</v>
      </c>
      <c r="I10" t="s">
        <v>163</v>
      </c>
      <c r="J10" t="s">
        <v>639</v>
      </c>
      <c r="K10" t="s">
        <v>662</v>
      </c>
      <c r="L10">
        <v>2.9199999999999591</v>
      </c>
      <c r="N10" t="s">
        <v>625</v>
      </c>
      <c r="O10" s="200" t="str">
        <f>VLOOKUP(A10,Puma!K:T,10,FALSE)</f>
        <v>010000069452574206519</v>
      </c>
      <c r="P10" s="200">
        <v>2022</v>
      </c>
      <c r="Q10" s="200" t="s">
        <v>637</v>
      </c>
      <c r="R10" s="200">
        <f t="shared" si="0"/>
        <v>520.41000000000008</v>
      </c>
      <c r="S10" s="200">
        <f t="shared" si="1"/>
        <v>2.9199999999999591</v>
      </c>
    </row>
    <row r="11" spans="1:22" ht="15.6" x14ac:dyDescent="0.3">
      <c r="A11">
        <v>22143928</v>
      </c>
      <c r="B11" t="s">
        <v>171</v>
      </c>
      <c r="C11">
        <v>244.35</v>
      </c>
      <c r="D11">
        <v>450.05</v>
      </c>
      <c r="E11">
        <v>44.91</v>
      </c>
      <c r="F11">
        <v>494.96</v>
      </c>
      <c r="H11" t="s">
        <v>638</v>
      </c>
      <c r="I11" t="s">
        <v>171</v>
      </c>
      <c r="J11" t="s">
        <v>639</v>
      </c>
      <c r="K11" t="s">
        <v>662</v>
      </c>
      <c r="L11">
        <v>0.94999999999998863</v>
      </c>
      <c r="N11" t="s">
        <v>625</v>
      </c>
      <c r="O11" s="200" t="str">
        <f>VLOOKUP(A11,Puma!K:T,10,FALSE)</f>
        <v>010000069412574202269</v>
      </c>
      <c r="P11" s="200">
        <v>2022</v>
      </c>
      <c r="Q11" s="200" t="s">
        <v>637</v>
      </c>
      <c r="R11" s="200">
        <f t="shared" si="0"/>
        <v>494.01</v>
      </c>
      <c r="S11" s="200">
        <f t="shared" si="1"/>
        <v>0.94999999999998863</v>
      </c>
    </row>
    <row r="12" spans="1:22" ht="15.6" x14ac:dyDescent="0.3">
      <c r="A12">
        <v>22257561</v>
      </c>
      <c r="B12" t="s">
        <v>177</v>
      </c>
      <c r="C12">
        <v>194.37</v>
      </c>
      <c r="D12">
        <v>352.67</v>
      </c>
      <c r="E12">
        <v>35.21</v>
      </c>
      <c r="F12">
        <v>387.88</v>
      </c>
      <c r="H12" t="s">
        <v>638</v>
      </c>
      <c r="I12" t="s">
        <v>177</v>
      </c>
      <c r="J12" t="s">
        <v>639</v>
      </c>
      <c r="K12" t="s">
        <v>662</v>
      </c>
      <c r="L12">
        <v>0.56999999999999318</v>
      </c>
      <c r="N12" t="s">
        <v>625</v>
      </c>
      <c r="O12" s="200" t="str">
        <f>VLOOKUP(A12,Puma!K:T,10,FALSE)</f>
        <v>010000069452574201623</v>
      </c>
      <c r="P12" s="200">
        <v>2022</v>
      </c>
      <c r="Q12" s="200" t="s">
        <v>637</v>
      </c>
      <c r="R12" s="200">
        <f t="shared" si="0"/>
        <v>387.31</v>
      </c>
      <c r="S12" s="200">
        <f t="shared" si="1"/>
        <v>0.56999999999999318</v>
      </c>
    </row>
    <row r="13" spans="1:22" s="236" customFormat="1" ht="15.6" x14ac:dyDescent="0.3">
      <c r="A13" s="236">
        <v>23982316</v>
      </c>
      <c r="B13" s="236" t="s">
        <v>188</v>
      </c>
      <c r="C13" s="236">
        <v>37.5</v>
      </c>
      <c r="D13" s="236">
        <v>74.55</v>
      </c>
      <c r="E13" s="236">
        <v>7.46</v>
      </c>
      <c r="F13" s="236">
        <v>82.01</v>
      </c>
      <c r="H13" s="236" t="s">
        <v>638</v>
      </c>
      <c r="I13" s="236" t="s">
        <v>188</v>
      </c>
      <c r="J13" s="236" t="s">
        <v>639</v>
      </c>
      <c r="K13" s="236" t="s">
        <v>662</v>
      </c>
      <c r="L13" s="236">
        <v>-4.9999999999997158E-2</v>
      </c>
      <c r="N13" s="236" t="s">
        <v>625</v>
      </c>
      <c r="O13" s="237" t="str">
        <f>VLOOKUP(A13,Puma!K:T,10,FALSE)</f>
        <v>010000036312574200000</v>
      </c>
      <c r="P13" s="237">
        <v>2022</v>
      </c>
      <c r="Q13" s="237" t="s">
        <v>637</v>
      </c>
      <c r="R13" s="237">
        <f t="shared" si="0"/>
        <v>82.06</v>
      </c>
      <c r="S13" s="237">
        <f t="shared" si="1"/>
        <v>-4.9999999999997158E-2</v>
      </c>
    </row>
    <row r="14" spans="1:22" ht="15.6" x14ac:dyDescent="0.3">
      <c r="A14">
        <v>27398220</v>
      </c>
      <c r="B14" t="s">
        <v>217</v>
      </c>
      <c r="C14">
        <v>194.13</v>
      </c>
      <c r="D14">
        <v>358.67</v>
      </c>
      <c r="E14">
        <v>35.86</v>
      </c>
      <c r="F14">
        <v>394.53</v>
      </c>
      <c r="H14" t="s">
        <v>638</v>
      </c>
      <c r="I14" t="s">
        <v>217</v>
      </c>
      <c r="J14" t="s">
        <v>639</v>
      </c>
      <c r="K14" t="s">
        <v>662</v>
      </c>
      <c r="L14">
        <v>6.9999999999993179E-2</v>
      </c>
      <c r="N14" t="s">
        <v>625</v>
      </c>
      <c r="O14" s="200" t="str">
        <f>VLOOKUP(A14,Puma!K:T,10,FALSE)</f>
        <v>010000069452574210795</v>
      </c>
      <c r="P14" s="200">
        <v>2022</v>
      </c>
      <c r="Q14" s="200" t="s">
        <v>637</v>
      </c>
      <c r="R14" s="200">
        <f t="shared" si="0"/>
        <v>394.46</v>
      </c>
      <c r="S14" s="200">
        <f t="shared" si="1"/>
        <v>6.9999999999993179E-2</v>
      </c>
    </row>
    <row r="15" spans="1:22" ht="15.6" x14ac:dyDescent="0.3">
      <c r="A15">
        <v>28680360</v>
      </c>
      <c r="B15" t="s">
        <v>222</v>
      </c>
      <c r="C15">
        <v>7.56</v>
      </c>
      <c r="D15">
        <v>14.06</v>
      </c>
      <c r="E15">
        <v>1.41</v>
      </c>
      <c r="F15">
        <v>15.47</v>
      </c>
      <c r="H15" t="s">
        <v>638</v>
      </c>
      <c r="I15" t="s">
        <v>222</v>
      </c>
      <c r="J15" t="s">
        <v>639</v>
      </c>
      <c r="K15" t="s">
        <v>662</v>
      </c>
      <c r="L15">
        <v>-3.9999999999999147E-2</v>
      </c>
      <c r="N15" t="s">
        <v>625</v>
      </c>
      <c r="O15" s="200" t="str">
        <f>VLOOKUP(A15,Puma!K:T,10,FALSE)</f>
        <v>010000069412574201616</v>
      </c>
      <c r="P15" s="200">
        <v>2022</v>
      </c>
      <c r="Q15" s="200" t="s">
        <v>637</v>
      </c>
      <c r="R15" s="200">
        <f t="shared" si="0"/>
        <v>15.51</v>
      </c>
      <c r="S15" s="200">
        <f t="shared" si="1"/>
        <v>-3.9999999999999147E-2</v>
      </c>
    </row>
    <row r="16" spans="1:22" ht="15.6" x14ac:dyDescent="0.3">
      <c r="A16">
        <v>50199883</v>
      </c>
      <c r="B16" t="s">
        <v>234</v>
      </c>
      <c r="C16">
        <v>129.01</v>
      </c>
      <c r="D16">
        <v>229.12</v>
      </c>
      <c r="E16">
        <v>22.81</v>
      </c>
      <c r="F16">
        <v>251.93</v>
      </c>
      <c r="H16" t="s">
        <v>638</v>
      </c>
      <c r="I16" t="s">
        <v>234</v>
      </c>
      <c r="J16" t="s">
        <v>639</v>
      </c>
      <c r="K16" t="s">
        <v>662</v>
      </c>
      <c r="L16">
        <v>1.0200000000000102</v>
      </c>
      <c r="N16" t="s">
        <v>625</v>
      </c>
      <c r="O16" s="200" t="str">
        <f>VLOOKUP(A16,Puma!K:T,10,FALSE)</f>
        <v>010000069452574201612</v>
      </c>
      <c r="P16" s="200">
        <v>2022</v>
      </c>
      <c r="Q16" s="200" t="s">
        <v>637</v>
      </c>
      <c r="R16" s="200">
        <f t="shared" si="0"/>
        <v>250.91</v>
      </c>
      <c r="S16" s="200">
        <f t="shared" si="1"/>
        <v>1.0200000000000102</v>
      </c>
    </row>
    <row r="17" spans="1:19" ht="15.6" x14ac:dyDescent="0.3">
      <c r="A17">
        <v>50979037</v>
      </c>
      <c r="B17" t="s">
        <v>240</v>
      </c>
      <c r="C17">
        <v>225.02</v>
      </c>
      <c r="D17">
        <v>418.26</v>
      </c>
      <c r="E17">
        <v>41.77</v>
      </c>
      <c r="F17">
        <v>460.03</v>
      </c>
      <c r="H17" t="s">
        <v>638</v>
      </c>
      <c r="I17" t="s">
        <v>240</v>
      </c>
      <c r="J17" t="s">
        <v>639</v>
      </c>
      <c r="K17" t="s">
        <v>662</v>
      </c>
      <c r="L17">
        <v>0.55999999999994543</v>
      </c>
      <c r="N17" t="s">
        <v>625</v>
      </c>
      <c r="O17" s="200" t="str">
        <f>VLOOKUP(A17,Puma!K:T,10,FALSE)</f>
        <v>010000069452574215008</v>
      </c>
      <c r="P17" s="200">
        <v>2022</v>
      </c>
      <c r="Q17" s="200" t="s">
        <v>637</v>
      </c>
      <c r="R17" s="200">
        <f t="shared" si="0"/>
        <v>459.47</v>
      </c>
      <c r="S17" s="200">
        <f t="shared" si="1"/>
        <v>0.55999999999994543</v>
      </c>
    </row>
    <row r="18" spans="1:19" ht="15.6" x14ac:dyDescent="0.3">
      <c r="A18">
        <v>51513348</v>
      </c>
      <c r="B18" t="s">
        <v>244</v>
      </c>
      <c r="C18">
        <v>132.16999999999999</v>
      </c>
      <c r="D18">
        <v>271.93</v>
      </c>
      <c r="E18">
        <v>27.1</v>
      </c>
      <c r="F18">
        <v>299.02999999999997</v>
      </c>
      <c r="H18" t="s">
        <v>638</v>
      </c>
      <c r="I18" t="s">
        <v>244</v>
      </c>
      <c r="J18" t="s">
        <v>639</v>
      </c>
      <c r="K18" t="s">
        <v>662</v>
      </c>
      <c r="L18">
        <v>0.92999999999994998</v>
      </c>
      <c r="N18" t="s">
        <v>625</v>
      </c>
      <c r="O18" s="200" t="str">
        <f>VLOOKUP(A18,Puma!K:T,10,FALSE)</f>
        <v>010000069452574201837</v>
      </c>
      <c r="P18" s="200">
        <v>2022</v>
      </c>
      <c r="Q18" s="200" t="s">
        <v>637</v>
      </c>
      <c r="R18" s="200">
        <f t="shared" si="0"/>
        <v>298.10000000000002</v>
      </c>
      <c r="S18" s="200">
        <f t="shared" si="1"/>
        <v>0.92999999999994998</v>
      </c>
    </row>
    <row r="19" spans="1:19" ht="15.6" x14ac:dyDescent="0.3">
      <c r="A19">
        <v>51908522</v>
      </c>
      <c r="B19" t="s">
        <v>256</v>
      </c>
      <c r="C19">
        <v>31.26</v>
      </c>
      <c r="D19">
        <v>64.150000000000006</v>
      </c>
      <c r="E19">
        <v>6.36</v>
      </c>
      <c r="F19">
        <v>70.510000000000005</v>
      </c>
      <c r="H19" t="s">
        <v>638</v>
      </c>
      <c r="I19" t="s">
        <v>256</v>
      </c>
      <c r="J19" t="s">
        <v>639</v>
      </c>
      <c r="K19" t="s">
        <v>662</v>
      </c>
      <c r="L19">
        <v>0.54999999999999716</v>
      </c>
      <c r="N19" t="s">
        <v>625</v>
      </c>
      <c r="O19" s="200" t="str">
        <f>VLOOKUP(A19,Puma!K:T,10,FALSE)</f>
        <v>010000070952574202267</v>
      </c>
      <c r="P19" s="200">
        <v>2022</v>
      </c>
      <c r="Q19" s="200" t="s">
        <v>637</v>
      </c>
      <c r="R19" s="200">
        <f t="shared" si="0"/>
        <v>69.960000000000008</v>
      </c>
      <c r="S19" s="200">
        <f t="shared" si="1"/>
        <v>0.54999999999999716</v>
      </c>
    </row>
    <row r="20" spans="1:19" ht="15.6" x14ac:dyDescent="0.3">
      <c r="A20">
        <v>52119871</v>
      </c>
      <c r="B20" t="s">
        <v>258</v>
      </c>
      <c r="C20">
        <v>55.54</v>
      </c>
      <c r="D20">
        <v>114.05</v>
      </c>
      <c r="E20">
        <v>11.36</v>
      </c>
      <c r="F20">
        <v>125.41</v>
      </c>
      <c r="H20" t="s">
        <v>638</v>
      </c>
      <c r="I20" t="s">
        <v>258</v>
      </c>
      <c r="J20" t="s">
        <v>639</v>
      </c>
      <c r="K20" t="s">
        <v>662</v>
      </c>
      <c r="L20">
        <v>0.45000000000000284</v>
      </c>
      <c r="N20" t="s">
        <v>625</v>
      </c>
      <c r="O20" s="200" t="str">
        <f>VLOOKUP(A20,Puma!K:T,10,FALSE)</f>
        <v>010000069412574205511</v>
      </c>
      <c r="P20" s="200">
        <v>2022</v>
      </c>
      <c r="Q20" s="200" t="s">
        <v>637</v>
      </c>
      <c r="R20" s="200">
        <f t="shared" si="0"/>
        <v>124.96</v>
      </c>
      <c r="S20" s="200">
        <f t="shared" si="1"/>
        <v>0.45000000000000284</v>
      </c>
    </row>
    <row r="21" spans="1:19" ht="15.6" x14ac:dyDescent="0.3">
      <c r="A21">
        <v>52341178</v>
      </c>
      <c r="B21" t="s">
        <v>262</v>
      </c>
      <c r="C21">
        <v>390.63</v>
      </c>
      <c r="D21">
        <v>701.2</v>
      </c>
      <c r="E21">
        <v>70.02</v>
      </c>
      <c r="F21">
        <v>771.22</v>
      </c>
      <c r="H21" t="s">
        <v>638</v>
      </c>
      <c r="I21" t="s">
        <v>262</v>
      </c>
      <c r="J21" t="s">
        <v>639</v>
      </c>
      <c r="K21" t="s">
        <v>662</v>
      </c>
      <c r="L21">
        <v>1.0000000000001137</v>
      </c>
      <c r="N21" t="s">
        <v>625</v>
      </c>
      <c r="O21" s="200" t="str">
        <f>VLOOKUP(A21,Puma!K:T,10,FALSE)</f>
        <v>010000069452574201834</v>
      </c>
      <c r="P21" s="200">
        <v>2022</v>
      </c>
      <c r="Q21" s="200" t="s">
        <v>637</v>
      </c>
      <c r="R21" s="200">
        <f t="shared" si="0"/>
        <v>770.21999999999991</v>
      </c>
      <c r="S21" s="200">
        <f t="shared" si="1"/>
        <v>1.0000000000001137</v>
      </c>
    </row>
    <row r="22" spans="1:19" ht="15.6" x14ac:dyDescent="0.3">
      <c r="A22">
        <v>54212526</v>
      </c>
      <c r="B22" t="s">
        <v>270</v>
      </c>
      <c r="C22">
        <v>206.13</v>
      </c>
      <c r="D22">
        <v>397.72</v>
      </c>
      <c r="E22">
        <v>39.67</v>
      </c>
      <c r="F22">
        <v>437.39</v>
      </c>
      <c r="H22" t="s">
        <v>638</v>
      </c>
      <c r="I22" t="s">
        <v>270</v>
      </c>
      <c r="J22" t="s">
        <v>639</v>
      </c>
      <c r="K22" t="s">
        <v>662</v>
      </c>
      <c r="L22">
        <v>1.0199999999999818</v>
      </c>
      <c r="N22" t="s">
        <v>625</v>
      </c>
      <c r="O22" s="200" t="str">
        <f>VLOOKUP(A22,Puma!K:T,10,FALSE)</f>
        <v>010000022112574200000</v>
      </c>
      <c r="P22" s="200">
        <v>2022</v>
      </c>
      <c r="Q22" s="200" t="s">
        <v>637</v>
      </c>
      <c r="R22" s="200">
        <f t="shared" si="0"/>
        <v>436.37</v>
      </c>
      <c r="S22" s="200">
        <f t="shared" si="1"/>
        <v>1.0199999999999818</v>
      </c>
    </row>
    <row r="23" spans="1:19" ht="15.6" x14ac:dyDescent="0.3">
      <c r="A23">
        <v>54788038</v>
      </c>
      <c r="B23" t="s">
        <v>193</v>
      </c>
      <c r="C23">
        <v>52.21</v>
      </c>
      <c r="D23">
        <v>93.97</v>
      </c>
      <c r="E23">
        <v>9.35</v>
      </c>
      <c r="F23">
        <v>103.32</v>
      </c>
      <c r="H23" t="s">
        <v>638</v>
      </c>
      <c r="I23" t="s">
        <v>193</v>
      </c>
      <c r="J23" t="s">
        <v>639</v>
      </c>
      <c r="K23" t="s">
        <v>662</v>
      </c>
      <c r="L23">
        <v>0.46999999999999886</v>
      </c>
      <c r="N23" t="s">
        <v>625</v>
      </c>
      <c r="O23" s="200" t="str">
        <f>VLOOKUP(A23,Puma!K:T,10,FALSE)</f>
        <v>010000026912574200000</v>
      </c>
      <c r="P23" s="200">
        <v>2022</v>
      </c>
      <c r="Q23" s="200" t="s">
        <v>637</v>
      </c>
      <c r="R23" s="200">
        <f t="shared" si="0"/>
        <v>102.85</v>
      </c>
      <c r="S23" s="200">
        <f t="shared" si="1"/>
        <v>0.46999999999999886</v>
      </c>
    </row>
    <row r="24" spans="1:19" s="236" customFormat="1" ht="15.6" x14ac:dyDescent="0.3">
      <c r="A24" s="236">
        <v>55678824</v>
      </c>
      <c r="B24" s="236" t="s">
        <v>275</v>
      </c>
      <c r="C24" s="236">
        <v>298.63</v>
      </c>
      <c r="D24" s="238">
        <v>580.04</v>
      </c>
      <c r="E24" s="236">
        <v>57.93</v>
      </c>
      <c r="F24" s="236">
        <v>637.97</v>
      </c>
      <c r="G24" s="238"/>
      <c r="H24" s="236" t="s">
        <v>638</v>
      </c>
      <c r="I24" s="236" t="s">
        <v>275</v>
      </c>
      <c r="J24" s="236" t="s">
        <v>639</v>
      </c>
      <c r="K24" s="236" t="s">
        <v>662</v>
      </c>
      <c r="L24" s="236">
        <v>0.74000000000000909</v>
      </c>
      <c r="N24" s="236" t="s">
        <v>625</v>
      </c>
      <c r="O24" s="237" t="str">
        <f>VLOOKUP(A24,Puma!K:T,10,FALSE)</f>
        <v>010000069452574200821</v>
      </c>
      <c r="P24" s="237">
        <v>2022</v>
      </c>
      <c r="Q24" s="237" t="s">
        <v>637</v>
      </c>
      <c r="R24" s="237">
        <f t="shared" si="0"/>
        <v>637.23</v>
      </c>
      <c r="S24" s="237">
        <f t="shared" si="1"/>
        <v>0.74000000000000909</v>
      </c>
    </row>
    <row r="25" spans="1:19" ht="15.6" x14ac:dyDescent="0.3">
      <c r="A25">
        <v>55966989</v>
      </c>
      <c r="B25" t="s">
        <v>285</v>
      </c>
      <c r="C25" s="199">
        <v>225.22</v>
      </c>
      <c r="D25">
        <v>395.34</v>
      </c>
      <c r="E25">
        <v>39.33</v>
      </c>
      <c r="F25">
        <v>434.67</v>
      </c>
      <c r="H25" t="s">
        <v>638</v>
      </c>
      <c r="I25" t="s">
        <v>285</v>
      </c>
      <c r="J25" t="s">
        <v>639</v>
      </c>
      <c r="K25" t="s">
        <v>662</v>
      </c>
      <c r="L25">
        <v>2.0400000000000205</v>
      </c>
      <c r="N25" t="s">
        <v>625</v>
      </c>
      <c r="O25" s="200" t="str">
        <f>VLOOKUP(A25,Puma!K:T,10,FALSE)</f>
        <v>010000069452574201617</v>
      </c>
      <c r="P25" s="200">
        <v>2022</v>
      </c>
      <c r="Q25" s="200" t="s">
        <v>637</v>
      </c>
      <c r="R25" s="200">
        <f t="shared" si="0"/>
        <v>432.63</v>
      </c>
      <c r="S25" s="200">
        <f t="shared" si="1"/>
        <v>2.0400000000000205</v>
      </c>
    </row>
    <row r="26" spans="1:19" ht="15.6" x14ac:dyDescent="0.3">
      <c r="A26">
        <v>57690058</v>
      </c>
      <c r="B26" t="s">
        <v>292</v>
      </c>
      <c r="C26">
        <v>111.32</v>
      </c>
      <c r="D26">
        <v>179.18</v>
      </c>
      <c r="E26">
        <v>17.82</v>
      </c>
      <c r="F26">
        <v>197</v>
      </c>
      <c r="H26" t="s">
        <v>638</v>
      </c>
      <c r="I26" t="s">
        <v>292</v>
      </c>
      <c r="J26" t="s">
        <v>639</v>
      </c>
      <c r="K26" t="s">
        <v>662</v>
      </c>
      <c r="L26">
        <v>0.97999999999998977</v>
      </c>
      <c r="N26" t="s">
        <v>625</v>
      </c>
      <c r="O26" s="200" t="str">
        <f>VLOOKUP(A26,Puma!K:T,10,FALSE)</f>
        <v>010000069452574201620</v>
      </c>
      <c r="P26" s="200">
        <v>2022</v>
      </c>
      <c r="Q26" s="200" t="s">
        <v>637</v>
      </c>
      <c r="R26" s="200">
        <f t="shared" si="0"/>
        <v>196.02</v>
      </c>
      <c r="S26" s="200">
        <f t="shared" si="1"/>
        <v>0.97999999999998977</v>
      </c>
    </row>
    <row r="27" spans="1:19" ht="15.6" x14ac:dyDescent="0.3">
      <c r="A27">
        <v>59114834</v>
      </c>
      <c r="B27">
        <v>9403</v>
      </c>
      <c r="C27">
        <v>0</v>
      </c>
      <c r="D27">
        <v>8</v>
      </c>
      <c r="E27">
        <v>0</v>
      </c>
      <c r="F27">
        <v>8</v>
      </c>
      <c r="H27" t="s">
        <v>638</v>
      </c>
      <c r="I27">
        <v>9403</v>
      </c>
      <c r="J27" t="s">
        <v>639</v>
      </c>
      <c r="K27" t="s">
        <v>662</v>
      </c>
      <c r="L27">
        <v>8</v>
      </c>
      <c r="N27" t="s">
        <v>625</v>
      </c>
      <c r="O27" s="200" t="str">
        <f>VLOOKUP(A27,Puma!K:T,10,FALSE)</f>
        <v>010000069452574212154</v>
      </c>
      <c r="P27" s="200">
        <v>2022</v>
      </c>
      <c r="Q27" s="200" t="s">
        <v>637</v>
      </c>
      <c r="R27" s="200">
        <f t="shared" si="0"/>
        <v>0</v>
      </c>
      <c r="S27" s="200">
        <f t="shared" si="1"/>
        <v>8</v>
      </c>
    </row>
    <row r="28" spans="1:19" ht="15.6" x14ac:dyDescent="0.3">
      <c r="A28">
        <v>59189919</v>
      </c>
      <c r="B28" t="s">
        <v>623</v>
      </c>
      <c r="C28">
        <v>542.04</v>
      </c>
      <c r="D28" s="199">
        <v>1017.41</v>
      </c>
      <c r="E28">
        <v>101.64</v>
      </c>
      <c r="F28" s="199">
        <v>1119.05</v>
      </c>
      <c r="H28" t="s">
        <v>638</v>
      </c>
      <c r="I28" t="s">
        <v>623</v>
      </c>
      <c r="J28" t="s">
        <v>639</v>
      </c>
      <c r="K28" t="s">
        <v>662</v>
      </c>
      <c r="L28">
        <v>1.0099999999999909</v>
      </c>
      <c r="N28" t="s">
        <v>625</v>
      </c>
      <c r="O28" s="200" t="str">
        <f>VLOOKUP(A28,Puma!K:T,10,FALSE)</f>
        <v>010000069452574201835</v>
      </c>
      <c r="P28" s="200">
        <v>2022</v>
      </c>
      <c r="Q28" s="200" t="s">
        <v>637</v>
      </c>
      <c r="R28" s="200">
        <f t="shared" si="0"/>
        <v>1118.04</v>
      </c>
      <c r="S28" s="200">
        <f t="shared" si="1"/>
        <v>1.0099999999999909</v>
      </c>
    </row>
    <row r="29" spans="1:19" ht="15.6" x14ac:dyDescent="0.3">
      <c r="A29">
        <v>59358969</v>
      </c>
      <c r="B29" t="s">
        <v>300</v>
      </c>
      <c r="C29">
        <v>323.87</v>
      </c>
      <c r="D29">
        <v>616.09</v>
      </c>
      <c r="E29">
        <v>61.45</v>
      </c>
      <c r="F29">
        <v>677.54</v>
      </c>
      <c r="H29" t="s">
        <v>638</v>
      </c>
      <c r="I29" t="s">
        <v>300</v>
      </c>
      <c r="J29" t="s">
        <v>639</v>
      </c>
      <c r="K29" t="s">
        <v>662</v>
      </c>
      <c r="L29">
        <v>1.5899999999999181</v>
      </c>
      <c r="N29" t="s">
        <v>625</v>
      </c>
      <c r="O29" s="200" t="str">
        <f>VLOOKUP(A29,Puma!K:T,10,FALSE)</f>
        <v>010000069412574202269</v>
      </c>
      <c r="P29" s="200">
        <v>2022</v>
      </c>
      <c r="Q29" s="200" t="s">
        <v>637</v>
      </c>
      <c r="R29" s="200">
        <f t="shared" si="0"/>
        <v>675.95</v>
      </c>
      <c r="S29" s="200">
        <f t="shared" si="1"/>
        <v>1.5899999999999181</v>
      </c>
    </row>
    <row r="30" spans="1:19" ht="15.6" x14ac:dyDescent="0.3">
      <c r="A30">
        <v>60165833</v>
      </c>
      <c r="B30" t="s">
        <v>306</v>
      </c>
      <c r="C30">
        <v>317.2</v>
      </c>
      <c r="D30">
        <v>615.57000000000005</v>
      </c>
      <c r="E30">
        <v>61.24</v>
      </c>
      <c r="F30">
        <v>676.81</v>
      </c>
      <c r="H30" t="s">
        <v>638</v>
      </c>
      <c r="I30" t="s">
        <v>306</v>
      </c>
      <c r="J30" t="s">
        <v>639</v>
      </c>
      <c r="K30" t="s">
        <v>662</v>
      </c>
      <c r="L30">
        <v>3.1699999999999591</v>
      </c>
      <c r="N30" t="s">
        <v>625</v>
      </c>
      <c r="O30" s="200" t="str">
        <f>VLOOKUP(A30,Puma!K:T,10,FALSE)</f>
        <v>010000069412574201624</v>
      </c>
      <c r="P30" s="200">
        <v>2022</v>
      </c>
      <c r="Q30" s="200" t="s">
        <v>637</v>
      </c>
      <c r="R30" s="200">
        <f t="shared" si="0"/>
        <v>673.64</v>
      </c>
      <c r="S30" s="200">
        <f t="shared" si="1"/>
        <v>3.1699999999999591</v>
      </c>
    </row>
    <row r="31" spans="1:19" ht="15.6" x14ac:dyDescent="0.3">
      <c r="A31">
        <v>60218475</v>
      </c>
      <c r="B31" t="s">
        <v>310</v>
      </c>
      <c r="C31">
        <v>36.51</v>
      </c>
      <c r="D31">
        <v>76.81</v>
      </c>
      <c r="E31">
        <v>7.63</v>
      </c>
      <c r="F31">
        <v>84.44</v>
      </c>
      <c r="H31" t="s">
        <v>638</v>
      </c>
      <c r="I31" t="s">
        <v>310</v>
      </c>
      <c r="J31" t="s">
        <v>639</v>
      </c>
      <c r="K31" t="s">
        <v>662</v>
      </c>
      <c r="L31">
        <v>0.51000000000000512</v>
      </c>
      <c r="N31" t="s">
        <v>625</v>
      </c>
      <c r="O31" s="200" t="str">
        <f>VLOOKUP(A31,Puma!K:T,10,FALSE)</f>
        <v>010000069452574208204</v>
      </c>
      <c r="P31" s="200">
        <v>2022</v>
      </c>
      <c r="Q31" s="200" t="s">
        <v>637</v>
      </c>
      <c r="R31" s="200">
        <f t="shared" si="0"/>
        <v>83.929999999999993</v>
      </c>
      <c r="S31" s="200">
        <f t="shared" si="1"/>
        <v>0.51000000000000512</v>
      </c>
    </row>
    <row r="32" spans="1:19" ht="15.6" x14ac:dyDescent="0.3">
      <c r="A32">
        <v>60355558</v>
      </c>
      <c r="B32" t="s">
        <v>314</v>
      </c>
      <c r="C32">
        <v>724.59</v>
      </c>
      <c r="D32" s="199">
        <v>1344.81</v>
      </c>
      <c r="E32">
        <v>134.22</v>
      </c>
      <c r="F32" s="199">
        <v>1479.03</v>
      </c>
      <c r="H32" t="s">
        <v>638</v>
      </c>
      <c r="I32" t="s">
        <v>314</v>
      </c>
      <c r="J32" t="s">
        <v>639</v>
      </c>
      <c r="K32" t="s">
        <v>662</v>
      </c>
      <c r="L32">
        <v>2.6099999999999</v>
      </c>
      <c r="N32" t="s">
        <v>625</v>
      </c>
      <c r="O32" s="200" t="str">
        <f>VLOOKUP(A32,Puma!K:T,10,FALSE)</f>
        <v>010000069452574201834</v>
      </c>
      <c r="P32" s="200">
        <v>2022</v>
      </c>
      <c r="Q32" s="200" t="s">
        <v>637</v>
      </c>
      <c r="R32" s="200">
        <f t="shared" si="0"/>
        <v>1476.42</v>
      </c>
      <c r="S32" s="200">
        <f t="shared" si="1"/>
        <v>2.6099999999999</v>
      </c>
    </row>
    <row r="33" spans="1:19" ht="15.6" x14ac:dyDescent="0.3">
      <c r="A33">
        <v>61168224</v>
      </c>
      <c r="B33" t="s">
        <v>323</v>
      </c>
      <c r="C33">
        <v>80.56</v>
      </c>
      <c r="D33">
        <v>158.59</v>
      </c>
      <c r="E33">
        <v>15.76</v>
      </c>
      <c r="F33">
        <v>174.35</v>
      </c>
      <c r="H33" t="s">
        <v>638</v>
      </c>
      <c r="I33" t="s">
        <v>323</v>
      </c>
      <c r="J33" t="s">
        <v>639</v>
      </c>
      <c r="K33" t="s">
        <v>662</v>
      </c>
      <c r="L33">
        <v>0.99000000000000909</v>
      </c>
      <c r="N33" t="s">
        <v>625</v>
      </c>
      <c r="O33" s="200" t="str">
        <f>VLOOKUP(A33,Puma!K:T,10,FALSE)</f>
        <v>010000069412574201614</v>
      </c>
      <c r="P33" s="200">
        <v>2022</v>
      </c>
      <c r="Q33" s="200" t="s">
        <v>637</v>
      </c>
      <c r="R33" s="200">
        <f t="shared" si="0"/>
        <v>173.35999999999999</v>
      </c>
      <c r="S33" s="200">
        <f t="shared" si="1"/>
        <v>0.99000000000000909</v>
      </c>
    </row>
    <row r="34" spans="1:19" ht="15.6" x14ac:dyDescent="0.3">
      <c r="A34">
        <v>61552500</v>
      </c>
      <c r="B34" t="s">
        <v>329</v>
      </c>
      <c r="C34">
        <v>373.76</v>
      </c>
      <c r="D34">
        <v>753.61</v>
      </c>
      <c r="E34">
        <v>75.209999999999994</v>
      </c>
      <c r="F34">
        <v>828.82</v>
      </c>
      <c r="H34" t="s">
        <v>638</v>
      </c>
      <c r="I34" t="s">
        <v>329</v>
      </c>
      <c r="J34" t="s">
        <v>639</v>
      </c>
      <c r="K34" t="s">
        <v>662</v>
      </c>
      <c r="L34">
        <v>1.5100000000001046</v>
      </c>
      <c r="N34" t="s">
        <v>625</v>
      </c>
      <c r="O34" s="200" t="str">
        <f>VLOOKUP(A34,Puma!K:T,10,FALSE)</f>
        <v>010000069412574205510</v>
      </c>
      <c r="P34" s="200">
        <v>2022</v>
      </c>
      <c r="Q34" s="200" t="s">
        <v>637</v>
      </c>
      <c r="R34" s="200">
        <f t="shared" si="0"/>
        <v>827.31</v>
      </c>
      <c r="S34" s="200">
        <f t="shared" si="1"/>
        <v>1.5100000000001046</v>
      </c>
    </row>
    <row r="35" spans="1:19" ht="15.6" x14ac:dyDescent="0.3">
      <c r="A35">
        <v>61635289</v>
      </c>
      <c r="B35" t="s">
        <v>183</v>
      </c>
      <c r="C35">
        <v>200.1</v>
      </c>
      <c r="D35">
        <v>392.31</v>
      </c>
      <c r="E35">
        <v>39.130000000000003</v>
      </c>
      <c r="F35">
        <v>431.44</v>
      </c>
      <c r="H35" t="s">
        <v>638</v>
      </c>
      <c r="I35" t="s">
        <v>183</v>
      </c>
      <c r="J35" t="s">
        <v>639</v>
      </c>
      <c r="K35" t="s">
        <v>662</v>
      </c>
      <c r="L35">
        <v>1.0099999999999909</v>
      </c>
      <c r="N35" t="s">
        <v>625</v>
      </c>
      <c r="O35" s="200" t="str">
        <f>VLOOKUP(A35,Puma!K:T,10,FALSE)</f>
        <v>010000069452574201835</v>
      </c>
      <c r="P35" s="200">
        <v>2022</v>
      </c>
      <c r="Q35" s="200" t="s">
        <v>637</v>
      </c>
      <c r="R35" s="200">
        <f t="shared" si="0"/>
        <v>430.43</v>
      </c>
      <c r="S35" s="200">
        <f t="shared" si="1"/>
        <v>1.0099999999999909</v>
      </c>
    </row>
    <row r="36" spans="1:19" ht="15.6" x14ac:dyDescent="0.3">
      <c r="A36">
        <v>61714324</v>
      </c>
      <c r="B36" t="s">
        <v>334</v>
      </c>
      <c r="C36">
        <v>96.75</v>
      </c>
      <c r="D36">
        <v>171.85</v>
      </c>
      <c r="E36">
        <v>17.04</v>
      </c>
      <c r="F36">
        <v>188.89</v>
      </c>
      <c r="H36" t="s">
        <v>638</v>
      </c>
      <c r="I36" t="s">
        <v>334</v>
      </c>
      <c r="J36" t="s">
        <v>639</v>
      </c>
      <c r="K36" t="s">
        <v>662</v>
      </c>
      <c r="L36">
        <v>1.4499999999999886</v>
      </c>
      <c r="N36" t="s">
        <v>625</v>
      </c>
      <c r="O36" s="200" t="str">
        <f>VLOOKUP(A36,Puma!K:T,10,FALSE)</f>
        <v>010000069412574201621</v>
      </c>
      <c r="P36" s="200">
        <v>2022</v>
      </c>
      <c r="Q36" s="200" t="s">
        <v>637</v>
      </c>
      <c r="R36" s="200">
        <f t="shared" si="0"/>
        <v>187.44</v>
      </c>
      <c r="S36" s="200">
        <f t="shared" si="1"/>
        <v>1.4499999999999886</v>
      </c>
    </row>
    <row r="37" spans="1:19" ht="15.6" x14ac:dyDescent="0.3">
      <c r="A37">
        <v>61796156</v>
      </c>
      <c r="B37" t="s">
        <v>338</v>
      </c>
      <c r="C37">
        <v>44.68</v>
      </c>
      <c r="D37">
        <v>88.02</v>
      </c>
      <c r="E37">
        <v>8.8000000000000007</v>
      </c>
      <c r="F37">
        <v>96.82</v>
      </c>
      <c r="H37" t="s">
        <v>638</v>
      </c>
      <c r="I37" t="s">
        <v>338</v>
      </c>
      <c r="J37" t="s">
        <v>639</v>
      </c>
      <c r="K37" t="s">
        <v>662</v>
      </c>
      <c r="L37">
        <v>1.999999999998181E-2</v>
      </c>
      <c r="N37" t="s">
        <v>625</v>
      </c>
      <c r="O37" s="200" t="str">
        <f>VLOOKUP(A37,Puma!K:T,10,FALSE)</f>
        <v>010000069452574202273</v>
      </c>
      <c r="P37" s="200">
        <v>2022</v>
      </c>
      <c r="Q37" s="200" t="s">
        <v>637</v>
      </c>
      <c r="R37" s="200">
        <f t="shared" si="0"/>
        <v>96.800000000000011</v>
      </c>
      <c r="S37" s="200">
        <f t="shared" si="1"/>
        <v>1.999999999998181E-2</v>
      </c>
    </row>
    <row r="38" spans="1:19" ht="15.6" x14ac:dyDescent="0.3">
      <c r="A38">
        <v>62817308</v>
      </c>
      <c r="B38" t="s">
        <v>343</v>
      </c>
      <c r="C38">
        <v>132.22</v>
      </c>
      <c r="D38">
        <v>243.18</v>
      </c>
      <c r="E38">
        <v>24.16</v>
      </c>
      <c r="F38">
        <v>267.33999999999997</v>
      </c>
      <c r="H38" t="s">
        <v>638</v>
      </c>
      <c r="I38" t="s">
        <v>343</v>
      </c>
      <c r="J38" t="s">
        <v>639</v>
      </c>
      <c r="K38" t="s">
        <v>662</v>
      </c>
      <c r="L38">
        <v>1.5799999999999841</v>
      </c>
      <c r="N38" t="s">
        <v>625</v>
      </c>
      <c r="O38" s="200" t="str">
        <f>VLOOKUP(A38,Puma!K:T,10,FALSE)</f>
        <v>010000069412574201833</v>
      </c>
      <c r="P38" s="200">
        <v>2022</v>
      </c>
      <c r="Q38" s="200" t="s">
        <v>637</v>
      </c>
      <c r="R38" s="200">
        <f t="shared" si="0"/>
        <v>265.76</v>
      </c>
      <c r="S38" s="200">
        <f t="shared" si="1"/>
        <v>1.5799999999999841</v>
      </c>
    </row>
    <row r="39" spans="1:19" ht="15.6" x14ac:dyDescent="0.3">
      <c r="A39">
        <v>63312499</v>
      </c>
      <c r="B39" t="s">
        <v>348</v>
      </c>
      <c r="C39">
        <v>190.87</v>
      </c>
      <c r="D39">
        <v>352.31</v>
      </c>
      <c r="E39">
        <v>35.04</v>
      </c>
      <c r="F39">
        <v>387.35</v>
      </c>
      <c r="H39" t="s">
        <v>638</v>
      </c>
      <c r="I39" t="s">
        <v>348</v>
      </c>
      <c r="J39" t="s">
        <v>639</v>
      </c>
      <c r="K39" t="s">
        <v>662</v>
      </c>
      <c r="L39">
        <v>1.910000000000025</v>
      </c>
      <c r="N39" t="s">
        <v>625</v>
      </c>
      <c r="O39" s="200" t="str">
        <f>VLOOKUP(A39,Puma!K:T,10,FALSE)</f>
        <v>010000069412574201625</v>
      </c>
      <c r="P39" s="200">
        <v>2022</v>
      </c>
      <c r="Q39" s="200" t="s">
        <v>637</v>
      </c>
      <c r="R39" s="200">
        <f>E39*11</f>
        <v>385.44</v>
      </c>
      <c r="S39" s="200">
        <f>SUM(F39-R39)</f>
        <v>1.910000000000025</v>
      </c>
    </row>
    <row r="40" spans="1:19" ht="15.6" x14ac:dyDescent="0.3">
      <c r="A40">
        <v>63565435</v>
      </c>
      <c r="B40" t="s">
        <v>352</v>
      </c>
      <c r="C40">
        <v>472.45</v>
      </c>
      <c r="D40">
        <v>928.88</v>
      </c>
      <c r="E40">
        <v>92.58</v>
      </c>
      <c r="F40" s="199">
        <v>1021.46</v>
      </c>
      <c r="H40" t="s">
        <v>638</v>
      </c>
      <c r="I40" t="s">
        <v>352</v>
      </c>
      <c r="J40" t="s">
        <v>639</v>
      </c>
      <c r="K40" t="s">
        <v>662</v>
      </c>
      <c r="L40">
        <v>3.0800000000000409</v>
      </c>
      <c r="N40" t="s">
        <v>625</v>
      </c>
      <c r="O40" s="200" t="str">
        <f>VLOOKUP(A40,Puma!K:T,10,FALSE)</f>
        <v>010000069412574201611</v>
      </c>
      <c r="P40" s="200">
        <v>2022</v>
      </c>
      <c r="Q40" s="200" t="s">
        <v>637</v>
      </c>
      <c r="R40" s="200">
        <f t="shared" si="0"/>
        <v>1018.38</v>
      </c>
      <c r="S40" s="200">
        <f>SUM(F40-R40)</f>
        <v>3.0800000000000409</v>
      </c>
    </row>
    <row r="41" spans="1:19" ht="15.6" x14ac:dyDescent="0.3">
      <c r="A41">
        <v>65172354</v>
      </c>
      <c r="B41" t="s">
        <v>360</v>
      </c>
      <c r="C41">
        <v>314.81</v>
      </c>
      <c r="D41">
        <v>631.62</v>
      </c>
      <c r="E41">
        <v>62.97</v>
      </c>
      <c r="F41">
        <v>694.59</v>
      </c>
      <c r="H41" t="s">
        <v>638</v>
      </c>
      <c r="I41" t="s">
        <v>360</v>
      </c>
      <c r="J41" t="s">
        <v>639</v>
      </c>
      <c r="K41" t="s">
        <v>662</v>
      </c>
      <c r="L41">
        <v>1.9200000000000728</v>
      </c>
      <c r="N41" t="s">
        <v>625</v>
      </c>
      <c r="O41" s="200" t="str">
        <f>VLOOKUP(A41,Puma!K:T,10,FALSE)</f>
        <v>010000069412574205517</v>
      </c>
      <c r="P41" s="200">
        <v>2022</v>
      </c>
      <c r="Q41" s="200" t="s">
        <v>637</v>
      </c>
      <c r="R41" s="200">
        <f t="shared" si="0"/>
        <v>692.67</v>
      </c>
      <c r="S41" s="200">
        <f>SUM(F41-R41)</f>
        <v>1.9200000000000728</v>
      </c>
    </row>
    <row r="42" spans="1:19" ht="15.6" x14ac:dyDescent="0.3">
      <c r="A42">
        <v>65406208</v>
      </c>
      <c r="B42" t="s">
        <v>367</v>
      </c>
      <c r="C42">
        <v>436.96</v>
      </c>
      <c r="D42">
        <v>817.54</v>
      </c>
      <c r="E42">
        <v>81.23</v>
      </c>
      <c r="F42">
        <v>898.77</v>
      </c>
      <c r="H42" t="s">
        <v>638</v>
      </c>
      <c r="I42" t="s">
        <v>367</v>
      </c>
      <c r="J42" t="s">
        <v>639</v>
      </c>
      <c r="K42" t="s">
        <v>662</v>
      </c>
      <c r="L42">
        <v>5.2399999999998954</v>
      </c>
      <c r="N42" t="s">
        <v>625</v>
      </c>
      <c r="O42" s="200" t="str">
        <f>VLOOKUP(A42,Puma!K:T,10,FALSE)</f>
        <v>010000069452574211620</v>
      </c>
      <c r="P42" s="200">
        <v>2022</v>
      </c>
      <c r="Q42" s="200" t="s">
        <v>637</v>
      </c>
      <c r="R42" s="200">
        <f t="shared" si="0"/>
        <v>893.53000000000009</v>
      </c>
      <c r="S42" s="200">
        <f>SUM(F42-R42)</f>
        <v>5.2399999999998954</v>
      </c>
    </row>
    <row r="43" spans="1:19" ht="15.6" x14ac:dyDescent="0.3">
      <c r="A43">
        <v>66095836</v>
      </c>
      <c r="B43" t="s">
        <v>624</v>
      </c>
      <c r="C43">
        <v>199.64</v>
      </c>
      <c r="D43">
        <v>358.56</v>
      </c>
      <c r="E43">
        <v>35.65</v>
      </c>
      <c r="F43">
        <v>394.21</v>
      </c>
      <c r="H43" t="s">
        <v>638</v>
      </c>
      <c r="I43" t="s">
        <v>624</v>
      </c>
      <c r="J43" t="s">
        <v>639</v>
      </c>
      <c r="K43" t="s">
        <v>662</v>
      </c>
      <c r="L43">
        <v>2.0600000000000023</v>
      </c>
      <c r="N43" t="s">
        <v>625</v>
      </c>
      <c r="O43" s="200" t="str">
        <f>VLOOKUP(A43,Puma!K:T,10,FALSE)</f>
        <v>010000069412574201832</v>
      </c>
      <c r="P43" s="200">
        <v>2022</v>
      </c>
      <c r="Q43" s="200" t="s">
        <v>637</v>
      </c>
      <c r="R43" s="200">
        <f t="shared" si="0"/>
        <v>392.15</v>
      </c>
      <c r="S43" s="200">
        <f>SUM(F43-R43)</f>
        <v>2.0600000000000023</v>
      </c>
    </row>
    <row r="44" spans="1:19" ht="15.6" x14ac:dyDescent="0.3">
      <c r="C44">
        <f>SUM(C2:C43)</f>
        <v>9067.1200000000008</v>
      </c>
      <c r="D44">
        <f t="shared" ref="D44:F44" si="2">SUM(D2:D43)</f>
        <v>17089.980000000003</v>
      </c>
      <c r="E44">
        <f t="shared" si="2"/>
        <v>1701.9900000000002</v>
      </c>
      <c r="F44">
        <f t="shared" si="2"/>
        <v>18791.97</v>
      </c>
      <c r="L44">
        <f>SUM(L2:L43)</f>
        <v>70.079999999999757</v>
      </c>
      <c r="R44" s="200">
        <f>SUM(R2:R43)</f>
        <v>18721.89</v>
      </c>
      <c r="S44" s="200">
        <f>SUM(S2:S43)</f>
        <v>70.079999999999757</v>
      </c>
    </row>
    <row r="45" spans="1:19" ht="15.6" x14ac:dyDescent="0.3">
      <c r="R45" s="200">
        <f>R44/110*100</f>
        <v>17019.899999999998</v>
      </c>
      <c r="S45" s="200">
        <f>+S44+R44</f>
        <v>18791.969999999998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79859-4BD9-4057-9250-9F2C5D0C84DB}">
  <dimension ref="A1:V45"/>
  <sheetViews>
    <sheetView topLeftCell="A10" workbookViewId="0">
      <selection activeCell="L22" sqref="L22"/>
    </sheetView>
  </sheetViews>
  <sheetFormatPr defaultRowHeight="14.4" x14ac:dyDescent="0.3"/>
  <cols>
    <col min="1" max="1" width="12" customWidth="1"/>
    <col min="2" max="2" width="15" customWidth="1"/>
    <col min="9" max="9" width="11.109375" bestFit="1" customWidth="1"/>
    <col min="12" max="12" width="12.44140625" customWidth="1"/>
    <col min="15" max="15" width="27.5546875" customWidth="1"/>
    <col min="16" max="16" width="16.88671875" customWidth="1"/>
    <col min="17" max="17" width="11.109375" customWidth="1"/>
    <col min="18" max="18" width="10.109375" customWidth="1"/>
    <col min="19" max="19" width="17.44140625" customWidth="1"/>
  </cols>
  <sheetData>
    <row r="1" spans="1:22" x14ac:dyDescent="0.3">
      <c r="A1" s="198" t="s">
        <v>613</v>
      </c>
      <c r="B1" s="198" t="s">
        <v>614</v>
      </c>
      <c r="C1" s="198" t="s">
        <v>615</v>
      </c>
      <c r="D1" s="198" t="s">
        <v>616</v>
      </c>
      <c r="E1" s="198" t="s">
        <v>617</v>
      </c>
      <c r="F1" s="198" t="s">
        <v>618</v>
      </c>
      <c r="G1" s="198"/>
      <c r="H1" s="201" t="s">
        <v>627</v>
      </c>
      <c r="I1" s="201" t="s">
        <v>628</v>
      </c>
      <c r="J1" s="201" t="s">
        <v>629</v>
      </c>
      <c r="K1" s="201" t="s">
        <v>635</v>
      </c>
      <c r="L1" s="201" t="s">
        <v>630</v>
      </c>
      <c r="M1" s="201" t="s">
        <v>631</v>
      </c>
      <c r="N1" s="201" t="s">
        <v>632</v>
      </c>
      <c r="O1" s="201" t="s">
        <v>633</v>
      </c>
      <c r="P1" s="201" t="s">
        <v>634</v>
      </c>
      <c r="Q1" s="201" t="s">
        <v>636</v>
      </c>
      <c r="R1" s="198" t="s">
        <v>619</v>
      </c>
      <c r="S1" s="198" t="s">
        <v>620</v>
      </c>
      <c r="T1" s="198"/>
      <c r="U1" s="198"/>
      <c r="V1" s="202"/>
    </row>
    <row r="2" spans="1:22" ht="15.6" x14ac:dyDescent="0.3">
      <c r="A2">
        <v>50144988</v>
      </c>
      <c r="B2" t="s">
        <v>603</v>
      </c>
      <c r="C2">
        <v>44.94</v>
      </c>
      <c r="D2">
        <v>81.99</v>
      </c>
      <c r="E2">
        <v>8.1999999999999993</v>
      </c>
      <c r="F2">
        <v>90.19</v>
      </c>
      <c r="J2" s="200" t="s">
        <v>659</v>
      </c>
      <c r="K2" t="s">
        <v>662</v>
      </c>
      <c r="N2" t="s">
        <v>625</v>
      </c>
      <c r="O2" s="200" t="str">
        <f>VLOOKUP(A2,Puma!K:T,10,FALSE)</f>
        <v>010000069412574205515</v>
      </c>
      <c r="P2" s="200">
        <v>2022</v>
      </c>
      <c r="Q2" s="200" t="s">
        <v>637</v>
      </c>
      <c r="R2" s="232">
        <f>E2*11</f>
        <v>90.199999999999989</v>
      </c>
      <c r="S2" s="200">
        <f>SUM(F2-R2)</f>
        <v>-9.9999999999909051E-3</v>
      </c>
    </row>
    <row r="3" spans="1:22" ht="15.6" x14ac:dyDescent="0.3">
      <c r="A3">
        <v>51703071</v>
      </c>
      <c r="B3" t="s">
        <v>606</v>
      </c>
      <c r="C3" s="199">
        <v>284.82</v>
      </c>
      <c r="D3">
        <v>511.26</v>
      </c>
      <c r="E3">
        <v>51.03</v>
      </c>
      <c r="F3">
        <v>562.29</v>
      </c>
      <c r="J3" s="200" t="s">
        <v>659</v>
      </c>
      <c r="K3" t="s">
        <v>662</v>
      </c>
      <c r="N3" t="s">
        <v>625</v>
      </c>
      <c r="O3" s="200" t="str">
        <f>VLOOKUP(A3,Puma!K:T,10,FALSE)</f>
        <v>010000069452574213470</v>
      </c>
      <c r="P3" s="200">
        <v>2022</v>
      </c>
      <c r="Q3" s="200" t="s">
        <v>637</v>
      </c>
      <c r="R3" s="200">
        <f>E3*11</f>
        <v>561.33000000000004</v>
      </c>
      <c r="S3" s="200">
        <f t="shared" ref="S3:S38" si="0">SUM(F3-R3)</f>
        <v>0.95999999999992269</v>
      </c>
    </row>
    <row r="4" spans="1:22" ht="15.6" x14ac:dyDescent="0.3">
      <c r="A4">
        <v>52395216</v>
      </c>
      <c r="B4" t="s">
        <v>621</v>
      </c>
      <c r="C4">
        <v>147.05000000000001</v>
      </c>
      <c r="D4">
        <v>246.21</v>
      </c>
      <c r="E4">
        <v>24.56</v>
      </c>
      <c r="F4">
        <v>270.77</v>
      </c>
      <c r="J4" s="200" t="s">
        <v>659</v>
      </c>
      <c r="K4" t="s">
        <v>662</v>
      </c>
      <c r="N4" t="s">
        <v>625</v>
      </c>
      <c r="O4" s="200" t="str">
        <f>VLOOKUP(A4,Puma!K:T,10,FALSE)</f>
        <v>010000069412574201829</v>
      </c>
      <c r="P4" s="200">
        <v>2022</v>
      </c>
      <c r="Q4" s="200" t="s">
        <v>637</v>
      </c>
      <c r="R4" s="200">
        <f t="shared" ref="R4:R38" si="1">E4*11</f>
        <v>270.15999999999997</v>
      </c>
      <c r="S4" s="200">
        <f t="shared" si="0"/>
        <v>0.61000000000001364</v>
      </c>
    </row>
    <row r="5" spans="1:22" ht="15.6" x14ac:dyDescent="0.3">
      <c r="A5">
        <v>56398273</v>
      </c>
      <c r="B5" t="s">
        <v>51</v>
      </c>
      <c r="C5">
        <v>45.02</v>
      </c>
      <c r="D5">
        <v>82.32</v>
      </c>
      <c r="E5">
        <v>8.18</v>
      </c>
      <c r="F5">
        <v>90.5</v>
      </c>
      <c r="J5" s="200" t="s">
        <v>659</v>
      </c>
      <c r="K5" t="s">
        <v>662</v>
      </c>
      <c r="N5" t="s">
        <v>625</v>
      </c>
      <c r="O5" s="200" t="str">
        <f>VLOOKUP(A5,Puma!K:T,10,FALSE)</f>
        <v>010000026912574200000</v>
      </c>
      <c r="P5" s="200">
        <v>2022</v>
      </c>
      <c r="Q5" s="200" t="s">
        <v>637</v>
      </c>
      <c r="R5" s="200">
        <f t="shared" si="1"/>
        <v>89.97999999999999</v>
      </c>
      <c r="S5" s="200">
        <f t="shared" si="0"/>
        <v>0.52000000000001023</v>
      </c>
    </row>
    <row r="6" spans="1:22" ht="15.6" x14ac:dyDescent="0.3">
      <c r="A6">
        <v>66122812</v>
      </c>
      <c r="B6" t="s">
        <v>585</v>
      </c>
      <c r="C6">
        <v>204.86</v>
      </c>
      <c r="D6">
        <v>368.8</v>
      </c>
      <c r="E6">
        <v>36.79</v>
      </c>
      <c r="F6">
        <v>405.59</v>
      </c>
      <c r="J6" s="200" t="s">
        <v>659</v>
      </c>
      <c r="K6" t="s">
        <v>662</v>
      </c>
      <c r="N6" t="s">
        <v>625</v>
      </c>
      <c r="O6" s="200" t="str">
        <f>VLOOKUP(A6,Puma!K:T,10,FALSE)</f>
        <v>010000069412574201619</v>
      </c>
      <c r="P6" s="200">
        <v>2022</v>
      </c>
      <c r="Q6" s="200" t="s">
        <v>637</v>
      </c>
      <c r="R6" s="200">
        <f t="shared" si="1"/>
        <v>404.69</v>
      </c>
      <c r="S6" s="200">
        <f t="shared" si="0"/>
        <v>0.89999999999997726</v>
      </c>
    </row>
    <row r="7" spans="1:22" ht="15.6" x14ac:dyDescent="0.3">
      <c r="A7">
        <v>18843705</v>
      </c>
      <c r="B7" t="s">
        <v>622</v>
      </c>
      <c r="C7">
        <v>229.1</v>
      </c>
      <c r="D7">
        <v>404.87</v>
      </c>
      <c r="E7">
        <v>40.28</v>
      </c>
      <c r="F7">
        <v>445.15</v>
      </c>
      <c r="J7" s="200" t="s">
        <v>659</v>
      </c>
      <c r="K7" t="s">
        <v>662</v>
      </c>
      <c r="N7" t="s">
        <v>625</v>
      </c>
      <c r="O7" s="200" t="str">
        <f>VLOOKUP(A7,Puma!K:T,10,FALSE)</f>
        <v>010000069412574205518</v>
      </c>
      <c r="P7" s="200">
        <v>2022</v>
      </c>
      <c r="Q7" s="200" t="s">
        <v>637</v>
      </c>
      <c r="R7" s="200">
        <f t="shared" si="1"/>
        <v>443.08000000000004</v>
      </c>
      <c r="S7" s="200">
        <f t="shared" si="0"/>
        <v>2.0699999999999363</v>
      </c>
    </row>
    <row r="8" spans="1:22" ht="15.6" x14ac:dyDescent="0.3">
      <c r="A8">
        <v>22004583</v>
      </c>
      <c r="B8" s="199" t="s">
        <v>163</v>
      </c>
      <c r="C8">
        <v>25.96</v>
      </c>
      <c r="D8">
        <v>53.57</v>
      </c>
      <c r="E8">
        <v>5.31</v>
      </c>
      <c r="F8">
        <v>58.88</v>
      </c>
      <c r="I8" s="199"/>
      <c r="J8" s="200" t="s">
        <v>659</v>
      </c>
      <c r="K8" t="s">
        <v>662</v>
      </c>
      <c r="N8" t="s">
        <v>625</v>
      </c>
      <c r="O8" s="200" t="str">
        <f>VLOOKUP(A8,Puma!K:T,10,FALSE)</f>
        <v>010000069452574206519</v>
      </c>
      <c r="P8" s="200">
        <v>2022</v>
      </c>
      <c r="Q8" s="200" t="s">
        <v>637</v>
      </c>
      <c r="R8" s="200">
        <f t="shared" si="1"/>
        <v>58.41</v>
      </c>
      <c r="S8" s="200">
        <f t="shared" si="0"/>
        <v>0.47000000000000597</v>
      </c>
    </row>
    <row r="9" spans="1:22" ht="15.6" x14ac:dyDescent="0.3">
      <c r="A9">
        <v>22143928</v>
      </c>
      <c r="B9" t="s">
        <v>171</v>
      </c>
      <c r="C9">
        <v>283.2</v>
      </c>
      <c r="D9">
        <v>525.52</v>
      </c>
      <c r="E9">
        <v>52.45</v>
      </c>
      <c r="F9">
        <v>577.97</v>
      </c>
      <c r="J9" t="s">
        <v>639</v>
      </c>
      <c r="K9" t="s">
        <v>662</v>
      </c>
      <c r="N9" t="s">
        <v>625</v>
      </c>
      <c r="O9" s="200" t="str">
        <f>VLOOKUP(A9,Puma!K:T,10,FALSE)</f>
        <v>010000069412574202269</v>
      </c>
      <c r="P9" s="200">
        <v>2022</v>
      </c>
      <c r="Q9" s="200" t="s">
        <v>637</v>
      </c>
      <c r="R9" s="200">
        <f t="shared" si="1"/>
        <v>576.95000000000005</v>
      </c>
      <c r="S9" s="200">
        <f t="shared" si="0"/>
        <v>1.0199999999999818</v>
      </c>
    </row>
    <row r="10" spans="1:22" ht="15.6" x14ac:dyDescent="0.3">
      <c r="A10">
        <v>23982316</v>
      </c>
      <c r="B10" t="s">
        <v>188</v>
      </c>
      <c r="C10">
        <v>176.15</v>
      </c>
      <c r="D10">
        <v>292.31</v>
      </c>
      <c r="E10">
        <v>29.18</v>
      </c>
      <c r="F10">
        <v>321.49</v>
      </c>
      <c r="J10" t="s">
        <v>639</v>
      </c>
      <c r="K10" t="s">
        <v>662</v>
      </c>
      <c r="N10" t="s">
        <v>625</v>
      </c>
      <c r="O10" s="200" t="str">
        <f>VLOOKUP(A10,Puma!K:T,10,FALSE)</f>
        <v>010000036312574200000</v>
      </c>
      <c r="P10" s="200">
        <v>2022</v>
      </c>
      <c r="Q10" s="200" t="s">
        <v>637</v>
      </c>
      <c r="R10" s="200">
        <f t="shared" si="1"/>
        <v>320.98</v>
      </c>
      <c r="S10" s="200">
        <f t="shared" si="0"/>
        <v>0.50999999999999091</v>
      </c>
    </row>
    <row r="11" spans="1:22" ht="15.6" x14ac:dyDescent="0.3">
      <c r="A11">
        <v>27398220</v>
      </c>
      <c r="B11" t="s">
        <v>217</v>
      </c>
      <c r="C11">
        <v>162.83000000000001</v>
      </c>
      <c r="D11">
        <v>255.41</v>
      </c>
      <c r="E11">
        <v>25.55</v>
      </c>
      <c r="F11">
        <v>280.95999999999998</v>
      </c>
      <c r="J11" t="s">
        <v>639</v>
      </c>
      <c r="K11" t="s">
        <v>662</v>
      </c>
      <c r="N11" t="s">
        <v>625</v>
      </c>
      <c r="O11" s="200" t="str">
        <f>VLOOKUP(A11,Puma!K:T,10,FALSE)</f>
        <v>010000069452574210795</v>
      </c>
      <c r="P11" s="200">
        <v>2022</v>
      </c>
      <c r="Q11" s="200" t="s">
        <v>637</v>
      </c>
      <c r="R11" s="200">
        <f t="shared" si="1"/>
        <v>281.05</v>
      </c>
      <c r="S11" s="200">
        <f t="shared" si="0"/>
        <v>-9.0000000000031832E-2</v>
      </c>
    </row>
    <row r="12" spans="1:22" ht="15.6" x14ac:dyDescent="0.3">
      <c r="A12">
        <v>28680360</v>
      </c>
      <c r="B12" t="s">
        <v>222</v>
      </c>
      <c r="C12">
        <v>21.78</v>
      </c>
      <c r="D12">
        <v>33.35</v>
      </c>
      <c r="E12">
        <v>3.28</v>
      </c>
      <c r="F12">
        <v>36.630000000000003</v>
      </c>
      <c r="J12" t="s">
        <v>639</v>
      </c>
      <c r="K12" t="s">
        <v>662</v>
      </c>
      <c r="N12" t="s">
        <v>625</v>
      </c>
      <c r="O12" s="200" t="str">
        <f>VLOOKUP(A12,Puma!K:T,10,FALSE)</f>
        <v>010000069412574201616</v>
      </c>
      <c r="P12" s="200">
        <v>2022</v>
      </c>
      <c r="Q12" s="200" t="s">
        <v>637</v>
      </c>
      <c r="R12" s="200">
        <f t="shared" si="1"/>
        <v>36.08</v>
      </c>
      <c r="S12" s="200">
        <f t="shared" si="0"/>
        <v>0.55000000000000426</v>
      </c>
    </row>
    <row r="13" spans="1:22" ht="15.6" x14ac:dyDescent="0.3">
      <c r="A13">
        <v>50979037</v>
      </c>
      <c r="B13" t="s">
        <v>240</v>
      </c>
      <c r="C13">
        <v>253.67</v>
      </c>
      <c r="D13">
        <v>454.82</v>
      </c>
      <c r="E13">
        <v>45.28</v>
      </c>
      <c r="F13">
        <v>500.1</v>
      </c>
      <c r="J13" t="s">
        <v>639</v>
      </c>
      <c r="K13" t="s">
        <v>662</v>
      </c>
      <c r="N13" t="s">
        <v>625</v>
      </c>
      <c r="O13" s="200" t="str">
        <f>VLOOKUP(A13,Puma!K:T,10,FALSE)</f>
        <v>010000069452574215008</v>
      </c>
      <c r="P13" s="200">
        <v>2022</v>
      </c>
      <c r="Q13" s="200" t="s">
        <v>637</v>
      </c>
      <c r="R13" s="200">
        <f t="shared" si="1"/>
        <v>498.08000000000004</v>
      </c>
      <c r="S13" s="200">
        <f t="shared" si="0"/>
        <v>2.0199999999999818</v>
      </c>
    </row>
    <row r="14" spans="1:22" ht="15.6" x14ac:dyDescent="0.3">
      <c r="A14">
        <v>51513348</v>
      </c>
      <c r="B14" t="s">
        <v>244</v>
      </c>
      <c r="C14">
        <v>172.15</v>
      </c>
      <c r="D14">
        <v>302.93</v>
      </c>
      <c r="E14">
        <v>30.24</v>
      </c>
      <c r="F14">
        <v>333.17</v>
      </c>
      <c r="J14" t="s">
        <v>639</v>
      </c>
      <c r="K14" t="s">
        <v>662</v>
      </c>
      <c r="N14" t="s">
        <v>625</v>
      </c>
      <c r="O14" s="200" t="str">
        <f>VLOOKUP(A14,Puma!K:T,10,FALSE)</f>
        <v>010000069452574201837</v>
      </c>
      <c r="P14" s="200">
        <v>2022</v>
      </c>
      <c r="Q14" s="200" t="s">
        <v>637</v>
      </c>
      <c r="R14" s="200">
        <f t="shared" si="1"/>
        <v>332.64</v>
      </c>
      <c r="S14" s="200">
        <f t="shared" si="0"/>
        <v>0.53000000000002956</v>
      </c>
    </row>
    <row r="15" spans="1:22" ht="15.6" x14ac:dyDescent="0.3">
      <c r="A15">
        <v>51908522</v>
      </c>
      <c r="B15" t="s">
        <v>256</v>
      </c>
      <c r="C15">
        <v>249.09</v>
      </c>
      <c r="D15">
        <v>450.7</v>
      </c>
      <c r="E15">
        <v>44.85</v>
      </c>
      <c r="F15">
        <v>495.55</v>
      </c>
      <c r="J15" t="s">
        <v>639</v>
      </c>
      <c r="K15" t="s">
        <v>662</v>
      </c>
      <c r="N15" t="s">
        <v>625</v>
      </c>
      <c r="O15" s="200" t="str">
        <f>VLOOKUP(A15,Puma!K:T,10,FALSE)</f>
        <v>010000070952574202267</v>
      </c>
      <c r="P15" s="200">
        <v>2022</v>
      </c>
      <c r="Q15" s="200" t="s">
        <v>637</v>
      </c>
      <c r="R15" s="200">
        <f t="shared" si="1"/>
        <v>493.35</v>
      </c>
      <c r="S15" s="200">
        <f t="shared" si="0"/>
        <v>2.1999999999999886</v>
      </c>
    </row>
    <row r="16" spans="1:22" ht="15.6" x14ac:dyDescent="0.3">
      <c r="A16">
        <v>52119871</v>
      </c>
      <c r="B16" t="s">
        <v>258</v>
      </c>
      <c r="C16">
        <v>102.48</v>
      </c>
      <c r="D16">
        <v>195.02</v>
      </c>
      <c r="E16">
        <v>19.399999999999999</v>
      </c>
      <c r="F16">
        <v>214.42</v>
      </c>
      <c r="J16" t="s">
        <v>639</v>
      </c>
      <c r="K16" t="s">
        <v>662</v>
      </c>
      <c r="N16" t="s">
        <v>625</v>
      </c>
      <c r="O16" s="200" t="str">
        <f>VLOOKUP(A16,Puma!K:T,10,FALSE)</f>
        <v>010000069412574205511</v>
      </c>
      <c r="P16" s="200">
        <v>2022</v>
      </c>
      <c r="Q16" s="200" t="s">
        <v>637</v>
      </c>
      <c r="R16" s="200">
        <f t="shared" si="1"/>
        <v>213.39999999999998</v>
      </c>
      <c r="S16" s="200">
        <f t="shared" si="0"/>
        <v>1.0200000000000102</v>
      </c>
    </row>
    <row r="17" spans="1:19" ht="15.6" x14ac:dyDescent="0.3">
      <c r="A17">
        <v>52341178</v>
      </c>
      <c r="B17" t="s">
        <v>262</v>
      </c>
      <c r="C17">
        <v>67.42</v>
      </c>
      <c r="D17">
        <v>119.33</v>
      </c>
      <c r="E17">
        <v>11.94</v>
      </c>
      <c r="F17">
        <v>131.27000000000001</v>
      </c>
      <c r="J17" t="s">
        <v>639</v>
      </c>
      <c r="K17" t="s">
        <v>662</v>
      </c>
      <c r="N17" t="s">
        <v>625</v>
      </c>
      <c r="O17" s="200" t="str">
        <f>VLOOKUP(A17,Puma!K:T,10,FALSE)</f>
        <v>010000069452574201834</v>
      </c>
      <c r="P17" s="200">
        <v>2022</v>
      </c>
      <c r="Q17" s="200" t="s">
        <v>637</v>
      </c>
      <c r="R17" s="200">
        <f t="shared" si="1"/>
        <v>131.34</v>
      </c>
      <c r="S17" s="200">
        <f t="shared" si="0"/>
        <v>-6.9999999999993179E-2</v>
      </c>
    </row>
    <row r="18" spans="1:19" ht="15.6" x14ac:dyDescent="0.3">
      <c r="A18">
        <v>54212526</v>
      </c>
      <c r="B18" t="s">
        <v>270</v>
      </c>
      <c r="C18">
        <v>211.9</v>
      </c>
      <c r="D18">
        <v>384.74</v>
      </c>
      <c r="E18">
        <v>38.32</v>
      </c>
      <c r="F18">
        <v>423.06</v>
      </c>
      <c r="J18" t="s">
        <v>639</v>
      </c>
      <c r="K18" t="s">
        <v>662</v>
      </c>
      <c r="N18" t="s">
        <v>625</v>
      </c>
      <c r="O18" s="200" t="str">
        <f>VLOOKUP(A18,Puma!K:T,10,FALSE)</f>
        <v>010000022112574200000</v>
      </c>
      <c r="P18" s="200">
        <v>2022</v>
      </c>
      <c r="Q18" s="200" t="s">
        <v>637</v>
      </c>
      <c r="R18" s="200">
        <f t="shared" si="1"/>
        <v>421.52</v>
      </c>
      <c r="S18" s="200">
        <f t="shared" si="0"/>
        <v>1.5400000000000205</v>
      </c>
    </row>
    <row r="19" spans="1:19" ht="15.6" x14ac:dyDescent="0.3">
      <c r="A19">
        <v>54788038</v>
      </c>
      <c r="B19" t="s">
        <v>193</v>
      </c>
      <c r="C19">
        <v>46.83</v>
      </c>
      <c r="D19">
        <v>87.31</v>
      </c>
      <c r="E19">
        <v>8.68</v>
      </c>
      <c r="F19">
        <v>95.99</v>
      </c>
      <c r="J19" t="s">
        <v>639</v>
      </c>
      <c r="K19" t="s">
        <v>662</v>
      </c>
      <c r="N19" t="s">
        <v>625</v>
      </c>
      <c r="O19" s="200" t="str">
        <f>VLOOKUP(A19,Puma!K:T,10,FALSE)</f>
        <v>010000026912574200000</v>
      </c>
      <c r="P19" s="200">
        <v>2022</v>
      </c>
      <c r="Q19" s="200" t="s">
        <v>637</v>
      </c>
      <c r="R19" s="200">
        <f t="shared" si="1"/>
        <v>95.47999999999999</v>
      </c>
      <c r="S19" s="200">
        <f t="shared" si="0"/>
        <v>0.51000000000000512</v>
      </c>
    </row>
    <row r="20" spans="1:19" ht="15.6" x14ac:dyDescent="0.3">
      <c r="A20">
        <v>55678824</v>
      </c>
      <c r="B20" t="s">
        <v>275</v>
      </c>
      <c r="C20">
        <v>87.65</v>
      </c>
      <c r="D20">
        <v>161.38</v>
      </c>
      <c r="E20">
        <v>16.09</v>
      </c>
      <c r="F20">
        <v>177.47</v>
      </c>
      <c r="J20" t="s">
        <v>639</v>
      </c>
      <c r="K20" t="s">
        <v>662</v>
      </c>
      <c r="N20" t="s">
        <v>625</v>
      </c>
      <c r="O20" s="200" t="str">
        <f>VLOOKUP(A20,Puma!K:T,10,FALSE)</f>
        <v>010000069452574200821</v>
      </c>
      <c r="P20" s="200">
        <v>2022</v>
      </c>
      <c r="Q20" s="200" t="s">
        <v>637</v>
      </c>
      <c r="R20" s="200">
        <f t="shared" si="1"/>
        <v>176.99</v>
      </c>
      <c r="S20" s="200">
        <f t="shared" si="0"/>
        <v>0.47999999999998977</v>
      </c>
    </row>
    <row r="21" spans="1:19" ht="15.6" x14ac:dyDescent="0.3">
      <c r="A21">
        <v>55966989</v>
      </c>
      <c r="B21" t="s">
        <v>285</v>
      </c>
      <c r="C21">
        <v>105.31</v>
      </c>
      <c r="D21">
        <v>185.3</v>
      </c>
      <c r="E21">
        <v>18.47</v>
      </c>
      <c r="F21">
        <v>203.77</v>
      </c>
      <c r="J21" t="s">
        <v>639</v>
      </c>
      <c r="K21" t="s">
        <v>662</v>
      </c>
      <c r="N21" t="s">
        <v>625</v>
      </c>
      <c r="O21" s="200" t="str">
        <f>VLOOKUP(A21,Puma!K:T,10,FALSE)</f>
        <v>010000069452574201617</v>
      </c>
      <c r="P21" s="200">
        <v>2022</v>
      </c>
      <c r="Q21" s="200" t="s">
        <v>637</v>
      </c>
      <c r="R21" s="200">
        <f t="shared" si="1"/>
        <v>203.17</v>
      </c>
      <c r="S21" s="200">
        <f t="shared" si="0"/>
        <v>0.60000000000002274</v>
      </c>
    </row>
    <row r="22" spans="1:19" ht="15.6" x14ac:dyDescent="0.3">
      <c r="A22">
        <v>57690058</v>
      </c>
      <c r="B22" t="s">
        <v>292</v>
      </c>
      <c r="C22">
        <v>37.700000000000003</v>
      </c>
      <c r="D22">
        <v>62.61</v>
      </c>
      <c r="E22">
        <v>6.26</v>
      </c>
      <c r="F22">
        <v>68.87</v>
      </c>
      <c r="J22" t="s">
        <v>639</v>
      </c>
      <c r="K22" t="s">
        <v>662</v>
      </c>
      <c r="N22" t="s">
        <v>625</v>
      </c>
      <c r="O22" s="200" t="str">
        <f>VLOOKUP(A22,Puma!K:T,10,FALSE)</f>
        <v>010000069452574201620</v>
      </c>
      <c r="P22" s="200">
        <v>2022</v>
      </c>
      <c r="Q22" s="200" t="s">
        <v>637</v>
      </c>
      <c r="R22" s="200">
        <f t="shared" si="1"/>
        <v>68.86</v>
      </c>
      <c r="S22" s="200">
        <f t="shared" si="0"/>
        <v>1.0000000000005116E-2</v>
      </c>
    </row>
    <row r="23" spans="1:19" ht="15.6" x14ac:dyDescent="0.3">
      <c r="A23">
        <v>57940180</v>
      </c>
      <c r="B23" t="s">
        <v>658</v>
      </c>
      <c r="C23">
        <v>111.72</v>
      </c>
      <c r="D23">
        <v>202.52</v>
      </c>
      <c r="E23">
        <v>20.2</v>
      </c>
      <c r="F23">
        <v>222.72</v>
      </c>
      <c r="J23" t="s">
        <v>639</v>
      </c>
      <c r="K23" t="s">
        <v>662</v>
      </c>
      <c r="N23" t="s">
        <v>625</v>
      </c>
      <c r="O23" s="200" t="str">
        <f>VLOOKUP(A23,Puma!K:T,10,FALSE)</f>
        <v>010000069412574205513</v>
      </c>
      <c r="P23" s="200">
        <v>2022</v>
      </c>
      <c r="Q23" s="200" t="s">
        <v>637</v>
      </c>
      <c r="R23" s="200">
        <f t="shared" si="1"/>
        <v>222.2</v>
      </c>
      <c r="S23" s="200">
        <f t="shared" si="0"/>
        <v>0.52000000000001023</v>
      </c>
    </row>
    <row r="24" spans="1:19" ht="15.6" x14ac:dyDescent="0.3">
      <c r="A24">
        <v>59114834</v>
      </c>
      <c r="B24">
        <v>9403</v>
      </c>
      <c r="C24">
        <v>21.92</v>
      </c>
      <c r="D24" s="199">
        <v>31.16</v>
      </c>
      <c r="E24">
        <v>3.07</v>
      </c>
      <c r="F24">
        <v>34.229999999999997</v>
      </c>
      <c r="J24" t="s">
        <v>639</v>
      </c>
      <c r="K24" t="s">
        <v>662</v>
      </c>
      <c r="N24" t="s">
        <v>625</v>
      </c>
      <c r="O24" s="200" t="str">
        <f>VLOOKUP(A24,Puma!K:T,10,FALSE)</f>
        <v>010000069452574212154</v>
      </c>
      <c r="P24" s="200">
        <v>2022</v>
      </c>
      <c r="Q24" s="200" t="s">
        <v>637</v>
      </c>
      <c r="R24" s="200">
        <f t="shared" si="1"/>
        <v>33.769999999999996</v>
      </c>
      <c r="S24" s="200">
        <f t="shared" si="0"/>
        <v>0.46000000000000085</v>
      </c>
    </row>
    <row r="25" spans="1:19" ht="15.6" x14ac:dyDescent="0.3">
      <c r="A25">
        <v>59189919</v>
      </c>
      <c r="B25" t="s">
        <v>623</v>
      </c>
      <c r="C25">
        <v>154.62</v>
      </c>
      <c r="D25">
        <v>278.69</v>
      </c>
      <c r="E25">
        <v>27.82</v>
      </c>
      <c r="F25">
        <v>306.51</v>
      </c>
      <c r="J25" t="s">
        <v>639</v>
      </c>
      <c r="K25" t="s">
        <v>662</v>
      </c>
      <c r="N25" t="s">
        <v>625</v>
      </c>
      <c r="O25" s="200" t="str">
        <f>VLOOKUP(A25,Puma!K:T,10,FALSE)</f>
        <v>010000069452574201835</v>
      </c>
      <c r="P25" s="200">
        <v>2022</v>
      </c>
      <c r="Q25" s="200" t="s">
        <v>637</v>
      </c>
      <c r="R25" s="200">
        <f t="shared" si="1"/>
        <v>306.02</v>
      </c>
      <c r="S25" s="200">
        <f t="shared" si="0"/>
        <v>0.49000000000000909</v>
      </c>
    </row>
    <row r="26" spans="1:19" ht="15.6" x14ac:dyDescent="0.3">
      <c r="A26">
        <v>59358969</v>
      </c>
      <c r="B26" t="s">
        <v>300</v>
      </c>
      <c r="C26">
        <v>99.68</v>
      </c>
      <c r="D26">
        <v>163.21</v>
      </c>
      <c r="E26">
        <v>16.260000000000002</v>
      </c>
      <c r="F26">
        <v>179.47</v>
      </c>
      <c r="J26" t="s">
        <v>639</v>
      </c>
      <c r="K26" t="s">
        <v>662</v>
      </c>
      <c r="N26" t="s">
        <v>625</v>
      </c>
      <c r="O26" s="200" t="str">
        <f>VLOOKUP(A26,Puma!K:T,10,FALSE)</f>
        <v>010000069412574202269</v>
      </c>
      <c r="P26" s="200">
        <v>2022</v>
      </c>
      <c r="Q26" s="200" t="s">
        <v>637</v>
      </c>
      <c r="R26" s="200">
        <f t="shared" si="1"/>
        <v>178.86</v>
      </c>
      <c r="S26" s="200">
        <f t="shared" si="0"/>
        <v>0.60999999999998522</v>
      </c>
    </row>
    <row r="27" spans="1:19" ht="15.6" x14ac:dyDescent="0.3">
      <c r="A27">
        <v>60085015</v>
      </c>
      <c r="B27" t="s">
        <v>326</v>
      </c>
      <c r="C27">
        <v>258.58</v>
      </c>
      <c r="D27">
        <v>437.5</v>
      </c>
      <c r="E27">
        <v>43.7</v>
      </c>
      <c r="F27">
        <v>481.2</v>
      </c>
      <c r="J27" t="s">
        <v>639</v>
      </c>
      <c r="K27" t="s">
        <v>662</v>
      </c>
      <c r="N27" t="s">
        <v>625</v>
      </c>
      <c r="O27" s="200" t="str">
        <f>VLOOKUP(A27,Puma!K:T,10,FALSE)</f>
        <v>010000036312574200000</v>
      </c>
      <c r="P27" s="200">
        <v>2022</v>
      </c>
      <c r="Q27" s="200" t="s">
        <v>637</v>
      </c>
      <c r="R27" s="200">
        <f t="shared" si="1"/>
        <v>480.70000000000005</v>
      </c>
      <c r="S27" s="200">
        <f t="shared" si="0"/>
        <v>0.49999999999994316</v>
      </c>
    </row>
    <row r="28" spans="1:19" ht="15.6" x14ac:dyDescent="0.3">
      <c r="A28">
        <v>60165833</v>
      </c>
      <c r="B28" t="s">
        <v>306</v>
      </c>
      <c r="C28" s="199">
        <v>173.42</v>
      </c>
      <c r="D28">
        <v>301.8</v>
      </c>
      <c r="E28" s="199">
        <v>30.08</v>
      </c>
      <c r="F28">
        <v>331.88</v>
      </c>
      <c r="J28" t="s">
        <v>639</v>
      </c>
      <c r="K28" t="s">
        <v>662</v>
      </c>
      <c r="N28" t="s">
        <v>625</v>
      </c>
      <c r="O28" s="200" t="str">
        <f>VLOOKUP(A28,Puma!K:T,10,FALSE)</f>
        <v>010000069412574201624</v>
      </c>
      <c r="P28" s="200">
        <v>2022</v>
      </c>
      <c r="Q28" s="200" t="s">
        <v>637</v>
      </c>
      <c r="R28" s="200">
        <f t="shared" si="1"/>
        <v>330.88</v>
      </c>
      <c r="S28" s="200">
        <f t="shared" si="0"/>
        <v>1</v>
      </c>
    </row>
    <row r="29" spans="1:19" ht="15.6" x14ac:dyDescent="0.3">
      <c r="A29">
        <v>60218475</v>
      </c>
      <c r="B29" t="s">
        <v>310</v>
      </c>
      <c r="C29">
        <v>93.42</v>
      </c>
      <c r="D29">
        <v>165.21</v>
      </c>
      <c r="E29">
        <v>16.420000000000002</v>
      </c>
      <c r="F29">
        <v>181.63</v>
      </c>
      <c r="J29" t="s">
        <v>639</v>
      </c>
      <c r="K29" t="s">
        <v>662</v>
      </c>
      <c r="N29" t="s">
        <v>625</v>
      </c>
      <c r="O29" s="200" t="str">
        <f>VLOOKUP(A29,Puma!K:T,10,FALSE)</f>
        <v>010000069452574208204</v>
      </c>
      <c r="P29" s="200">
        <v>2022</v>
      </c>
      <c r="Q29" s="200" t="s">
        <v>637</v>
      </c>
      <c r="R29" s="200">
        <f t="shared" si="1"/>
        <v>180.62</v>
      </c>
      <c r="S29" s="200">
        <f t="shared" si="0"/>
        <v>1.0099999999999909</v>
      </c>
    </row>
    <row r="30" spans="1:19" ht="15.6" x14ac:dyDescent="0.3">
      <c r="A30">
        <v>60355558</v>
      </c>
      <c r="B30" t="s">
        <v>314</v>
      </c>
      <c r="C30">
        <v>350.35</v>
      </c>
      <c r="D30">
        <v>661.63</v>
      </c>
      <c r="E30">
        <v>66.010000000000005</v>
      </c>
      <c r="F30">
        <v>727.64</v>
      </c>
      <c r="J30" t="s">
        <v>639</v>
      </c>
      <c r="K30" t="s">
        <v>662</v>
      </c>
      <c r="N30" t="s">
        <v>625</v>
      </c>
      <c r="O30" s="200" t="str">
        <f>VLOOKUP(A30,Puma!K:T,10,FALSE)</f>
        <v>010000069452574201834</v>
      </c>
      <c r="P30" s="200">
        <v>2022</v>
      </c>
      <c r="Q30" s="200" t="s">
        <v>637</v>
      </c>
      <c r="R30" s="200">
        <f t="shared" si="1"/>
        <v>726.11</v>
      </c>
      <c r="S30" s="200">
        <f t="shared" si="0"/>
        <v>1.5299999999999727</v>
      </c>
    </row>
    <row r="31" spans="1:19" ht="15.6" x14ac:dyDescent="0.3">
      <c r="A31">
        <v>61552500</v>
      </c>
      <c r="B31" t="s">
        <v>329</v>
      </c>
      <c r="C31">
        <v>61.61</v>
      </c>
      <c r="D31">
        <v>106.81</v>
      </c>
      <c r="E31">
        <v>10.68</v>
      </c>
      <c r="F31">
        <v>117.49</v>
      </c>
      <c r="J31" t="s">
        <v>639</v>
      </c>
      <c r="K31" t="s">
        <v>662</v>
      </c>
      <c r="N31" t="s">
        <v>625</v>
      </c>
      <c r="O31" s="200" t="str">
        <f>VLOOKUP(A31,Puma!K:T,10,FALSE)</f>
        <v>010000069412574205510</v>
      </c>
      <c r="P31" s="200">
        <v>2022</v>
      </c>
      <c r="Q31" s="200" t="s">
        <v>637</v>
      </c>
      <c r="R31" s="200">
        <f t="shared" si="1"/>
        <v>117.47999999999999</v>
      </c>
      <c r="S31" s="200">
        <f t="shared" si="0"/>
        <v>1.0000000000005116E-2</v>
      </c>
    </row>
    <row r="32" spans="1:19" ht="15.6" x14ac:dyDescent="0.3">
      <c r="A32">
        <v>61714324</v>
      </c>
      <c r="B32" t="s">
        <v>334</v>
      </c>
      <c r="C32" s="199">
        <v>102.85</v>
      </c>
      <c r="D32">
        <v>180.8</v>
      </c>
      <c r="E32" s="199">
        <v>17.93</v>
      </c>
      <c r="F32">
        <v>198.73</v>
      </c>
      <c r="J32" t="s">
        <v>639</v>
      </c>
      <c r="K32" t="s">
        <v>662</v>
      </c>
      <c r="N32" t="s">
        <v>625</v>
      </c>
      <c r="O32" s="200" t="str">
        <f>VLOOKUP(A32,Puma!K:T,10,FALSE)</f>
        <v>010000069412574201621</v>
      </c>
      <c r="P32" s="200">
        <v>2022</v>
      </c>
      <c r="Q32" s="200" t="s">
        <v>637</v>
      </c>
      <c r="R32" s="200">
        <f t="shared" si="1"/>
        <v>197.23</v>
      </c>
      <c r="S32" s="200">
        <f t="shared" si="0"/>
        <v>1.5</v>
      </c>
    </row>
    <row r="33" spans="1:19" ht="15.6" x14ac:dyDescent="0.3">
      <c r="A33">
        <v>61796156</v>
      </c>
      <c r="B33" t="s">
        <v>338</v>
      </c>
      <c r="C33">
        <v>43.33</v>
      </c>
      <c r="D33">
        <v>77.48</v>
      </c>
      <c r="E33">
        <v>7.75</v>
      </c>
      <c r="F33">
        <v>85.23</v>
      </c>
      <c r="J33" t="s">
        <v>639</v>
      </c>
      <c r="K33" t="s">
        <v>662</v>
      </c>
      <c r="N33" t="s">
        <v>625</v>
      </c>
      <c r="O33" s="200" t="str">
        <f>VLOOKUP(A33,Puma!K:T,10,FALSE)</f>
        <v>010000069452574202273</v>
      </c>
      <c r="P33" s="200">
        <v>2022</v>
      </c>
      <c r="Q33" s="200" t="s">
        <v>637</v>
      </c>
      <c r="R33" s="200">
        <f t="shared" si="1"/>
        <v>85.25</v>
      </c>
      <c r="S33" s="200">
        <f t="shared" si="0"/>
        <v>-1.9999999999996021E-2</v>
      </c>
    </row>
    <row r="34" spans="1:19" ht="15.6" x14ac:dyDescent="0.3">
      <c r="A34">
        <v>62817308</v>
      </c>
      <c r="B34" t="s">
        <v>343</v>
      </c>
      <c r="C34">
        <v>24.38</v>
      </c>
      <c r="D34">
        <v>38.950000000000003</v>
      </c>
      <c r="E34">
        <v>3.89</v>
      </c>
      <c r="F34">
        <v>42.84</v>
      </c>
      <c r="J34" t="s">
        <v>639</v>
      </c>
      <c r="K34" t="s">
        <v>662</v>
      </c>
      <c r="N34" t="s">
        <v>625</v>
      </c>
      <c r="O34" s="200" t="str">
        <f>VLOOKUP(A34,Puma!K:T,10,FALSE)</f>
        <v>010000069412574201833</v>
      </c>
      <c r="P34" s="200">
        <v>2022</v>
      </c>
      <c r="Q34" s="200" t="s">
        <v>637</v>
      </c>
      <c r="R34" s="200">
        <f t="shared" si="1"/>
        <v>42.79</v>
      </c>
      <c r="S34" s="200">
        <f t="shared" si="0"/>
        <v>5.0000000000004263E-2</v>
      </c>
    </row>
    <row r="35" spans="1:19" ht="15.6" x14ac:dyDescent="0.3">
      <c r="A35">
        <v>63312499</v>
      </c>
      <c r="B35" t="s">
        <v>348</v>
      </c>
      <c r="C35">
        <v>221.96</v>
      </c>
      <c r="D35">
        <v>394.01</v>
      </c>
      <c r="E35">
        <v>39.31</v>
      </c>
      <c r="F35">
        <v>433.32</v>
      </c>
      <c r="J35" t="s">
        <v>639</v>
      </c>
      <c r="K35" t="s">
        <v>662</v>
      </c>
      <c r="N35" t="s">
        <v>625</v>
      </c>
      <c r="O35" s="200" t="str">
        <f>VLOOKUP(A35,Puma!K:T,10,FALSE)</f>
        <v>010000069412574201625</v>
      </c>
      <c r="P35" s="200">
        <v>2022</v>
      </c>
      <c r="Q35" s="200" t="s">
        <v>637</v>
      </c>
      <c r="R35" s="200">
        <f t="shared" si="1"/>
        <v>432.41</v>
      </c>
      <c r="S35" s="200">
        <f t="shared" si="0"/>
        <v>0.90999999999996817</v>
      </c>
    </row>
    <row r="36" spans="1:19" ht="15.6" x14ac:dyDescent="0.3">
      <c r="A36">
        <v>63565435</v>
      </c>
      <c r="B36" t="s">
        <v>352</v>
      </c>
      <c r="C36">
        <v>307.12</v>
      </c>
      <c r="D36">
        <v>569.49</v>
      </c>
      <c r="E36">
        <v>56.79</v>
      </c>
      <c r="F36">
        <v>626.28</v>
      </c>
      <c r="J36" t="s">
        <v>639</v>
      </c>
      <c r="K36" t="s">
        <v>662</v>
      </c>
      <c r="N36" t="s">
        <v>625</v>
      </c>
      <c r="O36" s="200" t="str">
        <f>VLOOKUP(A36,Puma!K:T,10,FALSE)</f>
        <v>010000069412574201611</v>
      </c>
      <c r="P36" s="200">
        <v>2022</v>
      </c>
      <c r="Q36" s="200" t="s">
        <v>637</v>
      </c>
      <c r="R36" s="200">
        <f t="shared" si="1"/>
        <v>624.68999999999994</v>
      </c>
      <c r="S36" s="200">
        <f t="shared" si="0"/>
        <v>1.5900000000000318</v>
      </c>
    </row>
    <row r="37" spans="1:19" ht="15.6" x14ac:dyDescent="0.3">
      <c r="A37">
        <v>65406208</v>
      </c>
      <c r="B37" t="s">
        <v>367</v>
      </c>
      <c r="C37">
        <v>218.62</v>
      </c>
      <c r="D37">
        <v>421.27</v>
      </c>
      <c r="E37">
        <v>41.87</v>
      </c>
      <c r="F37">
        <v>463.14</v>
      </c>
      <c r="J37" t="s">
        <v>639</v>
      </c>
      <c r="K37" t="s">
        <v>662</v>
      </c>
      <c r="N37" t="s">
        <v>625</v>
      </c>
      <c r="O37" s="200" t="str">
        <f>VLOOKUP(A37,Puma!K:T,10,FALSE)</f>
        <v>010000069452574211620</v>
      </c>
      <c r="P37" s="200">
        <v>2022</v>
      </c>
      <c r="Q37" s="200" t="s">
        <v>637</v>
      </c>
      <c r="R37" s="200">
        <f t="shared" si="1"/>
        <v>460.57</v>
      </c>
      <c r="S37" s="200">
        <f t="shared" si="0"/>
        <v>2.5699999999999932</v>
      </c>
    </row>
    <row r="38" spans="1:19" ht="15.6" x14ac:dyDescent="0.3">
      <c r="A38">
        <v>66095836</v>
      </c>
      <c r="B38" t="s">
        <v>624</v>
      </c>
      <c r="C38">
        <v>120.02</v>
      </c>
      <c r="D38">
        <v>191.58</v>
      </c>
      <c r="E38">
        <v>19</v>
      </c>
      <c r="F38">
        <v>210.58</v>
      </c>
      <c r="J38" t="s">
        <v>639</v>
      </c>
      <c r="K38" t="s">
        <v>662</v>
      </c>
      <c r="N38" t="s">
        <v>625</v>
      </c>
      <c r="O38" s="200" t="str">
        <f>VLOOKUP(A38,Puma!K:T,10,FALSE)</f>
        <v>010000069412574201832</v>
      </c>
      <c r="P38" s="200">
        <v>2022</v>
      </c>
      <c r="Q38" s="200" t="s">
        <v>637</v>
      </c>
      <c r="R38" s="200">
        <f t="shared" si="1"/>
        <v>209</v>
      </c>
      <c r="S38" s="200">
        <f t="shared" si="0"/>
        <v>1.5800000000000125</v>
      </c>
    </row>
    <row r="39" spans="1:19" ht="15.6" x14ac:dyDescent="0.3">
      <c r="C39">
        <f>SUM(C2:C38)</f>
        <v>5323.51</v>
      </c>
      <c r="D39">
        <f t="shared" ref="D39:F39" si="2">SUM(D2:D38)</f>
        <v>9481.86</v>
      </c>
      <c r="E39">
        <f t="shared" si="2"/>
        <v>945.12</v>
      </c>
      <c r="F39">
        <f t="shared" si="2"/>
        <v>10426.98</v>
      </c>
      <c r="O39" s="200"/>
      <c r="P39" s="200"/>
      <c r="Q39" s="200"/>
      <c r="R39" s="200"/>
      <c r="S39" s="200"/>
    </row>
    <row r="40" spans="1:19" ht="15.6" x14ac:dyDescent="0.3">
      <c r="F40" s="199"/>
      <c r="O40" s="200"/>
      <c r="P40" s="200"/>
      <c r="Q40" s="200"/>
      <c r="R40" s="200"/>
      <c r="S40" s="200"/>
    </row>
    <row r="41" spans="1:19" ht="15.6" x14ac:dyDescent="0.3">
      <c r="O41" s="200"/>
      <c r="P41" s="200"/>
      <c r="Q41" s="200"/>
      <c r="R41" s="200"/>
      <c r="S41" s="200"/>
    </row>
    <row r="42" spans="1:19" ht="15.6" x14ac:dyDescent="0.3">
      <c r="O42" s="200"/>
      <c r="P42" s="200"/>
      <c r="Q42" s="200"/>
      <c r="R42" s="200"/>
      <c r="S42" s="200"/>
    </row>
    <row r="43" spans="1:19" ht="15.6" x14ac:dyDescent="0.3">
      <c r="O43" s="200"/>
      <c r="P43" s="200"/>
      <c r="Q43" s="200"/>
      <c r="R43" s="200"/>
      <c r="S43" s="200"/>
    </row>
    <row r="44" spans="1:19" ht="15.6" x14ac:dyDescent="0.3">
      <c r="L44">
        <f>SUM(L2:L43)</f>
        <v>0</v>
      </c>
      <c r="R44" s="200">
        <f>SUM(R2:R43)</f>
        <v>10396.32</v>
      </c>
      <c r="S44" s="200">
        <f>SUM(S2:S43)</f>
        <v>30.659999999999812</v>
      </c>
    </row>
    <row r="45" spans="1:19" ht="15.6" x14ac:dyDescent="0.3">
      <c r="R45" s="200">
        <f>R44/110*100</f>
        <v>9451.2000000000007</v>
      </c>
      <c r="S45" s="200">
        <f>+S44+R44</f>
        <v>10426.98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F6404-8CF0-4F92-BBF1-3BDE759304D9}">
  <dimension ref="A1:V45"/>
  <sheetViews>
    <sheetView topLeftCell="A16" workbookViewId="0">
      <selection activeCell="C42" sqref="C42:F42"/>
    </sheetView>
  </sheetViews>
  <sheetFormatPr defaultRowHeight="14.4" x14ac:dyDescent="0.3"/>
  <cols>
    <col min="1" max="1" width="12" customWidth="1"/>
    <col min="2" max="2" width="15" customWidth="1"/>
    <col min="9" max="9" width="11.109375" bestFit="1" customWidth="1"/>
    <col min="12" max="12" width="12.44140625" customWidth="1"/>
    <col min="15" max="15" width="27.5546875" customWidth="1"/>
    <col min="16" max="16" width="16.88671875" customWidth="1"/>
    <col min="17" max="17" width="11.109375" customWidth="1"/>
    <col min="18" max="18" width="10.109375" customWidth="1"/>
    <col min="19" max="19" width="17.44140625" customWidth="1"/>
  </cols>
  <sheetData>
    <row r="1" spans="1:22" x14ac:dyDescent="0.3">
      <c r="A1" s="198" t="s">
        <v>613</v>
      </c>
      <c r="B1" s="198" t="s">
        <v>614</v>
      </c>
      <c r="C1" s="198" t="s">
        <v>615</v>
      </c>
      <c r="D1" s="198" t="s">
        <v>616</v>
      </c>
      <c r="E1" s="198" t="s">
        <v>617</v>
      </c>
      <c r="F1" s="198" t="s">
        <v>618</v>
      </c>
      <c r="G1" s="198"/>
      <c r="H1" s="201" t="s">
        <v>627</v>
      </c>
      <c r="I1" s="201" t="s">
        <v>628</v>
      </c>
      <c r="J1" s="201" t="s">
        <v>629</v>
      </c>
      <c r="K1" s="201" t="s">
        <v>635</v>
      </c>
      <c r="L1" s="201" t="s">
        <v>630</v>
      </c>
      <c r="M1" s="201" t="s">
        <v>631</v>
      </c>
      <c r="N1" s="201" t="s">
        <v>632</v>
      </c>
      <c r="O1" s="201" t="s">
        <v>633</v>
      </c>
      <c r="P1" s="201" t="s">
        <v>634</v>
      </c>
      <c r="Q1" s="201" t="s">
        <v>636</v>
      </c>
      <c r="R1" s="198" t="s">
        <v>619</v>
      </c>
      <c r="S1" s="198" t="s">
        <v>620</v>
      </c>
      <c r="T1" s="198"/>
      <c r="U1" s="198"/>
      <c r="V1" s="202"/>
    </row>
    <row r="2" spans="1:22" ht="15.6" x14ac:dyDescent="0.3">
      <c r="A2">
        <v>51703071</v>
      </c>
      <c r="B2" t="s">
        <v>606</v>
      </c>
      <c r="C2">
        <v>423.87</v>
      </c>
      <c r="D2">
        <v>782.2</v>
      </c>
      <c r="E2">
        <v>77.98</v>
      </c>
      <c r="F2">
        <v>860.18</v>
      </c>
      <c r="J2" s="200" t="s">
        <v>659</v>
      </c>
      <c r="K2" t="s">
        <v>662</v>
      </c>
      <c r="N2" t="s">
        <v>625</v>
      </c>
      <c r="O2" s="200" t="str">
        <f>VLOOKUP(A2,Puma!K:T,10,FALSE)</f>
        <v>010000069452574213470</v>
      </c>
      <c r="P2" s="200">
        <v>2022</v>
      </c>
      <c r="Q2" s="200" t="s">
        <v>637</v>
      </c>
      <c r="R2" s="232">
        <f>E2*11</f>
        <v>857.78000000000009</v>
      </c>
      <c r="S2" s="200">
        <f>SUM(F2-R2)</f>
        <v>2.3999999999998636</v>
      </c>
    </row>
    <row r="3" spans="1:22" ht="15.6" x14ac:dyDescent="0.3">
      <c r="A3">
        <v>52395216</v>
      </c>
      <c r="B3" t="s">
        <v>621</v>
      </c>
      <c r="C3">
        <v>164.99</v>
      </c>
      <c r="D3">
        <v>298.95999999999998</v>
      </c>
      <c r="E3">
        <v>29.9</v>
      </c>
      <c r="F3">
        <v>328.86</v>
      </c>
      <c r="J3" s="200" t="s">
        <v>659</v>
      </c>
      <c r="K3" t="s">
        <v>662</v>
      </c>
      <c r="N3" t="s">
        <v>625</v>
      </c>
      <c r="O3" s="200" t="str">
        <f>VLOOKUP(A3,Puma!K:T,10,FALSE)</f>
        <v>010000069412574201829</v>
      </c>
      <c r="P3" s="200">
        <v>2022</v>
      </c>
      <c r="Q3" s="200" t="s">
        <v>637</v>
      </c>
      <c r="R3" s="200">
        <f>E3*11</f>
        <v>328.9</v>
      </c>
      <c r="S3" s="200">
        <f t="shared" ref="S3:S41" si="0">SUM(F3-R3)</f>
        <v>-3.999999999996362E-2</v>
      </c>
    </row>
    <row r="4" spans="1:22" ht="15.6" x14ac:dyDescent="0.3">
      <c r="A4">
        <v>56398273</v>
      </c>
      <c r="B4" t="s">
        <v>51</v>
      </c>
      <c r="C4">
        <v>41.83</v>
      </c>
      <c r="D4">
        <v>137.15</v>
      </c>
      <c r="E4">
        <v>13.67</v>
      </c>
      <c r="F4">
        <v>150.82</v>
      </c>
      <c r="J4" s="200" t="s">
        <v>659</v>
      </c>
      <c r="K4" t="s">
        <v>662</v>
      </c>
      <c r="N4" t="s">
        <v>625</v>
      </c>
      <c r="O4" s="200" t="str">
        <f>VLOOKUP(A4,Puma!K:T,10,FALSE)</f>
        <v>010000026912574200000</v>
      </c>
      <c r="P4" s="200">
        <v>2022</v>
      </c>
      <c r="Q4" s="200" t="s">
        <v>637</v>
      </c>
      <c r="R4" s="200">
        <f t="shared" ref="R4:R41" si="1">E4*11</f>
        <v>150.37</v>
      </c>
      <c r="S4" s="200">
        <f t="shared" si="0"/>
        <v>0.44999999999998863</v>
      </c>
    </row>
    <row r="5" spans="1:22" ht="15.6" x14ac:dyDescent="0.3">
      <c r="A5">
        <v>59926906</v>
      </c>
      <c r="B5" t="s">
        <v>79</v>
      </c>
      <c r="C5">
        <v>74.81</v>
      </c>
      <c r="D5">
        <v>119.88</v>
      </c>
      <c r="E5">
        <v>11.94</v>
      </c>
      <c r="F5">
        <v>131.82</v>
      </c>
      <c r="J5" s="200" t="s">
        <v>659</v>
      </c>
      <c r="K5" t="s">
        <v>662</v>
      </c>
      <c r="N5" t="s">
        <v>625</v>
      </c>
      <c r="O5" s="200" t="str">
        <f>VLOOKUP(A5,Puma!K:T,10,FALSE)</f>
        <v>010000029612574210931</v>
      </c>
      <c r="P5" s="200">
        <v>2022</v>
      </c>
      <c r="Q5" s="200" t="s">
        <v>637</v>
      </c>
      <c r="R5" s="200">
        <f t="shared" si="1"/>
        <v>131.34</v>
      </c>
      <c r="S5" s="200">
        <f t="shared" si="0"/>
        <v>0.47999999999998977</v>
      </c>
    </row>
    <row r="6" spans="1:22" ht="15.6" x14ac:dyDescent="0.3">
      <c r="A6">
        <v>66122812</v>
      </c>
      <c r="B6" t="s">
        <v>585</v>
      </c>
      <c r="C6">
        <v>509.37</v>
      </c>
      <c r="D6">
        <v>932.65</v>
      </c>
      <c r="E6">
        <v>92.96</v>
      </c>
      <c r="F6" s="199">
        <v>1025.6099999999999</v>
      </c>
      <c r="G6" s="199"/>
      <c r="J6" s="200" t="s">
        <v>659</v>
      </c>
      <c r="K6" t="s">
        <v>662</v>
      </c>
      <c r="N6" t="s">
        <v>625</v>
      </c>
      <c r="O6" s="200" t="str">
        <f>VLOOKUP(A6,Puma!K:T,10,FALSE)</f>
        <v>010000069412574201619</v>
      </c>
      <c r="P6" s="200">
        <v>2022</v>
      </c>
      <c r="Q6" s="200" t="s">
        <v>637</v>
      </c>
      <c r="R6" s="200">
        <f t="shared" si="1"/>
        <v>1022.56</v>
      </c>
      <c r="S6" s="200">
        <f t="shared" si="0"/>
        <v>3.0499999999999545</v>
      </c>
    </row>
    <row r="7" spans="1:22" ht="15.6" x14ac:dyDescent="0.3">
      <c r="A7">
        <v>18843705</v>
      </c>
      <c r="B7" t="s">
        <v>622</v>
      </c>
      <c r="C7" s="199">
        <v>1046.0999999999999</v>
      </c>
      <c r="D7" s="199">
        <v>1906.06</v>
      </c>
      <c r="E7">
        <v>190.3</v>
      </c>
      <c r="F7" s="199">
        <v>2096.36</v>
      </c>
      <c r="G7" s="199"/>
      <c r="J7" s="200" t="s">
        <v>659</v>
      </c>
      <c r="K7" t="s">
        <v>662</v>
      </c>
      <c r="N7" t="s">
        <v>625</v>
      </c>
      <c r="O7" s="200" t="str">
        <f>VLOOKUP(A7,Puma!K:T,10,FALSE)</f>
        <v>010000069412574205518</v>
      </c>
      <c r="P7" s="200">
        <v>2022</v>
      </c>
      <c r="Q7" s="200" t="s">
        <v>637</v>
      </c>
      <c r="R7" s="200">
        <f t="shared" si="1"/>
        <v>2093.3000000000002</v>
      </c>
      <c r="S7" s="200">
        <f t="shared" si="0"/>
        <v>3.0599999999999454</v>
      </c>
    </row>
    <row r="8" spans="1:22" ht="15.6" x14ac:dyDescent="0.3">
      <c r="A8">
        <v>21483721</v>
      </c>
      <c r="B8" s="199" t="s">
        <v>157</v>
      </c>
      <c r="C8">
        <v>150.86000000000001</v>
      </c>
      <c r="D8">
        <v>275.58999999999997</v>
      </c>
      <c r="E8">
        <v>27.36</v>
      </c>
      <c r="F8">
        <v>302.95</v>
      </c>
      <c r="I8" s="199"/>
      <c r="J8" s="200" t="s">
        <v>659</v>
      </c>
      <c r="K8" t="s">
        <v>662</v>
      </c>
      <c r="N8" t="s">
        <v>625</v>
      </c>
      <c r="O8" s="200" t="str">
        <f>VLOOKUP(A8,Puma!K:T,10,FALSE)</f>
        <v>010000069452574201623</v>
      </c>
      <c r="P8" s="200">
        <v>2022</v>
      </c>
      <c r="Q8" s="200" t="s">
        <v>637</v>
      </c>
      <c r="R8" s="200">
        <f t="shared" si="1"/>
        <v>300.95999999999998</v>
      </c>
      <c r="S8" s="200">
        <f t="shared" si="0"/>
        <v>1.9900000000000091</v>
      </c>
    </row>
    <row r="9" spans="1:22" ht="15.6" x14ac:dyDescent="0.3">
      <c r="A9">
        <v>22004583</v>
      </c>
      <c r="B9" t="s">
        <v>163</v>
      </c>
      <c r="C9">
        <v>283.91000000000003</v>
      </c>
      <c r="D9">
        <v>536.16999999999996</v>
      </c>
      <c r="E9">
        <v>53.3</v>
      </c>
      <c r="F9">
        <v>589.47</v>
      </c>
      <c r="J9" t="s">
        <v>639</v>
      </c>
      <c r="K9" t="s">
        <v>662</v>
      </c>
      <c r="N9" t="s">
        <v>625</v>
      </c>
      <c r="O9" s="200" t="str">
        <f>VLOOKUP(A9,Puma!K:T,10,FALSE)</f>
        <v>010000069452574206519</v>
      </c>
      <c r="P9" s="200">
        <v>2022</v>
      </c>
      <c r="Q9" s="200" t="s">
        <v>637</v>
      </c>
      <c r="R9" s="200">
        <f t="shared" si="1"/>
        <v>586.29999999999995</v>
      </c>
      <c r="S9" s="200">
        <f t="shared" si="0"/>
        <v>3.1700000000000728</v>
      </c>
    </row>
    <row r="10" spans="1:22" ht="15.6" x14ac:dyDescent="0.3">
      <c r="A10">
        <v>22143928</v>
      </c>
      <c r="B10" t="s">
        <v>171</v>
      </c>
      <c r="C10">
        <v>196.19</v>
      </c>
      <c r="D10">
        <v>361.26</v>
      </c>
      <c r="E10">
        <v>35.979999999999997</v>
      </c>
      <c r="F10">
        <v>397.24</v>
      </c>
      <c r="J10" t="s">
        <v>639</v>
      </c>
      <c r="K10" t="s">
        <v>662</v>
      </c>
      <c r="N10" t="s">
        <v>625</v>
      </c>
      <c r="O10" s="200" t="str">
        <f>VLOOKUP(A10,Puma!K:T,10,FALSE)</f>
        <v>010000069412574202269</v>
      </c>
      <c r="P10" s="200">
        <v>2022</v>
      </c>
      <c r="Q10" s="200" t="s">
        <v>637</v>
      </c>
      <c r="R10" s="200">
        <f t="shared" si="1"/>
        <v>395.78</v>
      </c>
      <c r="S10" s="200">
        <f t="shared" si="0"/>
        <v>1.4600000000000364</v>
      </c>
    </row>
    <row r="11" spans="1:22" ht="15.6" x14ac:dyDescent="0.3">
      <c r="A11">
        <v>22257561</v>
      </c>
      <c r="B11" t="s">
        <v>177</v>
      </c>
      <c r="C11">
        <v>98.81</v>
      </c>
      <c r="D11">
        <v>171.3</v>
      </c>
      <c r="E11">
        <v>17.13</v>
      </c>
      <c r="F11">
        <v>188.43</v>
      </c>
      <c r="J11" t="s">
        <v>639</v>
      </c>
      <c r="K11" t="s">
        <v>662</v>
      </c>
      <c r="N11" t="s">
        <v>625</v>
      </c>
      <c r="O11" s="200" t="str">
        <f>VLOOKUP(A11,Puma!K:T,10,FALSE)</f>
        <v>010000069452574201623</v>
      </c>
      <c r="P11" s="200">
        <v>2022</v>
      </c>
      <c r="Q11" s="200" t="s">
        <v>637</v>
      </c>
      <c r="R11" s="200">
        <f t="shared" si="1"/>
        <v>188.42999999999998</v>
      </c>
      <c r="S11" s="200">
        <v>0</v>
      </c>
    </row>
    <row r="12" spans="1:22" ht="15.6" x14ac:dyDescent="0.3">
      <c r="A12">
        <v>23982316</v>
      </c>
      <c r="B12" t="s">
        <v>188</v>
      </c>
      <c r="C12">
        <v>109.25</v>
      </c>
      <c r="D12">
        <v>191.09</v>
      </c>
      <c r="E12">
        <v>19.059999999999999</v>
      </c>
      <c r="F12">
        <v>210.15</v>
      </c>
      <c r="J12" t="s">
        <v>639</v>
      </c>
      <c r="K12" t="s">
        <v>662</v>
      </c>
      <c r="N12" t="s">
        <v>625</v>
      </c>
      <c r="O12" s="200" t="str">
        <f>VLOOKUP(A12,Puma!K:T,10,FALSE)</f>
        <v>010000036312574200000</v>
      </c>
      <c r="P12" s="200">
        <v>2022</v>
      </c>
      <c r="Q12" s="200" t="s">
        <v>637</v>
      </c>
      <c r="R12" s="200">
        <f t="shared" si="1"/>
        <v>209.66</v>
      </c>
      <c r="S12" s="200">
        <f t="shared" si="0"/>
        <v>0.49000000000000909</v>
      </c>
    </row>
    <row r="13" spans="1:22" ht="15.6" x14ac:dyDescent="0.3">
      <c r="A13">
        <v>27398220</v>
      </c>
      <c r="B13" t="s">
        <v>217</v>
      </c>
      <c r="C13">
        <v>142.4</v>
      </c>
      <c r="D13">
        <v>264</v>
      </c>
      <c r="E13">
        <v>26.3</v>
      </c>
      <c r="F13">
        <v>290.3</v>
      </c>
      <c r="J13" t="s">
        <v>639</v>
      </c>
      <c r="K13" t="s">
        <v>662</v>
      </c>
      <c r="N13" t="s">
        <v>625</v>
      </c>
      <c r="O13" s="200" t="str">
        <f>VLOOKUP(A13,Puma!K:T,10,FALSE)</f>
        <v>010000069452574210795</v>
      </c>
      <c r="P13" s="200">
        <v>2022</v>
      </c>
      <c r="Q13" s="200" t="s">
        <v>637</v>
      </c>
      <c r="R13" s="200">
        <f t="shared" si="1"/>
        <v>289.3</v>
      </c>
      <c r="S13" s="200">
        <f t="shared" si="0"/>
        <v>1</v>
      </c>
    </row>
    <row r="14" spans="1:22" ht="15.6" x14ac:dyDescent="0.3">
      <c r="A14">
        <v>28680360</v>
      </c>
      <c r="B14" t="s">
        <v>222</v>
      </c>
      <c r="C14">
        <v>35.14</v>
      </c>
      <c r="D14">
        <v>52.93</v>
      </c>
      <c r="E14">
        <v>5.19</v>
      </c>
      <c r="F14">
        <v>58.12</v>
      </c>
      <c r="J14" t="s">
        <v>639</v>
      </c>
      <c r="K14" t="s">
        <v>662</v>
      </c>
      <c r="N14" t="s">
        <v>625</v>
      </c>
      <c r="O14" s="200" t="str">
        <f>VLOOKUP(A14,Puma!K:T,10,FALSE)</f>
        <v>010000069412574201616</v>
      </c>
      <c r="P14" s="200">
        <v>2022</v>
      </c>
      <c r="Q14" s="200" t="s">
        <v>637</v>
      </c>
      <c r="R14" s="200">
        <f t="shared" si="1"/>
        <v>57.09</v>
      </c>
      <c r="S14" s="200">
        <f t="shared" si="0"/>
        <v>1.029999999999994</v>
      </c>
    </row>
    <row r="15" spans="1:22" ht="15.6" x14ac:dyDescent="0.3">
      <c r="A15">
        <v>50199883</v>
      </c>
      <c r="B15" t="s">
        <v>234</v>
      </c>
      <c r="C15">
        <v>24.37</v>
      </c>
      <c r="D15">
        <v>44.79</v>
      </c>
      <c r="E15">
        <v>4.43</v>
      </c>
      <c r="F15">
        <v>49.22</v>
      </c>
      <c r="J15" t="s">
        <v>639</v>
      </c>
      <c r="K15" t="s">
        <v>662</v>
      </c>
      <c r="N15" t="s">
        <v>625</v>
      </c>
      <c r="O15" s="200" t="str">
        <f>VLOOKUP(A15,Puma!K:T,10,FALSE)</f>
        <v>010000069452574201612</v>
      </c>
      <c r="P15" s="200">
        <v>2022</v>
      </c>
      <c r="Q15" s="200" t="s">
        <v>637</v>
      </c>
      <c r="R15" s="200">
        <f t="shared" si="1"/>
        <v>48.73</v>
      </c>
      <c r="S15" s="200">
        <f t="shared" si="0"/>
        <v>0.49000000000000199</v>
      </c>
    </row>
    <row r="16" spans="1:22" ht="15.6" x14ac:dyDescent="0.3">
      <c r="A16">
        <v>50979037</v>
      </c>
      <c r="B16" t="s">
        <v>240</v>
      </c>
      <c r="C16">
        <v>316.29000000000002</v>
      </c>
      <c r="D16">
        <v>596.32000000000005</v>
      </c>
      <c r="E16">
        <v>59.38</v>
      </c>
      <c r="F16">
        <v>655.7</v>
      </c>
      <c r="J16" t="s">
        <v>639</v>
      </c>
      <c r="K16" t="s">
        <v>662</v>
      </c>
      <c r="N16" t="s">
        <v>625</v>
      </c>
      <c r="O16" s="200" t="str">
        <f>VLOOKUP(A16,Puma!K:T,10,FALSE)</f>
        <v>010000069452574215008</v>
      </c>
      <c r="P16" s="200">
        <v>2022</v>
      </c>
      <c r="Q16" s="200" t="s">
        <v>637</v>
      </c>
      <c r="R16" s="200">
        <f t="shared" si="1"/>
        <v>653.18000000000006</v>
      </c>
      <c r="S16" s="200">
        <f t="shared" si="0"/>
        <v>2.5199999999999818</v>
      </c>
    </row>
    <row r="17" spans="1:19" ht="15.6" x14ac:dyDescent="0.3">
      <c r="A17">
        <v>51513348</v>
      </c>
      <c r="B17" t="s">
        <v>244</v>
      </c>
      <c r="C17">
        <v>310.06</v>
      </c>
      <c r="D17">
        <v>564.61</v>
      </c>
      <c r="E17">
        <v>56.25</v>
      </c>
      <c r="F17">
        <v>620.86</v>
      </c>
      <c r="J17" t="s">
        <v>639</v>
      </c>
      <c r="K17" t="s">
        <v>662</v>
      </c>
      <c r="N17" t="s">
        <v>625</v>
      </c>
      <c r="O17" s="200" t="str">
        <f>VLOOKUP(A17,Puma!K:T,10,FALSE)</f>
        <v>010000069452574201837</v>
      </c>
      <c r="P17" s="200">
        <v>2022</v>
      </c>
      <c r="Q17" s="200" t="s">
        <v>637</v>
      </c>
      <c r="R17" s="200">
        <f t="shared" si="1"/>
        <v>618.75</v>
      </c>
      <c r="S17" s="200">
        <f t="shared" si="0"/>
        <v>2.1100000000000136</v>
      </c>
    </row>
    <row r="18" spans="1:19" ht="15.6" x14ac:dyDescent="0.3">
      <c r="A18">
        <v>51908522</v>
      </c>
      <c r="B18" t="s">
        <v>256</v>
      </c>
      <c r="C18">
        <v>294.92</v>
      </c>
      <c r="D18">
        <v>556.61</v>
      </c>
      <c r="E18">
        <v>55.6</v>
      </c>
      <c r="F18">
        <v>612.21</v>
      </c>
      <c r="J18" t="s">
        <v>639</v>
      </c>
      <c r="K18" t="s">
        <v>662</v>
      </c>
      <c r="N18" t="s">
        <v>625</v>
      </c>
      <c r="O18" s="200" t="str">
        <f>VLOOKUP(A18,Puma!K:T,10,FALSE)</f>
        <v>010000070952574202267</v>
      </c>
      <c r="P18" s="200">
        <v>2022</v>
      </c>
      <c r="Q18" s="200" t="s">
        <v>637</v>
      </c>
      <c r="R18" s="200">
        <f t="shared" si="1"/>
        <v>611.6</v>
      </c>
      <c r="S18" s="200">
        <f t="shared" si="0"/>
        <v>0.61000000000001364</v>
      </c>
    </row>
    <row r="19" spans="1:19" ht="15.6" x14ac:dyDescent="0.3">
      <c r="A19">
        <v>52119871</v>
      </c>
      <c r="B19" t="s">
        <v>258</v>
      </c>
      <c r="C19">
        <v>148.13</v>
      </c>
      <c r="D19">
        <v>275.29000000000002</v>
      </c>
      <c r="E19">
        <v>27.37</v>
      </c>
      <c r="F19">
        <v>302.66000000000003</v>
      </c>
      <c r="J19" t="s">
        <v>639</v>
      </c>
      <c r="K19" t="s">
        <v>662</v>
      </c>
      <c r="N19" t="s">
        <v>625</v>
      </c>
      <c r="O19" s="200" t="str">
        <f>VLOOKUP(A19,Puma!K:T,10,FALSE)</f>
        <v>010000069412574205511</v>
      </c>
      <c r="P19" s="200">
        <v>2022</v>
      </c>
      <c r="Q19" s="200" t="s">
        <v>637</v>
      </c>
      <c r="R19" s="200">
        <f t="shared" si="1"/>
        <v>301.07</v>
      </c>
      <c r="S19" s="200">
        <f t="shared" si="0"/>
        <v>1.5900000000000318</v>
      </c>
    </row>
    <row r="20" spans="1:19" ht="15.6" x14ac:dyDescent="0.3">
      <c r="A20">
        <v>52341178</v>
      </c>
      <c r="B20" t="s">
        <v>262</v>
      </c>
      <c r="C20">
        <v>140.78</v>
      </c>
      <c r="D20">
        <v>259.41000000000003</v>
      </c>
      <c r="E20">
        <v>25.88</v>
      </c>
      <c r="F20">
        <v>285.29000000000002</v>
      </c>
      <c r="J20" t="s">
        <v>639</v>
      </c>
      <c r="K20" t="s">
        <v>662</v>
      </c>
      <c r="N20" t="s">
        <v>625</v>
      </c>
      <c r="O20" s="200" t="str">
        <f>VLOOKUP(A20,Puma!K:T,10,FALSE)</f>
        <v>010000069452574201834</v>
      </c>
      <c r="P20" s="200">
        <v>2022</v>
      </c>
      <c r="Q20" s="200" t="s">
        <v>637</v>
      </c>
      <c r="R20" s="200">
        <f t="shared" si="1"/>
        <v>284.68</v>
      </c>
      <c r="S20" s="200">
        <f t="shared" si="0"/>
        <v>0.61000000000001364</v>
      </c>
    </row>
    <row r="21" spans="1:19" ht="15.6" x14ac:dyDescent="0.3">
      <c r="A21">
        <v>54212526</v>
      </c>
      <c r="B21" t="s">
        <v>270</v>
      </c>
      <c r="C21">
        <v>358.17</v>
      </c>
      <c r="D21">
        <v>668.97</v>
      </c>
      <c r="E21">
        <v>66.69</v>
      </c>
      <c r="F21">
        <v>735.66</v>
      </c>
      <c r="J21" t="s">
        <v>639</v>
      </c>
      <c r="K21" t="s">
        <v>662</v>
      </c>
      <c r="N21" t="s">
        <v>625</v>
      </c>
      <c r="O21" s="200" t="str">
        <f>VLOOKUP(A21,Puma!K:T,10,FALSE)</f>
        <v>010000022112574200000</v>
      </c>
      <c r="P21" s="200">
        <v>2022</v>
      </c>
      <c r="Q21" s="200" t="s">
        <v>637</v>
      </c>
      <c r="R21" s="200">
        <f t="shared" si="1"/>
        <v>733.58999999999992</v>
      </c>
      <c r="S21" s="200">
        <f t="shared" si="0"/>
        <v>2.07000000000005</v>
      </c>
    </row>
    <row r="22" spans="1:19" ht="15.6" x14ac:dyDescent="0.3">
      <c r="A22">
        <v>55678824</v>
      </c>
      <c r="B22" t="s">
        <v>275</v>
      </c>
      <c r="C22">
        <v>229.7</v>
      </c>
      <c r="D22">
        <v>403.13</v>
      </c>
      <c r="E22">
        <v>40.32</v>
      </c>
      <c r="F22">
        <v>443.45</v>
      </c>
      <c r="J22" t="s">
        <v>639</v>
      </c>
      <c r="K22" t="s">
        <v>662</v>
      </c>
      <c r="N22" t="s">
        <v>625</v>
      </c>
      <c r="O22" s="200" t="str">
        <f>VLOOKUP(A22,Puma!K:T,10,FALSE)</f>
        <v>010000069452574200821</v>
      </c>
      <c r="P22" s="200">
        <v>2022</v>
      </c>
      <c r="Q22" s="200" t="s">
        <v>637</v>
      </c>
      <c r="R22" s="200">
        <f t="shared" si="1"/>
        <v>443.52</v>
      </c>
      <c r="S22" s="200">
        <f t="shared" si="0"/>
        <v>-6.9999999999993179E-2</v>
      </c>
    </row>
    <row r="23" spans="1:19" ht="15.6" x14ac:dyDescent="0.3">
      <c r="A23">
        <v>55966989</v>
      </c>
      <c r="B23" t="s">
        <v>285</v>
      </c>
      <c r="C23">
        <v>184.6</v>
      </c>
      <c r="D23">
        <v>338.33</v>
      </c>
      <c r="E23">
        <v>33.74</v>
      </c>
      <c r="F23">
        <v>372.07</v>
      </c>
      <c r="J23" t="s">
        <v>639</v>
      </c>
      <c r="K23" t="s">
        <v>662</v>
      </c>
      <c r="N23" t="s">
        <v>625</v>
      </c>
      <c r="O23" s="200" t="str">
        <f>VLOOKUP(A23,Puma!K:T,10,FALSE)</f>
        <v>010000069452574201617</v>
      </c>
      <c r="P23" s="200">
        <v>2022</v>
      </c>
      <c r="Q23" s="200" t="s">
        <v>637</v>
      </c>
      <c r="R23" s="200">
        <f t="shared" si="1"/>
        <v>371.14000000000004</v>
      </c>
      <c r="S23" s="200">
        <f t="shared" si="0"/>
        <v>0.92999999999994998</v>
      </c>
    </row>
    <row r="24" spans="1:19" ht="15.6" x14ac:dyDescent="0.3">
      <c r="A24">
        <v>57690058</v>
      </c>
      <c r="B24" t="s">
        <v>292</v>
      </c>
      <c r="C24" s="199">
        <v>104.46</v>
      </c>
      <c r="D24">
        <v>185.36</v>
      </c>
      <c r="E24">
        <v>18.489999999999998</v>
      </c>
      <c r="F24">
        <v>203.85</v>
      </c>
      <c r="J24" t="s">
        <v>639</v>
      </c>
      <c r="K24" t="s">
        <v>662</v>
      </c>
      <c r="N24" t="s">
        <v>625</v>
      </c>
      <c r="O24" s="200" t="str">
        <f>VLOOKUP(A24,Puma!K:T,10,FALSE)</f>
        <v>010000069452574201620</v>
      </c>
      <c r="P24" s="200">
        <v>2022</v>
      </c>
      <c r="Q24" s="200" t="s">
        <v>637</v>
      </c>
      <c r="R24" s="200">
        <f t="shared" si="1"/>
        <v>203.39</v>
      </c>
      <c r="S24" s="200">
        <f t="shared" si="0"/>
        <v>0.46000000000000796</v>
      </c>
    </row>
    <row r="25" spans="1:19" ht="15.6" x14ac:dyDescent="0.3">
      <c r="A25">
        <v>57940180</v>
      </c>
      <c r="B25" t="s">
        <v>658</v>
      </c>
      <c r="C25">
        <v>163.83000000000001</v>
      </c>
      <c r="D25">
        <v>301.76</v>
      </c>
      <c r="E25">
        <v>30.13</v>
      </c>
      <c r="F25">
        <v>331.89</v>
      </c>
      <c r="J25" t="s">
        <v>639</v>
      </c>
      <c r="K25" t="s">
        <v>662</v>
      </c>
      <c r="N25" t="s">
        <v>625</v>
      </c>
      <c r="O25" s="200" t="str">
        <f>VLOOKUP(A25,Puma!K:T,10,FALSE)</f>
        <v>010000069412574205513</v>
      </c>
      <c r="P25" s="200">
        <v>2022</v>
      </c>
      <c r="Q25" s="200" t="s">
        <v>637</v>
      </c>
      <c r="R25" s="200">
        <f t="shared" si="1"/>
        <v>331.43</v>
      </c>
      <c r="S25" s="200">
        <f t="shared" si="0"/>
        <v>0.45999999999997954</v>
      </c>
    </row>
    <row r="26" spans="1:19" ht="15.6" x14ac:dyDescent="0.3">
      <c r="A26">
        <v>59114834</v>
      </c>
      <c r="B26">
        <v>9403</v>
      </c>
      <c r="C26">
        <v>66.959999999999994</v>
      </c>
      <c r="D26">
        <v>149.82</v>
      </c>
      <c r="F26">
        <v>149.82</v>
      </c>
      <c r="J26" t="s">
        <v>639</v>
      </c>
      <c r="K26" t="s">
        <v>662</v>
      </c>
      <c r="N26" t="s">
        <v>625</v>
      </c>
      <c r="O26" s="200" t="str">
        <f>VLOOKUP(A26,Puma!K:T,10,FALSE)</f>
        <v>010000069452574212154</v>
      </c>
      <c r="P26" s="200">
        <v>2022</v>
      </c>
      <c r="Q26" s="200" t="s">
        <v>637</v>
      </c>
      <c r="R26" s="200">
        <f t="shared" si="1"/>
        <v>0</v>
      </c>
      <c r="S26" s="200">
        <f t="shared" si="0"/>
        <v>149.82</v>
      </c>
    </row>
    <row r="27" spans="1:19" ht="15.6" x14ac:dyDescent="0.3">
      <c r="A27">
        <v>59189919</v>
      </c>
      <c r="B27" t="s">
        <v>623</v>
      </c>
      <c r="C27">
        <v>250.17</v>
      </c>
      <c r="D27">
        <v>462.62</v>
      </c>
      <c r="E27">
        <v>46.16</v>
      </c>
      <c r="F27">
        <v>508.78</v>
      </c>
      <c r="J27" t="s">
        <v>639</v>
      </c>
      <c r="K27" t="s">
        <v>662</v>
      </c>
      <c r="N27" t="s">
        <v>625</v>
      </c>
      <c r="O27" s="200" t="str">
        <f>VLOOKUP(A27,Puma!K:T,10,FALSE)</f>
        <v>010000069452574201835</v>
      </c>
      <c r="P27" s="200">
        <v>2022</v>
      </c>
      <c r="Q27" s="200" t="s">
        <v>637</v>
      </c>
      <c r="R27" s="200">
        <f t="shared" si="1"/>
        <v>507.76</v>
      </c>
      <c r="S27" s="200">
        <f t="shared" si="0"/>
        <v>1.0199999999999818</v>
      </c>
    </row>
    <row r="28" spans="1:19" ht="15.6" x14ac:dyDescent="0.3">
      <c r="A28">
        <v>59358969</v>
      </c>
      <c r="B28" t="s">
        <v>300</v>
      </c>
      <c r="C28">
        <v>177.65</v>
      </c>
      <c r="D28" s="199">
        <v>317.33</v>
      </c>
      <c r="E28">
        <v>31.68</v>
      </c>
      <c r="F28">
        <v>349.01</v>
      </c>
      <c r="J28" t="s">
        <v>639</v>
      </c>
      <c r="K28" t="s">
        <v>662</v>
      </c>
      <c r="N28" t="s">
        <v>625</v>
      </c>
      <c r="O28" s="200" t="str">
        <f>VLOOKUP(A28,Puma!K:T,10,FALSE)</f>
        <v>010000069412574202269</v>
      </c>
      <c r="P28" s="200">
        <v>2022</v>
      </c>
      <c r="Q28" s="200" t="s">
        <v>637</v>
      </c>
      <c r="R28" s="200">
        <f t="shared" si="1"/>
        <v>348.48</v>
      </c>
      <c r="S28" s="200">
        <f t="shared" si="0"/>
        <v>0.52999999999997272</v>
      </c>
    </row>
    <row r="29" spans="1:19" ht="15.6" x14ac:dyDescent="0.3">
      <c r="A29">
        <v>60165833</v>
      </c>
      <c r="B29" t="s">
        <v>306</v>
      </c>
      <c r="C29">
        <v>272.44</v>
      </c>
      <c r="D29">
        <v>501.94</v>
      </c>
      <c r="E29">
        <v>50.09</v>
      </c>
      <c r="F29">
        <v>552.03</v>
      </c>
      <c r="J29" t="s">
        <v>639</v>
      </c>
      <c r="K29" t="s">
        <v>662</v>
      </c>
      <c r="N29" t="s">
        <v>625</v>
      </c>
      <c r="O29" s="200" t="str">
        <f>VLOOKUP(A29,Puma!K:T,10,FALSE)</f>
        <v>010000069412574201624</v>
      </c>
      <c r="P29" s="200">
        <v>2022</v>
      </c>
      <c r="Q29" s="200" t="s">
        <v>637</v>
      </c>
      <c r="R29" s="200">
        <f t="shared" si="1"/>
        <v>550.99</v>
      </c>
      <c r="S29" s="200">
        <f t="shared" si="0"/>
        <v>1.0399999999999636</v>
      </c>
    </row>
    <row r="30" spans="1:19" ht="15.6" x14ac:dyDescent="0.3">
      <c r="A30">
        <v>60218475</v>
      </c>
      <c r="B30" t="s">
        <v>310</v>
      </c>
      <c r="C30">
        <v>166.07</v>
      </c>
      <c r="D30">
        <v>307.95</v>
      </c>
      <c r="E30">
        <v>30.69</v>
      </c>
      <c r="F30">
        <v>338.64</v>
      </c>
      <c r="J30" t="s">
        <v>639</v>
      </c>
      <c r="K30" t="s">
        <v>662</v>
      </c>
      <c r="N30" t="s">
        <v>625</v>
      </c>
      <c r="O30" s="200" t="str">
        <f>VLOOKUP(A30,Puma!K:T,10,FALSE)</f>
        <v>010000069452574208204</v>
      </c>
      <c r="P30" s="200">
        <v>2022</v>
      </c>
      <c r="Q30" s="200" t="s">
        <v>637</v>
      </c>
      <c r="R30" s="200">
        <f t="shared" si="1"/>
        <v>337.59000000000003</v>
      </c>
      <c r="S30" s="200">
        <f t="shared" si="0"/>
        <v>1.0499999999999545</v>
      </c>
    </row>
    <row r="31" spans="1:19" ht="15.6" x14ac:dyDescent="0.3">
      <c r="A31">
        <v>60355558</v>
      </c>
      <c r="B31" t="s">
        <v>314</v>
      </c>
      <c r="C31">
        <v>96.28</v>
      </c>
      <c r="D31">
        <v>179.85</v>
      </c>
      <c r="E31">
        <v>17.93</v>
      </c>
      <c r="F31">
        <v>197.78</v>
      </c>
      <c r="J31" t="s">
        <v>639</v>
      </c>
      <c r="K31" t="s">
        <v>662</v>
      </c>
      <c r="N31" t="s">
        <v>625</v>
      </c>
      <c r="O31" s="200" t="str">
        <f>VLOOKUP(A31,Puma!K:T,10,FALSE)</f>
        <v>010000069452574201834</v>
      </c>
      <c r="P31" s="200">
        <v>2022</v>
      </c>
      <c r="Q31" s="200" t="s">
        <v>637</v>
      </c>
      <c r="R31" s="200">
        <f t="shared" si="1"/>
        <v>197.23</v>
      </c>
      <c r="S31" s="200">
        <f t="shared" si="0"/>
        <v>0.55000000000001137</v>
      </c>
    </row>
    <row r="32" spans="1:19" ht="15.6" x14ac:dyDescent="0.3">
      <c r="A32">
        <v>61168224</v>
      </c>
      <c r="B32" t="s">
        <v>323</v>
      </c>
      <c r="C32" s="199">
        <v>25.19</v>
      </c>
      <c r="D32">
        <v>38.26</v>
      </c>
      <c r="E32">
        <v>3.78</v>
      </c>
      <c r="F32">
        <v>42.04</v>
      </c>
      <c r="J32" t="s">
        <v>639</v>
      </c>
      <c r="K32" t="s">
        <v>662</v>
      </c>
      <c r="N32" t="s">
        <v>625</v>
      </c>
      <c r="O32" s="200" t="str">
        <f>VLOOKUP(A32,Puma!K:T,10,FALSE)</f>
        <v>010000069412574201614</v>
      </c>
      <c r="P32" s="200">
        <v>2022</v>
      </c>
      <c r="Q32" s="200" t="s">
        <v>637</v>
      </c>
      <c r="R32" s="200">
        <f t="shared" si="1"/>
        <v>41.58</v>
      </c>
      <c r="S32" s="200">
        <f t="shared" si="0"/>
        <v>0.46000000000000085</v>
      </c>
    </row>
    <row r="33" spans="1:19" ht="15.6" x14ac:dyDescent="0.3">
      <c r="A33">
        <v>61552500</v>
      </c>
      <c r="B33" t="s">
        <v>329</v>
      </c>
      <c r="C33" s="199">
        <v>1320.22</v>
      </c>
      <c r="D33" s="199">
        <v>2454.5300000000002</v>
      </c>
      <c r="E33">
        <v>245.35</v>
      </c>
      <c r="F33" s="199">
        <v>2699.88</v>
      </c>
      <c r="J33" t="s">
        <v>639</v>
      </c>
      <c r="K33" t="s">
        <v>662</v>
      </c>
      <c r="N33" t="s">
        <v>625</v>
      </c>
      <c r="O33" s="200" t="str">
        <f>VLOOKUP(A33,Puma!K:T,10,FALSE)</f>
        <v>010000069412574205510</v>
      </c>
      <c r="P33" s="200">
        <v>2022</v>
      </c>
      <c r="Q33" s="200" t="s">
        <v>637</v>
      </c>
      <c r="R33" s="200">
        <f t="shared" si="1"/>
        <v>2698.85</v>
      </c>
      <c r="S33" s="200">
        <f t="shared" si="0"/>
        <v>1.0300000000002001</v>
      </c>
    </row>
    <row r="34" spans="1:19" ht="15.6" x14ac:dyDescent="0.3">
      <c r="A34">
        <v>61635289</v>
      </c>
      <c r="B34" t="s">
        <v>183</v>
      </c>
      <c r="C34">
        <v>272.39999999999998</v>
      </c>
      <c r="D34">
        <v>414.32</v>
      </c>
      <c r="E34">
        <v>41.33</v>
      </c>
      <c r="F34">
        <v>455.65</v>
      </c>
      <c r="J34" t="s">
        <v>639</v>
      </c>
      <c r="K34" t="s">
        <v>662</v>
      </c>
      <c r="N34" t="s">
        <v>625</v>
      </c>
      <c r="O34" s="200" t="str">
        <f>VLOOKUP(A34,Puma!K:T,10,FALSE)</f>
        <v>010000069452574201835</v>
      </c>
      <c r="P34" s="200">
        <v>2022</v>
      </c>
      <c r="Q34" s="200" t="s">
        <v>637</v>
      </c>
      <c r="R34" s="200">
        <f t="shared" si="1"/>
        <v>454.63</v>
      </c>
      <c r="S34" s="200">
        <f t="shared" si="0"/>
        <v>1.0199999999999818</v>
      </c>
    </row>
    <row r="35" spans="1:19" ht="15.6" x14ac:dyDescent="0.3">
      <c r="A35">
        <v>61714324</v>
      </c>
      <c r="B35" t="s">
        <v>334</v>
      </c>
      <c r="C35">
        <v>24.72</v>
      </c>
      <c r="D35">
        <v>43.76</v>
      </c>
      <c r="E35">
        <v>4.37</v>
      </c>
      <c r="F35">
        <v>48.13</v>
      </c>
      <c r="J35" t="s">
        <v>639</v>
      </c>
      <c r="K35" t="s">
        <v>662</v>
      </c>
      <c r="N35" t="s">
        <v>625</v>
      </c>
      <c r="O35" s="200" t="str">
        <f>VLOOKUP(A35,Puma!K:T,10,FALSE)</f>
        <v>010000069412574201621</v>
      </c>
      <c r="P35" s="200">
        <v>2022</v>
      </c>
      <c r="Q35" s="200" t="s">
        <v>637</v>
      </c>
      <c r="R35" s="200">
        <f t="shared" si="1"/>
        <v>48.07</v>
      </c>
      <c r="S35" s="200">
        <f t="shared" si="0"/>
        <v>6.0000000000002274E-2</v>
      </c>
    </row>
    <row r="36" spans="1:19" ht="15.6" x14ac:dyDescent="0.3">
      <c r="A36">
        <v>61796156</v>
      </c>
      <c r="B36" t="s">
        <v>338</v>
      </c>
      <c r="C36">
        <v>79.489999999999995</v>
      </c>
      <c r="D36">
        <v>149.32</v>
      </c>
      <c r="E36">
        <v>14.83</v>
      </c>
      <c r="F36">
        <v>164.15</v>
      </c>
      <c r="J36" t="s">
        <v>639</v>
      </c>
      <c r="K36" t="s">
        <v>662</v>
      </c>
      <c r="N36" t="s">
        <v>625</v>
      </c>
      <c r="O36" s="200" t="str">
        <f>VLOOKUP(A36,Puma!K:T,10,FALSE)</f>
        <v>010000069452574202273</v>
      </c>
      <c r="P36" s="200">
        <v>2022</v>
      </c>
      <c r="Q36" s="200" t="s">
        <v>637</v>
      </c>
      <c r="R36" s="200">
        <f t="shared" si="1"/>
        <v>163.13</v>
      </c>
      <c r="S36" s="200">
        <f t="shared" si="0"/>
        <v>1.0200000000000102</v>
      </c>
    </row>
    <row r="37" spans="1:19" ht="15.6" x14ac:dyDescent="0.3">
      <c r="A37">
        <v>62817308</v>
      </c>
      <c r="B37" t="s">
        <v>343</v>
      </c>
      <c r="C37">
        <v>108.74</v>
      </c>
      <c r="D37">
        <v>192.24</v>
      </c>
      <c r="E37">
        <v>19.02</v>
      </c>
      <c r="F37">
        <v>211.26</v>
      </c>
      <c r="J37" t="s">
        <v>639</v>
      </c>
      <c r="K37" t="s">
        <v>662</v>
      </c>
      <c r="N37" t="s">
        <v>625</v>
      </c>
      <c r="O37" s="200" t="str">
        <f>VLOOKUP(A37,Puma!K:T,10,FALSE)</f>
        <v>010000069412574201833</v>
      </c>
      <c r="P37" s="200">
        <v>2022</v>
      </c>
      <c r="Q37" s="200" t="s">
        <v>637</v>
      </c>
      <c r="R37" s="200">
        <f t="shared" si="1"/>
        <v>209.22</v>
      </c>
      <c r="S37" s="200">
        <f t="shared" si="0"/>
        <v>2.039999999999992</v>
      </c>
    </row>
    <row r="38" spans="1:19" ht="15.6" x14ac:dyDescent="0.3">
      <c r="A38">
        <v>63312499</v>
      </c>
      <c r="B38" t="s">
        <v>348</v>
      </c>
      <c r="C38">
        <v>154.13999999999999</v>
      </c>
      <c r="D38">
        <v>284.52</v>
      </c>
      <c r="E38">
        <v>28.3</v>
      </c>
      <c r="F38">
        <v>312.82</v>
      </c>
      <c r="J38" t="s">
        <v>639</v>
      </c>
      <c r="K38" t="s">
        <v>662</v>
      </c>
      <c r="N38" t="s">
        <v>625</v>
      </c>
      <c r="O38" s="200" t="str">
        <f>VLOOKUP(A38,Puma!K:T,10,FALSE)</f>
        <v>010000069412574201625</v>
      </c>
      <c r="P38" s="200">
        <v>2022</v>
      </c>
      <c r="Q38" s="200" t="s">
        <v>637</v>
      </c>
      <c r="R38" s="200">
        <f t="shared" si="1"/>
        <v>311.3</v>
      </c>
      <c r="S38" s="200">
        <f t="shared" si="0"/>
        <v>1.5199999999999818</v>
      </c>
    </row>
    <row r="39" spans="1:19" ht="15.6" x14ac:dyDescent="0.3">
      <c r="A39">
        <v>63565435</v>
      </c>
      <c r="B39" t="s">
        <v>352</v>
      </c>
      <c r="C39">
        <v>387.94</v>
      </c>
      <c r="D39">
        <v>725.71</v>
      </c>
      <c r="E39">
        <v>72.52</v>
      </c>
      <c r="F39">
        <v>798.23</v>
      </c>
      <c r="J39" t="s">
        <v>659</v>
      </c>
      <c r="K39" t="s">
        <v>662</v>
      </c>
      <c r="N39" t="s">
        <v>625</v>
      </c>
      <c r="O39" s="200" t="str">
        <f>VLOOKUP(A39,Puma!K:T,10,FALSE)</f>
        <v>010000069412574201611</v>
      </c>
      <c r="P39" s="200">
        <v>2022</v>
      </c>
      <c r="Q39" s="200" t="s">
        <v>637</v>
      </c>
      <c r="R39" s="200">
        <f t="shared" si="1"/>
        <v>797.71999999999991</v>
      </c>
      <c r="S39" s="200">
        <f t="shared" si="0"/>
        <v>0.51000000000010459</v>
      </c>
    </row>
    <row r="40" spans="1:19" ht="15.6" x14ac:dyDescent="0.3">
      <c r="A40">
        <v>65406208</v>
      </c>
      <c r="B40" t="s">
        <v>367</v>
      </c>
      <c r="C40">
        <v>463.52</v>
      </c>
      <c r="D40">
        <v>871</v>
      </c>
      <c r="E40" s="199">
        <v>86.7</v>
      </c>
      <c r="F40">
        <v>957.7</v>
      </c>
      <c r="J40" t="s">
        <v>659</v>
      </c>
      <c r="N40" t="s">
        <v>625</v>
      </c>
      <c r="O40" s="200" t="str">
        <f>VLOOKUP(A40,Puma!K:T,10,FALSE)</f>
        <v>010000069452574211620</v>
      </c>
      <c r="P40" s="200">
        <v>2022</v>
      </c>
      <c r="Q40" s="200" t="s">
        <v>637</v>
      </c>
      <c r="R40" s="200">
        <f t="shared" si="1"/>
        <v>953.7</v>
      </c>
      <c r="S40" s="200">
        <f t="shared" si="0"/>
        <v>4</v>
      </c>
    </row>
    <row r="41" spans="1:19" ht="15.6" x14ac:dyDescent="0.3">
      <c r="A41">
        <v>66095836</v>
      </c>
      <c r="B41" t="s">
        <v>624</v>
      </c>
      <c r="C41">
        <v>30.33</v>
      </c>
      <c r="D41">
        <v>60.03</v>
      </c>
      <c r="E41">
        <v>5.95</v>
      </c>
      <c r="F41">
        <v>65.98</v>
      </c>
      <c r="J41" t="s">
        <v>659</v>
      </c>
      <c r="N41" t="s">
        <v>625</v>
      </c>
      <c r="O41" s="200" t="str">
        <f>VLOOKUP(A41,Puma!K:T,10,FALSE)</f>
        <v>010000069412574201832</v>
      </c>
      <c r="P41" s="200">
        <v>2022</v>
      </c>
      <c r="Q41" s="200" t="s">
        <v>637</v>
      </c>
      <c r="R41" s="200">
        <f t="shared" si="1"/>
        <v>65.45</v>
      </c>
      <c r="S41" s="200">
        <f t="shared" si="0"/>
        <v>0.53000000000000114</v>
      </c>
    </row>
    <row r="42" spans="1:19" ht="15.6" x14ac:dyDescent="0.3">
      <c r="C42">
        <f>SUM(C2:C41)</f>
        <v>9449.0999999999967</v>
      </c>
      <c r="D42">
        <f t="shared" ref="D42:F42" si="2">SUM(D2:D41)</f>
        <v>17377.02</v>
      </c>
      <c r="E42">
        <f t="shared" si="2"/>
        <v>1718.0499999999997</v>
      </c>
      <c r="F42">
        <f t="shared" si="2"/>
        <v>19095.070000000003</v>
      </c>
      <c r="O42" s="200"/>
      <c r="P42" s="200"/>
      <c r="Q42" s="200"/>
      <c r="R42" s="200"/>
      <c r="S42" s="200"/>
    </row>
    <row r="43" spans="1:19" ht="15.6" x14ac:dyDescent="0.3">
      <c r="O43" s="200"/>
      <c r="P43" s="200"/>
      <c r="Q43" s="200"/>
      <c r="R43" s="200"/>
      <c r="S43" s="200"/>
    </row>
    <row r="44" spans="1:19" ht="15.6" x14ac:dyDescent="0.3">
      <c r="L44">
        <f>SUM(L2:L43)</f>
        <v>0</v>
      </c>
      <c r="R44" s="200">
        <f>SUM(R2:R43)</f>
        <v>18898.550000000003</v>
      </c>
      <c r="S44" s="200">
        <f>SUM(S2:S43)</f>
        <v>196.5200000000001</v>
      </c>
    </row>
    <row r="45" spans="1:19" ht="15.6" x14ac:dyDescent="0.3">
      <c r="R45" s="200">
        <f>R44/110*100</f>
        <v>17180.500000000004</v>
      </c>
      <c r="S45" s="200">
        <f>+S44+R44</f>
        <v>19095.070000000003</v>
      </c>
    </row>
  </sheetData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FA8A7-9F3E-415F-96E8-7386E5713C94}">
  <dimension ref="A1:V45"/>
  <sheetViews>
    <sheetView topLeftCell="B13" workbookViewId="0">
      <selection activeCell="C36" sqref="C36:F36"/>
    </sheetView>
  </sheetViews>
  <sheetFormatPr defaultRowHeight="14.4" x14ac:dyDescent="0.3"/>
  <cols>
    <col min="1" max="1" width="12" customWidth="1"/>
    <col min="2" max="2" width="15" customWidth="1"/>
    <col min="9" max="9" width="11.109375" bestFit="1" customWidth="1"/>
    <col min="12" max="12" width="12.44140625" customWidth="1"/>
    <col min="15" max="15" width="27.5546875" customWidth="1"/>
    <col min="16" max="16" width="16.88671875" customWidth="1"/>
    <col min="17" max="17" width="11.109375" customWidth="1"/>
    <col min="18" max="18" width="10.109375" customWidth="1"/>
    <col min="19" max="19" width="17.44140625" customWidth="1"/>
  </cols>
  <sheetData>
    <row r="1" spans="1:22" x14ac:dyDescent="0.3">
      <c r="A1" s="198" t="s">
        <v>613</v>
      </c>
      <c r="B1" s="198" t="s">
        <v>614</v>
      </c>
      <c r="C1" s="198" t="s">
        <v>615</v>
      </c>
      <c r="D1" s="198" t="s">
        <v>616</v>
      </c>
      <c r="E1" s="198" t="s">
        <v>617</v>
      </c>
      <c r="F1" s="198" t="s">
        <v>618</v>
      </c>
      <c r="G1" s="198"/>
      <c r="H1" s="201" t="s">
        <v>627</v>
      </c>
      <c r="I1" s="201" t="s">
        <v>628</v>
      </c>
      <c r="J1" s="201" t="s">
        <v>629</v>
      </c>
      <c r="K1" s="201" t="s">
        <v>635</v>
      </c>
      <c r="L1" s="201" t="s">
        <v>630</v>
      </c>
      <c r="M1" s="201" t="s">
        <v>631</v>
      </c>
      <c r="N1" s="201" t="s">
        <v>632</v>
      </c>
      <c r="O1" s="201" t="s">
        <v>633</v>
      </c>
      <c r="P1" s="201" t="s">
        <v>634</v>
      </c>
      <c r="Q1" s="201" t="s">
        <v>636</v>
      </c>
      <c r="R1" s="198" t="s">
        <v>619</v>
      </c>
      <c r="S1" s="198" t="s">
        <v>620</v>
      </c>
      <c r="T1" s="198"/>
      <c r="U1" s="198"/>
      <c r="V1" s="202"/>
    </row>
    <row r="2" spans="1:22" ht="15.6" x14ac:dyDescent="0.3">
      <c r="A2">
        <v>50144988</v>
      </c>
      <c r="B2" t="s">
        <v>603</v>
      </c>
      <c r="C2">
        <v>132.26</v>
      </c>
      <c r="D2">
        <v>266.81</v>
      </c>
      <c r="E2">
        <v>26.58</v>
      </c>
      <c r="F2">
        <v>293.39</v>
      </c>
      <c r="J2" s="200" t="s">
        <v>659</v>
      </c>
      <c r="K2" t="s">
        <v>662</v>
      </c>
      <c r="N2" t="s">
        <v>625</v>
      </c>
      <c r="O2" s="200" t="str">
        <f>VLOOKUP(A2,Puma!K:T,10,FALSE)</f>
        <v>010000069412574205515</v>
      </c>
      <c r="P2" s="200">
        <v>2022</v>
      </c>
      <c r="Q2" s="200" t="s">
        <v>637</v>
      </c>
      <c r="R2" s="232">
        <f>E2*11</f>
        <v>292.38</v>
      </c>
      <c r="S2" s="232">
        <f>SUM(F2-R2)</f>
        <v>1.0099999999999909</v>
      </c>
    </row>
    <row r="3" spans="1:22" ht="15.6" x14ac:dyDescent="0.3">
      <c r="A3">
        <v>51703071</v>
      </c>
      <c r="B3" t="s">
        <v>606</v>
      </c>
      <c r="C3">
        <v>593.77</v>
      </c>
      <c r="D3" s="199">
        <v>1148.6199999999999</v>
      </c>
      <c r="E3">
        <v>114.7</v>
      </c>
      <c r="F3" s="199">
        <v>1263.32</v>
      </c>
      <c r="J3" s="200" t="s">
        <v>659</v>
      </c>
      <c r="K3" t="s">
        <v>662</v>
      </c>
      <c r="N3" t="s">
        <v>625</v>
      </c>
      <c r="O3" s="200" t="str">
        <f>VLOOKUP(A3,Puma!K:T,10,FALSE)</f>
        <v>010000069452574213470</v>
      </c>
      <c r="P3" s="200">
        <v>2022</v>
      </c>
      <c r="Q3" s="200" t="s">
        <v>637</v>
      </c>
      <c r="R3" s="232">
        <f t="shared" ref="R3:R35" si="0">E3*11</f>
        <v>1261.7</v>
      </c>
      <c r="S3" s="232">
        <f t="shared" ref="S3:S35" si="1">SUM(F3-R3)</f>
        <v>1.6199999999998909</v>
      </c>
    </row>
    <row r="4" spans="1:22" ht="15.6" x14ac:dyDescent="0.3">
      <c r="A4">
        <v>52395216</v>
      </c>
      <c r="B4" t="s">
        <v>621</v>
      </c>
      <c r="C4">
        <v>137.99</v>
      </c>
      <c r="D4">
        <v>270.45</v>
      </c>
      <c r="E4">
        <v>26.94</v>
      </c>
      <c r="F4">
        <v>297.39</v>
      </c>
      <c r="J4" s="200" t="s">
        <v>659</v>
      </c>
      <c r="K4" t="s">
        <v>662</v>
      </c>
      <c r="N4" t="s">
        <v>625</v>
      </c>
      <c r="O4" s="200" t="str">
        <f>VLOOKUP(A4,Puma!K:T,10,FALSE)</f>
        <v>010000069412574201829</v>
      </c>
      <c r="P4" s="200">
        <v>2022</v>
      </c>
      <c r="Q4" s="200" t="s">
        <v>637</v>
      </c>
      <c r="R4" s="232">
        <f t="shared" si="0"/>
        <v>296.34000000000003</v>
      </c>
      <c r="S4" s="232">
        <f t="shared" si="1"/>
        <v>1.0499999999999545</v>
      </c>
    </row>
    <row r="5" spans="1:22" ht="15.6" x14ac:dyDescent="0.3">
      <c r="A5">
        <v>59926906</v>
      </c>
      <c r="B5" t="s">
        <v>79</v>
      </c>
      <c r="C5">
        <v>50.55</v>
      </c>
      <c r="D5">
        <v>91.79</v>
      </c>
      <c r="E5">
        <v>9.08</v>
      </c>
      <c r="F5">
        <v>100.87</v>
      </c>
      <c r="J5" s="200" t="s">
        <v>659</v>
      </c>
      <c r="K5" t="s">
        <v>662</v>
      </c>
      <c r="N5" t="s">
        <v>625</v>
      </c>
      <c r="O5" s="200" t="str">
        <f>VLOOKUP(A5,Puma!K:T,10,FALSE)</f>
        <v>010000029612574210931</v>
      </c>
      <c r="P5" s="200">
        <v>2022</v>
      </c>
      <c r="Q5" s="200" t="s">
        <v>637</v>
      </c>
      <c r="R5" s="232">
        <f t="shared" si="0"/>
        <v>99.88</v>
      </c>
      <c r="S5" s="232">
        <f t="shared" si="1"/>
        <v>0.99000000000000909</v>
      </c>
    </row>
    <row r="6" spans="1:22" ht="15.6" x14ac:dyDescent="0.3">
      <c r="A6">
        <v>66122812</v>
      </c>
      <c r="B6" t="s">
        <v>585</v>
      </c>
      <c r="C6">
        <v>320.87</v>
      </c>
      <c r="D6">
        <v>639.88</v>
      </c>
      <c r="E6" s="199">
        <v>63.8</v>
      </c>
      <c r="F6" s="199">
        <v>703.68</v>
      </c>
      <c r="J6" s="200" t="s">
        <v>659</v>
      </c>
      <c r="K6" t="s">
        <v>662</v>
      </c>
      <c r="N6" t="s">
        <v>625</v>
      </c>
      <c r="O6" s="200" t="str">
        <f>VLOOKUP(A6,Puma!K:T,10,FALSE)</f>
        <v>010000069412574201619</v>
      </c>
      <c r="P6" s="200">
        <v>2022</v>
      </c>
      <c r="Q6" s="200" t="s">
        <v>637</v>
      </c>
      <c r="R6" s="232">
        <f t="shared" si="0"/>
        <v>701.8</v>
      </c>
      <c r="S6" s="232">
        <f t="shared" si="1"/>
        <v>1.8799999999999955</v>
      </c>
    </row>
    <row r="7" spans="1:22" ht="15.6" x14ac:dyDescent="0.3">
      <c r="A7">
        <v>18843705</v>
      </c>
      <c r="B7" t="s">
        <v>622</v>
      </c>
      <c r="C7" s="199">
        <v>1012.62</v>
      </c>
      <c r="D7" s="199">
        <v>2026.42</v>
      </c>
      <c r="E7" s="199">
        <v>202.09</v>
      </c>
      <c r="F7" s="199">
        <v>2228.5100000000002</v>
      </c>
      <c r="J7" s="200" t="s">
        <v>659</v>
      </c>
      <c r="K7" t="s">
        <v>662</v>
      </c>
      <c r="N7" t="s">
        <v>625</v>
      </c>
      <c r="O7" s="200" t="str">
        <f>VLOOKUP(A7,Puma!K:T,10,FALSE)</f>
        <v>010000069412574205518</v>
      </c>
      <c r="P7" s="200">
        <v>2022</v>
      </c>
      <c r="Q7" s="200" t="s">
        <v>637</v>
      </c>
      <c r="R7" s="232">
        <f t="shared" si="0"/>
        <v>2222.9900000000002</v>
      </c>
      <c r="S7" s="232">
        <f t="shared" si="1"/>
        <v>5.5199999999999818</v>
      </c>
    </row>
    <row r="8" spans="1:22" ht="15.6" x14ac:dyDescent="0.3">
      <c r="A8">
        <v>21483721</v>
      </c>
      <c r="B8" s="199" t="s">
        <v>157</v>
      </c>
      <c r="C8">
        <v>84.26</v>
      </c>
      <c r="D8">
        <v>162.83000000000001</v>
      </c>
      <c r="E8">
        <v>16.190000000000001</v>
      </c>
      <c r="F8">
        <v>179.02</v>
      </c>
      <c r="I8" s="199"/>
      <c r="J8" s="200" t="s">
        <v>659</v>
      </c>
      <c r="K8" t="s">
        <v>662</v>
      </c>
      <c r="N8" t="s">
        <v>625</v>
      </c>
      <c r="O8" s="200" t="str">
        <f>VLOOKUP(A8,Puma!K:T,10,FALSE)</f>
        <v>010000069452574201623</v>
      </c>
      <c r="P8" s="200">
        <v>2022</v>
      </c>
      <c r="Q8" s="200" t="s">
        <v>637</v>
      </c>
      <c r="R8" s="232">
        <f t="shared" si="0"/>
        <v>178.09</v>
      </c>
      <c r="S8" s="232">
        <f t="shared" si="1"/>
        <v>0.93000000000000682</v>
      </c>
    </row>
    <row r="9" spans="1:22" ht="15.6" x14ac:dyDescent="0.3">
      <c r="A9">
        <v>22004583</v>
      </c>
      <c r="B9" t="s">
        <v>163</v>
      </c>
      <c r="C9">
        <v>409.1</v>
      </c>
      <c r="D9">
        <v>860.79</v>
      </c>
      <c r="E9">
        <v>85.49</v>
      </c>
      <c r="F9">
        <v>946.28</v>
      </c>
      <c r="J9" t="s">
        <v>639</v>
      </c>
      <c r="K9" t="s">
        <v>662</v>
      </c>
      <c r="N9" t="s">
        <v>625</v>
      </c>
      <c r="O9" s="200" t="str">
        <f>VLOOKUP(A9,Puma!K:T,10,FALSE)</f>
        <v>010000069452574206519</v>
      </c>
      <c r="P9" s="200">
        <v>2022</v>
      </c>
      <c r="Q9" s="200" t="s">
        <v>637</v>
      </c>
      <c r="R9" s="232">
        <f t="shared" si="0"/>
        <v>940.39</v>
      </c>
      <c r="S9" s="232">
        <f t="shared" si="1"/>
        <v>5.8899999999999864</v>
      </c>
    </row>
    <row r="10" spans="1:22" ht="15.6" x14ac:dyDescent="0.3">
      <c r="A10">
        <v>22143928</v>
      </c>
      <c r="B10" t="s">
        <v>171</v>
      </c>
      <c r="C10">
        <v>235.97</v>
      </c>
      <c r="D10">
        <v>483.65</v>
      </c>
      <c r="E10">
        <v>48.27</v>
      </c>
      <c r="F10">
        <v>531.91999999999996</v>
      </c>
      <c r="J10" t="s">
        <v>639</v>
      </c>
      <c r="K10" t="s">
        <v>662</v>
      </c>
      <c r="N10" t="s">
        <v>625</v>
      </c>
      <c r="O10" s="200" t="str">
        <f>VLOOKUP(A10,Puma!K:T,10,FALSE)</f>
        <v>010000069412574202269</v>
      </c>
      <c r="P10" s="200">
        <v>2022</v>
      </c>
      <c r="Q10" s="200" t="s">
        <v>637</v>
      </c>
      <c r="R10" s="232">
        <f t="shared" si="0"/>
        <v>530.97</v>
      </c>
      <c r="S10" s="232">
        <f t="shared" si="1"/>
        <v>0.94999999999993179</v>
      </c>
    </row>
    <row r="11" spans="1:22" ht="15.6" x14ac:dyDescent="0.3">
      <c r="A11">
        <v>22257561</v>
      </c>
      <c r="B11" t="s">
        <v>177</v>
      </c>
      <c r="C11">
        <v>459.16</v>
      </c>
      <c r="D11">
        <v>896.37</v>
      </c>
      <c r="E11">
        <v>89.38</v>
      </c>
      <c r="F11">
        <v>985.75</v>
      </c>
      <c r="J11" t="s">
        <v>639</v>
      </c>
      <c r="K11" t="s">
        <v>662</v>
      </c>
      <c r="N11" t="s">
        <v>625</v>
      </c>
      <c r="O11" s="200" t="str">
        <f>VLOOKUP(A11,Puma!K:T,10,FALSE)</f>
        <v>010000069452574201623</v>
      </c>
      <c r="P11" s="200">
        <v>2022</v>
      </c>
      <c r="Q11" s="200" t="s">
        <v>637</v>
      </c>
      <c r="R11" s="232">
        <f t="shared" si="0"/>
        <v>983.18</v>
      </c>
      <c r="S11" s="232">
        <f t="shared" si="1"/>
        <v>2.57000000000005</v>
      </c>
    </row>
    <row r="12" spans="1:22" ht="15.6" x14ac:dyDescent="0.3">
      <c r="A12">
        <v>27398220</v>
      </c>
      <c r="B12" t="s">
        <v>217</v>
      </c>
      <c r="C12">
        <v>51.68</v>
      </c>
      <c r="D12">
        <v>100.15</v>
      </c>
      <c r="E12">
        <v>9.91</v>
      </c>
      <c r="F12">
        <v>110.06</v>
      </c>
      <c r="J12" t="s">
        <v>639</v>
      </c>
      <c r="K12" t="s">
        <v>662</v>
      </c>
      <c r="N12" t="s">
        <v>625</v>
      </c>
      <c r="O12" s="200" t="str">
        <f>VLOOKUP(A12,Puma!K:T,10,FALSE)</f>
        <v>010000069452574210795</v>
      </c>
      <c r="P12" s="200">
        <v>2022</v>
      </c>
      <c r="Q12" s="200" t="s">
        <v>637</v>
      </c>
      <c r="R12" s="232">
        <f t="shared" si="0"/>
        <v>109.01</v>
      </c>
      <c r="S12" s="232">
        <f t="shared" si="1"/>
        <v>1.0499999999999972</v>
      </c>
    </row>
    <row r="13" spans="1:22" ht="15.6" x14ac:dyDescent="0.3">
      <c r="A13">
        <v>50979037</v>
      </c>
      <c r="B13" t="s">
        <v>240</v>
      </c>
      <c r="C13">
        <v>549.82000000000005</v>
      </c>
      <c r="D13" s="199">
        <v>1099.7</v>
      </c>
      <c r="E13">
        <v>109.61</v>
      </c>
      <c r="F13" s="199">
        <v>1209.31</v>
      </c>
      <c r="J13" t="s">
        <v>639</v>
      </c>
      <c r="K13" t="s">
        <v>662</v>
      </c>
      <c r="N13" t="s">
        <v>625</v>
      </c>
      <c r="O13" s="200" t="str">
        <f>VLOOKUP(A13,Puma!K:T,10,FALSE)</f>
        <v>010000069452574215008</v>
      </c>
      <c r="P13" s="200">
        <v>2022</v>
      </c>
      <c r="Q13" s="200" t="s">
        <v>637</v>
      </c>
      <c r="R13" s="232">
        <f t="shared" si="0"/>
        <v>1205.71</v>
      </c>
      <c r="S13" s="232">
        <f t="shared" si="1"/>
        <v>3.5999999999999091</v>
      </c>
    </row>
    <row r="14" spans="1:22" ht="15.6" x14ac:dyDescent="0.3">
      <c r="A14">
        <v>51513348</v>
      </c>
      <c r="B14" t="s">
        <v>244</v>
      </c>
      <c r="C14">
        <v>210.3</v>
      </c>
      <c r="D14">
        <v>395.36</v>
      </c>
      <c r="E14">
        <v>39.53</v>
      </c>
      <c r="F14">
        <v>434.89</v>
      </c>
      <c r="J14" t="s">
        <v>639</v>
      </c>
      <c r="K14" t="s">
        <v>662</v>
      </c>
      <c r="N14" t="s">
        <v>625</v>
      </c>
      <c r="O14" s="200" t="str">
        <f>VLOOKUP(A14,Puma!K:T,10,FALSE)</f>
        <v>010000069452574201837</v>
      </c>
      <c r="P14" s="200">
        <v>2022</v>
      </c>
      <c r="Q14" s="200" t="s">
        <v>637</v>
      </c>
      <c r="R14" s="232">
        <f t="shared" si="0"/>
        <v>434.83000000000004</v>
      </c>
      <c r="S14" s="232">
        <f t="shared" si="1"/>
        <v>5.999999999994543E-2</v>
      </c>
    </row>
    <row r="15" spans="1:22" ht="15.6" x14ac:dyDescent="0.3">
      <c r="A15">
        <v>51908522</v>
      </c>
      <c r="B15" t="s">
        <v>256</v>
      </c>
      <c r="C15">
        <v>62.43</v>
      </c>
      <c r="D15">
        <v>128.72999999999999</v>
      </c>
      <c r="E15">
        <v>12.82</v>
      </c>
      <c r="F15">
        <v>141.55000000000001</v>
      </c>
      <c r="J15" t="s">
        <v>639</v>
      </c>
      <c r="K15" t="s">
        <v>662</v>
      </c>
      <c r="N15" t="s">
        <v>625</v>
      </c>
      <c r="O15" s="200" t="str">
        <f>VLOOKUP(A15,Puma!K:T,10,FALSE)</f>
        <v>010000070952574202267</v>
      </c>
      <c r="P15" s="200">
        <v>2022</v>
      </c>
      <c r="Q15" s="200" t="s">
        <v>637</v>
      </c>
      <c r="R15" s="232">
        <f t="shared" si="0"/>
        <v>141.02000000000001</v>
      </c>
      <c r="S15" s="232">
        <f t="shared" si="1"/>
        <v>0.53000000000000114</v>
      </c>
    </row>
    <row r="16" spans="1:22" ht="15.6" x14ac:dyDescent="0.3">
      <c r="A16">
        <v>52119871</v>
      </c>
      <c r="B16" t="s">
        <v>258</v>
      </c>
      <c r="C16">
        <v>47.37</v>
      </c>
      <c r="D16">
        <v>95.63</v>
      </c>
      <c r="E16">
        <v>9.51</v>
      </c>
      <c r="F16">
        <v>105.14</v>
      </c>
      <c r="J16" t="s">
        <v>639</v>
      </c>
      <c r="K16" t="s">
        <v>662</v>
      </c>
      <c r="N16" t="s">
        <v>625</v>
      </c>
      <c r="O16" s="200" t="str">
        <f>VLOOKUP(A16,Puma!K:T,10,FALSE)</f>
        <v>010000069412574205511</v>
      </c>
      <c r="P16" s="200">
        <v>2022</v>
      </c>
      <c r="Q16" s="200" t="s">
        <v>637</v>
      </c>
      <c r="R16" s="232">
        <f t="shared" si="0"/>
        <v>104.61</v>
      </c>
      <c r="S16" s="232">
        <f t="shared" si="1"/>
        <v>0.53000000000000114</v>
      </c>
    </row>
    <row r="17" spans="1:19" ht="15.6" x14ac:dyDescent="0.3">
      <c r="A17">
        <v>52341178</v>
      </c>
      <c r="B17" t="s">
        <v>262</v>
      </c>
      <c r="C17">
        <v>139.38</v>
      </c>
      <c r="D17">
        <v>275.14</v>
      </c>
      <c r="E17">
        <v>27.51</v>
      </c>
      <c r="F17">
        <v>302.64999999999998</v>
      </c>
      <c r="J17" t="s">
        <v>639</v>
      </c>
      <c r="K17" t="s">
        <v>662</v>
      </c>
      <c r="N17" t="s">
        <v>625</v>
      </c>
      <c r="O17" s="200" t="str">
        <f>VLOOKUP(A17,Puma!K:T,10,FALSE)</f>
        <v>010000069452574201834</v>
      </c>
      <c r="P17" s="200">
        <v>2022</v>
      </c>
      <c r="Q17" s="200" t="s">
        <v>637</v>
      </c>
      <c r="R17" s="232">
        <f t="shared" si="0"/>
        <v>302.61</v>
      </c>
      <c r="S17" s="232">
        <f t="shared" si="1"/>
        <v>3.999999999996362E-2</v>
      </c>
    </row>
    <row r="18" spans="1:19" ht="15.6" x14ac:dyDescent="0.3">
      <c r="A18">
        <v>54212526</v>
      </c>
      <c r="B18" t="s">
        <v>270</v>
      </c>
      <c r="C18">
        <v>345.99</v>
      </c>
      <c r="D18">
        <v>684.37</v>
      </c>
      <c r="E18">
        <v>68.19</v>
      </c>
      <c r="F18">
        <v>752.56</v>
      </c>
      <c r="J18" t="s">
        <v>639</v>
      </c>
      <c r="K18" t="s">
        <v>662</v>
      </c>
      <c r="N18" t="s">
        <v>625</v>
      </c>
      <c r="O18" s="200" t="str">
        <f>VLOOKUP(A18,Puma!K:T,10,FALSE)</f>
        <v>010000022112574200000</v>
      </c>
      <c r="P18" s="200">
        <v>2022</v>
      </c>
      <c r="Q18" s="200" t="s">
        <v>637</v>
      </c>
      <c r="R18" s="232">
        <f t="shared" si="0"/>
        <v>750.08999999999992</v>
      </c>
      <c r="S18" s="232">
        <f t="shared" si="1"/>
        <v>2.4700000000000273</v>
      </c>
    </row>
    <row r="19" spans="1:19" ht="15.6" x14ac:dyDescent="0.3">
      <c r="A19">
        <v>55678824</v>
      </c>
      <c r="B19" t="s">
        <v>275</v>
      </c>
      <c r="C19">
        <v>92.75</v>
      </c>
      <c r="D19">
        <v>174.29</v>
      </c>
      <c r="E19">
        <v>17.43</v>
      </c>
      <c r="F19">
        <v>191.72</v>
      </c>
      <c r="J19" t="s">
        <v>639</v>
      </c>
      <c r="K19" t="s">
        <v>662</v>
      </c>
      <c r="N19" t="s">
        <v>625</v>
      </c>
      <c r="O19" s="200" t="str">
        <f>VLOOKUP(A19,Puma!K:T,10,FALSE)</f>
        <v>010000069452574200821</v>
      </c>
      <c r="P19" s="200">
        <v>2022</v>
      </c>
      <c r="Q19" s="200" t="s">
        <v>637</v>
      </c>
      <c r="R19" s="232">
        <f t="shared" si="0"/>
        <v>191.73</v>
      </c>
      <c r="S19" s="232">
        <f t="shared" si="1"/>
        <v>-9.9999999999909051E-3</v>
      </c>
    </row>
    <row r="20" spans="1:19" ht="15.6" x14ac:dyDescent="0.3">
      <c r="A20">
        <v>55966989</v>
      </c>
      <c r="B20" t="s">
        <v>285</v>
      </c>
      <c r="C20">
        <v>51.62</v>
      </c>
      <c r="D20">
        <v>96.05</v>
      </c>
      <c r="E20">
        <v>9.61</v>
      </c>
      <c r="F20">
        <v>105.66</v>
      </c>
      <c r="J20" t="s">
        <v>639</v>
      </c>
      <c r="K20" t="s">
        <v>662</v>
      </c>
      <c r="N20" t="s">
        <v>625</v>
      </c>
      <c r="O20" s="200" t="str">
        <f>VLOOKUP(A20,Puma!K:T,10,FALSE)</f>
        <v>010000069452574201617</v>
      </c>
      <c r="P20" s="200">
        <v>2022</v>
      </c>
      <c r="Q20" s="200" t="s">
        <v>637</v>
      </c>
      <c r="R20" s="232">
        <f t="shared" si="0"/>
        <v>105.71</v>
      </c>
      <c r="S20" s="232">
        <f t="shared" si="1"/>
        <v>-4.9999999999997158E-2</v>
      </c>
    </row>
    <row r="21" spans="1:19" ht="15.6" x14ac:dyDescent="0.3">
      <c r="A21">
        <v>57940180</v>
      </c>
      <c r="B21" t="s">
        <v>658</v>
      </c>
      <c r="C21">
        <v>155</v>
      </c>
      <c r="D21">
        <v>316.3</v>
      </c>
      <c r="E21">
        <v>31.53</v>
      </c>
      <c r="F21">
        <v>347.83</v>
      </c>
      <c r="J21" t="s">
        <v>639</v>
      </c>
      <c r="K21" t="s">
        <v>662</v>
      </c>
      <c r="N21" t="s">
        <v>625</v>
      </c>
      <c r="O21" s="200" t="str">
        <f>VLOOKUP(A21,Puma!K:T,10,FALSE)</f>
        <v>010000069412574205513</v>
      </c>
      <c r="P21" s="200">
        <v>2022</v>
      </c>
      <c r="Q21" s="200" t="s">
        <v>637</v>
      </c>
      <c r="R21" s="232">
        <f t="shared" si="0"/>
        <v>346.83000000000004</v>
      </c>
      <c r="S21" s="232">
        <f t="shared" si="1"/>
        <v>0.99999999999994316</v>
      </c>
    </row>
    <row r="22" spans="1:19" ht="15.6" x14ac:dyDescent="0.3">
      <c r="A22">
        <v>59358969</v>
      </c>
      <c r="B22" t="s">
        <v>300</v>
      </c>
      <c r="C22">
        <v>42.69</v>
      </c>
      <c r="D22">
        <v>77.3</v>
      </c>
      <c r="E22">
        <v>7.68</v>
      </c>
      <c r="F22">
        <v>84.98</v>
      </c>
      <c r="J22" t="s">
        <v>639</v>
      </c>
      <c r="K22" t="s">
        <v>662</v>
      </c>
      <c r="N22" t="s">
        <v>625</v>
      </c>
      <c r="O22" s="200" t="str">
        <f>VLOOKUP(A22,Puma!K:T,10,FALSE)</f>
        <v>010000069412574202269</v>
      </c>
      <c r="P22" s="200">
        <v>2022</v>
      </c>
      <c r="Q22" s="200" t="s">
        <v>637</v>
      </c>
      <c r="R22" s="232">
        <f t="shared" si="0"/>
        <v>84.47999999999999</v>
      </c>
      <c r="S22" s="232">
        <f t="shared" si="1"/>
        <v>0.50000000000001421</v>
      </c>
    </row>
    <row r="23" spans="1:19" ht="15.6" x14ac:dyDescent="0.3">
      <c r="A23">
        <v>60165833</v>
      </c>
      <c r="B23" t="s">
        <v>306</v>
      </c>
      <c r="C23">
        <v>215.49</v>
      </c>
      <c r="D23">
        <v>449.16</v>
      </c>
      <c r="E23">
        <v>44.71</v>
      </c>
      <c r="F23">
        <v>493.87</v>
      </c>
      <c r="J23" t="s">
        <v>639</v>
      </c>
      <c r="K23" t="s">
        <v>662</v>
      </c>
      <c r="N23" t="s">
        <v>625</v>
      </c>
      <c r="O23" s="200" t="str">
        <f>VLOOKUP(A23,Puma!K:T,10,FALSE)</f>
        <v>010000069412574201624</v>
      </c>
      <c r="P23" s="200">
        <v>2022</v>
      </c>
      <c r="Q23" s="200" t="s">
        <v>637</v>
      </c>
      <c r="R23" s="232">
        <f t="shared" si="0"/>
        <v>491.81</v>
      </c>
      <c r="S23" s="232">
        <f t="shared" si="1"/>
        <v>2.0600000000000023</v>
      </c>
    </row>
    <row r="24" spans="1:19" ht="15.6" x14ac:dyDescent="0.3">
      <c r="A24">
        <v>60218475</v>
      </c>
      <c r="B24" t="s">
        <v>310</v>
      </c>
      <c r="C24" s="199">
        <v>98.71</v>
      </c>
      <c r="D24">
        <v>187.27</v>
      </c>
      <c r="E24">
        <v>18.68</v>
      </c>
      <c r="F24">
        <v>205.95</v>
      </c>
      <c r="J24" t="s">
        <v>639</v>
      </c>
      <c r="K24" t="s">
        <v>662</v>
      </c>
      <c r="N24" t="s">
        <v>625</v>
      </c>
      <c r="O24" s="200" t="str">
        <f>VLOOKUP(A24,Puma!K:T,10,FALSE)</f>
        <v>010000069452574208204</v>
      </c>
      <c r="P24" s="200">
        <v>2022</v>
      </c>
      <c r="Q24" s="200" t="s">
        <v>637</v>
      </c>
      <c r="R24" s="232">
        <f t="shared" si="0"/>
        <v>205.48</v>
      </c>
      <c r="S24" s="232">
        <f t="shared" si="1"/>
        <v>0.46999999999999886</v>
      </c>
    </row>
    <row r="25" spans="1:19" ht="15.6" x14ac:dyDescent="0.3">
      <c r="A25">
        <v>60355558</v>
      </c>
      <c r="B25" t="s">
        <v>314</v>
      </c>
      <c r="C25">
        <v>121.55</v>
      </c>
      <c r="D25">
        <v>242.38</v>
      </c>
      <c r="E25">
        <v>24.19</v>
      </c>
      <c r="F25">
        <v>266.57</v>
      </c>
      <c r="J25" t="s">
        <v>639</v>
      </c>
      <c r="K25" t="s">
        <v>662</v>
      </c>
      <c r="N25" t="s">
        <v>625</v>
      </c>
      <c r="O25" s="200" t="str">
        <f>VLOOKUP(A25,Puma!K:T,10,FALSE)</f>
        <v>010000069452574201834</v>
      </c>
      <c r="P25" s="200">
        <v>2022</v>
      </c>
      <c r="Q25" s="200" t="s">
        <v>637</v>
      </c>
      <c r="R25" s="232">
        <f t="shared" si="0"/>
        <v>266.09000000000003</v>
      </c>
      <c r="S25" s="232">
        <f t="shared" si="1"/>
        <v>0.47999999999996135</v>
      </c>
    </row>
    <row r="26" spans="1:19" ht="15.6" x14ac:dyDescent="0.3">
      <c r="A26">
        <v>61168224</v>
      </c>
      <c r="B26" t="s">
        <v>323</v>
      </c>
      <c r="C26">
        <v>82.62</v>
      </c>
      <c r="D26">
        <v>168.91</v>
      </c>
      <c r="E26">
        <v>16.79</v>
      </c>
      <c r="F26">
        <v>185.7</v>
      </c>
      <c r="J26" t="s">
        <v>639</v>
      </c>
      <c r="K26" t="s">
        <v>662</v>
      </c>
      <c r="N26" t="s">
        <v>625</v>
      </c>
      <c r="O26" s="200" t="str">
        <f>VLOOKUP(A26,Puma!K:T,10,FALSE)</f>
        <v>010000069412574201614</v>
      </c>
      <c r="P26" s="200">
        <v>2022</v>
      </c>
      <c r="Q26" s="200" t="s">
        <v>637</v>
      </c>
      <c r="R26" s="232">
        <f t="shared" si="0"/>
        <v>184.69</v>
      </c>
      <c r="S26" s="232">
        <f t="shared" si="1"/>
        <v>1.0099999999999909</v>
      </c>
    </row>
    <row r="27" spans="1:19" ht="15.6" x14ac:dyDescent="0.3">
      <c r="A27">
        <v>61552500</v>
      </c>
      <c r="B27" t="s">
        <v>329</v>
      </c>
      <c r="C27">
        <v>123.93</v>
      </c>
      <c r="D27">
        <v>242.73</v>
      </c>
      <c r="E27">
        <v>24.28</v>
      </c>
      <c r="F27">
        <v>267.01</v>
      </c>
      <c r="J27" t="s">
        <v>639</v>
      </c>
      <c r="K27" t="s">
        <v>662</v>
      </c>
      <c r="N27" t="s">
        <v>625</v>
      </c>
      <c r="O27" s="200" t="str">
        <f>VLOOKUP(A27,Puma!K:T,10,FALSE)</f>
        <v>010000069412574205510</v>
      </c>
      <c r="P27" s="200">
        <v>2022</v>
      </c>
      <c r="Q27" s="200" t="s">
        <v>637</v>
      </c>
      <c r="R27" s="232">
        <f t="shared" si="0"/>
        <v>267.08000000000004</v>
      </c>
      <c r="S27" s="232">
        <f t="shared" si="1"/>
        <v>-7.0000000000050022E-2</v>
      </c>
    </row>
    <row r="28" spans="1:19" ht="15.6" x14ac:dyDescent="0.3">
      <c r="A28">
        <v>61635289</v>
      </c>
      <c r="B28" t="s">
        <v>183</v>
      </c>
      <c r="C28" s="199">
        <v>121.02</v>
      </c>
      <c r="D28">
        <v>216.21</v>
      </c>
      <c r="E28">
        <v>21.52</v>
      </c>
      <c r="F28">
        <v>237.73</v>
      </c>
      <c r="J28" t="s">
        <v>639</v>
      </c>
      <c r="K28" t="s">
        <v>662</v>
      </c>
      <c r="N28" t="s">
        <v>625</v>
      </c>
      <c r="O28" s="200" t="str">
        <f>VLOOKUP(A28,Puma!K:T,10,FALSE)</f>
        <v>010000069452574201835</v>
      </c>
      <c r="P28" s="200">
        <v>2022</v>
      </c>
      <c r="Q28" s="200" t="s">
        <v>637</v>
      </c>
      <c r="R28" s="232">
        <f t="shared" si="0"/>
        <v>236.72</v>
      </c>
      <c r="S28" s="232">
        <f t="shared" si="1"/>
        <v>1.0099999999999909</v>
      </c>
    </row>
    <row r="29" spans="1:19" ht="15.6" x14ac:dyDescent="0.3">
      <c r="A29">
        <v>61714324</v>
      </c>
      <c r="B29" t="s">
        <v>334</v>
      </c>
      <c r="C29">
        <v>18.18</v>
      </c>
      <c r="D29">
        <v>37.659999999999997</v>
      </c>
      <c r="E29">
        <v>3.72</v>
      </c>
      <c r="F29">
        <v>41.38</v>
      </c>
      <c r="J29" t="s">
        <v>639</v>
      </c>
      <c r="K29" t="s">
        <v>662</v>
      </c>
      <c r="N29" t="s">
        <v>625</v>
      </c>
      <c r="O29" s="200" t="str">
        <f>VLOOKUP(A29,Puma!K:T,10,FALSE)</f>
        <v>010000069412574201621</v>
      </c>
      <c r="P29" s="200">
        <v>2022</v>
      </c>
      <c r="Q29" s="200" t="s">
        <v>637</v>
      </c>
      <c r="R29" s="232">
        <f t="shared" si="0"/>
        <v>40.92</v>
      </c>
      <c r="S29" s="232">
        <f t="shared" si="1"/>
        <v>0.46000000000000085</v>
      </c>
    </row>
    <row r="30" spans="1:19" ht="15.6" x14ac:dyDescent="0.3">
      <c r="A30">
        <v>61796156</v>
      </c>
      <c r="B30" t="s">
        <v>338</v>
      </c>
      <c r="C30">
        <v>127.19</v>
      </c>
      <c r="D30">
        <v>267.5</v>
      </c>
      <c r="E30">
        <v>26.65</v>
      </c>
      <c r="F30">
        <v>294.14999999999998</v>
      </c>
      <c r="J30" t="s">
        <v>639</v>
      </c>
      <c r="K30" t="s">
        <v>662</v>
      </c>
      <c r="N30" t="s">
        <v>625</v>
      </c>
      <c r="O30" s="200" t="str">
        <f>VLOOKUP(A30,Puma!K:T,10,FALSE)</f>
        <v>010000069452574202273</v>
      </c>
      <c r="P30" s="200">
        <v>2022</v>
      </c>
      <c r="Q30" s="200" t="s">
        <v>637</v>
      </c>
      <c r="R30" s="232">
        <f t="shared" si="0"/>
        <v>293.14999999999998</v>
      </c>
      <c r="S30" s="232">
        <f t="shared" si="1"/>
        <v>1</v>
      </c>
    </row>
    <row r="31" spans="1:19" ht="15.6" x14ac:dyDescent="0.3">
      <c r="A31">
        <v>62817308</v>
      </c>
      <c r="B31" t="s">
        <v>343</v>
      </c>
      <c r="C31">
        <v>196.75</v>
      </c>
      <c r="D31">
        <v>381.61</v>
      </c>
      <c r="E31">
        <v>37.909999999999997</v>
      </c>
      <c r="F31">
        <v>419.52</v>
      </c>
      <c r="J31" t="s">
        <v>639</v>
      </c>
      <c r="K31" t="s">
        <v>662</v>
      </c>
      <c r="N31" t="s">
        <v>625</v>
      </c>
      <c r="O31" s="200" t="str">
        <f>VLOOKUP(A31,Puma!K:T,10,FALSE)</f>
        <v>010000069412574201833</v>
      </c>
      <c r="P31" s="200">
        <v>2022</v>
      </c>
      <c r="Q31" s="200" t="s">
        <v>637</v>
      </c>
      <c r="R31" s="232">
        <f t="shared" si="0"/>
        <v>417.01</v>
      </c>
      <c r="S31" s="232">
        <f t="shared" si="1"/>
        <v>2.5099999999999909</v>
      </c>
    </row>
    <row r="32" spans="1:19" ht="15.6" x14ac:dyDescent="0.3">
      <c r="A32">
        <v>63312499</v>
      </c>
      <c r="B32" t="s">
        <v>348</v>
      </c>
      <c r="C32">
        <v>215.75</v>
      </c>
      <c r="D32">
        <v>423.96</v>
      </c>
      <c r="E32">
        <v>42.24</v>
      </c>
      <c r="F32">
        <v>466.2</v>
      </c>
      <c r="J32" t="s">
        <v>639</v>
      </c>
      <c r="K32" t="s">
        <v>662</v>
      </c>
      <c r="N32" t="s">
        <v>625</v>
      </c>
      <c r="O32" s="200" t="str">
        <f>VLOOKUP(A32,Puma!K:T,10,FALSE)</f>
        <v>010000069412574201625</v>
      </c>
      <c r="P32" s="200">
        <v>2022</v>
      </c>
      <c r="Q32" s="200" t="s">
        <v>637</v>
      </c>
      <c r="R32" s="232">
        <f t="shared" si="0"/>
        <v>464.64000000000004</v>
      </c>
      <c r="S32" s="232">
        <f t="shared" si="1"/>
        <v>1.5599999999999454</v>
      </c>
    </row>
    <row r="33" spans="1:19" ht="15.6" x14ac:dyDescent="0.3">
      <c r="A33">
        <v>63565435</v>
      </c>
      <c r="B33" t="s">
        <v>352</v>
      </c>
      <c r="C33" s="199">
        <v>175.73</v>
      </c>
      <c r="D33" s="199">
        <v>348.2</v>
      </c>
      <c r="E33">
        <v>34.72</v>
      </c>
      <c r="F33" s="199">
        <v>382.92</v>
      </c>
      <c r="J33" t="s">
        <v>639</v>
      </c>
      <c r="K33" t="s">
        <v>662</v>
      </c>
      <c r="N33" t="s">
        <v>625</v>
      </c>
      <c r="O33" s="200" t="str">
        <f>VLOOKUP(A33,Puma!K:T,10,FALSE)</f>
        <v>010000069412574201611</v>
      </c>
      <c r="P33" s="200">
        <v>2022</v>
      </c>
      <c r="Q33" s="200" t="s">
        <v>637</v>
      </c>
      <c r="R33" s="232">
        <f t="shared" si="0"/>
        <v>381.91999999999996</v>
      </c>
      <c r="S33" s="232">
        <f t="shared" si="1"/>
        <v>1.0000000000000568</v>
      </c>
    </row>
    <row r="34" spans="1:19" ht="15.6" x14ac:dyDescent="0.3">
      <c r="A34">
        <v>65406208</v>
      </c>
      <c r="B34" t="s">
        <v>367</v>
      </c>
      <c r="C34">
        <v>355.72</v>
      </c>
      <c r="D34">
        <v>707.6</v>
      </c>
      <c r="E34">
        <v>70.47</v>
      </c>
      <c r="F34">
        <v>778.07</v>
      </c>
      <c r="J34" t="s">
        <v>639</v>
      </c>
      <c r="K34" t="s">
        <v>662</v>
      </c>
      <c r="N34" t="s">
        <v>625</v>
      </c>
      <c r="O34" s="200" t="str">
        <f>VLOOKUP(A34,Puma!K:T,10,FALSE)</f>
        <v>010000069452574211620</v>
      </c>
      <c r="P34" s="200">
        <v>2022</v>
      </c>
      <c r="Q34" s="200" t="s">
        <v>637</v>
      </c>
      <c r="R34" s="232">
        <f t="shared" si="0"/>
        <v>775.17</v>
      </c>
      <c r="S34" s="232">
        <f t="shared" si="1"/>
        <v>2.9000000000000909</v>
      </c>
    </row>
    <row r="35" spans="1:19" ht="15.6" x14ac:dyDescent="0.3">
      <c r="A35">
        <v>66095836</v>
      </c>
      <c r="B35" t="s">
        <v>624</v>
      </c>
      <c r="C35">
        <v>107.7</v>
      </c>
      <c r="D35">
        <v>195.43</v>
      </c>
      <c r="E35">
        <v>19.39</v>
      </c>
      <c r="F35">
        <v>214.82</v>
      </c>
      <c r="J35" t="s">
        <v>639</v>
      </c>
      <c r="K35" t="s">
        <v>662</v>
      </c>
      <c r="N35" t="s">
        <v>625</v>
      </c>
      <c r="O35" s="200" t="str">
        <f>VLOOKUP(A35,Puma!K:T,10,FALSE)</f>
        <v>010000069412574201832</v>
      </c>
      <c r="P35" s="200">
        <v>2022</v>
      </c>
      <c r="Q35" s="200" t="s">
        <v>637</v>
      </c>
      <c r="R35" s="232">
        <f t="shared" si="0"/>
        <v>213.29000000000002</v>
      </c>
      <c r="S35" s="232">
        <f t="shared" si="1"/>
        <v>1.5299999999999727</v>
      </c>
    </row>
    <row r="36" spans="1:19" ht="15.6" x14ac:dyDescent="0.3">
      <c r="C36">
        <f>SUM(C2:C35)</f>
        <v>7145.9199999999992</v>
      </c>
      <c r="D36">
        <f t="shared" ref="D36:F36" si="2">SUM(D2:D35)</f>
        <v>14159.249999999995</v>
      </c>
      <c r="E36">
        <f t="shared" si="2"/>
        <v>1411.1200000000003</v>
      </c>
      <c r="F36">
        <f t="shared" si="2"/>
        <v>15570.369999999997</v>
      </c>
      <c r="O36" s="200"/>
      <c r="P36" s="200"/>
      <c r="Q36" s="200"/>
      <c r="R36" s="232"/>
      <c r="S36" s="200"/>
    </row>
    <row r="37" spans="1:19" ht="15.6" x14ac:dyDescent="0.3">
      <c r="O37" s="200"/>
      <c r="P37" s="200"/>
      <c r="Q37" s="200"/>
      <c r="R37" s="200"/>
      <c r="S37" s="200"/>
    </row>
    <row r="38" spans="1:19" ht="15.6" x14ac:dyDescent="0.3">
      <c r="O38" s="200"/>
      <c r="P38" s="200"/>
      <c r="Q38" s="200"/>
      <c r="R38" s="232">
        <f>+R37-R36</f>
        <v>0</v>
      </c>
      <c r="S38" s="200"/>
    </row>
    <row r="39" spans="1:19" ht="15.6" x14ac:dyDescent="0.3">
      <c r="O39" s="200"/>
      <c r="P39" s="200"/>
      <c r="Q39" s="200"/>
      <c r="R39" s="200"/>
      <c r="S39" s="200"/>
    </row>
    <row r="40" spans="1:19" ht="15.6" x14ac:dyDescent="0.3">
      <c r="E40" s="199"/>
      <c r="O40" s="200"/>
      <c r="P40" s="200"/>
      <c r="Q40" s="200"/>
      <c r="R40" s="200"/>
      <c r="S40" s="200"/>
    </row>
    <row r="41" spans="1:19" ht="15.6" x14ac:dyDescent="0.3">
      <c r="O41" s="200"/>
      <c r="P41" s="200"/>
      <c r="Q41" s="200"/>
      <c r="R41" s="200"/>
      <c r="S41" s="200"/>
    </row>
    <row r="42" spans="1:19" ht="15.6" x14ac:dyDescent="0.3">
      <c r="O42" s="200"/>
      <c r="P42" s="200"/>
      <c r="Q42" s="200"/>
      <c r="R42" s="200"/>
      <c r="S42" s="200"/>
    </row>
    <row r="43" spans="1:19" ht="15.6" x14ac:dyDescent="0.3">
      <c r="O43" s="200"/>
      <c r="P43" s="200"/>
      <c r="Q43" s="200"/>
      <c r="R43" s="200"/>
      <c r="S43" s="200"/>
    </row>
    <row r="44" spans="1:19" ht="15.6" x14ac:dyDescent="0.3">
      <c r="L44">
        <f>SUM(L2:L43)</f>
        <v>0</v>
      </c>
      <c r="R44" s="200">
        <f>SUM(R2:R43)</f>
        <v>15522.320000000002</v>
      </c>
      <c r="S44" s="200">
        <f>SUM(S2:S43)</f>
        <v>48.049999999999564</v>
      </c>
    </row>
    <row r="45" spans="1:19" ht="15.6" x14ac:dyDescent="0.3">
      <c r="R45" s="200">
        <f>R44/110*100</f>
        <v>14111.200000000003</v>
      </c>
      <c r="S45" s="200">
        <f>+S44+R44</f>
        <v>15570.37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40E9B-DCC2-4CC8-B655-38B8758A55FF}">
  <dimension ref="A1:V47"/>
  <sheetViews>
    <sheetView topLeftCell="A13" workbookViewId="0">
      <selection activeCell="I42" sqref="I42"/>
    </sheetView>
  </sheetViews>
  <sheetFormatPr defaultRowHeight="14.4" x14ac:dyDescent="0.3"/>
  <cols>
    <col min="1" max="1" width="12" customWidth="1"/>
    <col min="2" max="2" width="15" customWidth="1"/>
    <col min="9" max="9" width="11.109375" bestFit="1" customWidth="1"/>
    <col min="12" max="12" width="12.44140625" customWidth="1"/>
    <col min="15" max="15" width="27.5546875" customWidth="1"/>
    <col min="16" max="16" width="16.88671875" customWidth="1"/>
    <col min="17" max="17" width="11.109375" customWidth="1"/>
    <col min="18" max="18" width="10.109375" customWidth="1"/>
    <col min="19" max="19" width="17.44140625" customWidth="1"/>
  </cols>
  <sheetData>
    <row r="1" spans="1:22" x14ac:dyDescent="0.3">
      <c r="A1" s="198" t="s">
        <v>613</v>
      </c>
      <c r="B1" s="198" t="s">
        <v>614</v>
      </c>
      <c r="C1" s="198" t="s">
        <v>615</v>
      </c>
      <c r="D1" s="198" t="s">
        <v>616</v>
      </c>
      <c r="E1" s="198" t="s">
        <v>617</v>
      </c>
      <c r="F1" s="198" t="s">
        <v>618</v>
      </c>
      <c r="G1" s="198"/>
      <c r="H1" s="201" t="s">
        <v>627</v>
      </c>
      <c r="I1" s="201" t="s">
        <v>628</v>
      </c>
      <c r="J1" s="201" t="s">
        <v>629</v>
      </c>
      <c r="K1" s="201" t="s">
        <v>635</v>
      </c>
      <c r="L1" s="201" t="s">
        <v>630</v>
      </c>
      <c r="M1" s="201" t="s">
        <v>631</v>
      </c>
      <c r="N1" s="201" t="s">
        <v>632</v>
      </c>
      <c r="O1" s="201" t="s">
        <v>633</v>
      </c>
      <c r="P1" s="201" t="s">
        <v>634</v>
      </c>
      <c r="Q1" s="201" t="s">
        <v>636</v>
      </c>
      <c r="R1" s="198" t="s">
        <v>619</v>
      </c>
      <c r="S1" s="198" t="s">
        <v>620</v>
      </c>
      <c r="T1" s="198"/>
      <c r="U1" s="198"/>
      <c r="V1" s="202"/>
    </row>
    <row r="2" spans="1:22" ht="15.6" x14ac:dyDescent="0.3">
      <c r="A2">
        <v>55369135</v>
      </c>
      <c r="B2" t="s">
        <v>599</v>
      </c>
      <c r="C2">
        <v>41.75</v>
      </c>
      <c r="D2">
        <v>88.52</v>
      </c>
      <c r="E2">
        <v>8.8000000000000007</v>
      </c>
      <c r="F2">
        <v>97.32</v>
      </c>
      <c r="J2" s="200" t="s">
        <v>659</v>
      </c>
      <c r="K2" t="s">
        <v>662</v>
      </c>
      <c r="N2" t="s">
        <v>625</v>
      </c>
      <c r="O2" s="200" t="str">
        <f>VLOOKUP(A2,Puma!K:T,10,FALSE)</f>
        <v>010000029612574210932</v>
      </c>
      <c r="P2" s="200">
        <v>2022</v>
      </c>
      <c r="Q2" s="200" t="s">
        <v>637</v>
      </c>
      <c r="R2" s="232">
        <f>E2*11</f>
        <v>96.800000000000011</v>
      </c>
      <c r="S2" s="232">
        <f>SUM(F2-R2)</f>
        <v>0.51999999999998181</v>
      </c>
      <c r="U2" t="str">
        <f>CONCATENATE(A2,B2)</f>
        <v>553691351DNW981</v>
      </c>
    </row>
    <row r="3" spans="1:22" ht="15.6" x14ac:dyDescent="0.3">
      <c r="A3">
        <v>50144988</v>
      </c>
      <c r="B3" t="s">
        <v>603</v>
      </c>
      <c r="C3">
        <v>72.66</v>
      </c>
      <c r="D3" s="199">
        <v>145.77000000000001</v>
      </c>
      <c r="E3">
        <v>14.53</v>
      </c>
      <c r="F3">
        <v>160.30000000000001</v>
      </c>
      <c r="J3" s="200" t="s">
        <v>659</v>
      </c>
      <c r="K3" t="s">
        <v>662</v>
      </c>
      <c r="N3" t="s">
        <v>625</v>
      </c>
      <c r="O3" s="200" t="str">
        <f>VLOOKUP(A3,Puma!K:T,10,FALSE)</f>
        <v>010000069412574205515</v>
      </c>
      <c r="P3" s="200">
        <v>2022</v>
      </c>
      <c r="Q3" s="200" t="s">
        <v>637</v>
      </c>
      <c r="R3" s="232">
        <f t="shared" ref="R3:R37" si="0">E3*11</f>
        <v>159.82999999999998</v>
      </c>
      <c r="S3" s="232">
        <f t="shared" ref="S3:S39" si="1">SUM(F3-R3)</f>
        <v>0.47000000000002728</v>
      </c>
      <c r="U3" t="e">
        <f>CONCATENATE(A3,#REF!)</f>
        <v>#REF!</v>
      </c>
    </row>
    <row r="4" spans="1:22" ht="15.6" x14ac:dyDescent="0.3">
      <c r="A4">
        <v>51703071</v>
      </c>
      <c r="B4" t="s">
        <v>606</v>
      </c>
      <c r="C4">
        <v>283.04000000000002</v>
      </c>
      <c r="D4">
        <v>597.67999999999995</v>
      </c>
      <c r="E4">
        <v>59.52</v>
      </c>
      <c r="F4">
        <v>657.2</v>
      </c>
      <c r="J4" s="200" t="s">
        <v>659</v>
      </c>
      <c r="K4" t="s">
        <v>662</v>
      </c>
      <c r="N4" t="s">
        <v>625</v>
      </c>
      <c r="O4" s="200" t="str">
        <f>VLOOKUP(A4,Puma!K:T,10,FALSE)</f>
        <v>010000069452574213470</v>
      </c>
      <c r="P4" s="200">
        <v>2022</v>
      </c>
      <c r="Q4" s="200" t="s">
        <v>637</v>
      </c>
      <c r="R4" s="232">
        <f t="shared" si="0"/>
        <v>654.72</v>
      </c>
      <c r="S4" s="232">
        <f t="shared" si="1"/>
        <v>2.4800000000000182</v>
      </c>
      <c r="U4" t="e">
        <f>CONCATENATE(A4,#REF!)</f>
        <v>#REF!</v>
      </c>
    </row>
    <row r="5" spans="1:22" ht="15.6" x14ac:dyDescent="0.3">
      <c r="A5">
        <v>52395216</v>
      </c>
      <c r="B5" t="s">
        <v>621</v>
      </c>
      <c r="C5">
        <v>536.75</v>
      </c>
      <c r="D5" s="199">
        <v>1132.08</v>
      </c>
      <c r="E5">
        <v>112.96</v>
      </c>
      <c r="F5" s="199">
        <v>1245.04</v>
      </c>
      <c r="J5" s="200" t="s">
        <v>659</v>
      </c>
      <c r="K5" t="s">
        <v>662</v>
      </c>
      <c r="N5" t="s">
        <v>625</v>
      </c>
      <c r="O5" s="200" t="str">
        <f>VLOOKUP(A5,Puma!K:T,10,FALSE)</f>
        <v>010000069412574201829</v>
      </c>
      <c r="P5" s="200">
        <v>2022</v>
      </c>
      <c r="Q5" s="200" t="s">
        <v>637</v>
      </c>
      <c r="R5" s="232">
        <f t="shared" si="0"/>
        <v>1242.56</v>
      </c>
      <c r="S5" s="232">
        <f t="shared" si="1"/>
        <v>2.4800000000000182</v>
      </c>
      <c r="U5" t="e">
        <f>CONCATENATE(A5,#REF!)</f>
        <v>#REF!</v>
      </c>
    </row>
    <row r="6" spans="1:22" ht="15.6" x14ac:dyDescent="0.3">
      <c r="A6">
        <v>56398273</v>
      </c>
      <c r="B6" t="s">
        <v>51</v>
      </c>
      <c r="C6" s="199">
        <v>127.99</v>
      </c>
      <c r="D6">
        <v>255.98</v>
      </c>
      <c r="E6">
        <v>25.5</v>
      </c>
      <c r="F6">
        <v>281.48</v>
      </c>
      <c r="J6" s="200" t="s">
        <v>659</v>
      </c>
      <c r="K6" t="s">
        <v>662</v>
      </c>
      <c r="N6" t="s">
        <v>625</v>
      </c>
      <c r="O6" s="200" t="str">
        <f>VLOOKUP(A6,Puma!K:T,10,FALSE)</f>
        <v>010000026912574200000</v>
      </c>
      <c r="P6" s="200">
        <v>2022</v>
      </c>
      <c r="Q6" s="200" t="s">
        <v>637</v>
      </c>
      <c r="R6" s="232">
        <f t="shared" si="0"/>
        <v>280.5</v>
      </c>
      <c r="S6" s="232">
        <f t="shared" si="1"/>
        <v>0.98000000000001819</v>
      </c>
      <c r="U6" t="e">
        <f>CONCATENATE(A6,#REF!)</f>
        <v>#REF!</v>
      </c>
    </row>
    <row r="7" spans="1:22" ht="15.6" x14ac:dyDescent="0.3">
      <c r="A7">
        <v>59926906</v>
      </c>
      <c r="B7" s="199" t="s">
        <v>79</v>
      </c>
      <c r="C7" s="199">
        <v>57.47</v>
      </c>
      <c r="D7" s="199">
        <v>108.61</v>
      </c>
      <c r="E7">
        <v>10.8</v>
      </c>
      <c r="F7">
        <v>119.41</v>
      </c>
      <c r="J7" s="200" t="s">
        <v>659</v>
      </c>
      <c r="K7" t="s">
        <v>662</v>
      </c>
      <c r="N7" t="s">
        <v>625</v>
      </c>
      <c r="O7" s="200" t="str">
        <f>VLOOKUP(A7,Puma!K:T,10,FALSE)</f>
        <v>010000029612574210931</v>
      </c>
      <c r="P7" s="200">
        <v>2022</v>
      </c>
      <c r="Q7" s="200" t="s">
        <v>637</v>
      </c>
      <c r="R7" s="232">
        <f t="shared" si="0"/>
        <v>118.80000000000001</v>
      </c>
      <c r="S7" s="232">
        <f t="shared" si="1"/>
        <v>0.60999999999998522</v>
      </c>
      <c r="U7" t="e">
        <f>CONCATENATE(A7,#REF!)</f>
        <v>#REF!</v>
      </c>
    </row>
    <row r="8" spans="1:22" ht="15.6" x14ac:dyDescent="0.3">
      <c r="A8">
        <v>66122812</v>
      </c>
      <c r="B8" t="s">
        <v>585</v>
      </c>
      <c r="C8">
        <v>346.63</v>
      </c>
      <c r="D8">
        <v>710.2</v>
      </c>
      <c r="E8">
        <v>70.86</v>
      </c>
      <c r="F8">
        <v>781.06</v>
      </c>
      <c r="I8" s="199"/>
      <c r="J8" s="200" t="s">
        <v>659</v>
      </c>
      <c r="K8" t="s">
        <v>662</v>
      </c>
      <c r="N8" t="s">
        <v>625</v>
      </c>
      <c r="O8" s="200" t="str">
        <f>VLOOKUP(A8,Puma!K:T,10,FALSE)</f>
        <v>010000069412574201619</v>
      </c>
      <c r="P8" s="200">
        <v>2022</v>
      </c>
      <c r="Q8" s="200" t="s">
        <v>637</v>
      </c>
      <c r="R8" s="232">
        <f t="shared" si="0"/>
        <v>779.46</v>
      </c>
      <c r="S8" s="232">
        <f t="shared" si="1"/>
        <v>1.5999999999999091</v>
      </c>
      <c r="U8" t="e">
        <f>CONCATENATE(A8,#REF!)</f>
        <v>#REF!</v>
      </c>
    </row>
    <row r="9" spans="1:22" ht="15.6" x14ac:dyDescent="0.3">
      <c r="A9">
        <v>18843705</v>
      </c>
      <c r="B9" t="s">
        <v>622</v>
      </c>
      <c r="C9">
        <v>442.69</v>
      </c>
      <c r="D9">
        <v>869.27</v>
      </c>
      <c r="E9">
        <v>86.62</v>
      </c>
      <c r="F9">
        <v>955.89</v>
      </c>
      <c r="J9" t="s">
        <v>639</v>
      </c>
      <c r="K9" t="s">
        <v>662</v>
      </c>
      <c r="N9" t="s">
        <v>625</v>
      </c>
      <c r="O9" s="200" t="str">
        <f>VLOOKUP(A9,Puma!K:T,10,FALSE)</f>
        <v>010000069412574205518</v>
      </c>
      <c r="P9" s="200">
        <v>2022</v>
      </c>
      <c r="Q9" s="200" t="s">
        <v>637</v>
      </c>
      <c r="R9" s="232">
        <f t="shared" si="0"/>
        <v>952.82</v>
      </c>
      <c r="S9" s="232">
        <f t="shared" si="1"/>
        <v>3.0699999999999363</v>
      </c>
      <c r="U9" t="e">
        <f>CONCATENATE(A9,#REF!)</f>
        <v>#REF!</v>
      </c>
    </row>
    <row r="10" spans="1:22" ht="15.6" x14ac:dyDescent="0.3">
      <c r="A10">
        <v>21483721</v>
      </c>
      <c r="B10" t="s">
        <v>157</v>
      </c>
      <c r="C10">
        <v>129.22</v>
      </c>
      <c r="D10">
        <v>243.08</v>
      </c>
      <c r="E10">
        <v>24.26</v>
      </c>
      <c r="F10">
        <v>267.33999999999997</v>
      </c>
      <c r="J10" t="s">
        <v>639</v>
      </c>
      <c r="K10" t="s">
        <v>662</v>
      </c>
      <c r="N10" t="s">
        <v>625</v>
      </c>
      <c r="O10" s="200" t="str">
        <f>VLOOKUP(A10,Puma!K:T,10,FALSE)</f>
        <v>010000069452574201623</v>
      </c>
      <c r="P10" s="200">
        <v>2022</v>
      </c>
      <c r="Q10" s="200" t="s">
        <v>637</v>
      </c>
      <c r="R10" s="232">
        <f t="shared" si="0"/>
        <v>266.86</v>
      </c>
      <c r="S10" s="232">
        <f t="shared" si="1"/>
        <v>0.47999999999996135</v>
      </c>
      <c r="U10" t="e">
        <f>CONCATENATE(A10,#REF!)</f>
        <v>#REF!</v>
      </c>
    </row>
    <row r="11" spans="1:22" ht="15.6" x14ac:dyDescent="0.3">
      <c r="A11">
        <v>22004583</v>
      </c>
      <c r="B11" t="s">
        <v>163</v>
      </c>
      <c r="C11">
        <v>325.47000000000003</v>
      </c>
      <c r="D11">
        <v>668.99</v>
      </c>
      <c r="E11">
        <v>66.55</v>
      </c>
      <c r="F11">
        <v>735.54</v>
      </c>
      <c r="J11" t="s">
        <v>639</v>
      </c>
      <c r="K11" t="s">
        <v>662</v>
      </c>
      <c r="N11" t="s">
        <v>625</v>
      </c>
      <c r="O11" s="200" t="str">
        <f>VLOOKUP(A11,Puma!K:T,10,FALSE)</f>
        <v>010000069452574206519</v>
      </c>
      <c r="P11" s="200">
        <v>2022</v>
      </c>
      <c r="Q11" s="200" t="s">
        <v>637</v>
      </c>
      <c r="R11" s="232">
        <f t="shared" si="0"/>
        <v>732.05</v>
      </c>
      <c r="S11" s="232">
        <f t="shared" si="1"/>
        <v>3.4900000000000091</v>
      </c>
      <c r="U11" t="e">
        <f>CONCATENATE(A11,#REF!)</f>
        <v>#REF!</v>
      </c>
    </row>
    <row r="12" spans="1:22" ht="15.6" x14ac:dyDescent="0.3">
      <c r="A12">
        <v>22143928</v>
      </c>
      <c r="B12" t="s">
        <v>171</v>
      </c>
      <c r="C12">
        <v>710.57</v>
      </c>
      <c r="D12" s="199">
        <v>1611.49</v>
      </c>
      <c r="E12">
        <v>160.79</v>
      </c>
      <c r="F12" s="199">
        <v>1772.28</v>
      </c>
      <c r="J12" t="s">
        <v>639</v>
      </c>
      <c r="K12" t="s">
        <v>662</v>
      </c>
      <c r="N12" t="s">
        <v>625</v>
      </c>
      <c r="O12" s="200" t="str">
        <f>VLOOKUP(A12,Puma!K:T,10,FALSE)</f>
        <v>010000069412574202269</v>
      </c>
      <c r="P12" s="200">
        <v>2022</v>
      </c>
      <c r="Q12" s="200" t="s">
        <v>637</v>
      </c>
      <c r="R12" s="232">
        <f t="shared" si="0"/>
        <v>1768.6899999999998</v>
      </c>
      <c r="S12" s="232">
        <f t="shared" si="1"/>
        <v>3.5900000000001455</v>
      </c>
      <c r="U12" t="e">
        <f>CONCATENATE(A12,#REF!)</f>
        <v>#REF!</v>
      </c>
    </row>
    <row r="13" spans="1:22" ht="15.6" x14ac:dyDescent="0.3">
      <c r="A13">
        <v>22257561</v>
      </c>
      <c r="B13" t="s">
        <v>177</v>
      </c>
      <c r="C13">
        <v>28.31</v>
      </c>
      <c r="D13" s="199">
        <v>58.35</v>
      </c>
      <c r="E13">
        <v>5.83</v>
      </c>
      <c r="F13">
        <v>64.180000000000007</v>
      </c>
      <c r="J13" t="s">
        <v>639</v>
      </c>
      <c r="K13" t="s">
        <v>662</v>
      </c>
      <c r="N13" t="s">
        <v>625</v>
      </c>
      <c r="O13" s="200" t="str">
        <f>VLOOKUP(A13,Puma!K:T,10,FALSE)</f>
        <v>010000069452574201623</v>
      </c>
      <c r="P13" s="200">
        <v>2022</v>
      </c>
      <c r="Q13" s="200" t="s">
        <v>637</v>
      </c>
      <c r="R13" s="232">
        <f t="shared" si="0"/>
        <v>64.13</v>
      </c>
      <c r="S13" s="232">
        <f t="shared" si="1"/>
        <v>5.0000000000011369E-2</v>
      </c>
      <c r="U13" t="e">
        <f>CONCATENATE(A13,#REF!)</f>
        <v>#REF!</v>
      </c>
    </row>
    <row r="14" spans="1:22" ht="15.6" x14ac:dyDescent="0.3">
      <c r="A14">
        <v>23982316</v>
      </c>
      <c r="B14" t="s">
        <v>188</v>
      </c>
      <c r="C14">
        <v>132.59</v>
      </c>
      <c r="D14">
        <v>281.23</v>
      </c>
      <c r="E14">
        <v>28.07</v>
      </c>
      <c r="F14">
        <v>309.3</v>
      </c>
      <c r="J14" t="s">
        <v>639</v>
      </c>
      <c r="K14" t="s">
        <v>662</v>
      </c>
      <c r="N14" t="s">
        <v>625</v>
      </c>
      <c r="O14" s="200" t="str">
        <f>VLOOKUP(A14,Puma!K:T,10,FALSE)</f>
        <v>010000036312574200000</v>
      </c>
      <c r="P14" s="200">
        <v>2022</v>
      </c>
      <c r="Q14" s="200" t="s">
        <v>637</v>
      </c>
      <c r="R14" s="232">
        <f t="shared" si="0"/>
        <v>308.77</v>
      </c>
      <c r="S14" s="232">
        <f t="shared" si="1"/>
        <v>0.53000000000002956</v>
      </c>
      <c r="U14" t="e">
        <f>CONCATENATE(A14,#REF!)</f>
        <v>#REF!</v>
      </c>
    </row>
    <row r="15" spans="1:22" ht="15.6" x14ac:dyDescent="0.3">
      <c r="A15">
        <v>27398220</v>
      </c>
      <c r="B15" t="s">
        <v>217</v>
      </c>
      <c r="C15">
        <v>82.62</v>
      </c>
      <c r="D15">
        <v>147.97999999999999</v>
      </c>
      <c r="E15">
        <v>14.75</v>
      </c>
      <c r="F15">
        <v>162.72999999999999</v>
      </c>
      <c r="J15" t="s">
        <v>639</v>
      </c>
      <c r="K15" t="s">
        <v>662</v>
      </c>
      <c r="N15" t="s">
        <v>625</v>
      </c>
      <c r="O15" s="200" t="str">
        <f>VLOOKUP(A15,Puma!K:T,10,FALSE)</f>
        <v>010000069452574210795</v>
      </c>
      <c r="P15" s="200">
        <v>2022</v>
      </c>
      <c r="Q15" s="200" t="s">
        <v>637</v>
      </c>
      <c r="R15" s="232">
        <f t="shared" si="0"/>
        <v>162.25</v>
      </c>
      <c r="S15" s="232">
        <f t="shared" si="1"/>
        <v>0.47999999999998977</v>
      </c>
      <c r="U15" t="e">
        <f>CONCATENATE(A15,#REF!)</f>
        <v>#REF!</v>
      </c>
    </row>
    <row r="16" spans="1:22" ht="15.6" x14ac:dyDescent="0.3">
      <c r="A16">
        <v>50979037</v>
      </c>
      <c r="B16" t="s">
        <v>240</v>
      </c>
      <c r="C16">
        <v>426.92</v>
      </c>
      <c r="D16">
        <v>884.35</v>
      </c>
      <c r="E16">
        <v>88.23</v>
      </c>
      <c r="F16">
        <v>972.58</v>
      </c>
      <c r="J16" t="s">
        <v>639</v>
      </c>
      <c r="K16" t="s">
        <v>662</v>
      </c>
      <c r="N16" t="s">
        <v>625</v>
      </c>
      <c r="O16" s="200" t="str">
        <f>VLOOKUP(A16,Puma!K:T,10,FALSE)</f>
        <v>010000069452574215008</v>
      </c>
      <c r="P16" s="200">
        <v>2022</v>
      </c>
      <c r="Q16" s="200" t="s">
        <v>637</v>
      </c>
      <c r="R16" s="232">
        <f t="shared" si="0"/>
        <v>970.53000000000009</v>
      </c>
      <c r="S16" s="232">
        <f t="shared" si="1"/>
        <v>2.0499999999999545</v>
      </c>
      <c r="U16" t="e">
        <f>CONCATENATE(A16,#REF!)</f>
        <v>#REF!</v>
      </c>
    </row>
    <row r="17" spans="1:21" ht="15.6" x14ac:dyDescent="0.3">
      <c r="A17">
        <v>51513348</v>
      </c>
      <c r="B17" t="s">
        <v>244</v>
      </c>
      <c r="C17">
        <v>288.69</v>
      </c>
      <c r="D17">
        <v>584.12</v>
      </c>
      <c r="E17">
        <v>58.31</v>
      </c>
      <c r="F17">
        <v>642.42999999999995</v>
      </c>
      <c r="J17" t="s">
        <v>639</v>
      </c>
      <c r="K17" t="s">
        <v>662</v>
      </c>
      <c r="N17" t="s">
        <v>625</v>
      </c>
      <c r="O17" s="200" t="str">
        <f>VLOOKUP(A17,Puma!K:T,10,FALSE)</f>
        <v>010000069452574201837</v>
      </c>
      <c r="P17" s="200">
        <v>2022</v>
      </c>
      <c r="Q17" s="200" t="s">
        <v>637</v>
      </c>
      <c r="R17" s="232">
        <f t="shared" si="0"/>
        <v>641.41000000000008</v>
      </c>
      <c r="S17" s="232">
        <f t="shared" si="1"/>
        <v>1.0199999999998681</v>
      </c>
      <c r="U17" t="e">
        <f>CONCATENATE(A17,#REF!)</f>
        <v>#REF!</v>
      </c>
    </row>
    <row r="18" spans="1:21" ht="15.6" x14ac:dyDescent="0.3">
      <c r="A18">
        <v>51908522</v>
      </c>
      <c r="B18" t="s">
        <v>256</v>
      </c>
      <c r="C18">
        <v>17.77</v>
      </c>
      <c r="D18">
        <v>37.979999999999997</v>
      </c>
      <c r="E18">
        <v>3.75</v>
      </c>
      <c r="F18">
        <v>41.73</v>
      </c>
      <c r="J18" t="s">
        <v>639</v>
      </c>
      <c r="K18" t="s">
        <v>662</v>
      </c>
      <c r="N18" t="s">
        <v>625</v>
      </c>
      <c r="O18" s="200" t="str">
        <f>VLOOKUP(A18,Puma!K:T,10,FALSE)</f>
        <v>010000070952574202267</v>
      </c>
      <c r="P18" s="200">
        <v>2022</v>
      </c>
      <c r="Q18" s="200" t="s">
        <v>637</v>
      </c>
      <c r="R18" s="232">
        <f t="shared" si="0"/>
        <v>41.25</v>
      </c>
      <c r="S18" s="232">
        <f t="shared" si="1"/>
        <v>0.47999999999999687</v>
      </c>
      <c r="U18" t="e">
        <f>CONCATENATE(A18,#REF!)</f>
        <v>#REF!</v>
      </c>
    </row>
    <row r="19" spans="1:21" ht="15.6" x14ac:dyDescent="0.3">
      <c r="A19">
        <v>52119871</v>
      </c>
      <c r="B19" t="s">
        <v>258</v>
      </c>
      <c r="C19">
        <v>50.6</v>
      </c>
      <c r="D19">
        <v>107.64</v>
      </c>
      <c r="E19">
        <v>10.71</v>
      </c>
      <c r="F19">
        <v>118.35</v>
      </c>
      <c r="J19" t="s">
        <v>639</v>
      </c>
      <c r="K19" t="s">
        <v>662</v>
      </c>
      <c r="N19" t="s">
        <v>625</v>
      </c>
      <c r="O19" s="200" t="str">
        <f>VLOOKUP(A19,Puma!K:T,10,FALSE)</f>
        <v>010000069412574205511</v>
      </c>
      <c r="P19" s="200">
        <v>2022</v>
      </c>
      <c r="Q19" s="200" t="s">
        <v>637</v>
      </c>
      <c r="R19" s="232">
        <f t="shared" si="0"/>
        <v>117.81</v>
      </c>
      <c r="S19" s="232">
        <f t="shared" si="1"/>
        <v>0.53999999999999204</v>
      </c>
      <c r="U19" t="e">
        <f>CONCATENATE(A19,#REF!)</f>
        <v>#REF!</v>
      </c>
    </row>
    <row r="20" spans="1:21" ht="15.6" x14ac:dyDescent="0.3">
      <c r="A20">
        <v>52341178</v>
      </c>
      <c r="B20" t="s">
        <v>262</v>
      </c>
      <c r="C20">
        <v>115.48</v>
      </c>
      <c r="D20">
        <v>234.06</v>
      </c>
      <c r="E20">
        <v>23.4</v>
      </c>
      <c r="F20">
        <v>257.45999999999998</v>
      </c>
      <c r="J20" t="s">
        <v>639</v>
      </c>
      <c r="K20" t="s">
        <v>662</v>
      </c>
      <c r="N20" t="s">
        <v>625</v>
      </c>
      <c r="O20" s="200" t="str">
        <f>VLOOKUP(A20,Puma!K:T,10,FALSE)</f>
        <v>010000069452574201834</v>
      </c>
      <c r="P20" s="200">
        <v>2022</v>
      </c>
      <c r="Q20" s="200" t="s">
        <v>637</v>
      </c>
      <c r="R20" s="232">
        <f t="shared" si="0"/>
        <v>257.39999999999998</v>
      </c>
      <c r="S20" s="232">
        <f t="shared" si="1"/>
        <v>6.0000000000002274E-2</v>
      </c>
      <c r="U20" t="e">
        <f>CONCATENATE(A20,#REF!)</f>
        <v>#REF!</v>
      </c>
    </row>
    <row r="21" spans="1:21" ht="15.6" x14ac:dyDescent="0.3">
      <c r="A21">
        <v>54212526</v>
      </c>
      <c r="B21" t="s">
        <v>270</v>
      </c>
      <c r="C21">
        <v>234.3</v>
      </c>
      <c r="D21">
        <v>490.41</v>
      </c>
      <c r="E21">
        <v>48.83</v>
      </c>
      <c r="F21">
        <v>539.24</v>
      </c>
      <c r="J21" t="s">
        <v>639</v>
      </c>
      <c r="K21" t="s">
        <v>662</v>
      </c>
      <c r="N21" t="s">
        <v>625</v>
      </c>
      <c r="O21" s="200" t="str">
        <f>VLOOKUP(A21,Puma!K:T,10,FALSE)</f>
        <v>010000022112574200000</v>
      </c>
      <c r="P21" s="200">
        <v>2022</v>
      </c>
      <c r="Q21" s="200" t="s">
        <v>637</v>
      </c>
      <c r="R21" s="232">
        <f t="shared" si="0"/>
        <v>537.13</v>
      </c>
      <c r="S21" s="232">
        <f t="shared" si="1"/>
        <v>2.1100000000000136</v>
      </c>
      <c r="U21" t="e">
        <f>CONCATENATE(A21,#REF!)</f>
        <v>#REF!</v>
      </c>
    </row>
    <row r="22" spans="1:21" ht="15.6" x14ac:dyDescent="0.3">
      <c r="A22">
        <v>54788038</v>
      </c>
      <c r="B22" t="s">
        <v>193</v>
      </c>
      <c r="C22">
        <v>49.87</v>
      </c>
      <c r="D22">
        <v>82.98</v>
      </c>
      <c r="E22">
        <v>8.25</v>
      </c>
      <c r="F22">
        <v>91.23</v>
      </c>
      <c r="J22" t="s">
        <v>639</v>
      </c>
      <c r="K22" t="s">
        <v>662</v>
      </c>
      <c r="N22" t="s">
        <v>625</v>
      </c>
      <c r="O22" s="200" t="str">
        <f>VLOOKUP(A22,Puma!K:T,10,FALSE)</f>
        <v>010000026912574200000</v>
      </c>
      <c r="P22" s="200">
        <v>2022</v>
      </c>
      <c r="Q22" s="200" t="s">
        <v>637</v>
      </c>
      <c r="R22" s="232">
        <f t="shared" si="0"/>
        <v>90.75</v>
      </c>
      <c r="S22" s="232">
        <f t="shared" si="1"/>
        <v>0.48000000000000398</v>
      </c>
      <c r="U22" t="e">
        <f>CONCATENATE(A22,#REF!)</f>
        <v>#REF!</v>
      </c>
    </row>
    <row r="23" spans="1:21" ht="15.6" x14ac:dyDescent="0.3">
      <c r="A23">
        <v>55678824</v>
      </c>
      <c r="B23" t="s">
        <v>275</v>
      </c>
      <c r="C23">
        <v>120.77</v>
      </c>
      <c r="D23">
        <v>231.01</v>
      </c>
      <c r="E23">
        <v>23.1</v>
      </c>
      <c r="F23">
        <v>254.11</v>
      </c>
      <c r="J23" t="s">
        <v>639</v>
      </c>
      <c r="K23" t="s">
        <v>662</v>
      </c>
      <c r="N23" t="s">
        <v>625</v>
      </c>
      <c r="O23" s="200" t="str">
        <f>VLOOKUP(A23,Puma!K:T,10,FALSE)</f>
        <v>010000069452574200821</v>
      </c>
      <c r="P23" s="200">
        <v>2022</v>
      </c>
      <c r="Q23" s="200" t="s">
        <v>637</v>
      </c>
      <c r="R23" s="232">
        <f t="shared" si="0"/>
        <v>254.10000000000002</v>
      </c>
      <c r="S23" s="232">
        <f t="shared" si="1"/>
        <v>9.9999999999909051E-3</v>
      </c>
      <c r="U23" t="e">
        <f>CONCATENATE(A23,#REF!)</f>
        <v>#REF!</v>
      </c>
    </row>
    <row r="24" spans="1:21" ht="15.6" x14ac:dyDescent="0.3">
      <c r="A24">
        <v>55966989</v>
      </c>
      <c r="B24" s="199" t="s">
        <v>285</v>
      </c>
      <c r="C24">
        <v>149.22999999999999</v>
      </c>
      <c r="D24">
        <v>310.95</v>
      </c>
      <c r="E24">
        <v>30.89</v>
      </c>
      <c r="F24">
        <v>341.84</v>
      </c>
      <c r="J24" t="s">
        <v>639</v>
      </c>
      <c r="K24" t="s">
        <v>662</v>
      </c>
      <c r="N24" t="s">
        <v>625</v>
      </c>
      <c r="O24" s="200" t="str">
        <f>VLOOKUP(A24,Puma!K:T,10,FALSE)</f>
        <v>010000069452574201617</v>
      </c>
      <c r="P24" s="200">
        <v>2022</v>
      </c>
      <c r="Q24" s="200" t="s">
        <v>637</v>
      </c>
      <c r="R24" s="232">
        <f t="shared" si="0"/>
        <v>339.79</v>
      </c>
      <c r="S24" s="232">
        <f t="shared" si="1"/>
        <v>2.0499999999999545</v>
      </c>
      <c r="U24" t="e">
        <f>CONCATENATE(A24,#REF!)</f>
        <v>#REF!</v>
      </c>
    </row>
    <row r="25" spans="1:21" ht="15.6" x14ac:dyDescent="0.3">
      <c r="A25">
        <v>57940180</v>
      </c>
      <c r="B25" t="s">
        <v>658</v>
      </c>
      <c r="C25">
        <v>82.89</v>
      </c>
      <c r="D25">
        <v>169.11</v>
      </c>
      <c r="E25">
        <v>16.809999999999999</v>
      </c>
      <c r="F25">
        <v>185.92</v>
      </c>
      <c r="J25" t="s">
        <v>639</v>
      </c>
      <c r="K25" t="s">
        <v>662</v>
      </c>
      <c r="N25" t="s">
        <v>625</v>
      </c>
      <c r="O25" s="200" t="str">
        <f>VLOOKUP(A25,Puma!K:T,10,FALSE)</f>
        <v>010000069412574205513</v>
      </c>
      <c r="P25" s="200">
        <v>2022</v>
      </c>
      <c r="Q25" s="200" t="s">
        <v>637</v>
      </c>
      <c r="R25" s="232">
        <f t="shared" si="0"/>
        <v>184.91</v>
      </c>
      <c r="S25" s="232">
        <f t="shared" si="1"/>
        <v>1.0099999999999909</v>
      </c>
      <c r="U25" t="e">
        <f>CONCATENATE(A25,#REF!)</f>
        <v>#REF!</v>
      </c>
    </row>
    <row r="26" spans="1:21" ht="15.6" x14ac:dyDescent="0.3">
      <c r="A26">
        <v>59189919</v>
      </c>
      <c r="B26" t="s">
        <v>623</v>
      </c>
      <c r="C26">
        <v>344.55</v>
      </c>
      <c r="D26">
        <v>718.82</v>
      </c>
      <c r="E26">
        <v>71.73</v>
      </c>
      <c r="F26">
        <v>790.55</v>
      </c>
      <c r="J26" t="s">
        <v>639</v>
      </c>
      <c r="K26" t="s">
        <v>662</v>
      </c>
      <c r="N26" t="s">
        <v>625</v>
      </c>
      <c r="O26" s="200" t="str">
        <f>VLOOKUP(A26,Puma!K:T,10,FALSE)</f>
        <v>010000069452574201835</v>
      </c>
      <c r="P26" s="200">
        <v>2022</v>
      </c>
      <c r="Q26" s="200" t="s">
        <v>637</v>
      </c>
      <c r="R26" s="232">
        <f t="shared" si="0"/>
        <v>789.03000000000009</v>
      </c>
      <c r="S26" s="232">
        <f t="shared" si="1"/>
        <v>1.5199999999998681</v>
      </c>
      <c r="U26" t="e">
        <f>CONCATENATE(A26,#REF!)</f>
        <v>#REF!</v>
      </c>
    </row>
    <row r="27" spans="1:21" ht="15.6" x14ac:dyDescent="0.3">
      <c r="A27">
        <v>59358969</v>
      </c>
      <c r="B27" t="s">
        <v>300</v>
      </c>
      <c r="C27">
        <v>130.16</v>
      </c>
      <c r="D27">
        <v>235.91</v>
      </c>
      <c r="E27">
        <v>23.44</v>
      </c>
      <c r="F27">
        <v>259.35000000000002</v>
      </c>
      <c r="J27" t="s">
        <v>639</v>
      </c>
      <c r="K27" t="s">
        <v>662</v>
      </c>
      <c r="N27" t="s">
        <v>625</v>
      </c>
      <c r="O27" s="200" t="str">
        <f>VLOOKUP(A27,Puma!K:T,10,FALSE)</f>
        <v>010000069412574202269</v>
      </c>
      <c r="P27" s="200">
        <v>2022</v>
      </c>
      <c r="Q27" s="200" t="s">
        <v>637</v>
      </c>
      <c r="R27" s="232">
        <f t="shared" si="0"/>
        <v>257.84000000000003</v>
      </c>
      <c r="S27" s="232">
        <f t="shared" si="1"/>
        <v>1.5099999999999909</v>
      </c>
      <c r="U27" t="e">
        <f>CONCATENATE(A27,#REF!)</f>
        <v>#REF!</v>
      </c>
    </row>
    <row r="28" spans="1:21" ht="15.6" x14ac:dyDescent="0.3">
      <c r="A28">
        <v>60165833</v>
      </c>
      <c r="B28" s="199" t="s">
        <v>306</v>
      </c>
      <c r="C28">
        <v>257.89999999999998</v>
      </c>
      <c r="D28">
        <v>556.51</v>
      </c>
      <c r="E28">
        <v>55.4</v>
      </c>
      <c r="F28">
        <v>611.91</v>
      </c>
      <c r="J28" t="s">
        <v>639</v>
      </c>
      <c r="K28" t="s">
        <v>662</v>
      </c>
      <c r="N28" t="s">
        <v>625</v>
      </c>
      <c r="O28" s="200" t="str">
        <f>VLOOKUP(A28,Puma!K:T,10,FALSE)</f>
        <v>010000069412574201624</v>
      </c>
      <c r="P28" s="200">
        <v>2022</v>
      </c>
      <c r="Q28" s="200" t="s">
        <v>637</v>
      </c>
      <c r="R28" s="232">
        <f t="shared" si="0"/>
        <v>609.4</v>
      </c>
      <c r="S28" s="232">
        <f t="shared" si="1"/>
        <v>2.5099999999999909</v>
      </c>
      <c r="U28" t="e">
        <f>CONCATENATE(A28,#REF!)</f>
        <v>#REF!</v>
      </c>
    </row>
    <row r="29" spans="1:21" ht="15.6" x14ac:dyDescent="0.3">
      <c r="A29">
        <v>60218475</v>
      </c>
      <c r="B29" t="s">
        <v>310</v>
      </c>
      <c r="C29">
        <v>106.13</v>
      </c>
      <c r="D29">
        <v>219.01</v>
      </c>
      <c r="E29">
        <v>21.81</v>
      </c>
      <c r="F29">
        <v>240.82</v>
      </c>
      <c r="J29" t="s">
        <v>639</v>
      </c>
      <c r="K29" t="s">
        <v>662</v>
      </c>
      <c r="N29" t="s">
        <v>625</v>
      </c>
      <c r="O29" s="200" t="str">
        <f>VLOOKUP(A29,Puma!K:T,10,FALSE)</f>
        <v>010000069452574208204</v>
      </c>
      <c r="P29" s="200">
        <v>2022</v>
      </c>
      <c r="Q29" s="200" t="s">
        <v>637</v>
      </c>
      <c r="R29" s="232">
        <f t="shared" si="0"/>
        <v>239.91</v>
      </c>
      <c r="S29" s="232">
        <f t="shared" si="1"/>
        <v>0.90999999999999659</v>
      </c>
      <c r="U29" t="e">
        <f>CONCATENATE(A29,#REF!)</f>
        <v>#REF!</v>
      </c>
    </row>
    <row r="30" spans="1:21" ht="15.6" x14ac:dyDescent="0.3">
      <c r="A30">
        <v>60355558</v>
      </c>
      <c r="B30" t="s">
        <v>314</v>
      </c>
      <c r="C30">
        <v>107.48</v>
      </c>
      <c r="D30">
        <v>215.38</v>
      </c>
      <c r="E30">
        <v>21.49</v>
      </c>
      <c r="F30">
        <v>236.87</v>
      </c>
      <c r="J30" t="s">
        <v>639</v>
      </c>
      <c r="K30" t="s">
        <v>662</v>
      </c>
      <c r="N30" t="s">
        <v>625</v>
      </c>
      <c r="O30" s="200" t="str">
        <f>VLOOKUP(A30,Puma!K:T,10,FALSE)</f>
        <v>010000069452574201834</v>
      </c>
      <c r="P30" s="200">
        <v>2022</v>
      </c>
      <c r="Q30" s="200" t="s">
        <v>637</v>
      </c>
      <c r="R30" s="232">
        <f t="shared" si="0"/>
        <v>236.39</v>
      </c>
      <c r="S30" s="232">
        <f t="shared" si="1"/>
        <v>0.48000000000001819</v>
      </c>
      <c r="U30" t="e">
        <f>CONCATENATE(A30,#REF!)</f>
        <v>#REF!</v>
      </c>
    </row>
    <row r="31" spans="1:21" ht="15.6" x14ac:dyDescent="0.3">
      <c r="A31">
        <v>61168224</v>
      </c>
      <c r="B31" t="s">
        <v>323</v>
      </c>
      <c r="C31">
        <v>29.12</v>
      </c>
      <c r="D31">
        <v>59.78</v>
      </c>
      <c r="E31">
        <v>5.93</v>
      </c>
      <c r="F31">
        <v>65.709999999999994</v>
      </c>
      <c r="J31" t="s">
        <v>639</v>
      </c>
      <c r="K31" t="s">
        <v>662</v>
      </c>
      <c r="N31" t="s">
        <v>625</v>
      </c>
      <c r="O31" s="200" t="str">
        <f>VLOOKUP(A31,Puma!K:T,10,FALSE)</f>
        <v>010000069412574201614</v>
      </c>
      <c r="P31" s="200">
        <v>2022</v>
      </c>
      <c r="Q31" s="200" t="s">
        <v>637</v>
      </c>
      <c r="R31" s="232">
        <f t="shared" si="0"/>
        <v>65.22999999999999</v>
      </c>
      <c r="S31" s="232">
        <f t="shared" si="1"/>
        <v>0.48000000000000398</v>
      </c>
      <c r="U31" t="e">
        <f>CONCATENATE(A31,#REF!)</f>
        <v>#REF!</v>
      </c>
    </row>
    <row r="32" spans="1:21" ht="15.6" x14ac:dyDescent="0.3">
      <c r="A32">
        <v>61552500</v>
      </c>
      <c r="B32" t="s">
        <v>329</v>
      </c>
      <c r="C32">
        <v>227.66</v>
      </c>
      <c r="D32">
        <v>471</v>
      </c>
      <c r="E32">
        <v>46.94</v>
      </c>
      <c r="F32">
        <v>517.94000000000005</v>
      </c>
      <c r="J32" t="s">
        <v>639</v>
      </c>
      <c r="K32" t="s">
        <v>662</v>
      </c>
      <c r="N32" t="s">
        <v>625</v>
      </c>
      <c r="O32" s="200" t="str">
        <f>VLOOKUP(A32,Puma!K:T,10,FALSE)</f>
        <v>010000069412574205510</v>
      </c>
      <c r="P32" s="200">
        <v>2022</v>
      </c>
      <c r="Q32" s="200" t="s">
        <v>637</v>
      </c>
      <c r="R32" s="232">
        <f t="shared" si="0"/>
        <v>516.33999999999992</v>
      </c>
      <c r="S32" s="232">
        <f t="shared" si="1"/>
        <v>1.6000000000001364</v>
      </c>
      <c r="U32" t="e">
        <f>CONCATENATE(A32,#REF!)</f>
        <v>#REF!</v>
      </c>
    </row>
    <row r="33" spans="1:21" ht="15.6" x14ac:dyDescent="0.3">
      <c r="A33">
        <v>61714324</v>
      </c>
      <c r="B33" s="199" t="s">
        <v>334</v>
      </c>
      <c r="C33">
        <v>99.61</v>
      </c>
      <c r="D33" s="199">
        <v>192.74</v>
      </c>
      <c r="E33">
        <v>19.13</v>
      </c>
      <c r="F33">
        <v>211.87</v>
      </c>
      <c r="J33" t="s">
        <v>639</v>
      </c>
      <c r="K33" t="s">
        <v>662</v>
      </c>
      <c r="N33" t="s">
        <v>625</v>
      </c>
      <c r="O33" s="200" t="str">
        <f>VLOOKUP(A33,Puma!K:T,10,FALSE)</f>
        <v>010000069412574201621</v>
      </c>
      <c r="P33" s="200">
        <v>2022</v>
      </c>
      <c r="Q33" s="200" t="s">
        <v>637</v>
      </c>
      <c r="R33" s="232">
        <f t="shared" si="0"/>
        <v>210.42999999999998</v>
      </c>
      <c r="S33" s="232">
        <f t="shared" si="1"/>
        <v>1.4400000000000261</v>
      </c>
      <c r="U33" t="e">
        <f>CONCATENATE(A33,#REF!)</f>
        <v>#REF!</v>
      </c>
    </row>
    <row r="34" spans="1:21" ht="15.6" x14ac:dyDescent="0.3">
      <c r="A34">
        <v>61796156</v>
      </c>
      <c r="B34" t="s">
        <v>338</v>
      </c>
      <c r="C34">
        <v>152.05000000000001</v>
      </c>
      <c r="D34">
        <v>311.42</v>
      </c>
      <c r="E34">
        <v>30.99</v>
      </c>
      <c r="F34">
        <v>342.41</v>
      </c>
      <c r="J34" t="s">
        <v>639</v>
      </c>
      <c r="K34" t="s">
        <v>662</v>
      </c>
      <c r="N34" t="s">
        <v>625</v>
      </c>
      <c r="O34" s="200" t="str">
        <f>VLOOKUP(A34,Puma!K:T,10,FALSE)</f>
        <v>010000069452574202273</v>
      </c>
      <c r="P34" s="200">
        <v>2022</v>
      </c>
      <c r="Q34" s="200" t="s">
        <v>637</v>
      </c>
      <c r="R34" s="232">
        <f t="shared" si="0"/>
        <v>340.89</v>
      </c>
      <c r="S34" s="232">
        <f t="shared" si="1"/>
        <v>1.5200000000000387</v>
      </c>
      <c r="U34" t="e">
        <f>CONCATENATE(A34,#REF!)</f>
        <v>#REF!</v>
      </c>
    </row>
    <row r="35" spans="1:21" ht="15.6" x14ac:dyDescent="0.3">
      <c r="A35">
        <v>62817308</v>
      </c>
      <c r="B35" t="s">
        <v>343</v>
      </c>
      <c r="C35">
        <v>232.23</v>
      </c>
      <c r="D35">
        <v>425.12</v>
      </c>
      <c r="E35">
        <v>42.31</v>
      </c>
      <c r="F35">
        <v>467.43</v>
      </c>
      <c r="J35" t="s">
        <v>639</v>
      </c>
      <c r="K35" t="s">
        <v>662</v>
      </c>
      <c r="N35" t="s">
        <v>625</v>
      </c>
      <c r="O35" s="200" t="str">
        <f>VLOOKUP(A35,Puma!K:T,10,FALSE)</f>
        <v>010000069412574201833</v>
      </c>
      <c r="P35" s="200">
        <v>2022</v>
      </c>
      <c r="Q35" s="200" t="s">
        <v>637</v>
      </c>
      <c r="R35" s="232">
        <f t="shared" si="0"/>
        <v>465.41</v>
      </c>
      <c r="S35" s="232">
        <f t="shared" si="1"/>
        <v>2.0199999999999818</v>
      </c>
      <c r="U35" t="e">
        <f>CONCATENATE(A35,#REF!)</f>
        <v>#REF!</v>
      </c>
    </row>
    <row r="36" spans="1:21" ht="15.6" x14ac:dyDescent="0.3">
      <c r="A36">
        <v>63312499</v>
      </c>
      <c r="B36" t="s">
        <v>348</v>
      </c>
      <c r="C36">
        <v>221.23</v>
      </c>
      <c r="D36">
        <v>464.83</v>
      </c>
      <c r="E36">
        <v>46.23</v>
      </c>
      <c r="F36">
        <v>511.06</v>
      </c>
      <c r="J36" t="s">
        <v>639</v>
      </c>
      <c r="K36" t="s">
        <v>662</v>
      </c>
      <c r="N36" t="s">
        <v>625</v>
      </c>
      <c r="O36" s="200" t="str">
        <f>VLOOKUP(A36,Puma!K:T,10,FALSE)</f>
        <v>010000069412574201625</v>
      </c>
      <c r="P36" s="200">
        <v>2022</v>
      </c>
      <c r="Q36" s="200" t="s">
        <v>637</v>
      </c>
      <c r="R36" s="232">
        <f t="shared" si="0"/>
        <v>508.53</v>
      </c>
      <c r="S36" s="232">
        <f t="shared" si="1"/>
        <v>2.5300000000000296</v>
      </c>
      <c r="U36" t="e">
        <f>CONCATENATE(A36,#REF!)</f>
        <v>#REF!</v>
      </c>
    </row>
    <row r="37" spans="1:21" ht="15.6" x14ac:dyDescent="0.3">
      <c r="A37">
        <v>63565435</v>
      </c>
      <c r="B37" t="s">
        <v>352</v>
      </c>
      <c r="C37">
        <v>391.75</v>
      </c>
      <c r="D37">
        <v>837.83</v>
      </c>
      <c r="E37">
        <v>83.58</v>
      </c>
      <c r="F37">
        <v>921.41</v>
      </c>
      <c r="J37" t="s">
        <v>639</v>
      </c>
      <c r="K37" t="s">
        <v>662</v>
      </c>
      <c r="N37" t="s">
        <v>625</v>
      </c>
      <c r="O37" s="200" t="str">
        <f>VLOOKUP(A37,Puma!K:T,10,FALSE)</f>
        <v>010000069412574201611</v>
      </c>
      <c r="P37" s="200">
        <v>2022</v>
      </c>
      <c r="Q37" s="200" t="s">
        <v>637</v>
      </c>
      <c r="R37" s="232">
        <f t="shared" si="0"/>
        <v>919.38</v>
      </c>
      <c r="S37" s="232">
        <f t="shared" si="1"/>
        <v>2.0299999999999727</v>
      </c>
      <c r="U37" t="e">
        <f>CONCATENATE(A37,#REF!)</f>
        <v>#REF!</v>
      </c>
    </row>
    <row r="38" spans="1:21" ht="15.6" x14ac:dyDescent="0.3">
      <c r="A38">
        <v>65406208</v>
      </c>
      <c r="B38" t="s">
        <v>367</v>
      </c>
      <c r="C38">
        <v>175.37</v>
      </c>
      <c r="D38">
        <v>350.78</v>
      </c>
      <c r="E38">
        <v>35.07</v>
      </c>
      <c r="F38">
        <v>385.85</v>
      </c>
      <c r="J38" t="s">
        <v>639</v>
      </c>
      <c r="K38" t="s">
        <v>662</v>
      </c>
      <c r="N38" t="s">
        <v>625</v>
      </c>
      <c r="O38" s="200" t="str">
        <f>VLOOKUP(A38,Puma!K:T,10,FALSE)</f>
        <v>010000069452574211620</v>
      </c>
      <c r="P38" s="200">
        <v>2022</v>
      </c>
      <c r="Q38" s="200" t="s">
        <v>637</v>
      </c>
      <c r="R38" s="232">
        <f>E38*11</f>
        <v>385.77</v>
      </c>
      <c r="S38" s="232">
        <f t="shared" si="1"/>
        <v>8.0000000000040927E-2</v>
      </c>
      <c r="U38" t="e">
        <f>CONCATENATE(A38,#REF!)</f>
        <v>#REF!</v>
      </c>
    </row>
    <row r="39" spans="1:21" ht="15.6" x14ac:dyDescent="0.3">
      <c r="A39">
        <v>66095836</v>
      </c>
      <c r="B39" t="s">
        <v>624</v>
      </c>
      <c r="C39">
        <v>62.43</v>
      </c>
      <c r="D39">
        <v>108.7</v>
      </c>
      <c r="E39">
        <v>10.77</v>
      </c>
      <c r="F39">
        <v>119.47</v>
      </c>
      <c r="J39" t="s">
        <v>639</v>
      </c>
      <c r="K39" t="s">
        <v>662</v>
      </c>
      <c r="N39" t="s">
        <v>625</v>
      </c>
      <c r="O39" s="200" t="str">
        <f>VLOOKUP(A39,Puma!K:T,10,FALSE)</f>
        <v>010000069412574201832</v>
      </c>
      <c r="P39" s="200">
        <v>2022</v>
      </c>
      <c r="Q39" s="200" t="s">
        <v>637</v>
      </c>
      <c r="R39" s="232">
        <f>E39*11</f>
        <v>118.47</v>
      </c>
      <c r="S39" s="232">
        <f t="shared" si="1"/>
        <v>1</v>
      </c>
      <c r="U39" t="e">
        <f>CONCATENATE(A39,#REF!)</f>
        <v>#REF!</v>
      </c>
    </row>
    <row r="40" spans="1:21" ht="15.6" x14ac:dyDescent="0.3">
      <c r="C40">
        <f>SUM(C2:C39)</f>
        <v>7391.9499999999989</v>
      </c>
      <c r="D40">
        <f t="shared" ref="D40:F40" si="2">SUM(D2:D39)</f>
        <v>15219.670000000002</v>
      </c>
      <c r="E40">
        <f t="shared" si="2"/>
        <v>1516.9400000000003</v>
      </c>
      <c r="F40">
        <f t="shared" si="2"/>
        <v>16736.61</v>
      </c>
      <c r="O40" s="200"/>
      <c r="P40" s="200"/>
      <c r="Q40" s="200"/>
      <c r="R40" s="200"/>
      <c r="S40" s="200"/>
    </row>
    <row r="41" spans="1:21" ht="15.6" x14ac:dyDescent="0.3">
      <c r="O41" s="200"/>
      <c r="P41" s="200"/>
      <c r="Q41" s="200"/>
      <c r="R41" s="200"/>
      <c r="S41" s="200"/>
    </row>
    <row r="42" spans="1:21" ht="15.6" x14ac:dyDescent="0.3">
      <c r="O42" s="200"/>
      <c r="P42" s="200"/>
      <c r="Q42" s="200"/>
      <c r="R42" s="200"/>
      <c r="S42" s="200"/>
    </row>
    <row r="43" spans="1:21" ht="15.6" x14ac:dyDescent="0.3">
      <c r="O43" s="200"/>
      <c r="P43" s="200"/>
      <c r="Q43" s="200"/>
      <c r="R43" s="200"/>
      <c r="S43" s="200"/>
    </row>
    <row r="44" spans="1:21" ht="15.6" x14ac:dyDescent="0.3">
      <c r="L44">
        <f>SUM(L2:L43)</f>
        <v>0</v>
      </c>
      <c r="R44" s="200">
        <f>SUM(R2:R43)</f>
        <v>16686.34</v>
      </c>
      <c r="S44" s="200">
        <f>SUM(S2:S43)</f>
        <v>50.269999999999904</v>
      </c>
    </row>
    <row r="45" spans="1:21" ht="15.6" x14ac:dyDescent="0.3">
      <c r="R45" s="200">
        <f>R44/110*100</f>
        <v>15169.4</v>
      </c>
      <c r="S45" s="200">
        <f>+S44+R44</f>
        <v>16736.61</v>
      </c>
    </row>
    <row r="46" spans="1:21" x14ac:dyDescent="0.3">
      <c r="S46">
        <v>17218.72</v>
      </c>
    </row>
    <row r="47" spans="1:21" x14ac:dyDescent="0.3">
      <c r="S47">
        <f>+S46-S45</f>
        <v>482.11000000000058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931FB-F029-49DF-80DE-3EF9DC816BEA}">
  <dimension ref="A1:V45"/>
  <sheetViews>
    <sheetView topLeftCell="A19" zoomScaleNormal="100" workbookViewId="0">
      <selection activeCell="I44" sqref="I44"/>
    </sheetView>
  </sheetViews>
  <sheetFormatPr defaultRowHeight="14.4" x14ac:dyDescent="0.3"/>
  <cols>
    <col min="1" max="1" width="12" customWidth="1"/>
    <col min="2" max="2" width="15" customWidth="1"/>
    <col min="9" max="9" width="11.109375" bestFit="1" customWidth="1"/>
    <col min="12" max="12" width="12.44140625" customWidth="1"/>
    <col min="15" max="15" width="27.5546875" customWidth="1"/>
    <col min="16" max="16" width="16.88671875" customWidth="1"/>
    <col min="17" max="17" width="11.109375" customWidth="1"/>
    <col min="18" max="18" width="10.109375" customWidth="1"/>
    <col min="19" max="19" width="17.44140625" customWidth="1"/>
  </cols>
  <sheetData>
    <row r="1" spans="1:22" x14ac:dyDescent="0.3">
      <c r="A1" s="198" t="s">
        <v>613</v>
      </c>
      <c r="B1" s="198" t="s">
        <v>614</v>
      </c>
      <c r="C1" s="198" t="s">
        <v>615</v>
      </c>
      <c r="D1" s="198" t="s">
        <v>616</v>
      </c>
      <c r="E1" s="198" t="s">
        <v>617</v>
      </c>
      <c r="F1" s="198" t="s">
        <v>618</v>
      </c>
      <c r="G1" s="198"/>
      <c r="H1" s="201" t="s">
        <v>627</v>
      </c>
      <c r="I1" s="201" t="s">
        <v>628</v>
      </c>
      <c r="J1" s="201" t="s">
        <v>629</v>
      </c>
      <c r="K1" s="201" t="s">
        <v>635</v>
      </c>
      <c r="L1" s="201" t="s">
        <v>630</v>
      </c>
      <c r="M1" s="201" t="s">
        <v>631</v>
      </c>
      <c r="N1" s="201" t="s">
        <v>632</v>
      </c>
      <c r="O1" s="201" t="s">
        <v>633</v>
      </c>
      <c r="P1" s="201" t="s">
        <v>634</v>
      </c>
      <c r="Q1" s="201" t="s">
        <v>636</v>
      </c>
      <c r="R1" s="198" t="s">
        <v>619</v>
      </c>
      <c r="S1" s="198" t="s">
        <v>620</v>
      </c>
      <c r="T1" s="198"/>
      <c r="U1" s="198"/>
      <c r="V1" s="202"/>
    </row>
    <row r="2" spans="1:22" ht="15.6" x14ac:dyDescent="0.3">
      <c r="A2">
        <v>50144988</v>
      </c>
      <c r="B2" t="s">
        <v>603</v>
      </c>
      <c r="C2">
        <v>76.75</v>
      </c>
      <c r="D2">
        <v>139.69999999999999</v>
      </c>
      <c r="E2">
        <v>13.92</v>
      </c>
      <c r="F2">
        <v>153.62</v>
      </c>
      <c r="J2" s="200" t="s">
        <v>659</v>
      </c>
      <c r="K2" t="s">
        <v>662</v>
      </c>
      <c r="N2" t="s">
        <v>625</v>
      </c>
      <c r="O2" s="200" t="str">
        <f>VLOOKUP(A2,Puma!K:T,10,FALSE)</f>
        <v>010000069412574205515</v>
      </c>
      <c r="P2" s="200">
        <v>2022</v>
      </c>
      <c r="Q2" s="200" t="s">
        <v>637</v>
      </c>
      <c r="R2" s="232">
        <f>E2*11</f>
        <v>153.12</v>
      </c>
      <c r="S2" s="232">
        <f>SUM(F2-R2)</f>
        <v>0.5</v>
      </c>
    </row>
    <row r="3" spans="1:22" ht="15.6" x14ac:dyDescent="0.3">
      <c r="A3">
        <v>51703071</v>
      </c>
      <c r="B3" t="s">
        <v>606</v>
      </c>
      <c r="C3">
        <v>493.72</v>
      </c>
      <c r="D3">
        <v>834.59</v>
      </c>
      <c r="E3">
        <v>83.42</v>
      </c>
      <c r="F3">
        <v>918.01</v>
      </c>
      <c r="J3" s="200" t="s">
        <v>659</v>
      </c>
      <c r="K3" t="s">
        <v>662</v>
      </c>
      <c r="N3" t="s">
        <v>625</v>
      </c>
      <c r="O3" s="200" t="str">
        <f>VLOOKUP(A3,Puma!K:T,10,FALSE)</f>
        <v>010000069452574213470</v>
      </c>
      <c r="P3" s="200">
        <v>2022</v>
      </c>
      <c r="Q3" s="200" t="s">
        <v>637</v>
      </c>
      <c r="R3" s="232">
        <f t="shared" ref="R3:R37" si="0">E3*11</f>
        <v>917.62</v>
      </c>
      <c r="S3" s="232">
        <f t="shared" ref="S3:S37" si="1">SUM(F3-R3)</f>
        <v>0.38999999999998636</v>
      </c>
    </row>
    <row r="4" spans="1:22" ht="15.6" x14ac:dyDescent="0.3">
      <c r="A4">
        <v>52395216</v>
      </c>
      <c r="B4" t="s">
        <v>621</v>
      </c>
      <c r="C4">
        <v>223.7</v>
      </c>
      <c r="D4">
        <v>414.91</v>
      </c>
      <c r="E4">
        <v>41.4</v>
      </c>
      <c r="F4">
        <v>456.31</v>
      </c>
      <c r="J4" s="200" t="s">
        <v>659</v>
      </c>
      <c r="K4" t="s">
        <v>662</v>
      </c>
      <c r="N4" t="s">
        <v>625</v>
      </c>
      <c r="O4" s="200" t="str">
        <f>VLOOKUP(A4,Puma!K:T,10,FALSE)</f>
        <v>010000069412574201829</v>
      </c>
      <c r="P4" s="200">
        <v>2022</v>
      </c>
      <c r="Q4" s="200" t="s">
        <v>637</v>
      </c>
      <c r="R4" s="232">
        <f t="shared" si="0"/>
        <v>455.4</v>
      </c>
      <c r="S4" s="232">
        <f t="shared" si="1"/>
        <v>0.91000000000002501</v>
      </c>
    </row>
    <row r="5" spans="1:22" ht="15.6" x14ac:dyDescent="0.3">
      <c r="A5">
        <v>56398273</v>
      </c>
      <c r="B5" t="s">
        <v>51</v>
      </c>
      <c r="C5" s="199">
        <v>63.37</v>
      </c>
      <c r="D5">
        <v>112.25</v>
      </c>
      <c r="E5">
        <v>11.12</v>
      </c>
      <c r="F5">
        <v>123.37</v>
      </c>
      <c r="J5" s="200" t="s">
        <v>659</v>
      </c>
      <c r="K5" t="s">
        <v>662</v>
      </c>
      <c r="N5" t="s">
        <v>625</v>
      </c>
      <c r="O5" s="200" t="str">
        <f>VLOOKUP(A5,Puma!K:T,10,FALSE)</f>
        <v>010000026912574200000</v>
      </c>
      <c r="P5" s="200">
        <v>2022</v>
      </c>
      <c r="Q5" s="200" t="s">
        <v>637</v>
      </c>
      <c r="R5" s="232">
        <f t="shared" si="0"/>
        <v>122.32</v>
      </c>
      <c r="S5" s="232">
        <f t="shared" si="1"/>
        <v>1.0500000000000114</v>
      </c>
    </row>
    <row r="6" spans="1:22" ht="15.6" x14ac:dyDescent="0.3">
      <c r="A6">
        <v>59926906</v>
      </c>
      <c r="B6" s="199" t="s">
        <v>79</v>
      </c>
      <c r="C6">
        <v>56.25</v>
      </c>
      <c r="D6">
        <v>90.58</v>
      </c>
      <c r="E6">
        <v>8.9600000000000009</v>
      </c>
      <c r="F6">
        <v>99.54</v>
      </c>
      <c r="J6" s="200" t="s">
        <v>659</v>
      </c>
      <c r="K6" t="s">
        <v>662</v>
      </c>
      <c r="N6" t="s">
        <v>625</v>
      </c>
      <c r="O6" s="200" t="str">
        <f>VLOOKUP(A6,Puma!K:T,10,FALSE)</f>
        <v>010000029612574210931</v>
      </c>
      <c r="P6" s="200">
        <v>2022</v>
      </c>
      <c r="Q6" s="200" t="s">
        <v>637</v>
      </c>
      <c r="R6" s="232">
        <f t="shared" si="0"/>
        <v>98.56</v>
      </c>
      <c r="S6" s="232">
        <f t="shared" si="1"/>
        <v>0.98000000000000398</v>
      </c>
    </row>
    <row r="7" spans="1:22" ht="15.6" x14ac:dyDescent="0.3">
      <c r="A7">
        <v>66122812</v>
      </c>
      <c r="B7" s="199" t="s">
        <v>585</v>
      </c>
      <c r="C7">
        <v>239.04</v>
      </c>
      <c r="D7">
        <v>437.43</v>
      </c>
      <c r="E7">
        <v>43.6</v>
      </c>
      <c r="F7">
        <v>481.03</v>
      </c>
      <c r="J7" s="200" t="s">
        <v>659</v>
      </c>
      <c r="K7" t="s">
        <v>662</v>
      </c>
      <c r="N7" t="s">
        <v>625</v>
      </c>
      <c r="O7" s="200" t="str">
        <f>VLOOKUP(A7,Puma!K:T,10,FALSE)</f>
        <v>010000069412574201619</v>
      </c>
      <c r="P7" s="200">
        <v>2022</v>
      </c>
      <c r="Q7" s="200" t="s">
        <v>637</v>
      </c>
      <c r="R7" s="232">
        <f t="shared" si="0"/>
        <v>479.6</v>
      </c>
      <c r="S7" s="232">
        <f t="shared" si="1"/>
        <v>1.42999999999995</v>
      </c>
    </row>
    <row r="8" spans="1:22" ht="15.6" x14ac:dyDescent="0.3">
      <c r="A8">
        <v>18843705</v>
      </c>
      <c r="B8" t="s">
        <v>622</v>
      </c>
      <c r="C8">
        <v>729.12</v>
      </c>
      <c r="D8" s="199">
        <v>1277.97</v>
      </c>
      <c r="E8">
        <v>127.39</v>
      </c>
      <c r="F8" s="199">
        <v>1405.36</v>
      </c>
      <c r="I8" s="199"/>
      <c r="J8" s="200" t="s">
        <v>659</v>
      </c>
      <c r="K8" t="s">
        <v>662</v>
      </c>
      <c r="N8" t="s">
        <v>625</v>
      </c>
      <c r="O8" s="200" t="str">
        <f>VLOOKUP(A8,Puma!K:T,10,FALSE)</f>
        <v>010000069412574205518</v>
      </c>
      <c r="P8" s="200">
        <v>2022</v>
      </c>
      <c r="Q8" s="200" t="s">
        <v>637</v>
      </c>
      <c r="R8" s="232">
        <f t="shared" si="0"/>
        <v>1401.29</v>
      </c>
      <c r="S8" s="232">
        <f t="shared" si="1"/>
        <v>4.0699999999999363</v>
      </c>
    </row>
    <row r="9" spans="1:22" ht="15.6" x14ac:dyDescent="0.3">
      <c r="A9">
        <v>22004583</v>
      </c>
      <c r="B9" t="s">
        <v>163</v>
      </c>
      <c r="C9">
        <v>73.69</v>
      </c>
      <c r="D9">
        <v>141.53</v>
      </c>
      <c r="E9">
        <v>14.11</v>
      </c>
      <c r="F9">
        <v>155.63999999999999</v>
      </c>
      <c r="J9" t="s">
        <v>639</v>
      </c>
      <c r="K9" t="s">
        <v>662</v>
      </c>
      <c r="N9" t="s">
        <v>625</v>
      </c>
      <c r="O9" s="200" t="str">
        <f>VLOOKUP(A9,Puma!K:T,10,FALSE)</f>
        <v>010000069452574206519</v>
      </c>
      <c r="P9" s="200">
        <v>2022</v>
      </c>
      <c r="Q9" s="200" t="s">
        <v>637</v>
      </c>
      <c r="R9" s="232">
        <f t="shared" si="0"/>
        <v>155.20999999999998</v>
      </c>
      <c r="S9" s="232">
        <f t="shared" si="1"/>
        <v>0.43000000000000682</v>
      </c>
    </row>
    <row r="10" spans="1:22" ht="15.6" x14ac:dyDescent="0.3">
      <c r="A10">
        <v>22257561</v>
      </c>
      <c r="B10" t="s">
        <v>177</v>
      </c>
      <c r="C10">
        <v>106.96</v>
      </c>
      <c r="D10">
        <v>204.87</v>
      </c>
      <c r="E10">
        <v>20.49</v>
      </c>
      <c r="F10">
        <v>225.36</v>
      </c>
      <c r="J10" t="s">
        <v>639</v>
      </c>
      <c r="K10" t="s">
        <v>662</v>
      </c>
      <c r="N10" t="s">
        <v>625</v>
      </c>
      <c r="O10" s="200" t="str">
        <f>VLOOKUP(A10,Puma!K:T,10,FALSE)</f>
        <v>010000069452574201623</v>
      </c>
      <c r="P10" s="200">
        <v>2022</v>
      </c>
      <c r="Q10" s="200" t="s">
        <v>637</v>
      </c>
      <c r="R10" s="232">
        <f t="shared" si="0"/>
        <v>225.39</v>
      </c>
      <c r="S10" s="232">
        <f t="shared" si="1"/>
        <v>-2.9999999999972715E-2</v>
      </c>
    </row>
    <row r="11" spans="1:22" ht="15.6" x14ac:dyDescent="0.3">
      <c r="A11">
        <v>25701912</v>
      </c>
      <c r="B11" t="s">
        <v>205</v>
      </c>
      <c r="C11">
        <v>182.27</v>
      </c>
      <c r="D11">
        <v>322.02</v>
      </c>
      <c r="E11">
        <v>32.1</v>
      </c>
      <c r="F11">
        <v>354.12</v>
      </c>
      <c r="J11" t="s">
        <v>639</v>
      </c>
      <c r="K11" t="s">
        <v>662</v>
      </c>
      <c r="N11" t="s">
        <v>625</v>
      </c>
      <c r="O11" s="200" t="str">
        <f>VLOOKUP(A11,Puma!K:T,10,FALSE)</f>
        <v>010000036312574200000</v>
      </c>
      <c r="P11" s="200">
        <v>2022</v>
      </c>
      <c r="Q11" s="200" t="s">
        <v>637</v>
      </c>
      <c r="R11" s="232">
        <f t="shared" si="0"/>
        <v>353.1</v>
      </c>
      <c r="S11" s="232">
        <f t="shared" si="1"/>
        <v>1.0199999999999818</v>
      </c>
    </row>
    <row r="12" spans="1:22" ht="15.6" x14ac:dyDescent="0.3">
      <c r="A12">
        <v>26054287</v>
      </c>
      <c r="B12" t="s">
        <v>208</v>
      </c>
      <c r="C12" s="199">
        <v>248.42</v>
      </c>
      <c r="D12">
        <v>459.74</v>
      </c>
      <c r="E12">
        <v>45.86</v>
      </c>
      <c r="F12">
        <v>505.6</v>
      </c>
      <c r="J12" t="s">
        <v>639</v>
      </c>
      <c r="K12" t="s">
        <v>662</v>
      </c>
      <c r="N12" t="s">
        <v>625</v>
      </c>
      <c r="O12" s="200" t="str">
        <f>VLOOKUP(A12,Puma!K:T,10,FALSE)</f>
        <v>010000070952574202267</v>
      </c>
      <c r="P12" s="200">
        <v>2022</v>
      </c>
      <c r="Q12" s="200" t="s">
        <v>637</v>
      </c>
      <c r="R12" s="232">
        <f t="shared" si="0"/>
        <v>504.46</v>
      </c>
      <c r="S12" s="232">
        <f t="shared" si="1"/>
        <v>1.1400000000000432</v>
      </c>
    </row>
    <row r="13" spans="1:22" ht="15.6" x14ac:dyDescent="0.3">
      <c r="A13">
        <v>50979037</v>
      </c>
      <c r="B13" t="s">
        <v>240</v>
      </c>
      <c r="C13" s="199">
        <v>350.34</v>
      </c>
      <c r="D13">
        <v>630.32000000000005</v>
      </c>
      <c r="E13">
        <v>62.78</v>
      </c>
      <c r="F13">
        <v>693.1</v>
      </c>
      <c r="J13" t="s">
        <v>639</v>
      </c>
      <c r="K13" t="s">
        <v>662</v>
      </c>
      <c r="N13" t="s">
        <v>625</v>
      </c>
      <c r="O13" s="200" t="str">
        <f>VLOOKUP(A13,Puma!K:T,10,FALSE)</f>
        <v>010000069452574215008</v>
      </c>
      <c r="P13" s="200">
        <v>2022</v>
      </c>
      <c r="Q13" s="200" t="s">
        <v>637</v>
      </c>
      <c r="R13" s="232">
        <f t="shared" si="0"/>
        <v>690.58</v>
      </c>
      <c r="S13" s="232">
        <f t="shared" si="1"/>
        <v>2.5199999999999818</v>
      </c>
    </row>
    <row r="14" spans="1:22" ht="15.6" x14ac:dyDescent="0.3">
      <c r="A14">
        <v>51513348</v>
      </c>
      <c r="B14" t="s">
        <v>244</v>
      </c>
      <c r="C14">
        <v>328.04</v>
      </c>
      <c r="D14">
        <v>570.46</v>
      </c>
      <c r="E14">
        <v>56.99</v>
      </c>
      <c r="F14">
        <v>627.45000000000005</v>
      </c>
      <c r="J14" t="s">
        <v>639</v>
      </c>
      <c r="K14" t="s">
        <v>662</v>
      </c>
      <c r="N14" t="s">
        <v>625</v>
      </c>
      <c r="O14" s="200" t="str">
        <f>VLOOKUP(A14,Puma!K:T,10,FALSE)</f>
        <v>010000069452574201837</v>
      </c>
      <c r="P14" s="200">
        <v>2022</v>
      </c>
      <c r="Q14" s="200" t="s">
        <v>637</v>
      </c>
      <c r="R14" s="232">
        <f t="shared" si="0"/>
        <v>626.89</v>
      </c>
      <c r="S14" s="232">
        <f t="shared" si="1"/>
        <v>0.56000000000005912</v>
      </c>
    </row>
    <row r="15" spans="1:22" ht="15.6" x14ac:dyDescent="0.3">
      <c r="A15">
        <v>52119871</v>
      </c>
      <c r="B15" t="s">
        <v>258</v>
      </c>
      <c r="C15">
        <v>132.72</v>
      </c>
      <c r="D15">
        <v>248.53</v>
      </c>
      <c r="E15">
        <v>24.75</v>
      </c>
      <c r="F15">
        <v>273.27999999999997</v>
      </c>
      <c r="J15" t="s">
        <v>639</v>
      </c>
      <c r="K15" t="s">
        <v>662</v>
      </c>
      <c r="N15" t="s">
        <v>625</v>
      </c>
      <c r="O15" s="200" t="str">
        <f>VLOOKUP(A15,Puma!K:T,10,FALSE)</f>
        <v>010000069412574205511</v>
      </c>
      <c r="P15" s="200">
        <v>2022</v>
      </c>
      <c r="Q15" s="200" t="s">
        <v>637</v>
      </c>
      <c r="R15" s="232">
        <f t="shared" si="0"/>
        <v>272.25</v>
      </c>
      <c r="S15" s="232">
        <f t="shared" si="1"/>
        <v>1.0299999999999727</v>
      </c>
    </row>
    <row r="16" spans="1:22" ht="15.6" x14ac:dyDescent="0.3">
      <c r="A16">
        <v>52341178</v>
      </c>
      <c r="B16" t="s">
        <v>262</v>
      </c>
      <c r="C16">
        <v>108.38</v>
      </c>
      <c r="D16">
        <v>192.46</v>
      </c>
      <c r="E16">
        <v>19.149999999999999</v>
      </c>
      <c r="F16">
        <v>211.61</v>
      </c>
      <c r="J16" t="s">
        <v>639</v>
      </c>
      <c r="K16" t="s">
        <v>662</v>
      </c>
      <c r="N16" t="s">
        <v>625</v>
      </c>
      <c r="O16" s="200" t="str">
        <f>VLOOKUP(A16,Puma!K:T,10,FALSE)</f>
        <v>010000069452574201834</v>
      </c>
      <c r="P16" s="200">
        <v>2022</v>
      </c>
      <c r="Q16" s="200" t="s">
        <v>637</v>
      </c>
      <c r="R16" s="232">
        <f t="shared" si="0"/>
        <v>210.64999999999998</v>
      </c>
      <c r="S16" s="232">
        <f t="shared" si="1"/>
        <v>0.96000000000003638</v>
      </c>
    </row>
    <row r="17" spans="1:19" ht="15.6" x14ac:dyDescent="0.3">
      <c r="A17">
        <v>54212526</v>
      </c>
      <c r="B17" t="s">
        <v>270</v>
      </c>
      <c r="C17">
        <v>290.42</v>
      </c>
      <c r="D17">
        <v>514.41999999999996</v>
      </c>
      <c r="E17">
        <v>51.19</v>
      </c>
      <c r="F17">
        <v>565.61</v>
      </c>
      <c r="J17" t="s">
        <v>639</v>
      </c>
      <c r="K17" t="s">
        <v>662</v>
      </c>
      <c r="N17" t="s">
        <v>625</v>
      </c>
      <c r="O17" s="200" t="str">
        <f>VLOOKUP(A17,Puma!K:T,10,FALSE)</f>
        <v>010000022112574200000</v>
      </c>
      <c r="P17" s="200">
        <v>2022</v>
      </c>
      <c r="Q17" s="200" t="s">
        <v>637</v>
      </c>
      <c r="R17" s="232">
        <f t="shared" si="0"/>
        <v>563.08999999999992</v>
      </c>
      <c r="S17" s="232">
        <f t="shared" si="1"/>
        <v>2.5200000000000955</v>
      </c>
    </row>
    <row r="18" spans="1:19" ht="15.6" x14ac:dyDescent="0.3">
      <c r="A18">
        <v>55678824</v>
      </c>
      <c r="B18" t="s">
        <v>275</v>
      </c>
      <c r="C18">
        <v>117.8</v>
      </c>
      <c r="D18">
        <v>209.43</v>
      </c>
      <c r="E18">
        <v>20.88</v>
      </c>
      <c r="F18">
        <v>230.31</v>
      </c>
      <c r="J18" t="s">
        <v>639</v>
      </c>
      <c r="K18" t="s">
        <v>662</v>
      </c>
      <c r="N18" t="s">
        <v>625</v>
      </c>
      <c r="O18" s="200" t="str">
        <f>VLOOKUP(A18,Puma!K:T,10,FALSE)</f>
        <v>010000069452574200821</v>
      </c>
      <c r="P18" s="200">
        <v>2022</v>
      </c>
      <c r="Q18" s="200" t="s">
        <v>637</v>
      </c>
      <c r="R18" s="232">
        <f t="shared" si="0"/>
        <v>229.67999999999998</v>
      </c>
      <c r="S18" s="232">
        <f t="shared" si="1"/>
        <v>0.63000000000002387</v>
      </c>
    </row>
    <row r="19" spans="1:19" ht="15.6" x14ac:dyDescent="0.3">
      <c r="A19">
        <v>55966989</v>
      </c>
      <c r="B19" t="s">
        <v>285</v>
      </c>
      <c r="C19">
        <v>104.78</v>
      </c>
      <c r="D19">
        <v>192.17</v>
      </c>
      <c r="E19">
        <v>19.12</v>
      </c>
      <c r="F19">
        <v>211.29</v>
      </c>
      <c r="J19" t="s">
        <v>639</v>
      </c>
      <c r="K19" t="s">
        <v>662</v>
      </c>
      <c r="N19" t="s">
        <v>625</v>
      </c>
      <c r="O19" s="200" t="str">
        <f>VLOOKUP(A19,Puma!K:T,10,FALSE)</f>
        <v>010000069452574201617</v>
      </c>
      <c r="P19" s="200">
        <v>2022</v>
      </c>
      <c r="Q19" s="200" t="s">
        <v>637</v>
      </c>
      <c r="R19" s="232">
        <f t="shared" si="0"/>
        <v>210.32000000000002</v>
      </c>
      <c r="S19" s="232">
        <f t="shared" si="1"/>
        <v>0.96999999999997044</v>
      </c>
    </row>
    <row r="20" spans="1:19" ht="15.6" x14ac:dyDescent="0.3">
      <c r="A20">
        <v>57690058</v>
      </c>
      <c r="B20" t="s">
        <v>292</v>
      </c>
      <c r="C20">
        <v>65.91</v>
      </c>
      <c r="D20">
        <v>111.85</v>
      </c>
      <c r="E20">
        <v>11.13</v>
      </c>
      <c r="F20">
        <v>122.98</v>
      </c>
      <c r="J20" t="s">
        <v>639</v>
      </c>
      <c r="K20" t="s">
        <v>662</v>
      </c>
      <c r="N20" t="s">
        <v>625</v>
      </c>
      <c r="O20" s="200" t="str">
        <f>VLOOKUP(A20,Puma!K:T,10,FALSE)</f>
        <v>010000069452574201620</v>
      </c>
      <c r="P20" s="200">
        <v>2022</v>
      </c>
      <c r="Q20" s="200" t="s">
        <v>637</v>
      </c>
      <c r="R20" s="232">
        <f t="shared" si="0"/>
        <v>122.43</v>
      </c>
      <c r="S20" s="232">
        <f t="shared" si="1"/>
        <v>0.54999999999999716</v>
      </c>
    </row>
    <row r="21" spans="1:19" ht="15.6" x14ac:dyDescent="0.3">
      <c r="A21">
        <v>57940180</v>
      </c>
      <c r="B21" t="s">
        <v>658</v>
      </c>
      <c r="C21">
        <v>191.31</v>
      </c>
      <c r="D21">
        <v>353.37</v>
      </c>
      <c r="E21">
        <v>35.19</v>
      </c>
      <c r="F21">
        <v>388.56</v>
      </c>
      <c r="J21" t="s">
        <v>639</v>
      </c>
      <c r="K21" t="s">
        <v>662</v>
      </c>
      <c r="N21" t="s">
        <v>625</v>
      </c>
      <c r="O21" s="200" t="str">
        <f>VLOOKUP(A21,Puma!K:T,10,FALSE)</f>
        <v>010000069412574205513</v>
      </c>
      <c r="P21" s="200">
        <v>2022</v>
      </c>
      <c r="Q21" s="200" t="s">
        <v>637</v>
      </c>
      <c r="R21" s="232">
        <f t="shared" si="0"/>
        <v>387.09</v>
      </c>
      <c r="S21" s="232">
        <f t="shared" si="1"/>
        <v>1.4700000000000273</v>
      </c>
    </row>
    <row r="22" spans="1:19" ht="15.6" x14ac:dyDescent="0.3">
      <c r="A22">
        <v>59189919</v>
      </c>
      <c r="B22" t="s">
        <v>623</v>
      </c>
      <c r="C22">
        <v>517.69000000000005</v>
      </c>
      <c r="D22">
        <v>909.19</v>
      </c>
      <c r="E22">
        <v>90.71</v>
      </c>
      <c r="F22">
        <v>999.9</v>
      </c>
      <c r="J22" t="s">
        <v>639</v>
      </c>
      <c r="K22" t="s">
        <v>662</v>
      </c>
      <c r="N22" t="s">
        <v>625</v>
      </c>
      <c r="O22" s="200" t="str">
        <f>VLOOKUP(A22,Puma!K:T,10,FALSE)</f>
        <v>010000069452574201835</v>
      </c>
      <c r="P22" s="200">
        <v>2022</v>
      </c>
      <c r="Q22" s="200" t="s">
        <v>637</v>
      </c>
      <c r="R22" s="232">
        <f t="shared" si="0"/>
        <v>997.81</v>
      </c>
      <c r="S22" s="232">
        <f t="shared" si="1"/>
        <v>2.0900000000000318</v>
      </c>
    </row>
    <row r="23" spans="1:19" ht="15.6" x14ac:dyDescent="0.3">
      <c r="A23">
        <v>59358969</v>
      </c>
      <c r="B23" t="s">
        <v>300</v>
      </c>
      <c r="C23">
        <v>162.77000000000001</v>
      </c>
      <c r="D23">
        <v>277.89</v>
      </c>
      <c r="E23">
        <v>27.54</v>
      </c>
      <c r="F23">
        <v>305.43</v>
      </c>
      <c r="J23" t="s">
        <v>639</v>
      </c>
      <c r="K23" t="s">
        <v>662</v>
      </c>
      <c r="N23" t="s">
        <v>625</v>
      </c>
      <c r="O23" s="200" t="str">
        <f>VLOOKUP(A23,Puma!K:T,10,FALSE)</f>
        <v>010000069412574202269</v>
      </c>
      <c r="P23" s="200">
        <v>2022</v>
      </c>
      <c r="Q23" s="200" t="s">
        <v>637</v>
      </c>
      <c r="R23" s="232">
        <f t="shared" si="0"/>
        <v>302.94</v>
      </c>
      <c r="S23" s="232">
        <f t="shared" si="1"/>
        <v>2.4900000000000091</v>
      </c>
    </row>
    <row r="24" spans="1:19" ht="15.6" x14ac:dyDescent="0.3">
      <c r="A24">
        <v>60165833</v>
      </c>
      <c r="B24" t="s">
        <v>306</v>
      </c>
      <c r="C24">
        <v>241.94</v>
      </c>
      <c r="D24">
        <v>434.78</v>
      </c>
      <c r="E24">
        <v>43.28</v>
      </c>
      <c r="F24">
        <v>478.06</v>
      </c>
      <c r="J24" t="s">
        <v>639</v>
      </c>
      <c r="K24" t="s">
        <v>662</v>
      </c>
      <c r="N24" t="s">
        <v>625</v>
      </c>
      <c r="O24" s="200" t="str">
        <f>VLOOKUP(A24,Puma!K:T,10,FALSE)</f>
        <v>010000069412574201624</v>
      </c>
      <c r="P24" s="200">
        <v>2022</v>
      </c>
      <c r="Q24" s="200" t="s">
        <v>637</v>
      </c>
      <c r="R24" s="232">
        <f t="shared" si="0"/>
        <v>476.08000000000004</v>
      </c>
      <c r="S24" s="232">
        <f t="shared" si="1"/>
        <v>1.9799999999999613</v>
      </c>
    </row>
    <row r="25" spans="1:19" ht="15.6" x14ac:dyDescent="0.3">
      <c r="A25">
        <v>60218475</v>
      </c>
      <c r="B25" t="s">
        <v>310</v>
      </c>
      <c r="C25">
        <v>124.83</v>
      </c>
      <c r="D25">
        <v>223.5</v>
      </c>
      <c r="E25">
        <v>22.2</v>
      </c>
      <c r="F25">
        <v>245.7</v>
      </c>
      <c r="J25" t="s">
        <v>639</v>
      </c>
      <c r="K25" t="s">
        <v>662</v>
      </c>
      <c r="N25" t="s">
        <v>625</v>
      </c>
      <c r="O25" s="200" t="str">
        <f>VLOOKUP(A25,Puma!K:T,10,FALSE)</f>
        <v>010000069452574208204</v>
      </c>
      <c r="P25" s="200">
        <v>2022</v>
      </c>
      <c r="Q25" s="200" t="s">
        <v>637</v>
      </c>
      <c r="R25" s="232">
        <f t="shared" si="0"/>
        <v>244.2</v>
      </c>
      <c r="S25" s="232">
        <f t="shared" si="1"/>
        <v>1.5</v>
      </c>
    </row>
    <row r="26" spans="1:19" ht="15.6" x14ac:dyDescent="0.3">
      <c r="A26">
        <v>60355558</v>
      </c>
      <c r="B26" t="s">
        <v>314</v>
      </c>
      <c r="C26">
        <v>825.14</v>
      </c>
      <c r="D26" s="199">
        <v>1483.31</v>
      </c>
      <c r="E26">
        <v>147.91</v>
      </c>
      <c r="F26" s="199">
        <v>1631.22</v>
      </c>
      <c r="J26" t="s">
        <v>639</v>
      </c>
      <c r="K26" t="s">
        <v>662</v>
      </c>
      <c r="N26" t="s">
        <v>625</v>
      </c>
      <c r="O26" s="200" t="str">
        <f>VLOOKUP(A26,Puma!K:T,10,FALSE)</f>
        <v>010000069452574201834</v>
      </c>
      <c r="P26" s="200">
        <v>2022</v>
      </c>
      <c r="Q26" s="200" t="s">
        <v>637</v>
      </c>
      <c r="R26" s="232">
        <f t="shared" si="0"/>
        <v>1627.01</v>
      </c>
      <c r="S26" s="232">
        <f t="shared" si="1"/>
        <v>4.2100000000000364</v>
      </c>
    </row>
    <row r="27" spans="1:19" ht="15.6" x14ac:dyDescent="0.3">
      <c r="A27">
        <v>61168224</v>
      </c>
      <c r="B27" t="s">
        <v>323</v>
      </c>
      <c r="C27">
        <v>145.19999999999999</v>
      </c>
      <c r="D27">
        <v>253.86</v>
      </c>
      <c r="E27">
        <v>25.23</v>
      </c>
      <c r="F27">
        <v>279.08999999999997</v>
      </c>
      <c r="J27" t="s">
        <v>639</v>
      </c>
      <c r="K27" t="s">
        <v>662</v>
      </c>
      <c r="N27" t="s">
        <v>625</v>
      </c>
      <c r="O27" s="200" t="str">
        <f>VLOOKUP(A27,Puma!K:T,10,FALSE)</f>
        <v>010000069412574201614</v>
      </c>
      <c r="P27" s="200">
        <v>2022</v>
      </c>
      <c r="Q27" s="200" t="s">
        <v>637</v>
      </c>
      <c r="R27" s="232">
        <f t="shared" si="0"/>
        <v>277.53000000000003</v>
      </c>
      <c r="S27" s="232">
        <f t="shared" si="1"/>
        <v>1.5599999999999454</v>
      </c>
    </row>
    <row r="28" spans="1:19" ht="15.6" x14ac:dyDescent="0.3">
      <c r="A28">
        <v>61552500</v>
      </c>
      <c r="B28" t="s">
        <v>329</v>
      </c>
      <c r="C28">
        <v>197.48</v>
      </c>
      <c r="D28">
        <v>360.42</v>
      </c>
      <c r="E28">
        <v>35.89</v>
      </c>
      <c r="F28">
        <v>396.31</v>
      </c>
      <c r="J28" t="s">
        <v>639</v>
      </c>
      <c r="K28" t="s">
        <v>662</v>
      </c>
      <c r="N28" t="s">
        <v>625</v>
      </c>
      <c r="O28" s="200" t="str">
        <f>VLOOKUP(A28,Puma!K:T,10,FALSE)</f>
        <v>010000069412574205510</v>
      </c>
      <c r="P28" s="200">
        <v>2022</v>
      </c>
      <c r="Q28" s="200" t="s">
        <v>637</v>
      </c>
      <c r="R28" s="232">
        <f t="shared" si="0"/>
        <v>394.79</v>
      </c>
      <c r="S28" s="232">
        <f t="shared" si="1"/>
        <v>1.5199999999999818</v>
      </c>
    </row>
    <row r="29" spans="1:19" ht="15.6" x14ac:dyDescent="0.3">
      <c r="A29">
        <v>61635289</v>
      </c>
      <c r="B29" t="s">
        <v>183</v>
      </c>
      <c r="C29">
        <v>260.43</v>
      </c>
      <c r="D29">
        <v>413.59</v>
      </c>
      <c r="E29">
        <v>41.22</v>
      </c>
      <c r="F29">
        <v>454.81</v>
      </c>
      <c r="J29" t="s">
        <v>639</v>
      </c>
      <c r="K29" t="s">
        <v>662</v>
      </c>
      <c r="N29" t="s">
        <v>625</v>
      </c>
      <c r="O29" s="200" t="str">
        <f>VLOOKUP(A29,Puma!K:T,10,FALSE)</f>
        <v>010000069452574201835</v>
      </c>
      <c r="P29" s="200">
        <v>2022</v>
      </c>
      <c r="Q29" s="200" t="s">
        <v>637</v>
      </c>
      <c r="R29" s="232">
        <f t="shared" si="0"/>
        <v>453.41999999999996</v>
      </c>
      <c r="S29" s="232">
        <f t="shared" si="1"/>
        <v>1.3900000000000432</v>
      </c>
    </row>
    <row r="30" spans="1:19" ht="15.6" x14ac:dyDescent="0.3">
      <c r="A30">
        <v>61714324</v>
      </c>
      <c r="B30" t="s">
        <v>334</v>
      </c>
      <c r="C30">
        <v>114.4</v>
      </c>
      <c r="D30">
        <v>188.6</v>
      </c>
      <c r="E30">
        <v>18.75</v>
      </c>
      <c r="F30">
        <v>207.35</v>
      </c>
      <c r="J30" t="s">
        <v>639</v>
      </c>
      <c r="K30" t="s">
        <v>662</v>
      </c>
      <c r="N30" t="s">
        <v>625</v>
      </c>
      <c r="O30" s="200" t="str">
        <f>VLOOKUP(A30,Puma!K:T,10,FALSE)</f>
        <v>010000069412574201621</v>
      </c>
      <c r="P30" s="200">
        <v>2022</v>
      </c>
      <c r="Q30" s="200" t="s">
        <v>637</v>
      </c>
      <c r="R30" s="232">
        <f t="shared" si="0"/>
        <v>206.25</v>
      </c>
      <c r="S30" s="232">
        <f t="shared" si="1"/>
        <v>1.0999999999999943</v>
      </c>
    </row>
    <row r="31" spans="1:19" ht="15.6" x14ac:dyDescent="0.3">
      <c r="A31">
        <v>61796156</v>
      </c>
      <c r="B31" t="s">
        <v>338</v>
      </c>
      <c r="C31">
        <v>86.02</v>
      </c>
      <c r="D31">
        <v>153.74</v>
      </c>
      <c r="E31">
        <v>15.28</v>
      </c>
      <c r="F31">
        <v>169.02</v>
      </c>
      <c r="J31" t="s">
        <v>639</v>
      </c>
      <c r="K31" t="s">
        <v>662</v>
      </c>
      <c r="N31" t="s">
        <v>625</v>
      </c>
      <c r="O31" s="200" t="str">
        <f>VLOOKUP(A31,Puma!K:T,10,FALSE)</f>
        <v>010000069452574202273</v>
      </c>
      <c r="P31" s="200">
        <v>2022</v>
      </c>
      <c r="Q31" s="200" t="s">
        <v>637</v>
      </c>
      <c r="R31" s="232">
        <f t="shared" si="0"/>
        <v>168.07999999999998</v>
      </c>
      <c r="S31" s="232">
        <f t="shared" si="1"/>
        <v>0.94000000000002615</v>
      </c>
    </row>
    <row r="32" spans="1:19" ht="15.6" x14ac:dyDescent="0.3">
      <c r="A32">
        <v>62817308</v>
      </c>
      <c r="B32" t="s">
        <v>343</v>
      </c>
      <c r="C32">
        <v>152.52000000000001</v>
      </c>
      <c r="D32">
        <v>237.93</v>
      </c>
      <c r="E32">
        <v>23.7</v>
      </c>
      <c r="F32">
        <v>261.63</v>
      </c>
      <c r="J32" t="s">
        <v>639</v>
      </c>
      <c r="K32" t="s">
        <v>662</v>
      </c>
      <c r="N32" t="s">
        <v>625</v>
      </c>
      <c r="O32" s="200" t="str">
        <f>VLOOKUP(A32,Puma!K:T,10,FALSE)</f>
        <v>010000069412574201833</v>
      </c>
      <c r="P32" s="200">
        <v>2022</v>
      </c>
      <c r="Q32" s="200" t="s">
        <v>637</v>
      </c>
      <c r="R32" s="232">
        <f t="shared" si="0"/>
        <v>260.7</v>
      </c>
      <c r="S32" s="232">
        <f t="shared" si="1"/>
        <v>0.93000000000000682</v>
      </c>
    </row>
    <row r="33" spans="1:19" ht="15.6" x14ac:dyDescent="0.3">
      <c r="A33">
        <v>63312499</v>
      </c>
      <c r="B33" t="s">
        <v>348</v>
      </c>
      <c r="C33">
        <v>63.31</v>
      </c>
      <c r="D33">
        <v>116.99</v>
      </c>
      <c r="E33">
        <v>11.65</v>
      </c>
      <c r="F33">
        <v>128.63999999999999</v>
      </c>
      <c r="J33" t="s">
        <v>639</v>
      </c>
      <c r="K33" t="s">
        <v>662</v>
      </c>
      <c r="N33" t="s">
        <v>625</v>
      </c>
      <c r="O33" s="200" t="str">
        <f>VLOOKUP(A33,Puma!K:T,10,FALSE)</f>
        <v>010000069412574201625</v>
      </c>
      <c r="P33" s="200">
        <v>2022</v>
      </c>
      <c r="Q33" s="200" t="s">
        <v>637</v>
      </c>
      <c r="R33" s="232">
        <f t="shared" si="0"/>
        <v>128.15</v>
      </c>
      <c r="S33" s="232">
        <f t="shared" si="1"/>
        <v>0.48999999999998067</v>
      </c>
    </row>
    <row r="34" spans="1:19" ht="15.6" x14ac:dyDescent="0.3">
      <c r="A34">
        <v>63565435</v>
      </c>
      <c r="B34" t="s">
        <v>352</v>
      </c>
      <c r="C34">
        <v>180.53</v>
      </c>
      <c r="D34">
        <v>330.19</v>
      </c>
      <c r="E34">
        <v>33.020000000000003</v>
      </c>
      <c r="F34">
        <v>363.21</v>
      </c>
      <c r="J34" t="s">
        <v>639</v>
      </c>
      <c r="K34" t="s">
        <v>662</v>
      </c>
      <c r="N34" t="s">
        <v>625</v>
      </c>
      <c r="O34" s="200" t="str">
        <f>VLOOKUP(A34,Puma!K:T,10,FALSE)</f>
        <v>010000069412574201611</v>
      </c>
      <c r="P34" s="200">
        <v>2022</v>
      </c>
      <c r="Q34" s="200" t="s">
        <v>637</v>
      </c>
      <c r="R34" s="232">
        <f t="shared" si="0"/>
        <v>363.22</v>
      </c>
      <c r="S34" s="232">
        <f t="shared" si="1"/>
        <v>-1.0000000000047748E-2</v>
      </c>
    </row>
    <row r="35" spans="1:19" ht="15.6" x14ac:dyDescent="0.3">
      <c r="A35">
        <v>64429599</v>
      </c>
      <c r="B35" t="s">
        <v>357</v>
      </c>
      <c r="C35">
        <v>317.22000000000003</v>
      </c>
      <c r="D35">
        <v>555.04999999999995</v>
      </c>
      <c r="E35">
        <v>55.46</v>
      </c>
      <c r="F35">
        <v>610.51</v>
      </c>
      <c r="J35" t="s">
        <v>639</v>
      </c>
      <c r="K35" t="s">
        <v>662</v>
      </c>
      <c r="N35" t="s">
        <v>625</v>
      </c>
      <c r="O35" s="200" t="str">
        <f>VLOOKUP(A35,Puma!K:T,10,FALSE)</f>
        <v>010000036312574200000</v>
      </c>
      <c r="P35" s="200">
        <v>2022</v>
      </c>
      <c r="Q35" s="200" t="s">
        <v>637</v>
      </c>
      <c r="R35" s="232">
        <f t="shared" si="0"/>
        <v>610.06000000000006</v>
      </c>
      <c r="S35" s="232">
        <f t="shared" si="1"/>
        <v>0.44999999999993179</v>
      </c>
    </row>
    <row r="36" spans="1:19" ht="15.6" x14ac:dyDescent="0.3">
      <c r="A36">
        <v>65406208</v>
      </c>
      <c r="B36" t="s">
        <v>367</v>
      </c>
      <c r="C36">
        <v>145.33000000000001</v>
      </c>
      <c r="D36">
        <v>268.19</v>
      </c>
      <c r="E36">
        <v>26.67</v>
      </c>
      <c r="F36">
        <v>294.86</v>
      </c>
      <c r="J36" t="s">
        <v>639</v>
      </c>
      <c r="K36" t="s">
        <v>662</v>
      </c>
      <c r="N36" t="s">
        <v>625</v>
      </c>
      <c r="O36" s="200" t="str">
        <f>VLOOKUP(A36,Puma!K:T,10,FALSE)</f>
        <v>010000069452574211620</v>
      </c>
      <c r="P36" s="200">
        <v>2022</v>
      </c>
      <c r="Q36" s="200" t="s">
        <v>637</v>
      </c>
      <c r="R36" s="232">
        <f t="shared" si="0"/>
        <v>293.37</v>
      </c>
      <c r="S36" s="232">
        <f t="shared" si="1"/>
        <v>1.4900000000000091</v>
      </c>
    </row>
    <row r="37" spans="1:19" ht="15.6" x14ac:dyDescent="0.3">
      <c r="A37">
        <v>66095836</v>
      </c>
      <c r="B37" t="s">
        <v>624</v>
      </c>
      <c r="C37">
        <v>153.91999999999999</v>
      </c>
      <c r="D37">
        <v>247.27</v>
      </c>
      <c r="E37">
        <v>24.57</v>
      </c>
      <c r="F37">
        <v>271.83999999999997</v>
      </c>
      <c r="J37" t="s">
        <v>639</v>
      </c>
      <c r="K37" t="s">
        <v>662</v>
      </c>
      <c r="N37" t="s">
        <v>625</v>
      </c>
      <c r="O37" s="200" t="str">
        <f>VLOOKUP(A37,Puma!K:T,10,FALSE)</f>
        <v>010000069412574201832</v>
      </c>
      <c r="P37" s="200">
        <v>2022</v>
      </c>
      <c r="Q37" s="200" t="s">
        <v>637</v>
      </c>
      <c r="R37" s="232">
        <f t="shared" si="0"/>
        <v>270.27</v>
      </c>
      <c r="S37" s="232">
        <f t="shared" si="1"/>
        <v>1.5699999999999932</v>
      </c>
    </row>
    <row r="38" spans="1:19" ht="15.6" x14ac:dyDescent="0.3">
      <c r="C38">
        <f t="shared" ref="C38:E38" si="2">SUM(C2:C37)</f>
        <v>7871.7200000000012</v>
      </c>
      <c r="D38">
        <f t="shared" si="2"/>
        <v>13913.100000000002</v>
      </c>
      <c r="E38">
        <f t="shared" si="2"/>
        <v>1386.6300000000003</v>
      </c>
      <c r="F38">
        <f>SUM(F2:F37)</f>
        <v>15299.729999999998</v>
      </c>
      <c r="O38" s="200"/>
      <c r="P38" s="200"/>
      <c r="Q38" s="200"/>
      <c r="R38" s="232"/>
      <c r="S38" s="232"/>
    </row>
    <row r="39" spans="1:19" ht="15.6" x14ac:dyDescent="0.3">
      <c r="O39" s="200"/>
      <c r="P39" s="200"/>
      <c r="Q39" s="200"/>
      <c r="R39" s="232"/>
      <c r="S39" s="232"/>
    </row>
    <row r="40" spans="1:19" ht="15.6" x14ac:dyDescent="0.3">
      <c r="E40" s="199"/>
      <c r="O40" s="200"/>
      <c r="P40" s="200"/>
      <c r="Q40" s="200"/>
      <c r="R40" s="200"/>
      <c r="S40" s="200"/>
    </row>
    <row r="41" spans="1:19" ht="15.6" x14ac:dyDescent="0.3">
      <c r="O41" s="200"/>
      <c r="P41" s="200"/>
      <c r="Q41" s="200"/>
      <c r="R41" s="200"/>
      <c r="S41" s="200"/>
    </row>
    <row r="42" spans="1:19" ht="15.6" x14ac:dyDescent="0.3">
      <c r="O42" s="200"/>
      <c r="P42" s="200"/>
      <c r="Q42" s="200"/>
      <c r="R42" s="200"/>
      <c r="S42" s="200"/>
    </row>
    <row r="43" spans="1:19" ht="15.6" x14ac:dyDescent="0.3">
      <c r="O43" s="200"/>
      <c r="P43" s="200"/>
      <c r="Q43" s="200"/>
      <c r="R43" s="200"/>
      <c r="S43" s="200"/>
    </row>
    <row r="44" spans="1:19" ht="15.6" x14ac:dyDescent="0.3">
      <c r="L44">
        <f>SUM(L2:L43)</f>
        <v>0</v>
      </c>
      <c r="R44" s="200">
        <f>SUM(R2:R43)</f>
        <v>15252.930000000004</v>
      </c>
      <c r="S44" s="200">
        <f>SUM(S2:S43)</f>
        <v>46.80000000000004</v>
      </c>
    </row>
    <row r="45" spans="1:19" ht="15.6" x14ac:dyDescent="0.3">
      <c r="R45" s="200">
        <f>R44/110*100</f>
        <v>13866.300000000005</v>
      </c>
      <c r="S45" s="200">
        <f>+S44+R44</f>
        <v>15299.730000000003</v>
      </c>
    </row>
  </sheetData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80FBB-6554-40E1-B7B9-A3B3D12D5556}">
  <dimension ref="A1:V45"/>
  <sheetViews>
    <sheetView topLeftCell="A9" workbookViewId="0">
      <selection activeCell="F12" activeCellId="1" sqref="F6 F12"/>
    </sheetView>
  </sheetViews>
  <sheetFormatPr defaultRowHeight="14.4" x14ac:dyDescent="0.3"/>
  <cols>
    <col min="1" max="1" width="12" customWidth="1"/>
    <col min="2" max="2" width="15" customWidth="1"/>
    <col min="9" max="9" width="11.109375" bestFit="1" customWidth="1"/>
    <col min="12" max="12" width="12.44140625" customWidth="1"/>
    <col min="15" max="15" width="27.5546875" customWidth="1"/>
    <col min="16" max="16" width="16.88671875" customWidth="1"/>
    <col min="17" max="17" width="11.109375" customWidth="1"/>
    <col min="18" max="18" width="10.109375" customWidth="1"/>
    <col min="19" max="19" width="17.44140625" customWidth="1"/>
  </cols>
  <sheetData>
    <row r="1" spans="1:22" x14ac:dyDescent="0.3">
      <c r="A1" s="198" t="s">
        <v>613</v>
      </c>
      <c r="B1" s="198" t="s">
        <v>614</v>
      </c>
      <c r="C1" s="198" t="s">
        <v>615</v>
      </c>
      <c r="D1" s="198" t="s">
        <v>616</v>
      </c>
      <c r="E1" s="198" t="s">
        <v>617</v>
      </c>
      <c r="F1" s="198" t="s">
        <v>618</v>
      </c>
      <c r="G1" s="198"/>
      <c r="H1" s="201" t="s">
        <v>627</v>
      </c>
      <c r="I1" s="201" t="s">
        <v>628</v>
      </c>
      <c r="J1" s="201" t="s">
        <v>629</v>
      </c>
      <c r="K1" s="201" t="s">
        <v>635</v>
      </c>
      <c r="L1" s="201" t="s">
        <v>630</v>
      </c>
      <c r="M1" s="201" t="s">
        <v>631</v>
      </c>
      <c r="N1" s="201" t="s">
        <v>632</v>
      </c>
      <c r="O1" s="201" t="s">
        <v>633</v>
      </c>
      <c r="P1" s="201" t="s">
        <v>634</v>
      </c>
      <c r="Q1" s="201" t="s">
        <v>636</v>
      </c>
      <c r="R1" s="198" t="s">
        <v>619</v>
      </c>
      <c r="S1" s="198" t="s">
        <v>620</v>
      </c>
      <c r="T1" s="198"/>
      <c r="U1" s="198"/>
      <c r="V1" s="202"/>
    </row>
    <row r="2" spans="1:22" ht="15.6" x14ac:dyDescent="0.3">
      <c r="A2">
        <v>50144988</v>
      </c>
      <c r="B2" t="s">
        <v>603</v>
      </c>
      <c r="C2">
        <v>87.13</v>
      </c>
      <c r="D2">
        <v>162.97999999999999</v>
      </c>
      <c r="E2">
        <v>16.190000000000001</v>
      </c>
      <c r="F2">
        <v>179.17</v>
      </c>
      <c r="J2" s="200" t="s">
        <v>659</v>
      </c>
      <c r="K2" t="s">
        <v>662</v>
      </c>
      <c r="N2" t="s">
        <v>625</v>
      </c>
      <c r="O2" s="200" t="str">
        <f>VLOOKUP(A2,Puma!K:T,10,FALSE)</f>
        <v>010000069412574205515</v>
      </c>
      <c r="P2" s="200">
        <v>2022</v>
      </c>
      <c r="Q2" s="200" t="s">
        <v>637</v>
      </c>
      <c r="R2" s="232">
        <f>E2*11</f>
        <v>178.09</v>
      </c>
      <c r="S2" s="232">
        <f>SUM(F2-R2)</f>
        <v>1.0799999999999841</v>
      </c>
    </row>
    <row r="3" spans="1:22" ht="15.6" x14ac:dyDescent="0.3">
      <c r="A3">
        <v>51703071</v>
      </c>
      <c r="B3" t="s">
        <v>606</v>
      </c>
      <c r="C3">
        <v>747.11</v>
      </c>
      <c r="D3" s="199">
        <v>1338.17</v>
      </c>
      <c r="E3">
        <v>133.69</v>
      </c>
      <c r="F3" s="199">
        <v>1471.86</v>
      </c>
      <c r="J3" s="200" t="s">
        <v>659</v>
      </c>
      <c r="K3" t="s">
        <v>662</v>
      </c>
      <c r="N3" t="s">
        <v>625</v>
      </c>
      <c r="O3" s="200" t="str">
        <f>VLOOKUP(A3,Puma!K:T,10,FALSE)</f>
        <v>010000069452574213470</v>
      </c>
      <c r="P3" s="200">
        <v>2022</v>
      </c>
      <c r="Q3" s="200" t="s">
        <v>637</v>
      </c>
      <c r="R3" s="232">
        <f t="shared" ref="R3:R39" si="0">E3*11</f>
        <v>1470.59</v>
      </c>
      <c r="S3" s="232">
        <f t="shared" ref="S3:S39" si="1">SUM(F3-R3)</f>
        <v>1.2699999999999818</v>
      </c>
    </row>
    <row r="4" spans="1:22" ht="15.6" x14ac:dyDescent="0.3">
      <c r="A4">
        <v>52395216</v>
      </c>
      <c r="B4" t="s">
        <v>621</v>
      </c>
      <c r="C4">
        <v>153.75</v>
      </c>
      <c r="D4">
        <v>287.42</v>
      </c>
      <c r="E4">
        <v>28.64</v>
      </c>
      <c r="F4">
        <v>316.06</v>
      </c>
      <c r="J4" s="200" t="s">
        <v>659</v>
      </c>
      <c r="K4" t="s">
        <v>662</v>
      </c>
      <c r="N4" t="s">
        <v>625</v>
      </c>
      <c r="O4" s="200" t="str">
        <f>VLOOKUP(A4,Puma!K:T,10,FALSE)</f>
        <v>010000069412574201829</v>
      </c>
      <c r="P4" s="200">
        <v>2022</v>
      </c>
      <c r="Q4" s="200" t="s">
        <v>637</v>
      </c>
      <c r="R4" s="232">
        <f t="shared" si="0"/>
        <v>315.04000000000002</v>
      </c>
      <c r="S4" s="232">
        <f t="shared" si="1"/>
        <v>1.0199999999999818</v>
      </c>
    </row>
    <row r="5" spans="1:22" ht="15.6" x14ac:dyDescent="0.3">
      <c r="A5">
        <v>56398273</v>
      </c>
      <c r="B5" t="s">
        <v>51</v>
      </c>
      <c r="C5">
        <v>42.39</v>
      </c>
      <c r="D5">
        <v>79.459999999999994</v>
      </c>
      <c r="E5">
        <v>7.9</v>
      </c>
      <c r="F5">
        <v>87.36</v>
      </c>
      <c r="J5" s="200" t="s">
        <v>659</v>
      </c>
      <c r="K5" t="s">
        <v>662</v>
      </c>
      <c r="N5" t="s">
        <v>625</v>
      </c>
      <c r="O5" s="200" t="str">
        <f>VLOOKUP(A5,Puma!K:T,10,FALSE)</f>
        <v>010000026912574200000</v>
      </c>
      <c r="P5" s="200">
        <v>2022</v>
      </c>
      <c r="Q5" s="200" t="s">
        <v>637</v>
      </c>
      <c r="R5" s="232">
        <f t="shared" si="0"/>
        <v>86.9</v>
      </c>
      <c r="S5" s="232">
        <f t="shared" si="1"/>
        <v>0.45999999999999375</v>
      </c>
    </row>
    <row r="6" spans="1:22" s="236" customFormat="1" ht="15.6" x14ac:dyDescent="0.3">
      <c r="A6" s="236">
        <v>59926906</v>
      </c>
      <c r="B6" s="238" t="s">
        <v>79</v>
      </c>
      <c r="C6" s="236">
        <v>30.05</v>
      </c>
      <c r="D6" s="236">
        <v>46.93</v>
      </c>
      <c r="E6" s="236">
        <v>4.6399999999999997</v>
      </c>
      <c r="F6" s="236">
        <v>51.57</v>
      </c>
      <c r="J6" s="237" t="s">
        <v>659</v>
      </c>
      <c r="K6" s="236" t="s">
        <v>662</v>
      </c>
      <c r="N6" s="236" t="s">
        <v>625</v>
      </c>
      <c r="O6" s="237" t="str">
        <f>VLOOKUP(A6,Puma!K:T,10,FALSE)</f>
        <v>010000029612574210931</v>
      </c>
      <c r="P6" s="237">
        <v>2022</v>
      </c>
      <c r="Q6" s="237" t="s">
        <v>637</v>
      </c>
      <c r="R6" s="239">
        <f t="shared" si="0"/>
        <v>51.04</v>
      </c>
      <c r="S6" s="239">
        <f t="shared" si="1"/>
        <v>0.53000000000000114</v>
      </c>
    </row>
    <row r="7" spans="1:22" ht="15.6" x14ac:dyDescent="0.3">
      <c r="A7">
        <v>66122812</v>
      </c>
      <c r="B7" s="199" t="s">
        <v>585</v>
      </c>
      <c r="C7">
        <v>178.27</v>
      </c>
      <c r="D7">
        <v>335.19</v>
      </c>
      <c r="E7">
        <v>33.42</v>
      </c>
      <c r="F7">
        <v>368.61</v>
      </c>
      <c r="J7" s="200" t="s">
        <v>659</v>
      </c>
      <c r="K7" t="s">
        <v>662</v>
      </c>
      <c r="N7" t="s">
        <v>625</v>
      </c>
      <c r="O7" s="200" t="str">
        <f>VLOOKUP(A7,Puma!K:T,10,FALSE)</f>
        <v>010000069412574201619</v>
      </c>
      <c r="P7" s="200">
        <v>2022</v>
      </c>
      <c r="Q7" s="200" t="s">
        <v>637</v>
      </c>
      <c r="R7" s="232">
        <f t="shared" si="0"/>
        <v>367.62</v>
      </c>
      <c r="S7" s="232">
        <f t="shared" si="1"/>
        <v>0.99000000000000909</v>
      </c>
    </row>
    <row r="8" spans="1:22" ht="15.6" x14ac:dyDescent="0.3">
      <c r="A8">
        <v>18843705</v>
      </c>
      <c r="B8" t="s">
        <v>622</v>
      </c>
      <c r="C8" s="199">
        <v>1190.6199999999999</v>
      </c>
      <c r="D8" s="199">
        <v>2165.62</v>
      </c>
      <c r="E8" s="199">
        <v>216.26</v>
      </c>
      <c r="F8" s="199">
        <v>2381.88</v>
      </c>
      <c r="I8" s="199"/>
      <c r="J8" s="200" t="s">
        <v>659</v>
      </c>
      <c r="K8" t="s">
        <v>662</v>
      </c>
      <c r="N8" t="s">
        <v>625</v>
      </c>
      <c r="O8" s="200" t="str">
        <f>VLOOKUP(A8,Puma!K:T,10,FALSE)</f>
        <v>010000069412574205518</v>
      </c>
      <c r="P8" s="200">
        <v>2022</v>
      </c>
      <c r="Q8" s="200" t="s">
        <v>637</v>
      </c>
      <c r="R8" s="232">
        <f t="shared" si="0"/>
        <v>2378.8599999999997</v>
      </c>
      <c r="S8" s="232">
        <f t="shared" si="1"/>
        <v>3.0200000000004366</v>
      </c>
    </row>
    <row r="9" spans="1:22" ht="15.6" x14ac:dyDescent="0.3">
      <c r="A9">
        <v>21483721</v>
      </c>
      <c r="B9" t="s">
        <v>157</v>
      </c>
      <c r="C9">
        <v>104.09</v>
      </c>
      <c r="D9">
        <v>140.26</v>
      </c>
      <c r="E9">
        <v>13.97</v>
      </c>
      <c r="F9">
        <v>154.22999999999999</v>
      </c>
      <c r="J9" t="s">
        <v>639</v>
      </c>
      <c r="K9" t="s">
        <v>662</v>
      </c>
      <c r="N9" t="s">
        <v>625</v>
      </c>
      <c r="O9" s="200" t="str">
        <f>VLOOKUP(A9,Puma!K:T,10,FALSE)</f>
        <v>010000069452574201623</v>
      </c>
      <c r="P9" s="200">
        <v>2022</v>
      </c>
      <c r="Q9" s="200" t="s">
        <v>637</v>
      </c>
      <c r="R9" s="232">
        <f t="shared" si="0"/>
        <v>153.67000000000002</v>
      </c>
      <c r="S9" s="232">
        <f t="shared" si="1"/>
        <v>0.55999999999997385</v>
      </c>
    </row>
    <row r="10" spans="1:22" ht="15.6" x14ac:dyDescent="0.3">
      <c r="A10">
        <v>22004583</v>
      </c>
      <c r="B10" t="s">
        <v>163</v>
      </c>
      <c r="C10">
        <v>38.090000000000003</v>
      </c>
      <c r="D10">
        <v>75.569999999999993</v>
      </c>
      <c r="E10">
        <v>7.51</v>
      </c>
      <c r="F10">
        <v>83.08</v>
      </c>
      <c r="J10" t="s">
        <v>639</v>
      </c>
      <c r="K10" t="s">
        <v>662</v>
      </c>
      <c r="N10" t="s">
        <v>625</v>
      </c>
      <c r="O10" s="200" t="str">
        <f>VLOOKUP(A10,Puma!K:T,10,FALSE)</f>
        <v>010000069452574206519</v>
      </c>
      <c r="P10" s="200">
        <v>2022</v>
      </c>
      <c r="Q10" s="200" t="s">
        <v>637</v>
      </c>
      <c r="R10" s="232">
        <f t="shared" si="0"/>
        <v>82.61</v>
      </c>
      <c r="S10" s="232">
        <f t="shared" si="1"/>
        <v>0.46999999999999886</v>
      </c>
    </row>
    <row r="11" spans="1:22" ht="15.6" x14ac:dyDescent="0.3">
      <c r="A11">
        <v>22257561</v>
      </c>
      <c r="B11" t="s">
        <v>177</v>
      </c>
      <c r="C11">
        <v>45.76</v>
      </c>
      <c r="D11">
        <v>81.900000000000006</v>
      </c>
      <c r="E11">
        <v>8.1999999999999993</v>
      </c>
      <c r="F11">
        <v>90.1</v>
      </c>
      <c r="J11" t="s">
        <v>639</v>
      </c>
      <c r="K11" t="s">
        <v>662</v>
      </c>
      <c r="N11" t="s">
        <v>625</v>
      </c>
      <c r="O11" s="200" t="str">
        <f>VLOOKUP(A11,Puma!K:T,10,FALSE)</f>
        <v>010000069452574201623</v>
      </c>
      <c r="P11" s="200">
        <v>2022</v>
      </c>
      <c r="Q11" s="200" t="s">
        <v>637</v>
      </c>
      <c r="R11" s="232">
        <f t="shared" si="0"/>
        <v>90.199999999999989</v>
      </c>
      <c r="S11" s="232">
        <f t="shared" si="1"/>
        <v>-9.9999999999994316E-2</v>
      </c>
    </row>
    <row r="12" spans="1:22" s="236" customFormat="1" ht="15.6" x14ac:dyDescent="0.3">
      <c r="A12" s="236">
        <v>23982316</v>
      </c>
      <c r="B12" s="236" t="s">
        <v>188</v>
      </c>
      <c r="C12" s="238">
        <v>69.27</v>
      </c>
      <c r="D12" s="236">
        <v>123.24</v>
      </c>
      <c r="E12" s="236">
        <v>12.27</v>
      </c>
      <c r="F12" s="236">
        <v>135.51</v>
      </c>
      <c r="J12" s="236" t="s">
        <v>639</v>
      </c>
      <c r="K12" s="236" t="s">
        <v>662</v>
      </c>
      <c r="N12" s="236" t="s">
        <v>625</v>
      </c>
      <c r="O12" s="237" t="str">
        <f>VLOOKUP(A12,Puma!K:T,10,FALSE)</f>
        <v>010000036312574200000</v>
      </c>
      <c r="P12" s="237">
        <v>2022</v>
      </c>
      <c r="Q12" s="237" t="s">
        <v>637</v>
      </c>
      <c r="R12" s="239">
        <f t="shared" si="0"/>
        <v>134.97</v>
      </c>
      <c r="S12" s="239">
        <f t="shared" si="1"/>
        <v>0.53999999999999204</v>
      </c>
    </row>
    <row r="13" spans="1:22" ht="15.6" x14ac:dyDescent="0.3">
      <c r="A13">
        <v>25701912</v>
      </c>
      <c r="B13" t="s">
        <v>205</v>
      </c>
      <c r="C13" s="199">
        <v>404.84</v>
      </c>
      <c r="D13">
        <v>728.69</v>
      </c>
      <c r="E13">
        <v>72.72</v>
      </c>
      <c r="F13">
        <v>801.41</v>
      </c>
      <c r="J13" t="s">
        <v>639</v>
      </c>
      <c r="K13" t="s">
        <v>662</v>
      </c>
      <c r="N13" t="s">
        <v>625</v>
      </c>
      <c r="O13" s="200" t="str">
        <f>VLOOKUP(A13,Puma!K:T,10,FALSE)</f>
        <v>010000036312574200000</v>
      </c>
      <c r="P13" s="200">
        <v>2022</v>
      </c>
      <c r="Q13" s="200" t="s">
        <v>637</v>
      </c>
      <c r="R13" s="232">
        <f t="shared" si="0"/>
        <v>799.92</v>
      </c>
      <c r="S13" s="232">
        <f t="shared" si="1"/>
        <v>1.4900000000000091</v>
      </c>
    </row>
    <row r="14" spans="1:22" ht="15.6" x14ac:dyDescent="0.3">
      <c r="A14">
        <v>27398220</v>
      </c>
      <c r="B14" t="s">
        <v>217</v>
      </c>
      <c r="C14">
        <v>16.63</v>
      </c>
      <c r="D14">
        <v>27.7</v>
      </c>
      <c r="E14">
        <v>2.72</v>
      </c>
      <c r="F14">
        <v>30.42</v>
      </c>
      <c r="J14" t="s">
        <v>639</v>
      </c>
      <c r="K14" t="s">
        <v>662</v>
      </c>
      <c r="N14" t="s">
        <v>625</v>
      </c>
      <c r="O14" s="200" t="str">
        <f>VLOOKUP(A14,Puma!K:T,10,FALSE)</f>
        <v>010000069452574210795</v>
      </c>
      <c r="P14" s="200">
        <v>2022</v>
      </c>
      <c r="Q14" s="200" t="s">
        <v>637</v>
      </c>
      <c r="R14" s="232">
        <f t="shared" si="0"/>
        <v>29.92</v>
      </c>
      <c r="S14" s="232">
        <f t="shared" si="1"/>
        <v>0.5</v>
      </c>
    </row>
    <row r="15" spans="1:22" ht="15.6" x14ac:dyDescent="0.3">
      <c r="A15">
        <v>28680360</v>
      </c>
      <c r="B15" t="s">
        <v>222</v>
      </c>
      <c r="C15">
        <v>5.25</v>
      </c>
      <c r="D15">
        <v>8.42</v>
      </c>
      <c r="E15">
        <v>0.79</v>
      </c>
      <c r="F15">
        <v>9.2100000000000009</v>
      </c>
      <c r="J15" t="s">
        <v>639</v>
      </c>
      <c r="K15" t="s">
        <v>662</v>
      </c>
      <c r="N15" t="s">
        <v>625</v>
      </c>
      <c r="O15" s="200" t="str">
        <f>VLOOKUP(A15,Puma!K:T,10,FALSE)</f>
        <v>010000069412574201616</v>
      </c>
      <c r="P15" s="200">
        <v>2022</v>
      </c>
      <c r="Q15" s="200" t="s">
        <v>637</v>
      </c>
      <c r="R15" s="232">
        <f t="shared" si="0"/>
        <v>8.6900000000000013</v>
      </c>
      <c r="S15" s="232">
        <f t="shared" si="1"/>
        <v>0.51999999999999957</v>
      </c>
    </row>
    <row r="16" spans="1:22" ht="15.6" x14ac:dyDescent="0.3">
      <c r="A16">
        <v>50979037</v>
      </c>
      <c r="B16" t="s">
        <v>240</v>
      </c>
      <c r="C16">
        <v>164.26</v>
      </c>
      <c r="D16">
        <v>298.25</v>
      </c>
      <c r="E16">
        <v>29.72</v>
      </c>
      <c r="F16">
        <v>327.97</v>
      </c>
      <c r="J16" t="s">
        <v>639</v>
      </c>
      <c r="K16" t="s">
        <v>662</v>
      </c>
      <c r="N16" t="s">
        <v>625</v>
      </c>
      <c r="O16" s="200" t="str">
        <f>VLOOKUP(A16,Puma!K:T,10,FALSE)</f>
        <v>010000069452574215008</v>
      </c>
      <c r="P16" s="200">
        <v>2022</v>
      </c>
      <c r="Q16" s="200" t="s">
        <v>637</v>
      </c>
      <c r="R16" s="232">
        <f t="shared" si="0"/>
        <v>326.91999999999996</v>
      </c>
      <c r="S16" s="232">
        <f t="shared" si="1"/>
        <v>1.0500000000000682</v>
      </c>
    </row>
    <row r="17" spans="1:19" ht="15.6" x14ac:dyDescent="0.3">
      <c r="A17">
        <v>51513348</v>
      </c>
      <c r="B17" t="s">
        <v>244</v>
      </c>
      <c r="C17">
        <v>230.52</v>
      </c>
      <c r="D17">
        <v>414.91</v>
      </c>
      <c r="E17">
        <v>41.39</v>
      </c>
      <c r="F17">
        <v>456.3</v>
      </c>
      <c r="J17" t="s">
        <v>639</v>
      </c>
      <c r="K17" t="s">
        <v>662</v>
      </c>
      <c r="N17" t="s">
        <v>625</v>
      </c>
      <c r="O17" s="200" t="str">
        <f>VLOOKUP(A17,Puma!K:T,10,FALSE)</f>
        <v>010000069452574201837</v>
      </c>
      <c r="P17" s="200">
        <v>2022</v>
      </c>
      <c r="Q17" s="200" t="s">
        <v>637</v>
      </c>
      <c r="R17" s="232">
        <f t="shared" si="0"/>
        <v>455.29</v>
      </c>
      <c r="S17" s="232">
        <f t="shared" si="1"/>
        <v>1.0099999999999909</v>
      </c>
    </row>
    <row r="18" spans="1:19" ht="15.6" x14ac:dyDescent="0.3">
      <c r="A18">
        <v>52119871</v>
      </c>
      <c r="B18" t="s">
        <v>258</v>
      </c>
      <c r="C18">
        <v>70.27</v>
      </c>
      <c r="D18">
        <v>131.41</v>
      </c>
      <c r="E18">
        <v>13.09</v>
      </c>
      <c r="F18">
        <v>144.5</v>
      </c>
      <c r="J18" t="s">
        <v>639</v>
      </c>
      <c r="K18" t="s">
        <v>662</v>
      </c>
      <c r="N18" t="s">
        <v>625</v>
      </c>
      <c r="O18" s="200" t="str">
        <f>VLOOKUP(A18,Puma!K:T,10,FALSE)</f>
        <v>010000069412574205511</v>
      </c>
      <c r="P18" s="200">
        <v>2022</v>
      </c>
      <c r="Q18" s="200" t="s">
        <v>637</v>
      </c>
      <c r="R18" s="232">
        <f t="shared" si="0"/>
        <v>143.99</v>
      </c>
      <c r="S18" s="232">
        <f t="shared" si="1"/>
        <v>0.50999999999999091</v>
      </c>
    </row>
    <row r="19" spans="1:19" ht="15.6" x14ac:dyDescent="0.3">
      <c r="A19">
        <v>52341178</v>
      </c>
      <c r="B19" t="s">
        <v>262</v>
      </c>
      <c r="C19">
        <v>341.23</v>
      </c>
      <c r="D19">
        <v>623.02</v>
      </c>
      <c r="E19">
        <v>62.1</v>
      </c>
      <c r="F19">
        <v>685.12</v>
      </c>
      <c r="J19" t="s">
        <v>639</v>
      </c>
      <c r="K19" t="s">
        <v>662</v>
      </c>
      <c r="N19" t="s">
        <v>625</v>
      </c>
      <c r="O19" s="200" t="str">
        <f>VLOOKUP(A19,Puma!K:T,10,FALSE)</f>
        <v>010000069452574201834</v>
      </c>
      <c r="P19" s="200">
        <v>2022</v>
      </c>
      <c r="Q19" s="200" t="s">
        <v>637</v>
      </c>
      <c r="R19" s="232">
        <f t="shared" si="0"/>
        <v>683.1</v>
      </c>
      <c r="S19" s="232">
        <f t="shared" si="1"/>
        <v>2.0199999999999818</v>
      </c>
    </row>
    <row r="20" spans="1:19" ht="15.6" x14ac:dyDescent="0.3">
      <c r="A20">
        <v>54212526</v>
      </c>
      <c r="B20" t="s">
        <v>270</v>
      </c>
      <c r="C20">
        <v>334.9</v>
      </c>
      <c r="D20">
        <v>599.15</v>
      </c>
      <c r="E20">
        <v>59.81</v>
      </c>
      <c r="F20">
        <v>658.96</v>
      </c>
      <c r="J20" t="s">
        <v>639</v>
      </c>
      <c r="K20" t="s">
        <v>662</v>
      </c>
      <c r="N20" t="s">
        <v>625</v>
      </c>
      <c r="O20" s="200" t="str">
        <f>VLOOKUP(A20,Puma!K:T,10,FALSE)</f>
        <v>010000022112574200000</v>
      </c>
      <c r="P20" s="200">
        <v>2022</v>
      </c>
      <c r="Q20" s="200" t="s">
        <v>637</v>
      </c>
      <c r="R20" s="232">
        <f t="shared" si="0"/>
        <v>657.91000000000008</v>
      </c>
      <c r="S20" s="232">
        <f t="shared" si="1"/>
        <v>1.0499999999999545</v>
      </c>
    </row>
    <row r="21" spans="1:19" ht="15.6" x14ac:dyDescent="0.3">
      <c r="A21">
        <v>55678824</v>
      </c>
      <c r="B21" t="s">
        <v>275</v>
      </c>
      <c r="C21">
        <v>82.78</v>
      </c>
      <c r="D21">
        <v>150.94</v>
      </c>
      <c r="E21">
        <v>15.04</v>
      </c>
      <c r="F21">
        <v>165.98</v>
      </c>
      <c r="J21" t="s">
        <v>639</v>
      </c>
      <c r="K21" t="s">
        <v>662</v>
      </c>
      <c r="N21" t="s">
        <v>625</v>
      </c>
      <c r="O21" s="200" t="str">
        <f>VLOOKUP(A21,Puma!K:T,10,FALSE)</f>
        <v>010000069452574200821</v>
      </c>
      <c r="P21" s="200">
        <v>2022</v>
      </c>
      <c r="Q21" s="200" t="s">
        <v>637</v>
      </c>
      <c r="R21" s="232">
        <f t="shared" si="0"/>
        <v>165.44</v>
      </c>
      <c r="S21" s="232">
        <f t="shared" si="1"/>
        <v>0.53999999999999204</v>
      </c>
    </row>
    <row r="22" spans="1:19" ht="15.6" x14ac:dyDescent="0.3">
      <c r="A22">
        <v>55966989</v>
      </c>
      <c r="B22" t="s">
        <v>285</v>
      </c>
      <c r="C22">
        <v>133.91999999999999</v>
      </c>
      <c r="D22">
        <v>248.39</v>
      </c>
      <c r="E22">
        <v>24.68</v>
      </c>
      <c r="F22">
        <v>273.07</v>
      </c>
      <c r="J22" t="s">
        <v>639</v>
      </c>
      <c r="K22" t="s">
        <v>662</v>
      </c>
      <c r="N22" t="s">
        <v>625</v>
      </c>
      <c r="O22" s="200" t="str">
        <f>VLOOKUP(A22,Puma!K:T,10,FALSE)</f>
        <v>010000069452574201617</v>
      </c>
      <c r="P22" s="200">
        <v>2022</v>
      </c>
      <c r="Q22" s="200" t="s">
        <v>637</v>
      </c>
      <c r="R22" s="232">
        <f t="shared" si="0"/>
        <v>271.48</v>
      </c>
      <c r="S22" s="232">
        <f t="shared" si="1"/>
        <v>1.589999999999975</v>
      </c>
    </row>
    <row r="23" spans="1:19" ht="15.6" x14ac:dyDescent="0.3">
      <c r="A23">
        <v>57690058</v>
      </c>
      <c r="B23" t="s">
        <v>292</v>
      </c>
      <c r="C23">
        <v>61.02</v>
      </c>
      <c r="D23">
        <v>111.4</v>
      </c>
      <c r="E23">
        <v>11.09</v>
      </c>
      <c r="F23">
        <v>122.49</v>
      </c>
      <c r="J23" t="s">
        <v>639</v>
      </c>
      <c r="K23" t="s">
        <v>662</v>
      </c>
      <c r="N23" t="s">
        <v>625</v>
      </c>
      <c r="O23" s="200" t="str">
        <f>VLOOKUP(A23,Puma!K:T,10,FALSE)</f>
        <v>010000069452574201620</v>
      </c>
      <c r="P23" s="200">
        <v>2022</v>
      </c>
      <c r="Q23" s="200" t="s">
        <v>637</v>
      </c>
      <c r="R23" s="232">
        <f t="shared" si="0"/>
        <v>121.99</v>
      </c>
      <c r="S23" s="232">
        <f t="shared" si="1"/>
        <v>0.5</v>
      </c>
    </row>
    <row r="24" spans="1:19" ht="15.6" x14ac:dyDescent="0.3">
      <c r="A24">
        <v>59189919</v>
      </c>
      <c r="B24" t="s">
        <v>623</v>
      </c>
      <c r="C24">
        <v>598.91</v>
      </c>
      <c r="D24" s="199">
        <v>1132.78</v>
      </c>
      <c r="E24">
        <v>113.08</v>
      </c>
      <c r="F24" s="199">
        <v>1245.8599999999999</v>
      </c>
      <c r="J24" t="s">
        <v>639</v>
      </c>
      <c r="K24" t="s">
        <v>662</v>
      </c>
      <c r="N24" t="s">
        <v>625</v>
      </c>
      <c r="O24" s="200" t="str">
        <f>VLOOKUP(A24,Puma!K:T,10,FALSE)</f>
        <v>010000069452574201835</v>
      </c>
      <c r="P24" s="200">
        <v>2022</v>
      </c>
      <c r="Q24" s="200" t="s">
        <v>637</v>
      </c>
      <c r="R24" s="232">
        <f t="shared" si="0"/>
        <v>1243.8799999999999</v>
      </c>
      <c r="S24" s="232">
        <f t="shared" si="1"/>
        <v>1.9800000000000182</v>
      </c>
    </row>
    <row r="25" spans="1:19" ht="15.6" x14ac:dyDescent="0.3">
      <c r="A25">
        <v>59358969</v>
      </c>
      <c r="B25" t="s">
        <v>300</v>
      </c>
      <c r="C25">
        <v>199.36</v>
      </c>
      <c r="D25">
        <v>304.45</v>
      </c>
      <c r="E25">
        <v>30.25</v>
      </c>
      <c r="F25">
        <v>334.7</v>
      </c>
      <c r="J25" t="s">
        <v>639</v>
      </c>
      <c r="K25" t="s">
        <v>662</v>
      </c>
      <c r="N25" t="s">
        <v>625</v>
      </c>
      <c r="O25" s="200" t="str">
        <f>VLOOKUP(A25,Puma!K:T,10,FALSE)</f>
        <v>010000069412574202269</v>
      </c>
      <c r="P25" s="200">
        <v>2022</v>
      </c>
      <c r="Q25" s="200" t="s">
        <v>637</v>
      </c>
      <c r="R25" s="232">
        <f t="shared" si="0"/>
        <v>332.75</v>
      </c>
      <c r="S25" s="232">
        <f t="shared" si="1"/>
        <v>1.9499999999999886</v>
      </c>
    </row>
    <row r="26" spans="1:19" ht="15.6" x14ac:dyDescent="0.3">
      <c r="A26">
        <v>60165833</v>
      </c>
      <c r="B26" t="s">
        <v>306</v>
      </c>
      <c r="C26" s="199">
        <v>179.64</v>
      </c>
      <c r="D26">
        <v>325.58999999999997</v>
      </c>
      <c r="E26" s="199">
        <v>32.5</v>
      </c>
      <c r="F26">
        <v>358.09</v>
      </c>
      <c r="J26" t="s">
        <v>639</v>
      </c>
      <c r="K26" t="s">
        <v>662</v>
      </c>
      <c r="N26" t="s">
        <v>625</v>
      </c>
      <c r="O26" s="200" t="str">
        <f>VLOOKUP(A26,Puma!K:T,10,FALSE)</f>
        <v>010000069412574201624</v>
      </c>
      <c r="P26" s="200">
        <v>2022</v>
      </c>
      <c r="Q26" s="200" t="s">
        <v>637</v>
      </c>
      <c r="R26" s="232">
        <f t="shared" si="0"/>
        <v>357.5</v>
      </c>
      <c r="S26" s="232">
        <f t="shared" si="1"/>
        <v>0.58999999999997499</v>
      </c>
    </row>
    <row r="27" spans="1:19" ht="15.6" x14ac:dyDescent="0.3">
      <c r="A27">
        <v>60218475</v>
      </c>
      <c r="B27" t="s">
        <v>310</v>
      </c>
      <c r="C27">
        <v>169.23</v>
      </c>
      <c r="D27">
        <v>308.95</v>
      </c>
      <c r="E27">
        <v>30.8</v>
      </c>
      <c r="F27">
        <v>339.75</v>
      </c>
      <c r="J27" t="s">
        <v>639</v>
      </c>
      <c r="K27" t="s">
        <v>662</v>
      </c>
      <c r="N27" t="s">
        <v>625</v>
      </c>
      <c r="O27" s="200" t="str">
        <f>VLOOKUP(A27,Puma!K:T,10,FALSE)</f>
        <v>010000069452574208204</v>
      </c>
      <c r="P27" s="200">
        <v>2022</v>
      </c>
      <c r="Q27" s="200" t="s">
        <v>637</v>
      </c>
      <c r="R27" s="232">
        <f t="shared" si="0"/>
        <v>338.8</v>
      </c>
      <c r="S27" s="232">
        <f t="shared" si="1"/>
        <v>0.94999999999998863</v>
      </c>
    </row>
    <row r="28" spans="1:19" ht="15.6" x14ac:dyDescent="0.3">
      <c r="A28">
        <v>60355558</v>
      </c>
      <c r="B28" t="s">
        <v>314</v>
      </c>
      <c r="C28">
        <v>641.29999999999995</v>
      </c>
      <c r="D28" s="199">
        <v>1178.76</v>
      </c>
      <c r="E28">
        <v>117.53</v>
      </c>
      <c r="F28" s="199">
        <v>1296.29</v>
      </c>
      <c r="J28" t="s">
        <v>639</v>
      </c>
      <c r="K28" t="s">
        <v>662</v>
      </c>
      <c r="N28" t="s">
        <v>625</v>
      </c>
      <c r="O28" s="200" t="str">
        <f>VLOOKUP(A28,Puma!K:T,10,FALSE)</f>
        <v>010000069452574201834</v>
      </c>
      <c r="P28" s="200">
        <v>2022</v>
      </c>
      <c r="Q28" s="200" t="s">
        <v>637</v>
      </c>
      <c r="R28" s="232">
        <f t="shared" si="0"/>
        <v>1292.83</v>
      </c>
      <c r="S28" s="232">
        <f t="shared" si="1"/>
        <v>3.4600000000000364</v>
      </c>
    </row>
    <row r="29" spans="1:19" ht="15.6" x14ac:dyDescent="0.3">
      <c r="A29">
        <v>61168224</v>
      </c>
      <c r="B29" t="s">
        <v>323</v>
      </c>
      <c r="C29">
        <v>51.77</v>
      </c>
      <c r="D29">
        <v>89.88</v>
      </c>
      <c r="E29">
        <v>8.94</v>
      </c>
      <c r="F29">
        <v>98.82</v>
      </c>
      <c r="J29" t="s">
        <v>639</v>
      </c>
      <c r="K29" t="s">
        <v>662</v>
      </c>
      <c r="N29" t="s">
        <v>625</v>
      </c>
      <c r="O29" s="200" t="str">
        <f>VLOOKUP(A29,Puma!K:T,10,FALSE)</f>
        <v>010000069412574201614</v>
      </c>
      <c r="P29" s="200">
        <v>2022</v>
      </c>
      <c r="Q29" s="200" t="s">
        <v>637</v>
      </c>
      <c r="R29" s="232">
        <f t="shared" si="0"/>
        <v>98.339999999999989</v>
      </c>
      <c r="S29" s="232">
        <f t="shared" si="1"/>
        <v>0.48000000000000398</v>
      </c>
    </row>
    <row r="30" spans="1:19" ht="15.6" x14ac:dyDescent="0.3">
      <c r="A30">
        <v>61552500</v>
      </c>
      <c r="B30" t="s">
        <v>329</v>
      </c>
      <c r="C30">
        <v>296.86</v>
      </c>
      <c r="D30">
        <v>537.52</v>
      </c>
      <c r="E30">
        <v>53.7</v>
      </c>
      <c r="F30">
        <v>591.22</v>
      </c>
      <c r="J30" t="s">
        <v>639</v>
      </c>
      <c r="K30" t="s">
        <v>662</v>
      </c>
      <c r="N30" t="s">
        <v>625</v>
      </c>
      <c r="O30" s="200" t="str">
        <f>VLOOKUP(A30,Puma!K:T,10,FALSE)</f>
        <v>010000069412574205510</v>
      </c>
      <c r="P30" s="200">
        <v>2022</v>
      </c>
      <c r="Q30" s="200" t="s">
        <v>637</v>
      </c>
      <c r="R30" s="232">
        <f t="shared" si="0"/>
        <v>590.70000000000005</v>
      </c>
      <c r="S30" s="232">
        <f t="shared" si="1"/>
        <v>0.51999999999998181</v>
      </c>
    </row>
    <row r="31" spans="1:19" ht="15.6" x14ac:dyDescent="0.3">
      <c r="A31">
        <v>61635289</v>
      </c>
      <c r="B31" t="s">
        <v>183</v>
      </c>
      <c r="C31">
        <v>118.01</v>
      </c>
      <c r="D31">
        <v>185.59</v>
      </c>
      <c r="E31">
        <v>18.46</v>
      </c>
      <c r="F31">
        <v>204.05</v>
      </c>
      <c r="J31" t="s">
        <v>639</v>
      </c>
      <c r="K31" t="s">
        <v>662</v>
      </c>
      <c r="N31" t="s">
        <v>625</v>
      </c>
      <c r="O31" s="200" t="str">
        <f>VLOOKUP(A31,Puma!K:T,10,FALSE)</f>
        <v>010000069452574201835</v>
      </c>
      <c r="P31" s="200">
        <v>2022</v>
      </c>
      <c r="Q31" s="200" t="s">
        <v>637</v>
      </c>
      <c r="R31" s="232">
        <f t="shared" si="0"/>
        <v>203.06</v>
      </c>
      <c r="S31" s="232">
        <f t="shared" si="1"/>
        <v>0.99000000000000909</v>
      </c>
    </row>
    <row r="32" spans="1:19" ht="15.6" x14ac:dyDescent="0.3">
      <c r="A32">
        <v>61714324</v>
      </c>
      <c r="B32" t="s">
        <v>334</v>
      </c>
      <c r="C32">
        <v>194.7</v>
      </c>
      <c r="D32">
        <v>314.83</v>
      </c>
      <c r="E32">
        <v>31.19</v>
      </c>
      <c r="F32">
        <v>346.02</v>
      </c>
      <c r="J32" t="s">
        <v>639</v>
      </c>
      <c r="K32" t="s">
        <v>662</v>
      </c>
      <c r="N32" t="s">
        <v>625</v>
      </c>
      <c r="O32" s="200" t="str">
        <f>VLOOKUP(A32,Puma!K:T,10,FALSE)</f>
        <v>010000069412574201621</v>
      </c>
      <c r="P32" s="200">
        <v>2022</v>
      </c>
      <c r="Q32" s="200" t="s">
        <v>637</v>
      </c>
      <c r="R32" s="232">
        <f t="shared" si="0"/>
        <v>343.09000000000003</v>
      </c>
      <c r="S32" s="232">
        <f t="shared" si="1"/>
        <v>2.92999999999995</v>
      </c>
    </row>
    <row r="33" spans="1:19" ht="15.6" x14ac:dyDescent="0.3">
      <c r="A33">
        <v>61796156</v>
      </c>
      <c r="B33" t="s">
        <v>338</v>
      </c>
      <c r="C33">
        <v>57.48</v>
      </c>
      <c r="D33">
        <v>102.87</v>
      </c>
      <c r="E33">
        <v>10.24</v>
      </c>
      <c r="F33">
        <v>113.11</v>
      </c>
      <c r="J33" t="s">
        <v>639</v>
      </c>
      <c r="K33" t="s">
        <v>662</v>
      </c>
      <c r="N33" t="s">
        <v>625</v>
      </c>
      <c r="O33" s="200" t="str">
        <f>VLOOKUP(A33,Puma!K:T,10,FALSE)</f>
        <v>010000069452574202273</v>
      </c>
      <c r="P33" s="200">
        <v>2022</v>
      </c>
      <c r="Q33" s="200" t="s">
        <v>637</v>
      </c>
      <c r="R33" s="232">
        <f t="shared" si="0"/>
        <v>112.64</v>
      </c>
      <c r="S33" s="232">
        <f t="shared" si="1"/>
        <v>0.46999999999999886</v>
      </c>
    </row>
    <row r="34" spans="1:19" ht="15.6" x14ac:dyDescent="0.3">
      <c r="A34">
        <v>62817308</v>
      </c>
      <c r="B34" t="s">
        <v>343</v>
      </c>
      <c r="C34">
        <v>256.08999999999997</v>
      </c>
      <c r="D34">
        <v>415.83</v>
      </c>
      <c r="E34">
        <v>41.36</v>
      </c>
      <c r="F34">
        <v>457.19</v>
      </c>
      <c r="J34" t="s">
        <v>639</v>
      </c>
      <c r="K34" t="s">
        <v>662</v>
      </c>
      <c r="N34" t="s">
        <v>625</v>
      </c>
      <c r="O34" s="200" t="str">
        <f>VLOOKUP(A34,Puma!K:T,10,FALSE)</f>
        <v>010000069412574201833</v>
      </c>
      <c r="P34" s="200">
        <v>2022</v>
      </c>
      <c r="Q34" s="200" t="s">
        <v>637</v>
      </c>
      <c r="R34" s="232">
        <f t="shared" si="0"/>
        <v>454.96</v>
      </c>
      <c r="S34" s="232">
        <f t="shared" si="1"/>
        <v>2.2300000000000182</v>
      </c>
    </row>
    <row r="35" spans="1:19" ht="15.6" x14ac:dyDescent="0.3">
      <c r="A35">
        <v>63312499</v>
      </c>
      <c r="B35" t="s">
        <v>348</v>
      </c>
      <c r="C35">
        <v>271.52</v>
      </c>
      <c r="D35">
        <v>497.61</v>
      </c>
      <c r="E35">
        <v>49.66</v>
      </c>
      <c r="F35">
        <v>547.27</v>
      </c>
      <c r="J35" t="s">
        <v>639</v>
      </c>
      <c r="K35" t="s">
        <v>662</v>
      </c>
      <c r="N35" t="s">
        <v>625</v>
      </c>
      <c r="O35" s="200" t="str">
        <f>VLOOKUP(A35,Puma!K:T,10,FALSE)</f>
        <v>010000069412574201625</v>
      </c>
      <c r="P35" s="200">
        <v>2022</v>
      </c>
      <c r="Q35" s="200" t="s">
        <v>637</v>
      </c>
      <c r="R35" s="232">
        <f t="shared" si="0"/>
        <v>546.26</v>
      </c>
      <c r="S35" s="232">
        <f t="shared" si="1"/>
        <v>1.0099999999999909</v>
      </c>
    </row>
    <row r="36" spans="1:19" ht="15.6" x14ac:dyDescent="0.3">
      <c r="A36">
        <v>63565435</v>
      </c>
      <c r="B36" t="s">
        <v>352</v>
      </c>
      <c r="C36">
        <v>92.91</v>
      </c>
      <c r="D36">
        <v>166.13</v>
      </c>
      <c r="E36">
        <v>16.62</v>
      </c>
      <c r="F36">
        <v>182.75</v>
      </c>
      <c r="J36" t="s">
        <v>639</v>
      </c>
      <c r="K36" t="s">
        <v>662</v>
      </c>
      <c r="N36" t="s">
        <v>625</v>
      </c>
      <c r="O36" s="200" t="str">
        <f>VLOOKUP(A36,Puma!K:T,10,FALSE)</f>
        <v>010000069412574201611</v>
      </c>
      <c r="P36" s="200">
        <v>2022</v>
      </c>
      <c r="Q36" s="200" t="s">
        <v>637</v>
      </c>
      <c r="R36" s="232">
        <f t="shared" si="0"/>
        <v>182.82000000000002</v>
      </c>
      <c r="S36" s="232">
        <f t="shared" si="1"/>
        <v>-7.00000000000216E-2</v>
      </c>
    </row>
    <row r="37" spans="1:19" ht="15.6" x14ac:dyDescent="0.3">
      <c r="A37">
        <v>65406208</v>
      </c>
      <c r="B37" t="s">
        <v>367</v>
      </c>
      <c r="C37">
        <v>163.62</v>
      </c>
      <c r="D37">
        <v>299.52999999999997</v>
      </c>
      <c r="E37">
        <v>29.86</v>
      </c>
      <c r="F37">
        <v>329.39</v>
      </c>
      <c r="J37" t="s">
        <v>639</v>
      </c>
      <c r="K37" t="s">
        <v>662</v>
      </c>
      <c r="N37" t="s">
        <v>625</v>
      </c>
      <c r="O37" s="200" t="str">
        <f>VLOOKUP(A37,Puma!K:T,10,FALSE)</f>
        <v>010000069452574211620</v>
      </c>
      <c r="P37" s="200">
        <v>2022</v>
      </c>
      <c r="Q37" s="200" t="s">
        <v>637</v>
      </c>
      <c r="R37" s="232">
        <f t="shared" si="0"/>
        <v>328.46</v>
      </c>
      <c r="S37" s="232">
        <f t="shared" si="1"/>
        <v>0.93000000000000682</v>
      </c>
    </row>
    <row r="38" spans="1:19" ht="15.6" x14ac:dyDescent="0.3">
      <c r="A38">
        <v>66004853</v>
      </c>
      <c r="B38" t="s">
        <v>367</v>
      </c>
      <c r="D38">
        <v>8</v>
      </c>
      <c r="F38">
        <v>8</v>
      </c>
      <c r="N38" t="s">
        <v>625</v>
      </c>
      <c r="O38" s="200" t="str">
        <f>VLOOKUP(A37,Puma!K:T,10,FALSE)</f>
        <v>010000069452574211620</v>
      </c>
      <c r="P38" s="200">
        <v>2022</v>
      </c>
      <c r="Q38" s="200" t="s">
        <v>637</v>
      </c>
      <c r="R38" s="232">
        <f t="shared" si="0"/>
        <v>0</v>
      </c>
      <c r="S38" s="232">
        <f t="shared" si="1"/>
        <v>8</v>
      </c>
    </row>
    <row r="39" spans="1:19" ht="15.6" x14ac:dyDescent="0.3">
      <c r="A39">
        <v>66095836</v>
      </c>
      <c r="B39" t="s">
        <v>624</v>
      </c>
      <c r="C39">
        <v>238.84</v>
      </c>
      <c r="D39">
        <v>367.69</v>
      </c>
      <c r="E39">
        <v>36.58</v>
      </c>
      <c r="F39">
        <v>404.27</v>
      </c>
      <c r="N39" t="s">
        <v>625</v>
      </c>
      <c r="O39" s="200" t="str">
        <f>VLOOKUP(A39,Puma!K:T,10,FALSE)</f>
        <v>010000069412574201832</v>
      </c>
      <c r="P39" s="200">
        <v>2022</v>
      </c>
      <c r="Q39" s="200" t="s">
        <v>637</v>
      </c>
      <c r="R39" s="232">
        <f t="shared" si="0"/>
        <v>402.38</v>
      </c>
      <c r="S39" s="232">
        <f t="shared" si="1"/>
        <v>1.8899999999999864</v>
      </c>
    </row>
    <row r="40" spans="1:19" ht="15.6" x14ac:dyDescent="0.3">
      <c r="C40">
        <f>SUM(C2:C39)</f>
        <v>8062.39</v>
      </c>
      <c r="D40">
        <f t="shared" ref="D40:F40" si="2">SUM(D2:D39)</f>
        <v>14415.030000000002</v>
      </c>
      <c r="E40">
        <f t="shared" si="2"/>
        <v>1436.61</v>
      </c>
      <c r="F40">
        <f t="shared" si="2"/>
        <v>15851.64</v>
      </c>
      <c r="O40" s="200"/>
      <c r="P40" s="200"/>
      <c r="Q40" s="200"/>
      <c r="R40" s="200"/>
      <c r="S40" s="200"/>
    </row>
    <row r="41" spans="1:19" ht="15.6" x14ac:dyDescent="0.3">
      <c r="O41" s="200"/>
      <c r="P41" s="200"/>
      <c r="Q41" s="200"/>
      <c r="R41" s="200"/>
      <c r="S41" s="200"/>
    </row>
    <row r="42" spans="1:19" ht="15.6" x14ac:dyDescent="0.3">
      <c r="O42" s="200"/>
      <c r="P42" s="200"/>
      <c r="Q42" s="200"/>
      <c r="R42" s="200"/>
      <c r="S42" s="200"/>
    </row>
    <row r="43" spans="1:19" ht="15.6" x14ac:dyDescent="0.3">
      <c r="O43" s="200"/>
      <c r="P43" s="200"/>
      <c r="Q43" s="200"/>
      <c r="R43" s="200"/>
      <c r="S43" s="200"/>
    </row>
    <row r="44" spans="1:19" ht="15.6" x14ac:dyDescent="0.3">
      <c r="L44">
        <f>SUM(L2:L43)</f>
        <v>0</v>
      </c>
      <c r="R44" s="200">
        <f>SUM(R2:R43)</f>
        <v>15802.709999999995</v>
      </c>
      <c r="S44" s="200">
        <f>SUM(S2:S43)</f>
        <v>48.930000000000248</v>
      </c>
    </row>
    <row r="45" spans="1:19" ht="15.6" x14ac:dyDescent="0.3">
      <c r="R45" s="200">
        <f>R44/110*100</f>
        <v>14366.099999999997</v>
      </c>
      <c r="S45" s="200">
        <f>+S44+R44</f>
        <v>15851.639999999996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BE0C0-7DB2-4685-BB59-D4C61B0BC257}">
  <dimension ref="A1:V45"/>
  <sheetViews>
    <sheetView topLeftCell="A23" workbookViewId="0">
      <selection activeCell="I45" sqref="I45"/>
    </sheetView>
  </sheetViews>
  <sheetFormatPr defaultRowHeight="14.4" x14ac:dyDescent="0.3"/>
  <cols>
    <col min="1" max="1" width="12" customWidth="1"/>
    <col min="2" max="2" width="15" customWidth="1"/>
    <col min="9" max="9" width="11.109375" bestFit="1" customWidth="1"/>
    <col min="12" max="12" width="12.44140625" customWidth="1"/>
    <col min="15" max="15" width="27.5546875" customWidth="1"/>
    <col min="16" max="16" width="16.88671875" customWidth="1"/>
    <col min="17" max="17" width="11.109375" customWidth="1"/>
    <col min="18" max="18" width="10.109375" customWidth="1"/>
    <col min="19" max="19" width="17.44140625" customWidth="1"/>
  </cols>
  <sheetData>
    <row r="1" spans="1:22" x14ac:dyDescent="0.3">
      <c r="A1" s="198" t="s">
        <v>613</v>
      </c>
      <c r="B1" s="198" t="s">
        <v>614</v>
      </c>
      <c r="C1" s="198" t="s">
        <v>615</v>
      </c>
      <c r="D1" s="198" t="s">
        <v>616</v>
      </c>
      <c r="E1" s="198" t="s">
        <v>617</v>
      </c>
      <c r="F1" s="198" t="s">
        <v>618</v>
      </c>
      <c r="G1" s="198"/>
      <c r="H1" s="201" t="s">
        <v>627</v>
      </c>
      <c r="I1" s="201" t="s">
        <v>628</v>
      </c>
      <c r="J1" s="201" t="s">
        <v>629</v>
      </c>
      <c r="K1" s="201" t="s">
        <v>635</v>
      </c>
      <c r="L1" s="201" t="s">
        <v>630</v>
      </c>
      <c r="M1" s="201" t="s">
        <v>631</v>
      </c>
      <c r="N1" s="201" t="s">
        <v>632</v>
      </c>
      <c r="O1" s="201" t="s">
        <v>633</v>
      </c>
      <c r="P1" s="201" t="s">
        <v>634</v>
      </c>
      <c r="Q1" s="201" t="s">
        <v>636</v>
      </c>
      <c r="R1" s="198" t="s">
        <v>619</v>
      </c>
      <c r="S1" s="198" t="s">
        <v>620</v>
      </c>
      <c r="T1" s="198"/>
      <c r="U1" s="198"/>
      <c r="V1" s="202"/>
    </row>
    <row r="2" spans="1:22" ht="15.6" x14ac:dyDescent="0.3">
      <c r="A2">
        <v>51703071</v>
      </c>
      <c r="B2" t="s">
        <v>606</v>
      </c>
      <c r="C2">
        <v>711.16</v>
      </c>
      <c r="D2" s="199">
        <v>1425.37</v>
      </c>
      <c r="E2">
        <v>142.34</v>
      </c>
      <c r="F2" s="199">
        <v>1567.71</v>
      </c>
      <c r="J2" s="200" t="s">
        <v>659</v>
      </c>
      <c r="K2" t="s">
        <v>662</v>
      </c>
      <c r="N2" t="s">
        <v>625</v>
      </c>
      <c r="O2" s="200" t="str">
        <f>VLOOKUP(A2,Puma!K:T,10,FALSE)</f>
        <v>010000069452574213470</v>
      </c>
      <c r="P2" s="200">
        <v>2022</v>
      </c>
      <c r="Q2" s="200" t="s">
        <v>637</v>
      </c>
      <c r="R2" s="232">
        <f>E2*11</f>
        <v>1565.74</v>
      </c>
      <c r="S2" s="232">
        <f>SUM(F2-R2)</f>
        <v>1.9700000000000273</v>
      </c>
    </row>
    <row r="3" spans="1:22" ht="15.6" x14ac:dyDescent="0.3">
      <c r="A3">
        <v>52395216</v>
      </c>
      <c r="B3" t="s">
        <v>621</v>
      </c>
      <c r="C3" s="199">
        <v>292.05</v>
      </c>
      <c r="D3">
        <v>566.09</v>
      </c>
      <c r="E3" s="199">
        <v>56.47</v>
      </c>
      <c r="F3">
        <v>622.55999999999995</v>
      </c>
      <c r="J3" s="200" t="s">
        <v>659</v>
      </c>
      <c r="K3" t="s">
        <v>662</v>
      </c>
      <c r="N3" t="s">
        <v>625</v>
      </c>
      <c r="O3" s="200" t="str">
        <f>VLOOKUP(A3,Puma!K:T,10,FALSE)</f>
        <v>010000069412574201829</v>
      </c>
      <c r="P3" s="200">
        <v>2022</v>
      </c>
      <c r="Q3" s="200" t="s">
        <v>637</v>
      </c>
      <c r="R3" s="232">
        <f t="shared" ref="R3:R40" si="0">E3*11</f>
        <v>621.16999999999996</v>
      </c>
      <c r="S3" s="232">
        <f t="shared" ref="S3:S40" si="1">SUM(F3-R3)</f>
        <v>1.3899999999999864</v>
      </c>
    </row>
    <row r="4" spans="1:22" ht="15.6" x14ac:dyDescent="0.3">
      <c r="A4">
        <v>59926906</v>
      </c>
      <c r="B4" t="s">
        <v>79</v>
      </c>
      <c r="C4">
        <v>34.26</v>
      </c>
      <c r="D4">
        <v>51.98</v>
      </c>
      <c r="E4">
        <v>5.2</v>
      </c>
      <c r="F4">
        <v>57.18</v>
      </c>
      <c r="J4" s="200" t="s">
        <v>659</v>
      </c>
      <c r="K4" t="s">
        <v>662</v>
      </c>
      <c r="N4" t="s">
        <v>625</v>
      </c>
      <c r="O4" s="200" t="str">
        <f>VLOOKUP(A4,Puma!K:T,10,FALSE)</f>
        <v>010000029612574210931</v>
      </c>
      <c r="P4" s="200">
        <v>2022</v>
      </c>
      <c r="Q4" s="200" t="s">
        <v>637</v>
      </c>
      <c r="R4" s="232">
        <f t="shared" si="0"/>
        <v>57.2</v>
      </c>
      <c r="S4" s="232">
        <f t="shared" si="1"/>
        <v>-2.0000000000003126E-2</v>
      </c>
    </row>
    <row r="5" spans="1:22" ht="15.6" x14ac:dyDescent="0.3">
      <c r="A5">
        <v>66122812</v>
      </c>
      <c r="B5" t="s">
        <v>585</v>
      </c>
      <c r="C5">
        <v>116.89</v>
      </c>
      <c r="D5">
        <v>223.92</v>
      </c>
      <c r="E5">
        <v>22.3</v>
      </c>
      <c r="F5">
        <v>246.22</v>
      </c>
      <c r="J5" s="200" t="s">
        <v>659</v>
      </c>
      <c r="K5" t="s">
        <v>662</v>
      </c>
      <c r="N5" t="s">
        <v>625</v>
      </c>
      <c r="O5" s="200" t="str">
        <f>VLOOKUP(A5,Puma!K:T,10,FALSE)</f>
        <v>010000069412574201619</v>
      </c>
      <c r="P5" s="200">
        <v>2022</v>
      </c>
      <c r="Q5" s="200" t="s">
        <v>637</v>
      </c>
      <c r="R5" s="232">
        <f t="shared" si="0"/>
        <v>245.3</v>
      </c>
      <c r="S5" s="232">
        <f t="shared" si="1"/>
        <v>0.91999999999998749</v>
      </c>
    </row>
    <row r="6" spans="1:22" ht="15.6" x14ac:dyDescent="0.3">
      <c r="A6">
        <v>18843705</v>
      </c>
      <c r="B6" s="199" t="s">
        <v>622</v>
      </c>
      <c r="C6">
        <v>391.6</v>
      </c>
      <c r="D6">
        <v>798.31</v>
      </c>
      <c r="E6">
        <v>79.53</v>
      </c>
      <c r="F6">
        <v>877.84</v>
      </c>
      <c r="J6" s="200" t="s">
        <v>659</v>
      </c>
      <c r="K6" t="s">
        <v>662</v>
      </c>
      <c r="N6" t="s">
        <v>625</v>
      </c>
      <c r="O6" s="200" t="str">
        <f>VLOOKUP(A6,Puma!K:T,10,FALSE)</f>
        <v>010000069412574205518</v>
      </c>
      <c r="P6" s="200">
        <v>2022</v>
      </c>
      <c r="Q6" s="200" t="s">
        <v>637</v>
      </c>
      <c r="R6" s="232">
        <f t="shared" si="0"/>
        <v>874.83</v>
      </c>
      <c r="S6" s="232">
        <f t="shared" si="1"/>
        <v>3.0099999999999909</v>
      </c>
    </row>
    <row r="7" spans="1:22" ht="15.6" x14ac:dyDescent="0.3">
      <c r="A7">
        <v>21483721</v>
      </c>
      <c r="B7" s="199" t="s">
        <v>157</v>
      </c>
      <c r="C7">
        <v>109.21</v>
      </c>
      <c r="D7">
        <v>182.58</v>
      </c>
      <c r="E7">
        <v>18.149999999999999</v>
      </c>
      <c r="F7">
        <v>200.73</v>
      </c>
      <c r="J7" s="200" t="s">
        <v>659</v>
      </c>
      <c r="K7" t="s">
        <v>662</v>
      </c>
      <c r="N7" t="s">
        <v>625</v>
      </c>
      <c r="O7" s="200" t="str">
        <f>VLOOKUP(A7,Puma!K:T,10,FALSE)</f>
        <v>010000069452574201623</v>
      </c>
      <c r="P7" s="200">
        <v>2022</v>
      </c>
      <c r="Q7" s="200" t="s">
        <v>637</v>
      </c>
      <c r="R7" s="232">
        <f t="shared" si="0"/>
        <v>199.64999999999998</v>
      </c>
      <c r="S7" s="232">
        <f t="shared" si="1"/>
        <v>1.0800000000000125</v>
      </c>
    </row>
    <row r="8" spans="1:22" ht="15.6" x14ac:dyDescent="0.3">
      <c r="A8">
        <v>22004583</v>
      </c>
      <c r="B8" t="s">
        <v>163</v>
      </c>
      <c r="C8" s="199">
        <v>229.31</v>
      </c>
      <c r="D8" s="199">
        <v>468</v>
      </c>
      <c r="E8" s="199">
        <v>46.65</v>
      </c>
      <c r="F8">
        <v>514.65</v>
      </c>
      <c r="I8" s="199"/>
      <c r="J8" s="200" t="s">
        <v>659</v>
      </c>
      <c r="K8" t="s">
        <v>662</v>
      </c>
      <c r="N8" t="s">
        <v>625</v>
      </c>
      <c r="O8" s="200" t="str">
        <f>VLOOKUP(A8,Puma!K:T,10,FALSE)</f>
        <v>010000069452574206519</v>
      </c>
      <c r="P8" s="200">
        <v>2022</v>
      </c>
      <c r="Q8" s="200" t="s">
        <v>637</v>
      </c>
      <c r="R8" s="232">
        <f t="shared" si="0"/>
        <v>513.15</v>
      </c>
      <c r="S8" s="232">
        <f t="shared" si="1"/>
        <v>1.5</v>
      </c>
    </row>
    <row r="9" spans="1:22" ht="15.6" x14ac:dyDescent="0.3">
      <c r="A9">
        <v>22143928</v>
      </c>
      <c r="B9" t="s">
        <v>171</v>
      </c>
      <c r="C9">
        <v>701.91</v>
      </c>
      <c r="D9" s="199">
        <v>1620.02</v>
      </c>
      <c r="E9">
        <v>161.65</v>
      </c>
      <c r="F9" s="199">
        <v>1781.67</v>
      </c>
      <c r="J9" t="s">
        <v>639</v>
      </c>
      <c r="K9" t="s">
        <v>662</v>
      </c>
      <c r="N9" t="s">
        <v>625</v>
      </c>
      <c r="O9" s="200" t="str">
        <f>VLOOKUP(A9,Puma!K:T,10,FALSE)</f>
        <v>010000069412574202269</v>
      </c>
      <c r="P9" s="200">
        <v>2022</v>
      </c>
      <c r="Q9" s="200" t="s">
        <v>637</v>
      </c>
      <c r="R9" s="232">
        <f t="shared" si="0"/>
        <v>1778.15</v>
      </c>
      <c r="S9" s="232">
        <f t="shared" si="1"/>
        <v>3.5199999999999818</v>
      </c>
    </row>
    <row r="10" spans="1:22" ht="15.6" x14ac:dyDescent="0.3">
      <c r="A10">
        <v>22257561</v>
      </c>
      <c r="B10" t="s">
        <v>177</v>
      </c>
      <c r="C10">
        <v>138.87</v>
      </c>
      <c r="D10">
        <v>291.25</v>
      </c>
      <c r="E10">
        <v>29.08</v>
      </c>
      <c r="F10">
        <v>320.33</v>
      </c>
      <c r="J10" t="s">
        <v>639</v>
      </c>
      <c r="K10" t="s">
        <v>662</v>
      </c>
      <c r="N10" t="s">
        <v>625</v>
      </c>
      <c r="O10" s="200" t="str">
        <f>VLOOKUP(A10,Puma!K:T,10,FALSE)</f>
        <v>010000069452574201623</v>
      </c>
      <c r="P10" s="200">
        <v>2022</v>
      </c>
      <c r="Q10" s="200" t="s">
        <v>637</v>
      </c>
      <c r="R10" s="232">
        <f t="shared" si="0"/>
        <v>319.88</v>
      </c>
      <c r="S10" s="232">
        <f t="shared" si="1"/>
        <v>0.44999999999998863</v>
      </c>
    </row>
    <row r="11" spans="1:22" ht="15.6" x14ac:dyDescent="0.3">
      <c r="A11">
        <v>23982316</v>
      </c>
      <c r="B11" t="s">
        <v>188</v>
      </c>
      <c r="C11">
        <v>313.17</v>
      </c>
      <c r="D11">
        <v>608.52</v>
      </c>
      <c r="E11">
        <v>60.75</v>
      </c>
      <c r="F11">
        <v>669.27</v>
      </c>
      <c r="J11" t="s">
        <v>639</v>
      </c>
      <c r="K11" t="s">
        <v>662</v>
      </c>
      <c r="N11" t="s">
        <v>625</v>
      </c>
      <c r="O11" s="200" t="str">
        <f>VLOOKUP(A11,Puma!K:T,10,FALSE)</f>
        <v>010000036312574200000</v>
      </c>
      <c r="P11" s="200">
        <v>2022</v>
      </c>
      <c r="Q11" s="200" t="s">
        <v>637</v>
      </c>
      <c r="R11" s="232">
        <f t="shared" si="0"/>
        <v>668.25</v>
      </c>
      <c r="S11" s="232">
        <f t="shared" si="1"/>
        <v>1.0199999999999818</v>
      </c>
    </row>
    <row r="12" spans="1:22" ht="15.6" x14ac:dyDescent="0.3">
      <c r="A12">
        <v>25701912</v>
      </c>
      <c r="B12" t="s">
        <v>205</v>
      </c>
      <c r="C12" s="199">
        <v>332.57</v>
      </c>
      <c r="D12">
        <v>670.86</v>
      </c>
      <c r="E12">
        <v>66.849999999999994</v>
      </c>
      <c r="F12">
        <v>737.71</v>
      </c>
      <c r="J12" t="s">
        <v>639</v>
      </c>
      <c r="K12" t="s">
        <v>662</v>
      </c>
      <c r="N12" t="s">
        <v>625</v>
      </c>
      <c r="O12" s="200" t="str">
        <f>VLOOKUP(A12,Puma!K:T,10,FALSE)</f>
        <v>010000036312574200000</v>
      </c>
      <c r="P12" s="200">
        <v>2022</v>
      </c>
      <c r="Q12" s="200" t="s">
        <v>637</v>
      </c>
      <c r="R12" s="232">
        <f t="shared" si="0"/>
        <v>735.34999999999991</v>
      </c>
      <c r="S12" s="232">
        <f t="shared" si="1"/>
        <v>2.3600000000001273</v>
      </c>
    </row>
    <row r="13" spans="1:22" ht="15.6" x14ac:dyDescent="0.3">
      <c r="A13">
        <v>26054287</v>
      </c>
      <c r="B13" t="s">
        <v>208</v>
      </c>
      <c r="C13">
        <v>72.42</v>
      </c>
      <c r="D13">
        <v>158.44999999999999</v>
      </c>
      <c r="E13">
        <v>15.79</v>
      </c>
      <c r="F13">
        <v>174.24</v>
      </c>
      <c r="J13" t="s">
        <v>639</v>
      </c>
      <c r="K13" t="s">
        <v>662</v>
      </c>
      <c r="N13" t="s">
        <v>625</v>
      </c>
      <c r="O13" s="200" t="str">
        <f>VLOOKUP(A13,Puma!K:T,10,FALSE)</f>
        <v>010000070952574202267</v>
      </c>
      <c r="P13" s="200">
        <v>2022</v>
      </c>
      <c r="Q13" s="200" t="s">
        <v>637</v>
      </c>
      <c r="R13" s="232">
        <f t="shared" si="0"/>
        <v>173.69</v>
      </c>
      <c r="S13" s="232">
        <f t="shared" si="1"/>
        <v>0.55000000000001137</v>
      </c>
    </row>
    <row r="14" spans="1:22" ht="15.6" x14ac:dyDescent="0.3">
      <c r="A14">
        <v>27398220</v>
      </c>
      <c r="B14" t="s">
        <v>217</v>
      </c>
      <c r="C14">
        <v>104.42</v>
      </c>
      <c r="D14">
        <v>189.55</v>
      </c>
      <c r="E14">
        <v>18.96</v>
      </c>
      <c r="F14">
        <v>208.51</v>
      </c>
      <c r="J14" t="s">
        <v>639</v>
      </c>
      <c r="K14" t="s">
        <v>662</v>
      </c>
      <c r="N14" t="s">
        <v>625</v>
      </c>
      <c r="O14" s="200" t="str">
        <f>VLOOKUP(A14,Puma!K:T,10,FALSE)</f>
        <v>010000069452574210795</v>
      </c>
      <c r="P14" s="200">
        <v>2022</v>
      </c>
      <c r="Q14" s="200" t="s">
        <v>637</v>
      </c>
      <c r="R14" s="232">
        <f t="shared" si="0"/>
        <v>208.56</v>
      </c>
      <c r="S14" s="232">
        <f t="shared" si="1"/>
        <v>-5.0000000000011369E-2</v>
      </c>
    </row>
    <row r="15" spans="1:22" ht="15.6" x14ac:dyDescent="0.3">
      <c r="A15">
        <v>28680360</v>
      </c>
      <c r="B15" t="s">
        <v>222</v>
      </c>
      <c r="C15">
        <v>13.33</v>
      </c>
      <c r="D15">
        <v>25.71</v>
      </c>
      <c r="E15">
        <v>2.52</v>
      </c>
      <c r="F15">
        <v>28.23</v>
      </c>
      <c r="J15" t="s">
        <v>639</v>
      </c>
      <c r="K15" t="s">
        <v>662</v>
      </c>
      <c r="N15" t="s">
        <v>625</v>
      </c>
      <c r="O15" s="200" t="str">
        <f>VLOOKUP(A15,Puma!K:T,10,FALSE)</f>
        <v>010000069412574201616</v>
      </c>
      <c r="P15" s="200">
        <v>2022</v>
      </c>
      <c r="Q15" s="200" t="s">
        <v>637</v>
      </c>
      <c r="R15" s="232">
        <f t="shared" si="0"/>
        <v>27.72</v>
      </c>
      <c r="S15" s="232">
        <f t="shared" si="1"/>
        <v>0.51000000000000156</v>
      </c>
    </row>
    <row r="16" spans="1:22" ht="15.6" x14ac:dyDescent="0.3">
      <c r="A16">
        <v>50979037</v>
      </c>
      <c r="B16" t="s">
        <v>240</v>
      </c>
      <c r="C16">
        <v>463.95</v>
      </c>
      <c r="D16">
        <v>958.68</v>
      </c>
      <c r="E16">
        <v>95.57</v>
      </c>
      <c r="F16" s="199">
        <v>1054.25</v>
      </c>
      <c r="J16" t="s">
        <v>639</v>
      </c>
      <c r="K16" t="s">
        <v>662</v>
      </c>
      <c r="N16" t="s">
        <v>625</v>
      </c>
      <c r="O16" s="200" t="str">
        <f>VLOOKUP(A16,Puma!K:T,10,FALSE)</f>
        <v>010000069452574215008</v>
      </c>
      <c r="P16" s="200">
        <v>2022</v>
      </c>
      <c r="Q16" s="200" t="s">
        <v>637</v>
      </c>
      <c r="R16" s="232">
        <f t="shared" si="0"/>
        <v>1051.27</v>
      </c>
      <c r="S16" s="232">
        <f t="shared" si="1"/>
        <v>2.9800000000000182</v>
      </c>
    </row>
    <row r="17" spans="1:19" ht="15.6" x14ac:dyDescent="0.3">
      <c r="A17">
        <v>51513348</v>
      </c>
      <c r="B17" t="s">
        <v>244</v>
      </c>
      <c r="C17">
        <v>93.87</v>
      </c>
      <c r="D17">
        <v>171.27</v>
      </c>
      <c r="E17">
        <v>17.12</v>
      </c>
      <c r="F17">
        <v>188.39</v>
      </c>
      <c r="J17" t="s">
        <v>639</v>
      </c>
      <c r="K17" t="s">
        <v>662</v>
      </c>
      <c r="N17" t="s">
        <v>625</v>
      </c>
      <c r="O17" s="200" t="str">
        <f>VLOOKUP(A17,Puma!K:T,10,FALSE)</f>
        <v>010000069452574201837</v>
      </c>
      <c r="P17" s="200">
        <v>2022</v>
      </c>
      <c r="Q17" s="200" t="s">
        <v>637</v>
      </c>
      <c r="R17" s="232">
        <f t="shared" si="0"/>
        <v>188.32000000000002</v>
      </c>
      <c r="S17" s="232">
        <f t="shared" si="1"/>
        <v>6.9999999999964757E-2</v>
      </c>
    </row>
    <row r="18" spans="1:19" ht="15.6" x14ac:dyDescent="0.3">
      <c r="A18">
        <v>51792264</v>
      </c>
      <c r="B18" t="s">
        <v>248</v>
      </c>
      <c r="C18">
        <v>216.85</v>
      </c>
      <c r="D18">
        <v>464.14</v>
      </c>
      <c r="E18">
        <v>46.31</v>
      </c>
      <c r="F18">
        <v>510.45</v>
      </c>
      <c r="J18" t="s">
        <v>639</v>
      </c>
      <c r="K18" t="s">
        <v>662</v>
      </c>
      <c r="N18" t="s">
        <v>625</v>
      </c>
      <c r="O18" s="200" t="str">
        <f>VLOOKUP(A18,Puma!K:T,10,FALSE)</f>
        <v>010000069452574201619</v>
      </c>
      <c r="P18" s="200">
        <v>2022</v>
      </c>
      <c r="Q18" s="200" t="s">
        <v>637</v>
      </c>
      <c r="R18" s="232">
        <f t="shared" si="0"/>
        <v>509.41</v>
      </c>
      <c r="S18" s="232">
        <f t="shared" si="1"/>
        <v>1.0399999999999636</v>
      </c>
    </row>
    <row r="19" spans="1:19" ht="15.6" x14ac:dyDescent="0.3">
      <c r="A19">
        <v>52119871</v>
      </c>
      <c r="B19" t="s">
        <v>258</v>
      </c>
      <c r="C19">
        <v>54.02</v>
      </c>
      <c r="D19">
        <v>98.68</v>
      </c>
      <c r="E19">
        <v>9.82</v>
      </c>
      <c r="F19">
        <v>108.5</v>
      </c>
      <c r="J19" t="s">
        <v>639</v>
      </c>
      <c r="K19" t="s">
        <v>662</v>
      </c>
      <c r="N19" t="s">
        <v>625</v>
      </c>
      <c r="O19" s="200" t="str">
        <f>VLOOKUP(A19,Puma!K:T,10,FALSE)</f>
        <v>010000069412574205511</v>
      </c>
      <c r="P19" s="200">
        <v>2022</v>
      </c>
      <c r="Q19" s="200" t="s">
        <v>637</v>
      </c>
      <c r="R19" s="232">
        <f t="shared" si="0"/>
        <v>108.02000000000001</v>
      </c>
      <c r="S19" s="232">
        <f t="shared" si="1"/>
        <v>0.47999999999998977</v>
      </c>
    </row>
    <row r="20" spans="1:19" ht="15.6" x14ac:dyDescent="0.3">
      <c r="A20">
        <v>52341178</v>
      </c>
      <c r="B20" t="s">
        <v>262</v>
      </c>
      <c r="C20">
        <v>105.84</v>
      </c>
      <c r="D20">
        <v>216.19</v>
      </c>
      <c r="E20">
        <v>21.57</v>
      </c>
      <c r="F20">
        <v>237.76</v>
      </c>
      <c r="J20" t="s">
        <v>639</v>
      </c>
      <c r="K20" t="s">
        <v>662</v>
      </c>
      <c r="N20" t="s">
        <v>625</v>
      </c>
      <c r="O20" s="200" t="str">
        <f>VLOOKUP(A20,Puma!K:T,10,FALSE)</f>
        <v>010000069452574201834</v>
      </c>
      <c r="P20" s="200">
        <v>2022</v>
      </c>
      <c r="Q20" s="200" t="s">
        <v>637</v>
      </c>
      <c r="R20" s="232">
        <f t="shared" si="0"/>
        <v>237.27</v>
      </c>
      <c r="S20" s="232">
        <f t="shared" si="1"/>
        <v>0.48999999999998067</v>
      </c>
    </row>
    <row r="21" spans="1:19" ht="15.6" x14ac:dyDescent="0.3">
      <c r="A21">
        <v>54212526</v>
      </c>
      <c r="B21" t="s">
        <v>270</v>
      </c>
      <c r="C21">
        <v>288.83999999999997</v>
      </c>
      <c r="D21">
        <v>577.54</v>
      </c>
      <c r="E21">
        <v>57.6</v>
      </c>
      <c r="F21">
        <v>635.14</v>
      </c>
      <c r="J21" t="s">
        <v>639</v>
      </c>
      <c r="K21" t="s">
        <v>662</v>
      </c>
      <c r="N21" t="s">
        <v>625</v>
      </c>
      <c r="O21" s="200" t="str">
        <f>VLOOKUP(A21,Puma!K:T,10,FALSE)</f>
        <v>010000022112574200000</v>
      </c>
      <c r="P21" s="200">
        <v>2022</v>
      </c>
      <c r="Q21" s="200" t="s">
        <v>637</v>
      </c>
      <c r="R21" s="232">
        <f t="shared" si="0"/>
        <v>633.6</v>
      </c>
      <c r="S21" s="232">
        <f t="shared" si="1"/>
        <v>1.5399999999999636</v>
      </c>
    </row>
    <row r="22" spans="1:19" ht="15.6" x14ac:dyDescent="0.3">
      <c r="A22">
        <v>54788038</v>
      </c>
      <c r="B22" t="s">
        <v>193</v>
      </c>
      <c r="C22">
        <v>38.28</v>
      </c>
      <c r="D22">
        <v>68.33</v>
      </c>
      <c r="E22">
        <v>6.78</v>
      </c>
      <c r="F22">
        <v>75.11</v>
      </c>
      <c r="J22" t="s">
        <v>639</v>
      </c>
      <c r="K22" t="s">
        <v>662</v>
      </c>
      <c r="N22" t="s">
        <v>625</v>
      </c>
      <c r="O22" s="200" t="str">
        <f>VLOOKUP(A22,Puma!K:T,10,FALSE)</f>
        <v>010000026912574200000</v>
      </c>
      <c r="P22" s="200">
        <v>2022</v>
      </c>
      <c r="Q22" s="200" t="s">
        <v>637</v>
      </c>
      <c r="R22" s="232">
        <f t="shared" si="0"/>
        <v>74.58</v>
      </c>
      <c r="S22" s="232">
        <f t="shared" si="1"/>
        <v>0.53000000000000114</v>
      </c>
    </row>
    <row r="23" spans="1:19" ht="15.6" x14ac:dyDescent="0.3">
      <c r="A23">
        <v>55678824</v>
      </c>
      <c r="B23" t="s">
        <v>275</v>
      </c>
      <c r="C23">
        <v>87.51</v>
      </c>
      <c r="D23">
        <v>169.86</v>
      </c>
      <c r="E23">
        <v>16.940000000000001</v>
      </c>
      <c r="F23">
        <v>186.8</v>
      </c>
      <c r="J23" t="s">
        <v>639</v>
      </c>
      <c r="K23" t="s">
        <v>662</v>
      </c>
      <c r="N23" t="s">
        <v>625</v>
      </c>
      <c r="O23" s="200" t="str">
        <f>VLOOKUP(A23,Puma!K:T,10,FALSE)</f>
        <v>010000069452574200821</v>
      </c>
      <c r="P23" s="200">
        <v>2022</v>
      </c>
      <c r="Q23" s="200" t="s">
        <v>637</v>
      </c>
      <c r="R23" s="232">
        <f t="shared" si="0"/>
        <v>186.34</v>
      </c>
      <c r="S23" s="232">
        <f t="shared" si="1"/>
        <v>0.46000000000000796</v>
      </c>
    </row>
    <row r="24" spans="1:19" ht="15.6" x14ac:dyDescent="0.3">
      <c r="A24">
        <v>57690058</v>
      </c>
      <c r="B24" t="s">
        <v>292</v>
      </c>
      <c r="C24" s="199">
        <v>59.74</v>
      </c>
      <c r="D24">
        <v>128.07</v>
      </c>
      <c r="E24" s="199">
        <v>12.76</v>
      </c>
      <c r="F24">
        <v>140.83000000000001</v>
      </c>
      <c r="J24" t="s">
        <v>639</v>
      </c>
      <c r="K24" t="s">
        <v>662</v>
      </c>
      <c r="N24" t="s">
        <v>625</v>
      </c>
      <c r="O24" s="200" t="str">
        <f>VLOOKUP(A24,Puma!K:T,10,FALSE)</f>
        <v>010000069452574201620</v>
      </c>
      <c r="P24" s="200">
        <v>2022</v>
      </c>
      <c r="Q24" s="200" t="s">
        <v>637</v>
      </c>
      <c r="R24" s="232">
        <f t="shared" si="0"/>
        <v>140.35999999999999</v>
      </c>
      <c r="S24" s="232">
        <f t="shared" si="1"/>
        <v>0.47000000000002728</v>
      </c>
    </row>
    <row r="25" spans="1:19" ht="15.6" x14ac:dyDescent="0.3">
      <c r="A25">
        <v>57940180</v>
      </c>
      <c r="B25" t="s">
        <v>658</v>
      </c>
      <c r="C25">
        <v>76.42</v>
      </c>
      <c r="D25">
        <v>153.27000000000001</v>
      </c>
      <c r="E25">
        <v>15.28</v>
      </c>
      <c r="F25">
        <v>168.55</v>
      </c>
      <c r="J25" t="s">
        <v>639</v>
      </c>
      <c r="K25" t="s">
        <v>662</v>
      </c>
      <c r="N25" t="s">
        <v>625</v>
      </c>
      <c r="O25" s="200" t="str">
        <f>VLOOKUP(A25,Puma!K:T,10,FALSE)</f>
        <v>010000069412574205513</v>
      </c>
      <c r="P25" s="200">
        <v>2022</v>
      </c>
      <c r="Q25" s="200" t="s">
        <v>637</v>
      </c>
      <c r="R25" s="232">
        <f t="shared" si="0"/>
        <v>168.07999999999998</v>
      </c>
      <c r="S25" s="232">
        <f t="shared" si="1"/>
        <v>0.47000000000002728</v>
      </c>
    </row>
    <row r="26" spans="1:19" ht="15.6" x14ac:dyDescent="0.3">
      <c r="A26">
        <v>59114834</v>
      </c>
      <c r="B26">
        <v>9403</v>
      </c>
      <c r="C26">
        <v>25.82</v>
      </c>
      <c r="D26">
        <v>42.03</v>
      </c>
      <c r="E26">
        <v>4.1500000000000004</v>
      </c>
      <c r="F26">
        <v>46.18</v>
      </c>
      <c r="J26" t="s">
        <v>639</v>
      </c>
      <c r="K26" t="s">
        <v>662</v>
      </c>
      <c r="N26" t="s">
        <v>625</v>
      </c>
      <c r="O26" s="200" t="str">
        <f>VLOOKUP(A26,Puma!K:T,10,FALSE)</f>
        <v>010000069452574212154</v>
      </c>
      <c r="P26" s="200">
        <v>2022</v>
      </c>
      <c r="Q26" s="200" t="s">
        <v>637</v>
      </c>
      <c r="R26" s="232">
        <f t="shared" si="0"/>
        <v>45.650000000000006</v>
      </c>
      <c r="S26" s="232">
        <f t="shared" si="1"/>
        <v>0.52999999999999403</v>
      </c>
    </row>
    <row r="27" spans="1:19" ht="15.6" x14ac:dyDescent="0.3">
      <c r="A27">
        <v>59189919</v>
      </c>
      <c r="B27" t="s">
        <v>623</v>
      </c>
      <c r="C27">
        <v>145.16999999999999</v>
      </c>
      <c r="D27">
        <v>264.87</v>
      </c>
      <c r="E27">
        <v>26.48</v>
      </c>
      <c r="F27">
        <v>291.35000000000002</v>
      </c>
      <c r="J27" t="s">
        <v>639</v>
      </c>
      <c r="K27" t="s">
        <v>662</v>
      </c>
      <c r="N27" t="s">
        <v>625</v>
      </c>
      <c r="O27" s="200" t="str">
        <f>VLOOKUP(A27,Puma!K:T,10,FALSE)</f>
        <v>010000069452574201835</v>
      </c>
      <c r="P27" s="200">
        <v>2022</v>
      </c>
      <c r="Q27" s="200" t="s">
        <v>637</v>
      </c>
      <c r="R27" s="232">
        <f t="shared" si="0"/>
        <v>291.28000000000003</v>
      </c>
      <c r="S27" s="232">
        <f t="shared" si="1"/>
        <v>6.9999999999993179E-2</v>
      </c>
    </row>
    <row r="28" spans="1:19" ht="15.6" x14ac:dyDescent="0.3">
      <c r="A28">
        <v>59358969</v>
      </c>
      <c r="B28" t="s">
        <v>300</v>
      </c>
      <c r="C28" s="199">
        <v>203.5</v>
      </c>
      <c r="D28">
        <v>356.81</v>
      </c>
      <c r="E28" s="199">
        <v>35.44</v>
      </c>
      <c r="F28">
        <v>392.25</v>
      </c>
      <c r="J28" t="s">
        <v>639</v>
      </c>
      <c r="K28" t="s">
        <v>662</v>
      </c>
      <c r="N28" t="s">
        <v>625</v>
      </c>
      <c r="O28" s="200" t="str">
        <f>VLOOKUP(A28,Puma!K:T,10,FALSE)</f>
        <v>010000069412574202269</v>
      </c>
      <c r="P28" s="200">
        <v>2022</v>
      </c>
      <c r="Q28" s="200" t="s">
        <v>637</v>
      </c>
      <c r="R28" s="232">
        <f t="shared" si="0"/>
        <v>389.84</v>
      </c>
      <c r="S28" s="232">
        <f t="shared" si="1"/>
        <v>2.410000000000025</v>
      </c>
    </row>
    <row r="29" spans="1:19" ht="15.6" x14ac:dyDescent="0.3">
      <c r="A29">
        <v>60165833</v>
      </c>
      <c r="B29" t="s">
        <v>306</v>
      </c>
      <c r="C29">
        <v>111.87</v>
      </c>
      <c r="D29">
        <v>208.1</v>
      </c>
      <c r="E29">
        <v>20.8</v>
      </c>
      <c r="F29">
        <v>228.9</v>
      </c>
      <c r="J29" t="s">
        <v>639</v>
      </c>
      <c r="K29" t="s">
        <v>662</v>
      </c>
      <c r="N29" t="s">
        <v>625</v>
      </c>
      <c r="O29" s="200" t="str">
        <f>VLOOKUP(A29,Puma!K:T,10,FALSE)</f>
        <v>010000069412574201624</v>
      </c>
      <c r="P29" s="200">
        <v>2022</v>
      </c>
      <c r="Q29" s="200" t="s">
        <v>637</v>
      </c>
      <c r="R29" s="232">
        <f t="shared" si="0"/>
        <v>228.8</v>
      </c>
      <c r="S29" s="232">
        <f t="shared" si="1"/>
        <v>9.9999999999994316E-2</v>
      </c>
    </row>
    <row r="30" spans="1:19" ht="15.6" x14ac:dyDescent="0.3">
      <c r="A30">
        <v>60218475</v>
      </c>
      <c r="B30" t="s">
        <v>310</v>
      </c>
      <c r="C30">
        <v>121.19</v>
      </c>
      <c r="D30">
        <v>250.75</v>
      </c>
      <c r="E30">
        <v>24.98</v>
      </c>
      <c r="F30">
        <v>275.73</v>
      </c>
      <c r="J30" t="s">
        <v>639</v>
      </c>
      <c r="K30" t="s">
        <v>662</v>
      </c>
      <c r="N30" t="s">
        <v>625</v>
      </c>
      <c r="O30" s="200" t="str">
        <f>VLOOKUP(A30,Puma!K:T,10,FALSE)</f>
        <v>010000069452574208204</v>
      </c>
      <c r="P30" s="200">
        <v>2022</v>
      </c>
      <c r="Q30" s="200" t="s">
        <v>637</v>
      </c>
      <c r="R30" s="232">
        <f t="shared" si="0"/>
        <v>274.78000000000003</v>
      </c>
      <c r="S30" s="232">
        <f t="shared" si="1"/>
        <v>0.94999999999998863</v>
      </c>
    </row>
    <row r="31" spans="1:19" ht="15.6" x14ac:dyDescent="0.3">
      <c r="A31">
        <v>60355558</v>
      </c>
      <c r="B31" t="s">
        <v>314</v>
      </c>
      <c r="C31">
        <v>230.47</v>
      </c>
      <c r="D31">
        <v>459.97</v>
      </c>
      <c r="E31">
        <v>45.95</v>
      </c>
      <c r="F31">
        <v>505.92</v>
      </c>
      <c r="J31" t="s">
        <v>639</v>
      </c>
      <c r="K31" t="s">
        <v>662</v>
      </c>
      <c r="N31" t="s">
        <v>625</v>
      </c>
      <c r="O31" s="200" t="str">
        <f>VLOOKUP(A31,Puma!K:T,10,FALSE)</f>
        <v>010000069452574201834</v>
      </c>
      <c r="P31" s="200">
        <v>2022</v>
      </c>
      <c r="Q31" s="200" t="s">
        <v>637</v>
      </c>
      <c r="R31" s="232">
        <f t="shared" si="0"/>
        <v>505.45000000000005</v>
      </c>
      <c r="S31" s="232">
        <f t="shared" si="1"/>
        <v>0.46999999999997044</v>
      </c>
    </row>
    <row r="32" spans="1:19" ht="15.6" x14ac:dyDescent="0.3">
      <c r="A32">
        <v>61168224</v>
      </c>
      <c r="B32" t="s">
        <v>323</v>
      </c>
      <c r="C32">
        <v>68.17</v>
      </c>
      <c r="D32">
        <v>128.29</v>
      </c>
      <c r="E32">
        <v>12.77</v>
      </c>
      <c r="F32">
        <v>141.06</v>
      </c>
      <c r="J32" t="s">
        <v>639</v>
      </c>
      <c r="K32" t="s">
        <v>662</v>
      </c>
      <c r="N32" t="s">
        <v>625</v>
      </c>
      <c r="O32" s="200" t="str">
        <f>VLOOKUP(A32,Puma!K:T,10,FALSE)</f>
        <v>010000069412574201614</v>
      </c>
      <c r="P32" s="200">
        <v>2022</v>
      </c>
      <c r="Q32" s="200" t="s">
        <v>637</v>
      </c>
      <c r="R32" s="232">
        <f t="shared" si="0"/>
        <v>140.47</v>
      </c>
      <c r="S32" s="232">
        <f t="shared" si="1"/>
        <v>0.59000000000000341</v>
      </c>
    </row>
    <row r="33" spans="1:19" ht="15.6" x14ac:dyDescent="0.3">
      <c r="A33">
        <v>61552500</v>
      </c>
      <c r="B33" t="s">
        <v>329</v>
      </c>
      <c r="C33">
        <v>65.52</v>
      </c>
      <c r="D33">
        <v>136.25</v>
      </c>
      <c r="E33">
        <v>13.57</v>
      </c>
      <c r="F33">
        <v>149.82</v>
      </c>
      <c r="J33" t="s">
        <v>639</v>
      </c>
      <c r="K33" t="s">
        <v>662</v>
      </c>
      <c r="N33" t="s">
        <v>625</v>
      </c>
      <c r="O33" s="200" t="str">
        <f>VLOOKUP(A33,Puma!K:T,10,FALSE)</f>
        <v>010000069412574205510</v>
      </c>
      <c r="P33" s="200">
        <v>2022</v>
      </c>
      <c r="Q33" s="200" t="s">
        <v>637</v>
      </c>
      <c r="R33" s="232">
        <f t="shared" si="0"/>
        <v>149.27000000000001</v>
      </c>
      <c r="S33" s="232">
        <f t="shared" si="1"/>
        <v>0.54999999999998295</v>
      </c>
    </row>
    <row r="34" spans="1:19" ht="15.6" x14ac:dyDescent="0.3">
      <c r="A34">
        <v>61635289</v>
      </c>
      <c r="B34" t="s">
        <v>183</v>
      </c>
      <c r="C34">
        <v>177.05</v>
      </c>
      <c r="D34">
        <v>290.07</v>
      </c>
      <c r="E34">
        <v>28.96</v>
      </c>
      <c r="F34">
        <v>319.02999999999997</v>
      </c>
      <c r="J34" t="s">
        <v>639</v>
      </c>
      <c r="K34" t="s">
        <v>662</v>
      </c>
      <c r="N34" t="s">
        <v>625</v>
      </c>
      <c r="O34" s="200" t="str">
        <f>VLOOKUP(A34,Puma!K:T,10,FALSE)</f>
        <v>010000069452574201835</v>
      </c>
      <c r="P34" s="200">
        <v>2022</v>
      </c>
      <c r="Q34" s="200" t="s">
        <v>637</v>
      </c>
      <c r="R34" s="232">
        <f t="shared" si="0"/>
        <v>318.56</v>
      </c>
      <c r="S34" s="232">
        <f t="shared" si="1"/>
        <v>0.46999999999997044</v>
      </c>
    </row>
    <row r="35" spans="1:19" ht="15.6" x14ac:dyDescent="0.3">
      <c r="A35">
        <v>61714324</v>
      </c>
      <c r="B35" t="s">
        <v>334</v>
      </c>
      <c r="C35">
        <v>96.85</v>
      </c>
      <c r="D35">
        <v>170.4</v>
      </c>
      <c r="E35">
        <v>16.84</v>
      </c>
      <c r="F35">
        <v>187.24</v>
      </c>
      <c r="J35" t="s">
        <v>639</v>
      </c>
      <c r="K35" t="s">
        <v>662</v>
      </c>
      <c r="N35" t="s">
        <v>625</v>
      </c>
      <c r="O35" s="200" t="str">
        <f>VLOOKUP(A35,Puma!K:T,10,FALSE)</f>
        <v>010000069412574201621</v>
      </c>
      <c r="P35" s="200">
        <v>2022</v>
      </c>
      <c r="Q35" s="200" t="s">
        <v>637</v>
      </c>
      <c r="R35" s="232">
        <f t="shared" si="0"/>
        <v>185.24</v>
      </c>
      <c r="S35" s="232">
        <f t="shared" si="1"/>
        <v>2</v>
      </c>
    </row>
    <row r="36" spans="1:19" ht="15.6" x14ac:dyDescent="0.3">
      <c r="A36">
        <v>61796156</v>
      </c>
      <c r="B36" t="s">
        <v>338</v>
      </c>
      <c r="C36">
        <v>217.5</v>
      </c>
      <c r="D36">
        <v>451.29</v>
      </c>
      <c r="E36">
        <v>44.92</v>
      </c>
      <c r="F36">
        <v>496.21</v>
      </c>
      <c r="J36" t="s">
        <v>639</v>
      </c>
      <c r="K36" t="s">
        <v>662</v>
      </c>
      <c r="N36" t="s">
        <v>625</v>
      </c>
      <c r="O36" s="200" t="str">
        <f>VLOOKUP(A36,Puma!K:T,10,FALSE)</f>
        <v>010000069452574202273</v>
      </c>
      <c r="P36" s="200">
        <v>2022</v>
      </c>
      <c r="Q36" s="200" t="s">
        <v>637</v>
      </c>
      <c r="R36" s="232">
        <f t="shared" si="0"/>
        <v>494.12</v>
      </c>
      <c r="S36" s="232">
        <f t="shared" si="1"/>
        <v>2.089999999999975</v>
      </c>
    </row>
    <row r="37" spans="1:19" ht="15.6" x14ac:dyDescent="0.3">
      <c r="A37">
        <v>62817308</v>
      </c>
      <c r="B37" t="s">
        <v>343</v>
      </c>
      <c r="C37">
        <v>77.13</v>
      </c>
      <c r="D37">
        <v>128.44</v>
      </c>
      <c r="E37">
        <v>12.8</v>
      </c>
      <c r="F37">
        <v>141.24</v>
      </c>
      <c r="J37" t="s">
        <v>639</v>
      </c>
      <c r="K37" t="s">
        <v>662</v>
      </c>
      <c r="N37" t="s">
        <v>625</v>
      </c>
      <c r="O37" s="200" t="str">
        <f>VLOOKUP(A37,Puma!K:T,10,FALSE)</f>
        <v>010000069412574201833</v>
      </c>
      <c r="P37" s="200">
        <v>2022</v>
      </c>
      <c r="Q37" s="200" t="s">
        <v>637</v>
      </c>
      <c r="R37" s="232">
        <f t="shared" si="0"/>
        <v>140.80000000000001</v>
      </c>
      <c r="S37" s="232">
        <f t="shared" si="1"/>
        <v>0.43999999999999773</v>
      </c>
    </row>
    <row r="38" spans="1:19" ht="15.6" x14ac:dyDescent="0.3">
      <c r="A38">
        <v>63312499</v>
      </c>
      <c r="B38" t="s">
        <v>348</v>
      </c>
      <c r="C38">
        <v>119.78</v>
      </c>
      <c r="D38">
        <v>245.99</v>
      </c>
      <c r="E38">
        <v>24.5</v>
      </c>
      <c r="F38">
        <v>270.49</v>
      </c>
      <c r="J38" t="s">
        <v>639</v>
      </c>
      <c r="K38" t="s">
        <v>662</v>
      </c>
      <c r="N38" t="s">
        <v>625</v>
      </c>
      <c r="O38" s="200" t="str">
        <f>VLOOKUP(A37,Puma!K:T,10,FALSE)</f>
        <v>010000069412574201833</v>
      </c>
      <c r="P38" s="200">
        <v>2022</v>
      </c>
      <c r="Q38" s="200" t="s">
        <v>637</v>
      </c>
      <c r="R38" s="232">
        <f t="shared" si="0"/>
        <v>269.5</v>
      </c>
      <c r="S38" s="232">
        <f t="shared" si="1"/>
        <v>0.99000000000000909</v>
      </c>
    </row>
    <row r="39" spans="1:19" ht="15.6" x14ac:dyDescent="0.3">
      <c r="A39">
        <v>63565435</v>
      </c>
      <c r="B39" t="s">
        <v>352</v>
      </c>
      <c r="C39">
        <v>245.5</v>
      </c>
      <c r="D39">
        <v>498.46</v>
      </c>
      <c r="E39">
        <v>49.75</v>
      </c>
      <c r="F39">
        <v>548.21</v>
      </c>
      <c r="J39" t="s">
        <v>639</v>
      </c>
      <c r="K39" t="s">
        <v>662</v>
      </c>
      <c r="N39" t="s">
        <v>625</v>
      </c>
      <c r="O39" s="200" t="str">
        <f>VLOOKUP(A39,Puma!K:T,10,FALSE)</f>
        <v>010000069412574201611</v>
      </c>
      <c r="P39" s="200">
        <v>2022</v>
      </c>
      <c r="Q39" s="200" t="s">
        <v>637</v>
      </c>
      <c r="R39" s="232">
        <f t="shared" si="0"/>
        <v>547.25</v>
      </c>
      <c r="S39" s="232">
        <f t="shared" si="1"/>
        <v>0.96000000000003638</v>
      </c>
    </row>
    <row r="40" spans="1:19" ht="15.6" x14ac:dyDescent="0.3">
      <c r="A40">
        <v>66095836</v>
      </c>
      <c r="B40" t="s">
        <v>624</v>
      </c>
      <c r="C40" s="199">
        <v>249.4</v>
      </c>
      <c r="D40">
        <v>429.09</v>
      </c>
      <c r="E40">
        <v>42.76</v>
      </c>
      <c r="F40">
        <v>471.85</v>
      </c>
      <c r="J40" t="s">
        <v>639</v>
      </c>
      <c r="K40" t="s">
        <v>662</v>
      </c>
      <c r="N40" t="s">
        <v>625</v>
      </c>
      <c r="O40" s="200" t="str">
        <f>VLOOKUP(A40,Puma!K:T,10,FALSE)</f>
        <v>010000069412574201832</v>
      </c>
      <c r="P40" s="200">
        <v>2022</v>
      </c>
      <c r="Q40" s="200" t="s">
        <v>637</v>
      </c>
      <c r="R40" s="232">
        <f t="shared" si="0"/>
        <v>470.35999999999996</v>
      </c>
      <c r="S40" s="232">
        <f t="shared" si="1"/>
        <v>1.4900000000000659</v>
      </c>
    </row>
    <row r="41" spans="1:19" ht="15.6" x14ac:dyDescent="0.3">
      <c r="C41" s="199">
        <f t="shared" ref="C41:E41" si="2">SUM(C2:C40)</f>
        <v>7201.4100000000008</v>
      </c>
      <c r="D41" s="199">
        <f t="shared" si="2"/>
        <v>14347.450000000003</v>
      </c>
      <c r="E41" s="199">
        <f t="shared" si="2"/>
        <v>1430.6600000000003</v>
      </c>
      <c r="F41" s="199">
        <f>SUM(F2:F40)</f>
        <v>15778.109999999995</v>
      </c>
      <c r="O41" s="200"/>
      <c r="P41" s="200"/>
      <c r="Q41" s="200"/>
      <c r="R41" s="200"/>
      <c r="S41" s="200"/>
    </row>
    <row r="42" spans="1:19" ht="15.6" x14ac:dyDescent="0.3">
      <c r="O42" s="200"/>
      <c r="P42" s="200"/>
      <c r="Q42" s="200"/>
      <c r="R42" s="200"/>
      <c r="S42" s="200"/>
    </row>
    <row r="43" spans="1:19" ht="15.6" x14ac:dyDescent="0.3">
      <c r="O43" s="200"/>
      <c r="P43" s="200"/>
      <c r="Q43" s="200"/>
      <c r="R43" s="200"/>
      <c r="S43" s="200"/>
    </row>
    <row r="44" spans="1:19" ht="15.6" x14ac:dyDescent="0.3">
      <c r="L44">
        <f>SUM(L2:L43)</f>
        <v>0</v>
      </c>
      <c r="R44" s="200">
        <f>SUM(R2:R43)</f>
        <v>15737.260000000002</v>
      </c>
      <c r="S44" s="200">
        <f>SUM(S2:S43)</f>
        <v>40.850000000000037</v>
      </c>
    </row>
    <row r="45" spans="1:19" ht="15.6" x14ac:dyDescent="0.3">
      <c r="R45" s="200">
        <f>R44/110*100</f>
        <v>14306.600000000002</v>
      </c>
      <c r="S45" s="200">
        <f>+S44+R44</f>
        <v>15778.110000000002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3D555-97AB-47BB-A1E0-94C85632DF9B}">
  <dimension ref="A1:V45"/>
  <sheetViews>
    <sheetView topLeftCell="A12" workbookViewId="0">
      <selection activeCell="A36" sqref="A36"/>
    </sheetView>
  </sheetViews>
  <sheetFormatPr defaultRowHeight="14.4" x14ac:dyDescent="0.3"/>
  <cols>
    <col min="1" max="1" width="12" customWidth="1"/>
    <col min="2" max="2" width="15" customWidth="1"/>
    <col min="9" max="9" width="11.109375" bestFit="1" customWidth="1"/>
    <col min="12" max="12" width="12.44140625" customWidth="1"/>
    <col min="15" max="15" width="27.5546875" customWidth="1"/>
    <col min="16" max="16" width="16.88671875" customWidth="1"/>
    <col min="17" max="17" width="11.109375" customWidth="1"/>
    <col min="18" max="18" width="10.109375" customWidth="1"/>
    <col min="19" max="19" width="17.44140625" customWidth="1"/>
  </cols>
  <sheetData>
    <row r="1" spans="1:22" x14ac:dyDescent="0.3">
      <c r="A1" s="198" t="s">
        <v>613</v>
      </c>
      <c r="B1" s="198" t="s">
        <v>614</v>
      </c>
      <c r="C1" s="198" t="s">
        <v>615</v>
      </c>
      <c r="D1" s="198" t="s">
        <v>616</v>
      </c>
      <c r="E1" s="198" t="s">
        <v>617</v>
      </c>
      <c r="F1" s="198" t="s">
        <v>618</v>
      </c>
      <c r="G1" s="198"/>
      <c r="H1" s="201" t="s">
        <v>627</v>
      </c>
      <c r="I1" s="201" t="s">
        <v>628</v>
      </c>
      <c r="J1" s="201" t="s">
        <v>629</v>
      </c>
      <c r="K1" s="201" t="s">
        <v>635</v>
      </c>
      <c r="L1" s="201" t="s">
        <v>630</v>
      </c>
      <c r="M1" s="201" t="s">
        <v>631</v>
      </c>
      <c r="N1" s="201" t="s">
        <v>632</v>
      </c>
      <c r="O1" s="201" t="s">
        <v>633</v>
      </c>
      <c r="P1" s="201" t="s">
        <v>634</v>
      </c>
      <c r="Q1" s="201" t="s">
        <v>636</v>
      </c>
      <c r="R1" s="198" t="s">
        <v>619</v>
      </c>
      <c r="S1" s="198" t="s">
        <v>620</v>
      </c>
      <c r="T1" s="198"/>
      <c r="U1" s="198"/>
      <c r="V1" s="202"/>
    </row>
    <row r="2" spans="1:22" ht="15.6" x14ac:dyDescent="0.3">
      <c r="A2">
        <v>50144988</v>
      </c>
      <c r="B2" t="s">
        <v>603</v>
      </c>
      <c r="C2">
        <v>64.45</v>
      </c>
      <c r="D2" s="199">
        <v>135.29</v>
      </c>
      <c r="E2">
        <v>13.52</v>
      </c>
      <c r="F2">
        <v>148.81</v>
      </c>
      <c r="J2" s="200" t="s">
        <v>659</v>
      </c>
      <c r="K2" t="s">
        <v>662</v>
      </c>
      <c r="N2" t="s">
        <v>625</v>
      </c>
      <c r="O2" s="200" t="str">
        <f>VLOOKUP(A2,[10]Puma!K:T,10,FALSE)</f>
        <v>010000069412574205515</v>
      </c>
      <c r="P2" s="200">
        <v>2022</v>
      </c>
      <c r="Q2" s="200" t="s">
        <v>637</v>
      </c>
      <c r="R2" s="232">
        <f>E2*11</f>
        <v>148.72</v>
      </c>
      <c r="S2" s="232">
        <f>SUM(F2-R2)</f>
        <v>9.0000000000003411E-2</v>
      </c>
    </row>
    <row r="3" spans="1:22" ht="15.6" x14ac:dyDescent="0.3">
      <c r="A3">
        <v>51703071</v>
      </c>
      <c r="B3" s="199" t="s">
        <v>606</v>
      </c>
      <c r="C3" s="199">
        <v>244.03</v>
      </c>
      <c r="D3">
        <v>513.73</v>
      </c>
      <c r="E3">
        <v>51.26</v>
      </c>
      <c r="F3">
        <v>564.99</v>
      </c>
      <c r="J3" s="200" t="s">
        <v>659</v>
      </c>
      <c r="K3" t="s">
        <v>662</v>
      </c>
      <c r="N3" t="s">
        <v>625</v>
      </c>
      <c r="O3" s="200" t="str">
        <f>VLOOKUP(A3,[10]Puma!K:T,10,FALSE)</f>
        <v>010000069452574213470</v>
      </c>
      <c r="P3" s="200">
        <v>2022</v>
      </c>
      <c r="Q3" s="200" t="s">
        <v>637</v>
      </c>
      <c r="R3" s="232">
        <f t="shared" ref="R3:R37" si="0">E3*11</f>
        <v>563.86</v>
      </c>
      <c r="S3" s="232">
        <f t="shared" ref="S3:S37" si="1">SUM(F3-R3)</f>
        <v>1.1299999999999955</v>
      </c>
    </row>
    <row r="4" spans="1:22" ht="15.6" x14ac:dyDescent="0.3">
      <c r="A4">
        <v>52395216</v>
      </c>
      <c r="B4" t="s">
        <v>280</v>
      </c>
      <c r="C4">
        <v>269.18</v>
      </c>
      <c r="D4">
        <v>548.63</v>
      </c>
      <c r="E4">
        <v>54.8</v>
      </c>
      <c r="F4">
        <v>603.42999999999995</v>
      </c>
      <c r="J4" s="200" t="s">
        <v>659</v>
      </c>
      <c r="K4" t="s">
        <v>662</v>
      </c>
      <c r="N4" t="s">
        <v>625</v>
      </c>
      <c r="O4" s="200" t="str">
        <f>VLOOKUP(A4,[10]Puma!K:T,10,FALSE)</f>
        <v>010000069412574201829</v>
      </c>
      <c r="P4" s="200">
        <v>2022</v>
      </c>
      <c r="Q4" s="200" t="s">
        <v>637</v>
      </c>
      <c r="R4" s="232">
        <f t="shared" si="0"/>
        <v>602.79999999999995</v>
      </c>
      <c r="S4" s="232">
        <f t="shared" si="1"/>
        <v>0.62999999999999545</v>
      </c>
    </row>
    <row r="5" spans="1:22" ht="15.6" x14ac:dyDescent="0.3">
      <c r="A5">
        <v>59926906</v>
      </c>
      <c r="B5" t="s">
        <v>79</v>
      </c>
      <c r="C5">
        <v>85.32</v>
      </c>
      <c r="D5">
        <v>147.16</v>
      </c>
      <c r="E5">
        <v>14.61</v>
      </c>
      <c r="F5">
        <v>161.77000000000001</v>
      </c>
      <c r="J5" s="200" t="s">
        <v>659</v>
      </c>
      <c r="K5" t="s">
        <v>662</v>
      </c>
      <c r="N5" t="s">
        <v>625</v>
      </c>
      <c r="O5" s="200" t="str">
        <f>VLOOKUP(A5,[10]Puma!K:T,10,FALSE)</f>
        <v>010000029612574210931</v>
      </c>
      <c r="P5" s="200">
        <v>2022</v>
      </c>
      <c r="Q5" s="200" t="s">
        <v>637</v>
      </c>
      <c r="R5" s="232">
        <f t="shared" si="0"/>
        <v>160.70999999999998</v>
      </c>
      <c r="S5" s="232">
        <f t="shared" si="1"/>
        <v>1.0600000000000307</v>
      </c>
    </row>
    <row r="6" spans="1:22" ht="15.6" x14ac:dyDescent="0.3">
      <c r="A6">
        <v>18843705</v>
      </c>
      <c r="B6" t="s">
        <v>622</v>
      </c>
      <c r="C6">
        <v>509.44</v>
      </c>
      <c r="D6">
        <v>993.21</v>
      </c>
      <c r="E6">
        <v>99.07</v>
      </c>
      <c r="F6" s="199">
        <v>1092.28</v>
      </c>
      <c r="J6" s="200" t="s">
        <v>659</v>
      </c>
      <c r="K6" t="s">
        <v>662</v>
      </c>
      <c r="N6" t="s">
        <v>625</v>
      </c>
      <c r="O6" s="200" t="str">
        <f>VLOOKUP(A6,[10]Puma!K:T,10,FALSE)</f>
        <v>010000069412574205518</v>
      </c>
      <c r="P6" s="200">
        <v>2022</v>
      </c>
      <c r="Q6" s="200" t="s">
        <v>637</v>
      </c>
      <c r="R6" s="232">
        <f t="shared" si="0"/>
        <v>1089.77</v>
      </c>
      <c r="S6" s="232">
        <f t="shared" si="1"/>
        <v>2.5099999999999909</v>
      </c>
    </row>
    <row r="7" spans="1:22" ht="15.6" x14ac:dyDescent="0.3">
      <c r="A7">
        <v>21483721</v>
      </c>
      <c r="B7" t="s">
        <v>157</v>
      </c>
      <c r="C7">
        <v>102.17</v>
      </c>
      <c r="D7">
        <v>177.88</v>
      </c>
      <c r="E7">
        <v>17.739999999999998</v>
      </c>
      <c r="F7">
        <v>195.62</v>
      </c>
      <c r="J7" s="200" t="s">
        <v>659</v>
      </c>
      <c r="K7" t="s">
        <v>662</v>
      </c>
      <c r="N7" t="s">
        <v>625</v>
      </c>
      <c r="O7" s="200" t="str">
        <f>VLOOKUP(A7,[10]Puma!K:T,10,FALSE)</f>
        <v>010000069452574201623</v>
      </c>
      <c r="P7" s="200">
        <v>2022</v>
      </c>
      <c r="Q7" s="200" t="s">
        <v>637</v>
      </c>
      <c r="R7" s="232">
        <f t="shared" si="0"/>
        <v>195.14</v>
      </c>
      <c r="S7" s="232">
        <f t="shared" si="1"/>
        <v>0.48000000000001819</v>
      </c>
    </row>
    <row r="8" spans="1:22" ht="15.6" x14ac:dyDescent="0.3">
      <c r="A8">
        <v>22143928</v>
      </c>
      <c r="B8" s="199" t="s">
        <v>171</v>
      </c>
      <c r="C8" s="199">
        <v>309.81</v>
      </c>
      <c r="D8">
        <v>733.64</v>
      </c>
      <c r="E8">
        <v>73.209999999999994</v>
      </c>
      <c r="F8">
        <v>806.85</v>
      </c>
      <c r="H8" s="199"/>
      <c r="J8" s="200" t="s">
        <v>659</v>
      </c>
      <c r="K8" t="s">
        <v>662</v>
      </c>
      <c r="N8" t="s">
        <v>625</v>
      </c>
      <c r="O8" s="200" t="str">
        <f>VLOOKUP(A8,[10]Puma!K:T,10,FALSE)</f>
        <v>010000069412574202269</v>
      </c>
      <c r="P8" s="200">
        <v>2022</v>
      </c>
      <c r="Q8" s="200" t="s">
        <v>637</v>
      </c>
      <c r="R8" s="232">
        <f t="shared" si="0"/>
        <v>805.31</v>
      </c>
      <c r="S8" s="232">
        <f t="shared" si="1"/>
        <v>1.5400000000000773</v>
      </c>
    </row>
    <row r="9" spans="1:22" ht="15.6" x14ac:dyDescent="0.3">
      <c r="A9">
        <v>22257561</v>
      </c>
      <c r="B9" t="s">
        <v>177</v>
      </c>
      <c r="C9">
        <v>234.29</v>
      </c>
      <c r="D9" s="199">
        <v>480.6</v>
      </c>
      <c r="E9">
        <v>48.01</v>
      </c>
      <c r="F9">
        <v>528.61</v>
      </c>
      <c r="J9" t="s">
        <v>639</v>
      </c>
      <c r="K9" t="s">
        <v>662</v>
      </c>
      <c r="N9" t="s">
        <v>625</v>
      </c>
      <c r="O9" s="200" t="str">
        <f>VLOOKUP(A9,[10]Puma!K:T,10,FALSE)</f>
        <v>010000069452574201623</v>
      </c>
      <c r="P9" s="200">
        <v>2022</v>
      </c>
      <c r="Q9" s="200" t="s">
        <v>637</v>
      </c>
      <c r="R9" s="232">
        <f t="shared" si="0"/>
        <v>528.11</v>
      </c>
      <c r="S9" s="232">
        <f t="shared" si="1"/>
        <v>0.5</v>
      </c>
    </row>
    <row r="10" spans="1:22" ht="15.6" x14ac:dyDescent="0.3">
      <c r="A10">
        <v>23982316</v>
      </c>
      <c r="B10" t="s">
        <v>188</v>
      </c>
      <c r="C10" s="199">
        <v>1530.26</v>
      </c>
      <c r="D10" s="199">
        <v>3206.86</v>
      </c>
      <c r="E10">
        <v>320.44</v>
      </c>
      <c r="F10" s="199">
        <v>3527.3</v>
      </c>
      <c r="J10" t="s">
        <v>639</v>
      </c>
      <c r="K10" t="s">
        <v>662</v>
      </c>
      <c r="N10" t="s">
        <v>625</v>
      </c>
      <c r="O10" s="200" t="str">
        <f>VLOOKUP(A10,[10]Puma!K:T,10,FALSE)</f>
        <v>010000036312574200000</v>
      </c>
      <c r="P10" s="200">
        <v>2022</v>
      </c>
      <c r="Q10" s="200" t="s">
        <v>637</v>
      </c>
      <c r="R10" s="232">
        <f t="shared" si="0"/>
        <v>3524.84</v>
      </c>
      <c r="S10" s="232">
        <f t="shared" si="1"/>
        <v>2.4600000000000364</v>
      </c>
    </row>
    <row r="11" spans="1:22" ht="15.6" x14ac:dyDescent="0.3">
      <c r="A11">
        <v>25701912</v>
      </c>
      <c r="B11" t="s">
        <v>205</v>
      </c>
      <c r="C11">
        <v>193.26</v>
      </c>
      <c r="D11">
        <v>386.98</v>
      </c>
      <c r="E11">
        <v>38.54</v>
      </c>
      <c r="F11">
        <v>425.52</v>
      </c>
      <c r="J11" t="s">
        <v>639</v>
      </c>
      <c r="K11" t="s">
        <v>662</v>
      </c>
      <c r="N11" t="s">
        <v>625</v>
      </c>
      <c r="O11" s="200" t="str">
        <f>VLOOKUP(A11,[10]Puma!K:T,10,FALSE)</f>
        <v>010000036312574200000</v>
      </c>
      <c r="P11" s="200">
        <v>2022</v>
      </c>
      <c r="Q11" s="200" t="s">
        <v>637</v>
      </c>
      <c r="R11" s="232">
        <f t="shared" si="0"/>
        <v>423.94</v>
      </c>
      <c r="S11" s="232">
        <f t="shared" si="1"/>
        <v>1.5799999999999841</v>
      </c>
    </row>
    <row r="12" spans="1:22" ht="15.6" x14ac:dyDescent="0.3">
      <c r="A12">
        <v>27398220</v>
      </c>
      <c r="B12" s="199" t="s">
        <v>217</v>
      </c>
      <c r="C12">
        <v>106.15</v>
      </c>
      <c r="D12">
        <v>180.76</v>
      </c>
      <c r="E12">
        <v>18.079999999999998</v>
      </c>
      <c r="F12">
        <v>198.84</v>
      </c>
      <c r="J12" t="s">
        <v>639</v>
      </c>
      <c r="K12" t="s">
        <v>662</v>
      </c>
      <c r="N12" t="s">
        <v>625</v>
      </c>
      <c r="O12" s="200" t="str">
        <f>VLOOKUP(A12,[10]Puma!K:T,10,FALSE)</f>
        <v>010000069452574210795</v>
      </c>
      <c r="P12" s="200">
        <v>2022</v>
      </c>
      <c r="Q12" s="200" t="s">
        <v>637</v>
      </c>
      <c r="R12" s="232">
        <f t="shared" si="0"/>
        <v>198.88</v>
      </c>
      <c r="S12" s="232">
        <f t="shared" si="1"/>
        <v>-3.9999999999992042E-2</v>
      </c>
    </row>
    <row r="13" spans="1:22" ht="15.6" x14ac:dyDescent="0.3">
      <c r="A13">
        <v>28680360</v>
      </c>
      <c r="B13" t="s">
        <v>222</v>
      </c>
      <c r="C13">
        <v>18.66</v>
      </c>
      <c r="D13">
        <v>35.92</v>
      </c>
      <c r="E13">
        <v>3.5</v>
      </c>
      <c r="F13">
        <v>39.42</v>
      </c>
      <c r="J13" t="s">
        <v>639</v>
      </c>
      <c r="K13" t="s">
        <v>662</v>
      </c>
      <c r="N13" t="s">
        <v>625</v>
      </c>
      <c r="O13" s="200" t="str">
        <f>VLOOKUP(A13,[10]Puma!K:T,10,FALSE)</f>
        <v>010000069412574201616</v>
      </c>
      <c r="P13" s="200">
        <v>2022</v>
      </c>
      <c r="Q13" s="200" t="s">
        <v>637</v>
      </c>
      <c r="R13" s="232">
        <f t="shared" si="0"/>
        <v>38.5</v>
      </c>
      <c r="S13" s="232">
        <f t="shared" si="1"/>
        <v>0.92000000000000171</v>
      </c>
    </row>
    <row r="14" spans="1:22" ht="15.6" x14ac:dyDescent="0.3">
      <c r="A14">
        <v>50199883</v>
      </c>
      <c r="B14" t="s">
        <v>234</v>
      </c>
      <c r="C14">
        <v>117.91</v>
      </c>
      <c r="D14">
        <v>188.14</v>
      </c>
      <c r="E14">
        <v>18.72</v>
      </c>
      <c r="F14">
        <v>206.86</v>
      </c>
      <c r="J14" t="s">
        <v>639</v>
      </c>
      <c r="K14" t="s">
        <v>662</v>
      </c>
      <c r="N14" t="s">
        <v>625</v>
      </c>
      <c r="O14" s="200" t="str">
        <f>VLOOKUP(A14,[10]Puma!K:T,10,FALSE)</f>
        <v>010000069452574201612</v>
      </c>
      <c r="P14" s="200">
        <v>2022</v>
      </c>
      <c r="Q14" s="200" t="s">
        <v>637</v>
      </c>
      <c r="R14" s="232">
        <f t="shared" si="0"/>
        <v>205.92</v>
      </c>
      <c r="S14" s="232">
        <f t="shared" si="1"/>
        <v>0.94000000000002615</v>
      </c>
    </row>
    <row r="15" spans="1:22" ht="15.6" x14ac:dyDescent="0.3">
      <c r="A15">
        <v>50979037</v>
      </c>
      <c r="B15" t="s">
        <v>240</v>
      </c>
      <c r="C15">
        <v>46.28</v>
      </c>
      <c r="D15">
        <v>101.86</v>
      </c>
      <c r="E15">
        <v>10.14</v>
      </c>
      <c r="F15">
        <v>112</v>
      </c>
      <c r="J15" t="s">
        <v>639</v>
      </c>
      <c r="K15" t="s">
        <v>662</v>
      </c>
      <c r="N15" t="s">
        <v>625</v>
      </c>
      <c r="O15" s="200" t="str">
        <f>VLOOKUP(A15,[10]Puma!K:T,10,FALSE)</f>
        <v>010000069452574215008</v>
      </c>
      <c r="P15" s="200">
        <v>2022</v>
      </c>
      <c r="Q15" s="200" t="s">
        <v>637</v>
      </c>
      <c r="R15" s="232">
        <f t="shared" si="0"/>
        <v>111.54</v>
      </c>
      <c r="S15" s="232">
        <f t="shared" si="1"/>
        <v>0.45999999999999375</v>
      </c>
    </row>
    <row r="16" spans="1:22" ht="15.6" x14ac:dyDescent="0.3">
      <c r="A16">
        <v>51513348</v>
      </c>
      <c r="B16" t="s">
        <v>244</v>
      </c>
      <c r="C16" s="199">
        <v>150.47999999999999</v>
      </c>
      <c r="D16">
        <v>310.26</v>
      </c>
      <c r="E16">
        <v>31.02</v>
      </c>
      <c r="F16">
        <v>341.28</v>
      </c>
      <c r="J16" t="s">
        <v>639</v>
      </c>
      <c r="K16" t="s">
        <v>662</v>
      </c>
      <c r="N16" t="s">
        <v>625</v>
      </c>
      <c r="O16" s="200" t="str">
        <f>VLOOKUP(A16,[10]Puma!K:T,10,FALSE)</f>
        <v>010000069452574201837</v>
      </c>
      <c r="P16" s="200">
        <v>2022</v>
      </c>
      <c r="Q16" s="200" t="s">
        <v>637</v>
      </c>
      <c r="R16" s="232">
        <f t="shared" si="0"/>
        <v>341.21999999999997</v>
      </c>
      <c r="S16" s="232">
        <f t="shared" si="1"/>
        <v>6.0000000000002274E-2</v>
      </c>
    </row>
    <row r="17" spans="1:19" ht="15.6" x14ac:dyDescent="0.3">
      <c r="A17">
        <v>51792264</v>
      </c>
      <c r="B17" t="s">
        <v>248</v>
      </c>
      <c r="C17">
        <v>223.22</v>
      </c>
      <c r="D17">
        <v>474.13</v>
      </c>
      <c r="E17">
        <v>47.26</v>
      </c>
      <c r="F17">
        <v>521.39</v>
      </c>
      <c r="J17" t="s">
        <v>639</v>
      </c>
      <c r="K17" t="s">
        <v>662</v>
      </c>
      <c r="N17" t="s">
        <v>625</v>
      </c>
      <c r="O17" s="200" t="str">
        <f>VLOOKUP(A17,[10]Puma!K:T,10,FALSE)</f>
        <v>010000069452574201619</v>
      </c>
      <c r="P17" s="200">
        <v>2022</v>
      </c>
      <c r="Q17" s="200" t="s">
        <v>637</v>
      </c>
      <c r="R17" s="232">
        <f t="shared" si="0"/>
        <v>519.86</v>
      </c>
      <c r="S17" s="232">
        <f t="shared" si="1"/>
        <v>1.5299999999999727</v>
      </c>
    </row>
    <row r="18" spans="1:19" ht="15.6" x14ac:dyDescent="0.3">
      <c r="A18">
        <v>52119871</v>
      </c>
      <c r="B18" t="s">
        <v>258</v>
      </c>
      <c r="C18">
        <v>40.340000000000003</v>
      </c>
      <c r="D18">
        <v>82.98</v>
      </c>
      <c r="E18">
        <v>8.25</v>
      </c>
      <c r="F18">
        <v>91.23</v>
      </c>
      <c r="J18" t="s">
        <v>639</v>
      </c>
      <c r="K18" t="s">
        <v>662</v>
      </c>
      <c r="N18" t="s">
        <v>625</v>
      </c>
      <c r="O18" s="200" t="str">
        <f>VLOOKUP(A18,[10]Puma!K:T,10,FALSE)</f>
        <v>010000069412574205511</v>
      </c>
      <c r="P18" s="200">
        <v>2022</v>
      </c>
      <c r="Q18" s="200" t="s">
        <v>637</v>
      </c>
      <c r="R18" s="232">
        <f t="shared" si="0"/>
        <v>90.75</v>
      </c>
      <c r="S18" s="232">
        <f t="shared" si="1"/>
        <v>0.48000000000000398</v>
      </c>
    </row>
    <row r="19" spans="1:19" ht="15.6" x14ac:dyDescent="0.3">
      <c r="A19">
        <v>52341178</v>
      </c>
      <c r="B19" t="s">
        <v>262</v>
      </c>
      <c r="C19">
        <v>300.18</v>
      </c>
      <c r="D19">
        <v>622.11</v>
      </c>
      <c r="E19">
        <v>62.01</v>
      </c>
      <c r="F19">
        <v>684.12</v>
      </c>
      <c r="J19" t="s">
        <v>639</v>
      </c>
      <c r="K19" t="s">
        <v>662</v>
      </c>
      <c r="N19" t="s">
        <v>625</v>
      </c>
      <c r="O19" s="200" t="str">
        <f>VLOOKUP(A19,[10]Puma!K:T,10,FALSE)</f>
        <v>010000069452574201834</v>
      </c>
      <c r="P19" s="200">
        <v>2022</v>
      </c>
      <c r="Q19" s="200" t="s">
        <v>637</v>
      </c>
      <c r="R19" s="232">
        <f t="shared" si="0"/>
        <v>682.11</v>
      </c>
      <c r="S19" s="232">
        <f t="shared" si="1"/>
        <v>2.0099999999999909</v>
      </c>
    </row>
    <row r="20" spans="1:19" ht="15.6" x14ac:dyDescent="0.3">
      <c r="A20">
        <v>54212526</v>
      </c>
      <c r="B20" t="s">
        <v>270</v>
      </c>
      <c r="C20">
        <v>355.05</v>
      </c>
      <c r="D20">
        <v>737.64</v>
      </c>
      <c r="E20">
        <v>73.66</v>
      </c>
      <c r="F20">
        <v>811.3</v>
      </c>
      <c r="J20" t="s">
        <v>639</v>
      </c>
      <c r="K20" t="s">
        <v>662</v>
      </c>
      <c r="N20" t="s">
        <v>625</v>
      </c>
      <c r="O20" s="200" t="str">
        <f>VLOOKUP(A20,[10]Puma!K:T,10,FALSE)</f>
        <v>010000022112574200000</v>
      </c>
      <c r="P20" s="200">
        <v>2022</v>
      </c>
      <c r="Q20" s="200" t="s">
        <v>637</v>
      </c>
      <c r="R20" s="232">
        <f t="shared" si="0"/>
        <v>810.26</v>
      </c>
      <c r="S20" s="232">
        <f t="shared" si="1"/>
        <v>1.0399999999999636</v>
      </c>
    </row>
    <row r="21" spans="1:19" ht="15.6" x14ac:dyDescent="0.3">
      <c r="A21">
        <v>55678824</v>
      </c>
      <c r="B21" t="s">
        <v>275</v>
      </c>
      <c r="C21">
        <v>150.59</v>
      </c>
      <c r="D21">
        <v>317.07</v>
      </c>
      <c r="E21">
        <v>31.66</v>
      </c>
      <c r="F21">
        <v>348.73</v>
      </c>
      <c r="J21" t="s">
        <v>639</v>
      </c>
      <c r="K21" t="s">
        <v>662</v>
      </c>
      <c r="N21" t="s">
        <v>625</v>
      </c>
      <c r="O21" s="200" t="str">
        <f>VLOOKUP(A21,[10]Puma!K:T,10,FALSE)</f>
        <v>010000069452574200821</v>
      </c>
      <c r="P21" s="200">
        <v>2022</v>
      </c>
      <c r="Q21" s="200" t="s">
        <v>637</v>
      </c>
      <c r="R21" s="232">
        <f t="shared" si="0"/>
        <v>348.26</v>
      </c>
      <c r="S21" s="232">
        <f t="shared" si="1"/>
        <v>0.47000000000002728</v>
      </c>
    </row>
    <row r="22" spans="1:19" ht="15.6" x14ac:dyDescent="0.3">
      <c r="A22">
        <v>55966989</v>
      </c>
      <c r="B22" t="s">
        <v>285</v>
      </c>
      <c r="C22">
        <v>169.54</v>
      </c>
      <c r="D22">
        <v>351.13</v>
      </c>
      <c r="E22">
        <v>34.97</v>
      </c>
      <c r="F22">
        <v>386.1</v>
      </c>
      <c r="J22" t="s">
        <v>639</v>
      </c>
      <c r="K22" t="s">
        <v>662</v>
      </c>
      <c r="N22" t="s">
        <v>625</v>
      </c>
      <c r="O22" s="200" t="str">
        <f>VLOOKUP(A22,[10]Puma!K:T,10,FALSE)</f>
        <v>010000069452574201617</v>
      </c>
      <c r="P22" s="200">
        <v>2022</v>
      </c>
      <c r="Q22" s="200" t="s">
        <v>637</v>
      </c>
      <c r="R22" s="232">
        <f t="shared" si="0"/>
        <v>384.66999999999996</v>
      </c>
      <c r="S22" s="232">
        <f t="shared" si="1"/>
        <v>1.4300000000000637</v>
      </c>
    </row>
    <row r="23" spans="1:19" ht="15.6" x14ac:dyDescent="0.3">
      <c r="A23">
        <v>57690058</v>
      </c>
      <c r="B23" t="s">
        <v>292</v>
      </c>
      <c r="C23">
        <v>125.44</v>
      </c>
      <c r="D23">
        <v>257.61</v>
      </c>
      <c r="E23">
        <v>25.66</v>
      </c>
      <c r="F23">
        <v>283.27</v>
      </c>
      <c r="J23" t="s">
        <v>639</v>
      </c>
      <c r="K23" t="s">
        <v>662</v>
      </c>
      <c r="N23" t="s">
        <v>625</v>
      </c>
      <c r="O23" s="200" t="str">
        <f>VLOOKUP(A23,[10]Puma!K:T,10,FALSE)</f>
        <v>010000069452574201620</v>
      </c>
      <c r="P23" s="200">
        <v>2022</v>
      </c>
      <c r="Q23" s="200" t="s">
        <v>637</v>
      </c>
      <c r="R23" s="232">
        <f t="shared" si="0"/>
        <v>282.26</v>
      </c>
      <c r="S23" s="232">
        <f t="shared" si="1"/>
        <v>1.0099999999999909</v>
      </c>
    </row>
    <row r="24" spans="1:19" ht="15.6" x14ac:dyDescent="0.3">
      <c r="A24">
        <v>59189919</v>
      </c>
      <c r="B24" s="199" t="s">
        <v>623</v>
      </c>
      <c r="C24">
        <v>340.06</v>
      </c>
      <c r="D24" s="199">
        <v>709.23</v>
      </c>
      <c r="E24">
        <v>70.87</v>
      </c>
      <c r="F24">
        <v>780.1</v>
      </c>
      <c r="J24" t="s">
        <v>639</v>
      </c>
      <c r="K24" t="s">
        <v>662</v>
      </c>
      <c r="N24" t="s">
        <v>625</v>
      </c>
      <c r="O24" s="200" t="str">
        <f>VLOOKUP(A24,[10]Puma!K:T,10,FALSE)</f>
        <v>010000069452574201835</v>
      </c>
      <c r="P24" s="200">
        <v>2022</v>
      </c>
      <c r="Q24" s="200" t="s">
        <v>637</v>
      </c>
      <c r="R24" s="232">
        <f t="shared" si="0"/>
        <v>779.57</v>
      </c>
      <c r="S24" s="232">
        <f t="shared" si="1"/>
        <v>0.52999999999997272</v>
      </c>
    </row>
    <row r="25" spans="1:19" ht="15.6" x14ac:dyDescent="0.3">
      <c r="A25">
        <v>59358969</v>
      </c>
      <c r="B25" t="s">
        <v>300</v>
      </c>
      <c r="C25">
        <v>60.06</v>
      </c>
      <c r="D25">
        <v>93.26</v>
      </c>
      <c r="E25">
        <v>9.2799999999999994</v>
      </c>
      <c r="F25">
        <v>102.54</v>
      </c>
      <c r="J25" t="s">
        <v>639</v>
      </c>
      <c r="K25" t="s">
        <v>662</v>
      </c>
      <c r="N25" t="s">
        <v>625</v>
      </c>
      <c r="O25" s="200" t="str">
        <f>VLOOKUP(A25,[10]Puma!K:T,10,FALSE)</f>
        <v>010000069412574202269</v>
      </c>
      <c r="P25" s="200">
        <v>2022</v>
      </c>
      <c r="Q25" s="200" t="s">
        <v>637</v>
      </c>
      <c r="R25" s="232">
        <f t="shared" si="0"/>
        <v>102.08</v>
      </c>
      <c r="S25" s="232">
        <f t="shared" si="1"/>
        <v>0.46000000000000796</v>
      </c>
    </row>
    <row r="26" spans="1:19" ht="15.6" x14ac:dyDescent="0.3">
      <c r="A26">
        <v>60165833</v>
      </c>
      <c r="B26" t="s">
        <v>306</v>
      </c>
      <c r="C26">
        <v>272.64999999999998</v>
      </c>
      <c r="D26">
        <v>581.22</v>
      </c>
      <c r="E26">
        <v>57.77</v>
      </c>
      <c r="F26">
        <v>638.99</v>
      </c>
      <c r="J26" t="s">
        <v>639</v>
      </c>
      <c r="K26" t="s">
        <v>662</v>
      </c>
      <c r="N26" t="s">
        <v>625</v>
      </c>
      <c r="O26" s="200" t="str">
        <f>VLOOKUP(A26,[10]Puma!K:T,10,FALSE)</f>
        <v>010000069412574201624</v>
      </c>
      <c r="P26" s="200">
        <v>2022</v>
      </c>
      <c r="Q26" s="200" t="s">
        <v>637</v>
      </c>
      <c r="R26" s="232">
        <f t="shared" si="0"/>
        <v>635.47</v>
      </c>
      <c r="S26" s="232">
        <f t="shared" si="1"/>
        <v>3.5199999999999818</v>
      </c>
    </row>
    <row r="27" spans="1:19" ht="15.6" x14ac:dyDescent="0.3">
      <c r="A27">
        <v>60218475</v>
      </c>
      <c r="B27" t="s">
        <v>310</v>
      </c>
      <c r="C27">
        <v>127.5</v>
      </c>
      <c r="D27">
        <v>267.62</v>
      </c>
      <c r="E27">
        <v>26.6</v>
      </c>
      <c r="F27">
        <v>294.22000000000003</v>
      </c>
      <c r="J27" t="s">
        <v>639</v>
      </c>
      <c r="K27" t="s">
        <v>662</v>
      </c>
      <c r="N27" t="s">
        <v>625</v>
      </c>
      <c r="O27" s="200" t="str">
        <f>VLOOKUP(A27,[10]Puma!K:T,10,FALSE)</f>
        <v>010000069452574208204</v>
      </c>
      <c r="P27" s="200">
        <v>2022</v>
      </c>
      <c r="Q27" s="200" t="s">
        <v>637</v>
      </c>
      <c r="R27" s="232">
        <f t="shared" si="0"/>
        <v>292.60000000000002</v>
      </c>
      <c r="S27" s="232">
        <f t="shared" si="1"/>
        <v>1.6200000000000045</v>
      </c>
    </row>
    <row r="28" spans="1:19" ht="15.6" x14ac:dyDescent="0.3">
      <c r="A28">
        <v>60355558</v>
      </c>
      <c r="B28" s="199" t="s">
        <v>314</v>
      </c>
      <c r="C28" s="199">
        <v>410.34</v>
      </c>
      <c r="D28">
        <v>867.05</v>
      </c>
      <c r="E28">
        <v>86.54</v>
      </c>
      <c r="F28">
        <v>953.59</v>
      </c>
      <c r="J28" t="s">
        <v>639</v>
      </c>
      <c r="K28" t="s">
        <v>662</v>
      </c>
      <c r="N28" t="s">
        <v>625</v>
      </c>
      <c r="O28" s="200" t="str">
        <f>VLOOKUP(A28,[10]Puma!K:T,10,FALSE)</f>
        <v>010000069452574201834</v>
      </c>
      <c r="P28" s="200">
        <v>2022</v>
      </c>
      <c r="Q28" s="200" t="s">
        <v>637</v>
      </c>
      <c r="R28" s="232">
        <f t="shared" si="0"/>
        <v>951.94</v>
      </c>
      <c r="S28" s="232">
        <f t="shared" si="1"/>
        <v>1.6499999999999773</v>
      </c>
    </row>
    <row r="29" spans="1:19" ht="15.6" x14ac:dyDescent="0.3">
      <c r="A29">
        <v>61635289</v>
      </c>
      <c r="B29" t="s">
        <v>183</v>
      </c>
      <c r="C29">
        <v>213.1</v>
      </c>
      <c r="D29">
        <v>337.91</v>
      </c>
      <c r="E29">
        <v>33.69</v>
      </c>
      <c r="F29">
        <v>371.6</v>
      </c>
      <c r="J29" t="s">
        <v>639</v>
      </c>
      <c r="K29" t="s">
        <v>662</v>
      </c>
      <c r="N29" t="s">
        <v>625</v>
      </c>
      <c r="O29" s="200" t="str">
        <f>VLOOKUP(A29,[10]Puma!K:T,10,FALSE)</f>
        <v>010000069452574201835</v>
      </c>
      <c r="P29" s="200">
        <v>2022</v>
      </c>
      <c r="Q29" s="200" t="s">
        <v>637</v>
      </c>
      <c r="R29" s="232">
        <f t="shared" si="0"/>
        <v>370.59</v>
      </c>
      <c r="S29" s="232">
        <f t="shared" si="1"/>
        <v>1.0100000000000477</v>
      </c>
    </row>
    <row r="30" spans="1:19" ht="15.6" x14ac:dyDescent="0.3">
      <c r="A30">
        <v>61714324</v>
      </c>
      <c r="B30" t="s">
        <v>334</v>
      </c>
      <c r="C30">
        <v>26.16</v>
      </c>
      <c r="D30">
        <v>47.08</v>
      </c>
      <c r="E30">
        <v>4.66</v>
      </c>
      <c r="F30">
        <v>51.74</v>
      </c>
      <c r="J30" t="s">
        <v>639</v>
      </c>
      <c r="K30" t="s">
        <v>662</v>
      </c>
      <c r="N30" t="s">
        <v>625</v>
      </c>
      <c r="O30" s="200" t="str">
        <f>VLOOKUP(A30,[10]Puma!K:T,10,FALSE)</f>
        <v>010000069412574201621</v>
      </c>
      <c r="P30" s="200">
        <v>2022</v>
      </c>
      <c r="Q30" s="200" t="s">
        <v>637</v>
      </c>
      <c r="R30" s="232">
        <f t="shared" si="0"/>
        <v>51.260000000000005</v>
      </c>
      <c r="S30" s="232">
        <f t="shared" si="1"/>
        <v>0.47999999999999687</v>
      </c>
    </row>
    <row r="31" spans="1:19" ht="15.6" x14ac:dyDescent="0.3">
      <c r="A31">
        <v>61796156</v>
      </c>
      <c r="B31" t="s">
        <v>338</v>
      </c>
      <c r="C31">
        <v>162.96</v>
      </c>
      <c r="D31">
        <v>346.73</v>
      </c>
      <c r="E31">
        <v>34.57</v>
      </c>
      <c r="F31">
        <v>381.3</v>
      </c>
      <c r="J31" t="s">
        <v>639</v>
      </c>
      <c r="K31" t="s">
        <v>662</v>
      </c>
      <c r="N31" t="s">
        <v>625</v>
      </c>
      <c r="O31" s="200" t="str">
        <f>VLOOKUP(A31,[10]Puma!K:T,10,FALSE)</f>
        <v>010000069452574202273</v>
      </c>
      <c r="P31" s="200">
        <v>2022</v>
      </c>
      <c r="Q31" s="200" t="s">
        <v>637</v>
      </c>
      <c r="R31" s="232">
        <f t="shared" si="0"/>
        <v>380.27</v>
      </c>
      <c r="S31" s="232">
        <f t="shared" si="1"/>
        <v>1.0300000000000296</v>
      </c>
    </row>
    <row r="32" spans="1:19" ht="15.6" x14ac:dyDescent="0.3">
      <c r="A32">
        <v>62817308</v>
      </c>
      <c r="B32" t="s">
        <v>343</v>
      </c>
      <c r="C32">
        <v>183.9</v>
      </c>
      <c r="D32">
        <v>326.82</v>
      </c>
      <c r="E32">
        <v>32.61</v>
      </c>
      <c r="F32">
        <v>359.43</v>
      </c>
      <c r="J32" t="s">
        <v>639</v>
      </c>
      <c r="K32" t="s">
        <v>662</v>
      </c>
      <c r="N32" t="s">
        <v>625</v>
      </c>
      <c r="O32" s="200" t="str">
        <f>VLOOKUP(A32,[10]Puma!K:T,10,FALSE)</f>
        <v>010000069412574201833</v>
      </c>
      <c r="P32" s="200">
        <v>2022</v>
      </c>
      <c r="Q32" s="200" t="s">
        <v>637</v>
      </c>
      <c r="R32" s="232">
        <f t="shared" si="0"/>
        <v>358.71</v>
      </c>
      <c r="S32" s="232">
        <f t="shared" si="1"/>
        <v>0.72000000000002728</v>
      </c>
    </row>
    <row r="33" spans="1:19" ht="15.6" x14ac:dyDescent="0.3">
      <c r="A33">
        <v>63312499</v>
      </c>
      <c r="B33" t="s">
        <v>348</v>
      </c>
      <c r="C33">
        <v>292.19</v>
      </c>
      <c r="D33">
        <v>615.71</v>
      </c>
      <c r="E33">
        <v>61.23</v>
      </c>
      <c r="F33">
        <v>676.94</v>
      </c>
      <c r="J33" t="s">
        <v>639</v>
      </c>
      <c r="K33" t="s">
        <v>662</v>
      </c>
      <c r="N33" t="s">
        <v>625</v>
      </c>
      <c r="O33" s="200" t="str">
        <f>VLOOKUP(A33,[10]Puma!K:T,10,FALSE)</f>
        <v>010000069412574201625</v>
      </c>
      <c r="P33" s="200">
        <v>2022</v>
      </c>
      <c r="Q33" s="200" t="s">
        <v>637</v>
      </c>
      <c r="R33" s="232">
        <f t="shared" si="0"/>
        <v>673.53</v>
      </c>
      <c r="S33" s="232">
        <f t="shared" si="1"/>
        <v>3.4100000000000819</v>
      </c>
    </row>
    <row r="34" spans="1:19" ht="15.6" x14ac:dyDescent="0.3">
      <c r="A34">
        <v>63565435</v>
      </c>
      <c r="B34" t="s">
        <v>352</v>
      </c>
      <c r="C34">
        <v>274.19</v>
      </c>
      <c r="D34">
        <v>569.84</v>
      </c>
      <c r="E34">
        <v>56.88</v>
      </c>
      <c r="F34">
        <v>626.72</v>
      </c>
      <c r="J34" t="s">
        <v>639</v>
      </c>
      <c r="K34" t="s">
        <v>662</v>
      </c>
      <c r="N34" t="s">
        <v>625</v>
      </c>
      <c r="O34" s="200" t="str">
        <f>VLOOKUP(A34,[10]Puma!K:T,10,FALSE)</f>
        <v>010000069412574201611</v>
      </c>
      <c r="P34" s="200">
        <v>2022</v>
      </c>
      <c r="Q34" s="200" t="s">
        <v>637</v>
      </c>
      <c r="R34" s="232">
        <f t="shared" si="0"/>
        <v>625.68000000000006</v>
      </c>
      <c r="S34" s="232">
        <f t="shared" si="1"/>
        <v>1.0399999999999636</v>
      </c>
    </row>
    <row r="35" spans="1:19" ht="15.6" x14ac:dyDescent="0.3">
      <c r="A35">
        <v>64429599</v>
      </c>
      <c r="B35" t="s">
        <v>357</v>
      </c>
      <c r="C35">
        <v>500</v>
      </c>
      <c r="D35" s="199">
        <v>1036.9100000000001</v>
      </c>
      <c r="E35">
        <v>103.59</v>
      </c>
      <c r="F35" s="199">
        <v>1140.5</v>
      </c>
      <c r="J35" t="s">
        <v>639</v>
      </c>
      <c r="K35" t="s">
        <v>662</v>
      </c>
      <c r="N35" t="s">
        <v>625</v>
      </c>
      <c r="O35" s="200" t="str">
        <f>VLOOKUP(A35,[10]Puma!K:T,10,FALSE)</f>
        <v>010000036312574200000</v>
      </c>
      <c r="P35" s="200">
        <v>2022</v>
      </c>
      <c r="Q35" s="200" t="s">
        <v>637</v>
      </c>
      <c r="R35" s="232">
        <f t="shared" si="0"/>
        <v>1139.49</v>
      </c>
      <c r="S35" s="232">
        <f t="shared" si="1"/>
        <v>1.0099999999999909</v>
      </c>
    </row>
    <row r="36" spans="1:19" ht="15.6" x14ac:dyDescent="0.3">
      <c r="A36">
        <v>66004853</v>
      </c>
      <c r="B36" t="s">
        <v>367</v>
      </c>
      <c r="C36">
        <v>298.73</v>
      </c>
      <c r="D36">
        <v>637.57000000000005</v>
      </c>
      <c r="E36">
        <v>63.41</v>
      </c>
      <c r="F36">
        <v>700.98</v>
      </c>
      <c r="J36" t="s">
        <v>639</v>
      </c>
      <c r="K36" t="s">
        <v>662</v>
      </c>
      <c r="N36" t="s">
        <v>625</v>
      </c>
      <c r="O36" s="200" t="str">
        <f>VLOOKUP(A36,[10]Puma!K:T,10,FALSE)</f>
        <v>010000069452574211620</v>
      </c>
      <c r="P36" s="200">
        <v>2022</v>
      </c>
      <c r="Q36" s="200" t="s">
        <v>637</v>
      </c>
      <c r="R36" s="232">
        <f t="shared" si="0"/>
        <v>697.51</v>
      </c>
      <c r="S36" s="232">
        <f t="shared" si="1"/>
        <v>3.4700000000000273</v>
      </c>
    </row>
    <row r="37" spans="1:19" ht="15.6" x14ac:dyDescent="0.3">
      <c r="A37">
        <v>66095836</v>
      </c>
      <c r="B37" t="s">
        <v>624</v>
      </c>
      <c r="C37">
        <v>186.61</v>
      </c>
      <c r="D37">
        <v>320.48</v>
      </c>
      <c r="E37">
        <v>31.81</v>
      </c>
      <c r="F37">
        <v>352.29</v>
      </c>
      <c r="J37" t="s">
        <v>639</v>
      </c>
      <c r="K37" t="s">
        <v>662</v>
      </c>
      <c r="N37" t="s">
        <v>625</v>
      </c>
      <c r="O37" s="200" t="str">
        <f>VLOOKUP(A37,[10]Puma!K:T,10,FALSE)</f>
        <v>010000069412574201832</v>
      </c>
      <c r="P37" s="200">
        <v>2022</v>
      </c>
      <c r="Q37" s="200" t="s">
        <v>637</v>
      </c>
      <c r="R37" s="232">
        <f t="shared" si="0"/>
        <v>349.90999999999997</v>
      </c>
      <c r="S37" s="232">
        <f t="shared" si="1"/>
        <v>2.3800000000000523</v>
      </c>
    </row>
    <row r="38" spans="1:19" ht="15.6" x14ac:dyDescent="0.3">
      <c r="O38" s="200"/>
      <c r="P38" s="200"/>
      <c r="Q38" s="200"/>
      <c r="R38" s="232"/>
      <c r="S38" s="232"/>
    </row>
    <row r="39" spans="1:19" ht="15.6" x14ac:dyDescent="0.3">
      <c r="O39" s="200"/>
      <c r="P39" s="200"/>
      <c r="Q39" s="200"/>
      <c r="R39" s="232"/>
      <c r="S39" s="232"/>
    </row>
    <row r="40" spans="1:19" ht="15.6" x14ac:dyDescent="0.3">
      <c r="C40" s="199"/>
      <c r="O40" s="200"/>
      <c r="P40" s="200"/>
      <c r="Q40" s="200"/>
      <c r="R40" s="232"/>
      <c r="S40" s="232"/>
    </row>
    <row r="41" spans="1:19" ht="15.6" x14ac:dyDescent="0.3">
      <c r="C41">
        <f>SUM(C2:C40)</f>
        <v>8694.5</v>
      </c>
      <c r="F41" s="199">
        <f>SUM(F2:F40)</f>
        <v>19510.660000000003</v>
      </c>
      <c r="O41" s="200"/>
      <c r="P41" s="200"/>
      <c r="Q41" s="200"/>
      <c r="R41" s="200"/>
      <c r="S41" s="200"/>
    </row>
    <row r="42" spans="1:19" ht="15.6" x14ac:dyDescent="0.3">
      <c r="O42" s="200"/>
      <c r="P42" s="200"/>
      <c r="Q42" s="200"/>
      <c r="R42" s="200"/>
      <c r="S42" s="200"/>
    </row>
    <row r="43" spans="1:19" ht="15.6" x14ac:dyDescent="0.3">
      <c r="O43" s="200"/>
      <c r="P43" s="200"/>
      <c r="Q43" s="200"/>
      <c r="R43" s="200"/>
      <c r="S43" s="200"/>
    </row>
    <row r="44" spans="1:19" ht="15.6" x14ac:dyDescent="0.3">
      <c r="L44">
        <f>SUM(L2:L43)</f>
        <v>0</v>
      </c>
      <c r="R44" s="200">
        <f>SUM(R2:R43)</f>
        <v>19466.04</v>
      </c>
      <c r="S44" s="200">
        <f>SUM(S2:S43)</f>
        <v>44.620000000000339</v>
      </c>
    </row>
    <row r="45" spans="1:19" ht="15.6" x14ac:dyDescent="0.3">
      <c r="R45" s="200">
        <f>R44/110*100</f>
        <v>17696.400000000001</v>
      </c>
      <c r="S45" s="200">
        <f>+S44+R44</f>
        <v>19510.66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902B5-F088-4856-AE34-0CEE34503F1B}">
  <dimension ref="A1:V45"/>
  <sheetViews>
    <sheetView topLeftCell="A10" workbookViewId="0">
      <selection activeCell="C42" sqref="C42"/>
    </sheetView>
  </sheetViews>
  <sheetFormatPr defaultRowHeight="14.4" x14ac:dyDescent="0.3"/>
  <cols>
    <col min="1" max="1" width="12" customWidth="1"/>
    <col min="2" max="2" width="15" customWidth="1"/>
    <col min="9" max="9" width="11.109375" bestFit="1" customWidth="1"/>
    <col min="12" max="12" width="12.44140625" customWidth="1"/>
    <col min="15" max="15" width="27.5546875" customWidth="1"/>
    <col min="16" max="16" width="16.88671875" customWidth="1"/>
    <col min="17" max="17" width="11.109375" customWidth="1"/>
    <col min="18" max="18" width="10.109375" customWidth="1"/>
    <col min="19" max="19" width="17.44140625" customWidth="1"/>
  </cols>
  <sheetData>
    <row r="1" spans="1:22" x14ac:dyDescent="0.3">
      <c r="A1" s="198" t="s">
        <v>613</v>
      </c>
      <c r="B1" s="198" t="s">
        <v>614</v>
      </c>
      <c r="C1" s="198" t="s">
        <v>615</v>
      </c>
      <c r="D1" s="198" t="s">
        <v>616</v>
      </c>
      <c r="E1" s="198" t="s">
        <v>617</v>
      </c>
      <c r="F1" s="198" t="s">
        <v>618</v>
      </c>
      <c r="G1" s="198"/>
      <c r="H1" s="201" t="s">
        <v>627</v>
      </c>
      <c r="I1" s="201" t="s">
        <v>628</v>
      </c>
      <c r="J1" s="201" t="s">
        <v>629</v>
      </c>
      <c r="K1" s="201" t="s">
        <v>635</v>
      </c>
      <c r="L1" s="201" t="s">
        <v>630</v>
      </c>
      <c r="M1" s="201" t="s">
        <v>631</v>
      </c>
      <c r="N1" s="201" t="s">
        <v>632</v>
      </c>
      <c r="O1" s="201" t="s">
        <v>633</v>
      </c>
      <c r="P1" s="201" t="s">
        <v>634</v>
      </c>
      <c r="Q1" s="201" t="s">
        <v>636</v>
      </c>
      <c r="R1" s="198" t="s">
        <v>619</v>
      </c>
      <c r="S1" s="198" t="s">
        <v>620</v>
      </c>
      <c r="T1" s="198"/>
      <c r="U1" s="198"/>
      <c r="V1" s="202"/>
    </row>
    <row r="2" spans="1:22" ht="15.6" x14ac:dyDescent="0.3">
      <c r="A2">
        <v>50144988</v>
      </c>
      <c r="B2" t="s">
        <v>603</v>
      </c>
      <c r="C2" s="199">
        <v>58.52</v>
      </c>
      <c r="D2">
        <v>106.86</v>
      </c>
      <c r="E2">
        <v>10.64</v>
      </c>
      <c r="F2">
        <v>117.5</v>
      </c>
      <c r="J2" s="200" t="s">
        <v>659</v>
      </c>
      <c r="K2" t="s">
        <v>662</v>
      </c>
      <c r="N2" t="s">
        <v>625</v>
      </c>
      <c r="O2" s="200" t="str">
        <f>VLOOKUP(A2,[10]Puma!K:T,10,FALSE)</f>
        <v>010000069412574205515</v>
      </c>
      <c r="P2" s="200">
        <v>2022</v>
      </c>
      <c r="Q2" s="200" t="s">
        <v>637</v>
      </c>
      <c r="R2" s="232">
        <f>E2*11</f>
        <v>117.04</v>
      </c>
      <c r="S2" s="232">
        <f>SUM(F2-R2)</f>
        <v>0.45999999999999375</v>
      </c>
    </row>
    <row r="3" spans="1:22" ht="15.6" x14ac:dyDescent="0.3">
      <c r="A3">
        <v>51703071</v>
      </c>
      <c r="B3" s="199" t="s">
        <v>606</v>
      </c>
      <c r="C3">
        <v>239.1</v>
      </c>
      <c r="D3">
        <v>433.74</v>
      </c>
      <c r="E3">
        <v>43.24</v>
      </c>
      <c r="F3">
        <v>476.98</v>
      </c>
      <c r="J3" s="200" t="s">
        <v>659</v>
      </c>
      <c r="K3" t="s">
        <v>662</v>
      </c>
      <c r="N3" t="s">
        <v>625</v>
      </c>
      <c r="O3" s="200" t="str">
        <f>VLOOKUP(A3,[10]Puma!K:T,10,FALSE)</f>
        <v>010000069452574213470</v>
      </c>
      <c r="P3" s="200">
        <v>2022</v>
      </c>
      <c r="Q3" s="200" t="s">
        <v>637</v>
      </c>
      <c r="R3" s="232">
        <f t="shared" ref="R3:R34" si="0">E3*11</f>
        <v>475.64000000000004</v>
      </c>
      <c r="S3" s="232">
        <f t="shared" ref="S3:S34" si="1">SUM(F3-R3)</f>
        <v>1.339999999999975</v>
      </c>
    </row>
    <row r="4" spans="1:22" ht="15.6" x14ac:dyDescent="0.3">
      <c r="A4">
        <v>52395216</v>
      </c>
      <c r="B4" t="s">
        <v>621</v>
      </c>
      <c r="C4">
        <v>227.21</v>
      </c>
      <c r="D4">
        <v>442.66</v>
      </c>
      <c r="E4">
        <v>44.12</v>
      </c>
      <c r="F4">
        <v>486.78</v>
      </c>
      <c r="J4" s="200" t="s">
        <v>659</v>
      </c>
      <c r="K4" t="s">
        <v>662</v>
      </c>
      <c r="N4" t="s">
        <v>625</v>
      </c>
      <c r="O4" s="200" t="str">
        <f>VLOOKUP(A4,[10]Puma!K:T,10,FALSE)</f>
        <v>010000069412574201829</v>
      </c>
      <c r="P4" s="200">
        <v>2022</v>
      </c>
      <c r="Q4" s="200" t="s">
        <v>637</v>
      </c>
      <c r="R4" s="232">
        <f t="shared" si="0"/>
        <v>485.32</v>
      </c>
      <c r="S4" s="232">
        <f t="shared" si="1"/>
        <v>1.4599999999999795</v>
      </c>
    </row>
    <row r="5" spans="1:22" ht="15.6" x14ac:dyDescent="0.3">
      <c r="A5">
        <v>56398273</v>
      </c>
      <c r="B5" t="s">
        <v>51</v>
      </c>
      <c r="C5">
        <v>56.98</v>
      </c>
      <c r="D5">
        <v>108.19</v>
      </c>
      <c r="E5">
        <v>10.77</v>
      </c>
      <c r="F5">
        <v>118.96</v>
      </c>
      <c r="J5" s="200" t="s">
        <v>659</v>
      </c>
      <c r="K5" t="s">
        <v>662</v>
      </c>
      <c r="N5" t="s">
        <v>625</v>
      </c>
      <c r="O5" s="200" t="str">
        <f>VLOOKUP(A5,[10]Puma!K:T,10,FALSE)</f>
        <v>010000026912574200000</v>
      </c>
      <c r="P5" s="200">
        <v>2022</v>
      </c>
      <c r="Q5" s="200" t="s">
        <v>637</v>
      </c>
      <c r="R5" s="232">
        <f t="shared" si="0"/>
        <v>118.47</v>
      </c>
      <c r="S5" s="232">
        <f t="shared" si="1"/>
        <v>0.48999999999999488</v>
      </c>
    </row>
    <row r="6" spans="1:22" ht="15.6" x14ac:dyDescent="0.3">
      <c r="A6">
        <v>59926906</v>
      </c>
      <c r="B6" t="s">
        <v>79</v>
      </c>
      <c r="C6">
        <v>35.299999999999997</v>
      </c>
      <c r="D6">
        <v>59.52</v>
      </c>
      <c r="E6" s="199">
        <v>5.9</v>
      </c>
      <c r="F6">
        <v>65.42</v>
      </c>
      <c r="J6" s="200" t="s">
        <v>659</v>
      </c>
      <c r="K6" t="s">
        <v>662</v>
      </c>
      <c r="N6" t="s">
        <v>625</v>
      </c>
      <c r="O6" s="200" t="str">
        <f>VLOOKUP(A6,[10]Puma!K:T,10,FALSE)</f>
        <v>010000029612574210931</v>
      </c>
      <c r="P6" s="200">
        <v>2022</v>
      </c>
      <c r="Q6" s="200" t="s">
        <v>637</v>
      </c>
      <c r="R6" s="232">
        <f t="shared" si="0"/>
        <v>64.900000000000006</v>
      </c>
      <c r="S6" s="232">
        <f t="shared" si="1"/>
        <v>0.51999999999999602</v>
      </c>
    </row>
    <row r="7" spans="1:22" ht="15.6" x14ac:dyDescent="0.3">
      <c r="A7">
        <v>18843705</v>
      </c>
      <c r="B7" t="s">
        <v>622</v>
      </c>
      <c r="C7">
        <v>340.96</v>
      </c>
      <c r="D7">
        <v>649.47</v>
      </c>
      <c r="E7">
        <v>64.64</v>
      </c>
      <c r="F7">
        <v>714.11</v>
      </c>
      <c r="J7" s="200" t="s">
        <v>659</v>
      </c>
      <c r="K7" t="s">
        <v>662</v>
      </c>
      <c r="N7" t="s">
        <v>625</v>
      </c>
      <c r="O7" s="200" t="str">
        <f>VLOOKUP(A7,[10]Puma!K:T,10,FALSE)</f>
        <v>010000069412574205518</v>
      </c>
      <c r="P7" s="200">
        <v>2022</v>
      </c>
      <c r="Q7" s="200" t="s">
        <v>637</v>
      </c>
      <c r="R7" s="232">
        <f t="shared" si="0"/>
        <v>711.04</v>
      </c>
      <c r="S7" s="232">
        <f t="shared" si="1"/>
        <v>3.07000000000005</v>
      </c>
    </row>
    <row r="8" spans="1:22" ht="15.6" x14ac:dyDescent="0.3">
      <c r="A8">
        <v>21483721</v>
      </c>
      <c r="B8" s="199" t="s">
        <v>157</v>
      </c>
      <c r="C8" s="199">
        <v>61.52</v>
      </c>
      <c r="D8">
        <v>109.5</v>
      </c>
      <c r="E8">
        <v>10.9</v>
      </c>
      <c r="F8">
        <v>120.4</v>
      </c>
      <c r="H8" s="199"/>
      <c r="J8" s="200" t="s">
        <v>659</v>
      </c>
      <c r="K8" t="s">
        <v>662</v>
      </c>
      <c r="N8" t="s">
        <v>625</v>
      </c>
      <c r="O8" s="200" t="str">
        <f>VLOOKUP(A8,[10]Puma!K:T,10,FALSE)</f>
        <v>010000069452574201623</v>
      </c>
      <c r="P8" s="200">
        <v>2022</v>
      </c>
      <c r="Q8" s="200" t="s">
        <v>637</v>
      </c>
      <c r="R8" s="232">
        <f t="shared" si="0"/>
        <v>119.9</v>
      </c>
      <c r="S8" s="232">
        <f t="shared" si="1"/>
        <v>0.5</v>
      </c>
    </row>
    <row r="9" spans="1:22" ht="15.6" x14ac:dyDescent="0.3">
      <c r="A9">
        <v>23982316</v>
      </c>
      <c r="B9" t="s">
        <v>188</v>
      </c>
      <c r="C9">
        <v>248.31</v>
      </c>
      <c r="D9" s="199">
        <v>471.1</v>
      </c>
      <c r="E9">
        <v>46.96</v>
      </c>
      <c r="F9">
        <v>518.05999999999995</v>
      </c>
      <c r="J9" t="s">
        <v>639</v>
      </c>
      <c r="K9" t="s">
        <v>662</v>
      </c>
      <c r="N9" t="s">
        <v>625</v>
      </c>
      <c r="O9" s="200" t="str">
        <f>VLOOKUP(A9,[10]Puma!K:T,10,FALSE)</f>
        <v>010000036312574200000</v>
      </c>
      <c r="P9" s="200">
        <v>2022</v>
      </c>
      <c r="Q9" s="200" t="s">
        <v>637</v>
      </c>
      <c r="R9" s="232">
        <f t="shared" si="0"/>
        <v>516.56000000000006</v>
      </c>
      <c r="S9" s="232">
        <f t="shared" si="1"/>
        <v>1.4999999999998863</v>
      </c>
    </row>
    <row r="10" spans="1:22" ht="15.6" x14ac:dyDescent="0.3">
      <c r="A10">
        <v>25701912</v>
      </c>
      <c r="B10" t="s">
        <v>205</v>
      </c>
      <c r="C10" s="199">
        <v>366.6</v>
      </c>
      <c r="D10" s="199">
        <v>681.17</v>
      </c>
      <c r="E10">
        <v>67.959999999999994</v>
      </c>
      <c r="F10" s="199">
        <v>749.13</v>
      </c>
      <c r="J10" t="s">
        <v>639</v>
      </c>
      <c r="K10" t="s">
        <v>662</v>
      </c>
      <c r="N10" t="s">
        <v>625</v>
      </c>
      <c r="O10" s="200" t="str">
        <f>VLOOKUP(A10,[10]Puma!K:T,10,FALSE)</f>
        <v>010000036312574200000</v>
      </c>
      <c r="P10" s="200">
        <v>2022</v>
      </c>
      <c r="Q10" s="200" t="s">
        <v>637</v>
      </c>
      <c r="R10" s="232">
        <f t="shared" si="0"/>
        <v>747.56</v>
      </c>
      <c r="S10" s="232">
        <f t="shared" si="1"/>
        <v>1.57000000000005</v>
      </c>
    </row>
    <row r="11" spans="1:22" ht="15.6" x14ac:dyDescent="0.3">
      <c r="A11">
        <v>50199883</v>
      </c>
      <c r="B11" t="s">
        <v>234</v>
      </c>
      <c r="C11">
        <v>61.57</v>
      </c>
      <c r="D11">
        <v>90.68</v>
      </c>
      <c r="E11">
        <v>8.9700000000000006</v>
      </c>
      <c r="F11">
        <v>99.65</v>
      </c>
      <c r="J11" t="s">
        <v>639</v>
      </c>
      <c r="K11" t="s">
        <v>662</v>
      </c>
      <c r="N11" t="s">
        <v>625</v>
      </c>
      <c r="O11" s="200" t="str">
        <f>VLOOKUP(A11,[10]Puma!K:T,10,FALSE)</f>
        <v>010000069452574201612</v>
      </c>
      <c r="P11" s="200">
        <v>2022</v>
      </c>
      <c r="Q11" s="200" t="s">
        <v>637</v>
      </c>
      <c r="R11" s="232">
        <f t="shared" si="0"/>
        <v>98.67</v>
      </c>
      <c r="S11" s="232">
        <f t="shared" si="1"/>
        <v>0.98000000000000398</v>
      </c>
    </row>
    <row r="12" spans="1:22" ht="15.6" x14ac:dyDescent="0.3">
      <c r="A12">
        <v>50979037</v>
      </c>
      <c r="B12" s="199" t="s">
        <v>240</v>
      </c>
      <c r="C12">
        <v>284.72000000000003</v>
      </c>
      <c r="D12">
        <v>549.53</v>
      </c>
      <c r="E12">
        <v>54.85</v>
      </c>
      <c r="F12">
        <v>604.38</v>
      </c>
      <c r="J12" t="s">
        <v>639</v>
      </c>
      <c r="K12" t="s">
        <v>662</v>
      </c>
      <c r="N12" t="s">
        <v>625</v>
      </c>
      <c r="O12" s="200" t="str">
        <f>VLOOKUP(A12,[10]Puma!K:T,10,FALSE)</f>
        <v>010000069452574215008</v>
      </c>
      <c r="P12" s="200">
        <v>2022</v>
      </c>
      <c r="Q12" s="200" t="s">
        <v>637</v>
      </c>
      <c r="R12" s="232">
        <f t="shared" si="0"/>
        <v>603.35</v>
      </c>
      <c r="S12" s="232">
        <f t="shared" si="1"/>
        <v>1.0299999999999727</v>
      </c>
    </row>
    <row r="13" spans="1:22" ht="15.6" x14ac:dyDescent="0.3">
      <c r="A13">
        <v>51513348</v>
      </c>
      <c r="B13" t="s">
        <v>244</v>
      </c>
      <c r="C13">
        <v>113.39</v>
      </c>
      <c r="D13">
        <v>213.07</v>
      </c>
      <c r="E13">
        <v>21.3</v>
      </c>
      <c r="F13">
        <v>234.37</v>
      </c>
      <c r="J13" t="s">
        <v>639</v>
      </c>
      <c r="K13" t="s">
        <v>662</v>
      </c>
      <c r="N13" t="s">
        <v>625</v>
      </c>
      <c r="O13" s="200" t="str">
        <f>VLOOKUP(A13,[10]Puma!K:T,10,FALSE)</f>
        <v>010000069452574201837</v>
      </c>
      <c r="P13" s="200">
        <v>2022</v>
      </c>
      <c r="Q13" s="200" t="s">
        <v>637</v>
      </c>
      <c r="R13" s="232">
        <f t="shared" si="0"/>
        <v>234.3</v>
      </c>
      <c r="S13" s="232">
        <f t="shared" si="1"/>
        <v>6.9999999999993179E-2</v>
      </c>
    </row>
    <row r="14" spans="1:22" ht="15.6" x14ac:dyDescent="0.3">
      <c r="A14">
        <v>51792264</v>
      </c>
      <c r="B14" t="s">
        <v>248</v>
      </c>
      <c r="C14">
        <v>408.84</v>
      </c>
      <c r="D14">
        <v>762.2</v>
      </c>
      <c r="E14">
        <v>75.92</v>
      </c>
      <c r="F14">
        <v>838.12</v>
      </c>
      <c r="J14" t="s">
        <v>639</v>
      </c>
      <c r="K14" t="s">
        <v>662</v>
      </c>
      <c r="N14" t="s">
        <v>625</v>
      </c>
      <c r="O14" s="200" t="str">
        <f>VLOOKUP(A14,[10]Puma!K:T,10,FALSE)</f>
        <v>010000069452574201619</v>
      </c>
      <c r="P14" s="200">
        <v>2022</v>
      </c>
      <c r="Q14" s="200" t="s">
        <v>637</v>
      </c>
      <c r="R14" s="232">
        <f t="shared" si="0"/>
        <v>835.12</v>
      </c>
      <c r="S14" s="232">
        <f t="shared" si="1"/>
        <v>3</v>
      </c>
    </row>
    <row r="15" spans="1:22" ht="15.6" x14ac:dyDescent="0.3">
      <c r="A15">
        <v>52341178</v>
      </c>
      <c r="B15" t="s">
        <v>262</v>
      </c>
      <c r="C15">
        <v>169.3</v>
      </c>
      <c r="D15">
        <v>316.05</v>
      </c>
      <c r="E15">
        <v>31.61</v>
      </c>
      <c r="F15">
        <v>347.66</v>
      </c>
      <c r="J15" t="s">
        <v>639</v>
      </c>
      <c r="K15" t="s">
        <v>662</v>
      </c>
      <c r="N15" t="s">
        <v>625</v>
      </c>
      <c r="O15" s="200" t="str">
        <f>VLOOKUP(A15,[10]Puma!K:T,10,FALSE)</f>
        <v>010000069452574201834</v>
      </c>
      <c r="P15" s="200">
        <v>2022</v>
      </c>
      <c r="Q15" s="200" t="s">
        <v>637</v>
      </c>
      <c r="R15" s="232">
        <f t="shared" si="0"/>
        <v>347.71</v>
      </c>
      <c r="S15" s="232">
        <f t="shared" si="1"/>
        <v>-4.9999999999954525E-2</v>
      </c>
    </row>
    <row r="16" spans="1:22" ht="15.6" x14ac:dyDescent="0.3">
      <c r="A16">
        <v>54212526</v>
      </c>
      <c r="B16" t="s">
        <v>270</v>
      </c>
      <c r="C16">
        <v>284.54000000000002</v>
      </c>
      <c r="D16">
        <v>542.28</v>
      </c>
      <c r="E16">
        <v>54.01</v>
      </c>
      <c r="F16">
        <v>596.29</v>
      </c>
      <c r="J16" t="s">
        <v>639</v>
      </c>
      <c r="K16" t="s">
        <v>662</v>
      </c>
      <c r="N16" t="s">
        <v>625</v>
      </c>
      <c r="O16" s="200" t="str">
        <f>VLOOKUP(A16,[10]Puma!K:T,10,FALSE)</f>
        <v>010000022112574200000</v>
      </c>
      <c r="P16" s="200">
        <v>2022</v>
      </c>
      <c r="Q16" s="200" t="s">
        <v>637</v>
      </c>
      <c r="R16" s="232">
        <f t="shared" si="0"/>
        <v>594.11</v>
      </c>
      <c r="S16" s="232">
        <f t="shared" si="1"/>
        <v>2.17999999999995</v>
      </c>
    </row>
    <row r="17" spans="1:19" ht="15.6" x14ac:dyDescent="0.3">
      <c r="A17">
        <v>55678824</v>
      </c>
      <c r="B17" t="s">
        <v>275</v>
      </c>
      <c r="C17">
        <v>110.56</v>
      </c>
      <c r="D17">
        <v>223.53</v>
      </c>
      <c r="E17">
        <v>22.3</v>
      </c>
      <c r="F17">
        <v>245.83</v>
      </c>
      <c r="J17" t="s">
        <v>639</v>
      </c>
      <c r="K17" t="s">
        <v>662</v>
      </c>
      <c r="N17" t="s">
        <v>625</v>
      </c>
      <c r="O17" s="200" t="str">
        <f>VLOOKUP(A17,[10]Puma!K:T,10,FALSE)</f>
        <v>010000069452574200821</v>
      </c>
      <c r="P17" s="200">
        <v>2022</v>
      </c>
      <c r="Q17" s="200" t="s">
        <v>637</v>
      </c>
      <c r="R17" s="232">
        <f t="shared" si="0"/>
        <v>245.3</v>
      </c>
      <c r="S17" s="232">
        <f t="shared" si="1"/>
        <v>0.53000000000000114</v>
      </c>
    </row>
    <row r="18" spans="1:19" ht="15.6" x14ac:dyDescent="0.3">
      <c r="A18">
        <v>57690058</v>
      </c>
      <c r="B18" t="s">
        <v>292</v>
      </c>
      <c r="C18">
        <v>305.97000000000003</v>
      </c>
      <c r="D18">
        <v>615.04999999999995</v>
      </c>
      <c r="E18">
        <v>61.2</v>
      </c>
      <c r="F18">
        <v>676.25</v>
      </c>
      <c r="J18" t="s">
        <v>639</v>
      </c>
      <c r="K18" t="s">
        <v>662</v>
      </c>
      <c r="N18" t="s">
        <v>625</v>
      </c>
      <c r="O18" s="200" t="str">
        <f>VLOOKUP(A18,[10]Puma!K:T,10,FALSE)</f>
        <v>010000069452574201620</v>
      </c>
      <c r="P18" s="200">
        <v>2022</v>
      </c>
      <c r="Q18" s="200" t="s">
        <v>637</v>
      </c>
      <c r="R18" s="232">
        <f t="shared" si="0"/>
        <v>673.2</v>
      </c>
      <c r="S18" s="232">
        <f t="shared" si="1"/>
        <v>3.0499999999999545</v>
      </c>
    </row>
    <row r="19" spans="1:19" ht="15.6" x14ac:dyDescent="0.3">
      <c r="A19">
        <v>57940180</v>
      </c>
      <c r="B19" t="s">
        <v>658</v>
      </c>
      <c r="C19">
        <v>48.76</v>
      </c>
      <c r="D19">
        <v>88.52</v>
      </c>
      <c r="E19">
        <v>8.86</v>
      </c>
      <c r="F19">
        <v>97.38</v>
      </c>
      <c r="J19" t="s">
        <v>639</v>
      </c>
      <c r="K19" t="s">
        <v>662</v>
      </c>
      <c r="N19" t="s">
        <v>625</v>
      </c>
      <c r="O19" s="200" t="str">
        <f>VLOOKUP(A19,[10]Puma!K:T,10,FALSE)</f>
        <v>010000069412574205513</v>
      </c>
      <c r="P19" s="200">
        <v>2022</v>
      </c>
      <c r="Q19" s="200" t="s">
        <v>637</v>
      </c>
      <c r="R19" s="232">
        <f t="shared" si="0"/>
        <v>97.46</v>
      </c>
      <c r="S19" s="232">
        <f t="shared" si="1"/>
        <v>-7.9999999999998295E-2</v>
      </c>
    </row>
    <row r="20" spans="1:19" ht="15.6" x14ac:dyDescent="0.3">
      <c r="A20">
        <v>59114834</v>
      </c>
      <c r="B20">
        <v>9403</v>
      </c>
      <c r="C20">
        <v>25.18</v>
      </c>
      <c r="D20">
        <v>43.53</v>
      </c>
      <c r="E20">
        <v>4.3</v>
      </c>
      <c r="F20">
        <v>47.83</v>
      </c>
      <c r="J20" t="s">
        <v>639</v>
      </c>
      <c r="K20" t="s">
        <v>662</v>
      </c>
      <c r="N20" t="s">
        <v>625</v>
      </c>
      <c r="O20" s="200" t="str">
        <f>VLOOKUP(A20,[10]Puma!K:T,10,FALSE)</f>
        <v>010000069452574212154</v>
      </c>
      <c r="P20" s="200">
        <v>2022</v>
      </c>
      <c r="Q20" s="200" t="s">
        <v>637</v>
      </c>
      <c r="R20" s="232">
        <f t="shared" si="0"/>
        <v>47.3</v>
      </c>
      <c r="S20" s="232">
        <f t="shared" si="1"/>
        <v>0.53000000000000114</v>
      </c>
    </row>
    <row r="21" spans="1:19" ht="15.6" x14ac:dyDescent="0.3">
      <c r="A21">
        <v>59189919</v>
      </c>
      <c r="B21" t="s">
        <v>623</v>
      </c>
      <c r="C21">
        <v>661.53</v>
      </c>
      <c r="D21" s="199">
        <v>1219.55</v>
      </c>
      <c r="E21">
        <v>121.86</v>
      </c>
      <c r="F21" s="199">
        <v>1341.41</v>
      </c>
      <c r="J21" t="s">
        <v>639</v>
      </c>
      <c r="K21" t="s">
        <v>662</v>
      </c>
      <c r="N21" t="s">
        <v>625</v>
      </c>
      <c r="O21" s="200" t="str">
        <f>VLOOKUP(A21,[10]Puma!K:T,10,FALSE)</f>
        <v>010000069452574201835</v>
      </c>
      <c r="P21" s="200">
        <v>2022</v>
      </c>
      <c r="Q21" s="200" t="s">
        <v>637</v>
      </c>
      <c r="R21" s="232">
        <f t="shared" si="0"/>
        <v>1340.46</v>
      </c>
      <c r="S21" s="232">
        <f t="shared" si="1"/>
        <v>0.95000000000004547</v>
      </c>
    </row>
    <row r="22" spans="1:19" ht="15.6" x14ac:dyDescent="0.3">
      <c r="A22">
        <v>59358969</v>
      </c>
      <c r="B22" t="s">
        <v>300</v>
      </c>
      <c r="C22">
        <v>65.67</v>
      </c>
      <c r="D22">
        <v>109.11</v>
      </c>
      <c r="E22">
        <v>10.86</v>
      </c>
      <c r="F22">
        <v>119.97</v>
      </c>
      <c r="J22" t="s">
        <v>639</v>
      </c>
      <c r="K22" t="s">
        <v>662</v>
      </c>
      <c r="N22" t="s">
        <v>625</v>
      </c>
      <c r="O22" s="200" t="str">
        <f>VLOOKUP(A22,[10]Puma!K:T,10,FALSE)</f>
        <v>010000069412574202269</v>
      </c>
      <c r="P22" s="200">
        <v>2022</v>
      </c>
      <c r="Q22" s="200" t="s">
        <v>637</v>
      </c>
      <c r="R22" s="232">
        <f t="shared" si="0"/>
        <v>119.46</v>
      </c>
      <c r="S22" s="232">
        <f t="shared" si="1"/>
        <v>0.51000000000000512</v>
      </c>
    </row>
    <row r="23" spans="1:19" ht="15.6" x14ac:dyDescent="0.3">
      <c r="A23">
        <v>60165833</v>
      </c>
      <c r="B23" t="s">
        <v>306</v>
      </c>
      <c r="C23">
        <v>79.569999999999993</v>
      </c>
      <c r="D23">
        <v>160.4</v>
      </c>
      <c r="E23">
        <v>15.99</v>
      </c>
      <c r="F23">
        <v>176.39</v>
      </c>
      <c r="J23" t="s">
        <v>639</v>
      </c>
      <c r="K23" t="s">
        <v>662</v>
      </c>
      <c r="N23" t="s">
        <v>625</v>
      </c>
      <c r="O23" s="200" t="str">
        <f>VLOOKUP(A23,[10]Puma!K:T,10,FALSE)</f>
        <v>010000069412574201624</v>
      </c>
      <c r="P23" s="200">
        <v>2022</v>
      </c>
      <c r="Q23" s="200" t="s">
        <v>637</v>
      </c>
      <c r="R23" s="232">
        <f t="shared" si="0"/>
        <v>175.89000000000001</v>
      </c>
      <c r="S23" s="232">
        <f t="shared" si="1"/>
        <v>0.49999999999997158</v>
      </c>
    </row>
    <row r="24" spans="1:19" ht="15.6" x14ac:dyDescent="0.3">
      <c r="A24">
        <v>60218475</v>
      </c>
      <c r="B24" s="199" t="s">
        <v>310</v>
      </c>
      <c r="C24">
        <v>53.51</v>
      </c>
      <c r="D24" s="199">
        <v>106.52</v>
      </c>
      <c r="E24">
        <v>10.6</v>
      </c>
      <c r="F24">
        <v>117.12</v>
      </c>
      <c r="J24" t="s">
        <v>639</v>
      </c>
      <c r="K24" t="s">
        <v>662</v>
      </c>
      <c r="N24" t="s">
        <v>625</v>
      </c>
      <c r="O24" s="200" t="str">
        <f>VLOOKUP(A24,[10]Puma!K:T,10,FALSE)</f>
        <v>010000069452574208204</v>
      </c>
      <c r="P24" s="200">
        <v>2022</v>
      </c>
      <c r="Q24" s="200" t="s">
        <v>637</v>
      </c>
      <c r="R24" s="232">
        <f t="shared" si="0"/>
        <v>116.6</v>
      </c>
      <c r="S24" s="232">
        <f t="shared" si="1"/>
        <v>0.52000000000001023</v>
      </c>
    </row>
    <row r="25" spans="1:19" ht="15.6" x14ac:dyDescent="0.3">
      <c r="A25">
        <v>60355558</v>
      </c>
      <c r="B25" t="s">
        <v>314</v>
      </c>
      <c r="C25">
        <v>397.42</v>
      </c>
      <c r="D25">
        <v>731.45</v>
      </c>
      <c r="E25">
        <v>73.09</v>
      </c>
      <c r="F25">
        <v>804.54</v>
      </c>
      <c r="J25" t="s">
        <v>639</v>
      </c>
      <c r="K25" t="s">
        <v>662</v>
      </c>
      <c r="N25" t="s">
        <v>625</v>
      </c>
      <c r="O25" s="200" t="str">
        <f>VLOOKUP(A25,[10]Puma!K:T,10,FALSE)</f>
        <v>010000069452574201834</v>
      </c>
      <c r="P25" s="200">
        <v>2022</v>
      </c>
      <c r="Q25" s="200" t="s">
        <v>637</v>
      </c>
      <c r="R25" s="232">
        <f t="shared" si="0"/>
        <v>803.99</v>
      </c>
      <c r="S25" s="232">
        <f t="shared" si="1"/>
        <v>0.54999999999995453</v>
      </c>
    </row>
    <row r="26" spans="1:19" ht="15.6" x14ac:dyDescent="0.3">
      <c r="A26">
        <v>61552500</v>
      </c>
      <c r="B26" t="s">
        <v>329</v>
      </c>
      <c r="C26">
        <v>77.040000000000006</v>
      </c>
      <c r="D26">
        <v>149.61000000000001</v>
      </c>
      <c r="E26">
        <v>14.91</v>
      </c>
      <c r="F26">
        <v>164.52</v>
      </c>
      <c r="J26" t="s">
        <v>639</v>
      </c>
      <c r="K26" t="s">
        <v>662</v>
      </c>
      <c r="N26" t="s">
        <v>625</v>
      </c>
      <c r="O26" s="200" t="str">
        <f>VLOOKUP(A26,[10]Puma!K:T,10,FALSE)</f>
        <v>010000069412574205510</v>
      </c>
      <c r="P26" s="200">
        <v>2022</v>
      </c>
      <c r="Q26" s="200" t="s">
        <v>637</v>
      </c>
      <c r="R26" s="232">
        <f t="shared" si="0"/>
        <v>164.01</v>
      </c>
      <c r="S26" s="232">
        <f t="shared" si="1"/>
        <v>0.51000000000001933</v>
      </c>
    </row>
    <row r="27" spans="1:19" ht="15.6" x14ac:dyDescent="0.3">
      <c r="A27">
        <v>61635289</v>
      </c>
      <c r="B27" t="s">
        <v>183</v>
      </c>
      <c r="C27">
        <v>265.16000000000003</v>
      </c>
      <c r="D27">
        <v>458.65</v>
      </c>
      <c r="E27">
        <v>45.76</v>
      </c>
      <c r="F27">
        <v>504.41</v>
      </c>
      <c r="J27" t="s">
        <v>639</v>
      </c>
      <c r="K27" t="s">
        <v>662</v>
      </c>
      <c r="N27" t="s">
        <v>625</v>
      </c>
      <c r="O27" s="200" t="str">
        <f>VLOOKUP(A27,[10]Puma!K:T,10,FALSE)</f>
        <v>010000069452574201835</v>
      </c>
      <c r="P27" s="200">
        <v>2022</v>
      </c>
      <c r="Q27" s="200" t="s">
        <v>637</v>
      </c>
      <c r="R27" s="232">
        <f t="shared" si="0"/>
        <v>503.35999999999996</v>
      </c>
      <c r="S27" s="232">
        <f t="shared" si="1"/>
        <v>1.0500000000000682</v>
      </c>
    </row>
    <row r="28" spans="1:19" ht="15.6" x14ac:dyDescent="0.3">
      <c r="A28">
        <v>61796156</v>
      </c>
      <c r="B28" s="199" t="s">
        <v>338</v>
      </c>
      <c r="C28">
        <v>45.07</v>
      </c>
      <c r="D28">
        <v>80.59</v>
      </c>
      <c r="E28">
        <v>8.06</v>
      </c>
      <c r="F28">
        <v>88.65</v>
      </c>
      <c r="J28" t="s">
        <v>639</v>
      </c>
      <c r="K28" t="s">
        <v>662</v>
      </c>
      <c r="N28" t="s">
        <v>625</v>
      </c>
      <c r="O28" s="200" t="str">
        <f>VLOOKUP(A28,[10]Puma!K:T,10,FALSE)</f>
        <v>010000069452574202273</v>
      </c>
      <c r="P28" s="200">
        <v>2022</v>
      </c>
      <c r="Q28" s="200" t="s">
        <v>637</v>
      </c>
      <c r="R28" s="232">
        <f t="shared" si="0"/>
        <v>88.660000000000011</v>
      </c>
      <c r="S28" s="232">
        <f t="shared" si="1"/>
        <v>-1.0000000000005116E-2</v>
      </c>
    </row>
    <row r="29" spans="1:19" ht="15.6" x14ac:dyDescent="0.3">
      <c r="A29">
        <v>62817308</v>
      </c>
      <c r="B29" t="s">
        <v>343</v>
      </c>
      <c r="C29">
        <v>34.44</v>
      </c>
      <c r="D29">
        <v>57.82</v>
      </c>
      <c r="E29">
        <v>5.79</v>
      </c>
      <c r="F29">
        <v>63.61</v>
      </c>
      <c r="J29" t="s">
        <v>639</v>
      </c>
      <c r="K29" t="s">
        <v>662</v>
      </c>
      <c r="N29" t="s">
        <v>625</v>
      </c>
      <c r="O29" s="200" t="str">
        <f>VLOOKUP(A29,[10]Puma!K:T,10,FALSE)</f>
        <v>010000069412574201833</v>
      </c>
      <c r="P29" s="200">
        <v>2022</v>
      </c>
      <c r="Q29" s="200" t="s">
        <v>637</v>
      </c>
      <c r="R29" s="232">
        <f t="shared" si="0"/>
        <v>63.69</v>
      </c>
      <c r="S29" s="232">
        <f t="shared" si="1"/>
        <v>-7.9999999999998295E-2</v>
      </c>
    </row>
    <row r="30" spans="1:19" ht="15.6" x14ac:dyDescent="0.3">
      <c r="A30">
        <v>63312499</v>
      </c>
      <c r="B30" t="s">
        <v>348</v>
      </c>
      <c r="C30">
        <v>140</v>
      </c>
      <c r="D30">
        <v>253.94</v>
      </c>
      <c r="E30">
        <v>25.29</v>
      </c>
      <c r="F30">
        <v>279.23</v>
      </c>
      <c r="J30" t="s">
        <v>639</v>
      </c>
      <c r="K30" t="s">
        <v>662</v>
      </c>
      <c r="N30" t="s">
        <v>625</v>
      </c>
      <c r="O30" s="200" t="str">
        <f>VLOOKUP(A30,[10]Puma!K:T,10,FALSE)</f>
        <v>010000069412574201625</v>
      </c>
      <c r="P30" s="200">
        <v>2022</v>
      </c>
      <c r="Q30" s="200" t="s">
        <v>637</v>
      </c>
      <c r="R30" s="232">
        <f t="shared" si="0"/>
        <v>278.19</v>
      </c>
      <c r="S30" s="232">
        <f t="shared" si="1"/>
        <v>1.0400000000000205</v>
      </c>
    </row>
    <row r="31" spans="1:19" ht="15.6" x14ac:dyDescent="0.3">
      <c r="A31">
        <v>63565435</v>
      </c>
      <c r="B31" t="s">
        <v>352</v>
      </c>
      <c r="C31">
        <v>183.28</v>
      </c>
      <c r="D31">
        <v>342.64</v>
      </c>
      <c r="E31">
        <v>34.26</v>
      </c>
      <c r="F31">
        <v>376.9</v>
      </c>
      <c r="J31" t="s">
        <v>639</v>
      </c>
      <c r="K31" t="s">
        <v>662</v>
      </c>
      <c r="N31" t="s">
        <v>625</v>
      </c>
      <c r="O31" s="200" t="str">
        <f>VLOOKUP(A31,[10]Puma!K:T,10,FALSE)</f>
        <v>010000069412574201611</v>
      </c>
      <c r="P31" s="200">
        <v>2022</v>
      </c>
      <c r="Q31" s="200" t="s">
        <v>637</v>
      </c>
      <c r="R31" s="232">
        <f t="shared" si="0"/>
        <v>376.85999999999996</v>
      </c>
      <c r="S31" s="232">
        <f t="shared" si="1"/>
        <v>4.0000000000020464E-2</v>
      </c>
    </row>
    <row r="32" spans="1:19" ht="15.6" x14ac:dyDescent="0.3">
      <c r="A32">
        <v>64429599</v>
      </c>
      <c r="B32" t="s">
        <v>357</v>
      </c>
      <c r="C32" s="199">
        <v>1364.27</v>
      </c>
      <c r="D32" s="199">
        <v>2642.46</v>
      </c>
      <c r="E32">
        <v>264.05</v>
      </c>
      <c r="F32" s="199">
        <v>2906.51</v>
      </c>
      <c r="J32" t="s">
        <v>639</v>
      </c>
      <c r="K32" t="s">
        <v>662</v>
      </c>
      <c r="N32" t="s">
        <v>625</v>
      </c>
      <c r="O32" s="200" t="str">
        <f>VLOOKUP(A32,[10]Puma!K:T,10,FALSE)</f>
        <v>010000036312574200000</v>
      </c>
      <c r="P32" s="200">
        <v>2022</v>
      </c>
      <c r="Q32" s="200" t="s">
        <v>637</v>
      </c>
      <c r="R32" s="232">
        <f t="shared" si="0"/>
        <v>2904.55</v>
      </c>
      <c r="S32" s="232">
        <f t="shared" si="1"/>
        <v>1.9600000000000364</v>
      </c>
    </row>
    <row r="33" spans="1:19" ht="15.6" x14ac:dyDescent="0.3">
      <c r="A33">
        <v>66004853</v>
      </c>
      <c r="B33" t="s">
        <v>367</v>
      </c>
      <c r="C33">
        <v>579.07000000000005</v>
      </c>
      <c r="D33" s="199">
        <v>1157.19</v>
      </c>
      <c r="E33">
        <v>115.18</v>
      </c>
      <c r="F33" s="199">
        <v>1272.3699999999999</v>
      </c>
      <c r="J33" t="s">
        <v>639</v>
      </c>
      <c r="K33" t="s">
        <v>662</v>
      </c>
      <c r="N33" t="s">
        <v>625</v>
      </c>
      <c r="O33" s="200" t="str">
        <f>VLOOKUP(A33,[10]Puma!K:T,10,FALSE)</f>
        <v>010000069452574211620</v>
      </c>
      <c r="P33" s="200">
        <v>2022</v>
      </c>
      <c r="Q33" s="200" t="s">
        <v>637</v>
      </c>
      <c r="R33" s="232">
        <f t="shared" si="0"/>
        <v>1266.98</v>
      </c>
      <c r="S33" s="232">
        <f t="shared" si="1"/>
        <v>5.3899999999998727</v>
      </c>
    </row>
    <row r="34" spans="1:19" ht="15.6" x14ac:dyDescent="0.3">
      <c r="A34">
        <v>66095836</v>
      </c>
      <c r="B34" t="s">
        <v>624</v>
      </c>
      <c r="C34">
        <v>110.13</v>
      </c>
      <c r="D34">
        <v>182.97</v>
      </c>
      <c r="E34">
        <v>18.14</v>
      </c>
      <c r="F34">
        <v>201.11</v>
      </c>
      <c r="J34" t="s">
        <v>639</v>
      </c>
      <c r="K34" t="s">
        <v>662</v>
      </c>
      <c r="N34" t="s">
        <v>625</v>
      </c>
      <c r="O34" s="200" t="str">
        <f>VLOOKUP(A34,[10]Puma!K:T,10,FALSE)</f>
        <v>010000069412574201832</v>
      </c>
      <c r="P34" s="200">
        <v>2022</v>
      </c>
      <c r="Q34" s="200" t="s">
        <v>637</v>
      </c>
      <c r="R34" s="232">
        <f t="shared" si="0"/>
        <v>199.54000000000002</v>
      </c>
      <c r="S34" s="232">
        <f t="shared" si="1"/>
        <v>1.5699999999999932</v>
      </c>
    </row>
    <row r="35" spans="1:19" ht="15.6" x14ac:dyDescent="0.3">
      <c r="D35" s="199"/>
      <c r="F35" s="199"/>
      <c r="O35" s="200"/>
      <c r="P35" s="200"/>
      <c r="Q35" s="200"/>
      <c r="R35" s="232"/>
      <c r="S35" s="232"/>
    </row>
    <row r="36" spans="1:19" ht="15.6" x14ac:dyDescent="0.3">
      <c r="O36" s="200"/>
      <c r="P36" s="200"/>
      <c r="Q36" s="200"/>
      <c r="R36" s="232"/>
      <c r="S36" s="232"/>
    </row>
    <row r="37" spans="1:19" ht="15.6" x14ac:dyDescent="0.3">
      <c r="O37" s="200"/>
      <c r="P37" s="200"/>
      <c r="Q37" s="200"/>
      <c r="R37" s="232"/>
      <c r="S37" s="232"/>
    </row>
    <row r="38" spans="1:19" ht="15.6" x14ac:dyDescent="0.3">
      <c r="O38" s="200"/>
      <c r="P38" s="200"/>
      <c r="Q38" s="200"/>
      <c r="R38" s="232"/>
      <c r="S38" s="232"/>
    </row>
    <row r="39" spans="1:19" ht="15.6" x14ac:dyDescent="0.3">
      <c r="O39" s="200"/>
      <c r="P39" s="200"/>
      <c r="Q39" s="200"/>
      <c r="R39" s="232"/>
      <c r="S39" s="232"/>
    </row>
    <row r="40" spans="1:19" ht="15.6" x14ac:dyDescent="0.3">
      <c r="C40" s="199"/>
      <c r="O40" s="200"/>
      <c r="P40" s="200"/>
      <c r="Q40" s="200"/>
      <c r="R40" s="232"/>
      <c r="S40" s="232"/>
    </row>
    <row r="41" spans="1:19" ht="15.6" x14ac:dyDescent="0.3">
      <c r="C41" s="199">
        <f>SUM(C2:C40)</f>
        <v>7503.4899999999989</v>
      </c>
      <c r="F41" s="199">
        <f>SUM(F2:F40)</f>
        <v>15571.84</v>
      </c>
      <c r="O41" s="200"/>
      <c r="P41" s="200"/>
      <c r="Q41" s="200"/>
      <c r="R41" s="200"/>
      <c r="S41" s="200"/>
    </row>
    <row r="42" spans="1:19" ht="15.6" x14ac:dyDescent="0.3">
      <c r="O42" s="200"/>
      <c r="P42" s="200"/>
      <c r="Q42" s="200"/>
      <c r="R42" s="200"/>
      <c r="S42" s="200"/>
    </row>
    <row r="43" spans="1:19" ht="15.6" x14ac:dyDescent="0.3">
      <c r="O43" s="200"/>
      <c r="P43" s="200"/>
      <c r="Q43" s="200"/>
      <c r="R43" s="200"/>
      <c r="S43" s="200"/>
    </row>
    <row r="44" spans="1:19" ht="15.6" x14ac:dyDescent="0.3">
      <c r="L44">
        <f>SUM(L2:L43)</f>
        <v>0</v>
      </c>
      <c r="R44" s="200">
        <f>SUM(R2:R43)</f>
        <v>15535.190000000002</v>
      </c>
      <c r="S44" s="200">
        <f>SUM(S2:S43)</f>
        <v>36.649999999999864</v>
      </c>
    </row>
    <row r="45" spans="1:19" ht="15.6" x14ac:dyDescent="0.3">
      <c r="R45" s="200">
        <f>R44/110*100</f>
        <v>14122.900000000001</v>
      </c>
      <c r="S45" s="200">
        <f>+S44+R44</f>
        <v>15571.840000000002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FE2EC-21D2-4007-9AD4-8B55432CDF59}">
  <dimension ref="A1:F25"/>
  <sheetViews>
    <sheetView workbookViewId="0">
      <selection activeCell="R26" sqref="R26"/>
    </sheetView>
  </sheetViews>
  <sheetFormatPr defaultRowHeight="14.4" x14ac:dyDescent="0.3"/>
  <sheetData>
    <row r="1" spans="1:6" x14ac:dyDescent="0.3">
      <c r="A1" s="198"/>
      <c r="B1" s="198"/>
      <c r="C1" s="198"/>
      <c r="D1" s="198"/>
      <c r="E1" s="198"/>
      <c r="F1" s="198"/>
    </row>
    <row r="2" spans="1:6" x14ac:dyDescent="0.3">
      <c r="A2" t="s">
        <v>663</v>
      </c>
    </row>
    <row r="4" spans="1:6" x14ac:dyDescent="0.3">
      <c r="A4" s="205"/>
    </row>
    <row r="5" spans="1:6" x14ac:dyDescent="0.3">
      <c r="A5" s="205"/>
    </row>
    <row r="6" spans="1:6" x14ac:dyDescent="0.3">
      <c r="A6" s="206"/>
    </row>
    <row r="7" spans="1:6" x14ac:dyDescent="0.3">
      <c r="A7" s="205"/>
    </row>
    <row r="8" spans="1:6" x14ac:dyDescent="0.3">
      <c r="A8" s="205"/>
    </row>
    <row r="9" spans="1:6" x14ac:dyDescent="0.3">
      <c r="A9" s="205"/>
    </row>
    <row r="10" spans="1:6" x14ac:dyDescent="0.3">
      <c r="A10" s="205"/>
    </row>
    <row r="11" spans="1:6" x14ac:dyDescent="0.3">
      <c r="A11" s="205"/>
    </row>
    <row r="12" spans="1:6" x14ac:dyDescent="0.3">
      <c r="A12" s="205"/>
    </row>
    <row r="13" spans="1:6" x14ac:dyDescent="0.3">
      <c r="A13" s="205"/>
    </row>
    <row r="14" spans="1:6" x14ac:dyDescent="0.3">
      <c r="A14" s="205"/>
    </row>
    <row r="15" spans="1:6" x14ac:dyDescent="0.3">
      <c r="A15" s="205"/>
    </row>
    <row r="17" spans="1:1" x14ac:dyDescent="0.3">
      <c r="A17" s="205"/>
    </row>
    <row r="18" spans="1:1" x14ac:dyDescent="0.3">
      <c r="A18" s="205"/>
    </row>
    <row r="19" spans="1:1" x14ac:dyDescent="0.3">
      <c r="A19" s="205"/>
    </row>
    <row r="20" spans="1:1" x14ac:dyDescent="0.3">
      <c r="A20" s="205"/>
    </row>
    <row r="21" spans="1:1" x14ac:dyDescent="0.3">
      <c r="A21" s="205"/>
    </row>
    <row r="22" spans="1:1" x14ac:dyDescent="0.3">
      <c r="A22" s="205"/>
    </row>
    <row r="23" spans="1:1" x14ac:dyDescent="0.3">
      <c r="A23" s="205"/>
    </row>
    <row r="25" spans="1:1" x14ac:dyDescent="0.3">
      <c r="A25" s="207"/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A1B0B-773C-4AA0-9E75-99BC753AED6A}">
  <dimension ref="A1"/>
  <sheetViews>
    <sheetView workbookViewId="0">
      <selection activeCell="A10" sqref="A10:D45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42063e78-5a29-4fb7-b6e2-fc9d00be5aba">
      <Terms xmlns="http://schemas.microsoft.com/office/infopath/2007/PartnerControls"/>
    </lcf76f155ced4ddcb4097134ff3c332f>
    <TaxCatchAll xmlns="58ca0ab7-cbc6-49ae-8f7a-f9a779e16d0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01756671F3AD47B7420A4D9CBBC133" ma:contentTypeVersion="19" ma:contentTypeDescription="Create a new document." ma:contentTypeScope="" ma:versionID="56aa4a87e896da8b1283bea0ec63a3d4">
  <xsd:schema xmlns:xsd="http://www.w3.org/2001/XMLSchema" xmlns:xs="http://www.w3.org/2001/XMLSchema" xmlns:p="http://schemas.microsoft.com/office/2006/metadata/properties" xmlns:ns1="http://schemas.microsoft.com/sharepoint/v3" xmlns:ns2="42063e78-5a29-4fb7-b6e2-fc9d00be5aba" xmlns:ns3="b7174cb5-2bbb-4025-8309-d86e26844227" xmlns:ns4="58ca0ab7-cbc6-49ae-8f7a-f9a779e16d08" targetNamespace="http://schemas.microsoft.com/office/2006/metadata/properties" ma:root="true" ma:fieldsID="31a29da4cbc8afeb59bae875205ad635" ns1:_="" ns2:_="" ns3:_="" ns4:_="">
    <xsd:import namespace="http://schemas.microsoft.com/sharepoint/v3"/>
    <xsd:import namespace="42063e78-5a29-4fb7-b6e2-fc9d00be5aba"/>
    <xsd:import namespace="b7174cb5-2bbb-4025-8309-d86e26844227"/>
    <xsd:import namespace="58ca0ab7-cbc6-49ae-8f7a-f9a779e16d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063e78-5a29-4fb7-b6e2-fc9d00be5a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3c7994f-4393-45c2-96c6-06eb77b59d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174cb5-2bbb-4025-8309-d86e2684422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ca0ab7-cbc6-49ae-8f7a-f9a779e16d08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7833a721-5185-4548-9616-711add6890ef}" ma:internalName="TaxCatchAll" ma:showField="CatchAllData" ma:web="b7174cb5-2bbb-4025-8309-d86e268442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87BF42-1F70-472A-BAD1-21E6769A76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D6AFFF7-BCFF-495A-A4B2-52D5A698E95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2063e78-5a29-4fb7-b6e2-fc9d00be5aba"/>
    <ds:schemaRef ds:uri="58ca0ab7-cbc6-49ae-8f7a-f9a779e16d08"/>
  </ds:schemaRefs>
</ds:datastoreItem>
</file>

<file path=customXml/itemProps3.xml><?xml version="1.0" encoding="utf-8"?>
<ds:datastoreItem xmlns:ds="http://schemas.openxmlformats.org/officeDocument/2006/customXml" ds:itemID="{014A7265-DC40-4087-A86C-D407C5D6FE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2063e78-5a29-4fb7-b6e2-fc9d00be5aba"/>
    <ds:schemaRef ds:uri="b7174cb5-2bbb-4025-8309-d86e26844227"/>
    <ds:schemaRef ds:uri="58ca0ab7-cbc6-49ae-8f7a-f9a779e16d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Sheet2</vt:lpstr>
      <vt:lpstr>BP Vehicles</vt:lpstr>
      <vt:lpstr>Custom Fleet</vt:lpstr>
      <vt:lpstr>Puma</vt:lpstr>
      <vt:lpstr>Puma Jan</vt:lpstr>
      <vt:lpstr>Puma Feb</vt:lpstr>
      <vt:lpstr>Puma March</vt:lpstr>
      <vt:lpstr>Puma April</vt:lpstr>
      <vt:lpstr>Puma May</vt:lpstr>
      <vt:lpstr>Puma June</vt:lpstr>
      <vt:lpstr>Puma July</vt:lpstr>
      <vt:lpstr>Puma Aug</vt:lpstr>
      <vt:lpstr>Puma Sep</vt:lpstr>
      <vt:lpstr>Puma Oct</vt:lpstr>
      <vt:lpstr>Puma Nov</vt:lpstr>
      <vt:lpstr>Puma Dec</vt:lpstr>
      <vt:lpstr>Card copies 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Sonja Board</dc:creator>
  <cp:lastModifiedBy>Aprajita Anand</cp:lastModifiedBy>
  <dcterms:created xsi:type="dcterms:W3CDTF">2021-01-18T03:31:34Z</dcterms:created>
  <dcterms:modified xsi:type="dcterms:W3CDTF">2024-04-29T07:55:41Z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0x0101003901756671F3AD47B7420A4D9CBBC133</vt:lpwstr>
  </property>
</Properties>
</file>