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View_Print" sheetId="2" r:id="rId5"/>
    <sheet state="visible" name="Receipt" sheetId="3" r:id="rId6"/>
    <sheet state="visible" name="Packing Slip" sheetId="4" r:id="rId7"/>
    <sheet state="visible" name="Inventory" sheetId="5" r:id="rId8"/>
    <sheet state="visible" name="Log" sheetId="6" r:id="rId9"/>
    <sheet state="visible" name="Update" sheetId="7" r:id="rId10"/>
    <sheet state="visible" name="NewContact" sheetId="8" r:id="rId11"/>
    <sheet state="visible" name="contacts" sheetId="9" r:id="rId12"/>
    <sheet state="visible" name="Address" sheetId="10" r:id="rId13"/>
    <sheet state="visible" name="Data" sheetId="11" r:id="rId14"/>
  </sheets>
  <definedNames>
    <definedName hidden="1" localSheetId="5" name="_xlnm._FilterDatabase">Log!$A$9:$O$909</definedName>
    <definedName hidden="1" localSheetId="8" name="_xlnm._FilterDatabase">contacts!$A$1:$BQ$1000</definedName>
  </definedNames>
  <calcPr/>
</workbook>
</file>

<file path=xl/sharedStrings.xml><?xml version="1.0" encoding="utf-8"?>
<sst xmlns="http://schemas.openxmlformats.org/spreadsheetml/2006/main" count="122" uniqueCount="95">
  <si>
    <t>Log 5</t>
  </si>
  <si>
    <t>Log 6</t>
  </si>
  <si>
    <t>Log 7</t>
  </si>
  <si>
    <t>Log 8</t>
  </si>
  <si>
    <t>Log 9</t>
  </si>
  <si>
    <t>Log 10</t>
  </si>
  <si>
    <t>Log 11</t>
  </si>
  <si>
    <t>Log 12</t>
  </si>
  <si>
    <t>Refresh &amp; Update</t>
  </si>
  <si>
    <t>Your Company Name</t>
  </si>
  <si>
    <t>Address</t>
  </si>
  <si>
    <t>Phone Number</t>
  </si>
  <si>
    <t>Email</t>
  </si>
  <si>
    <t>INVOICE</t>
  </si>
  <si>
    <t>Number</t>
  </si>
  <si>
    <t>Bill To:</t>
  </si>
  <si>
    <t>Date:</t>
  </si>
  <si>
    <t>John  Smith</t>
  </si>
  <si>
    <t>Description</t>
  </si>
  <si>
    <t>Quantity</t>
  </si>
  <si>
    <t>Unit Price</t>
  </si>
  <si>
    <t>Total</t>
  </si>
  <si>
    <t>Subtotal:</t>
  </si>
  <si>
    <t>Tax (10%):</t>
  </si>
  <si>
    <t>Total:</t>
  </si>
  <si>
    <t>Payment Instructions:</t>
  </si>
  <si>
    <t>[Your Payment Instructions]</t>
  </si>
  <si>
    <t>Date Paid;</t>
  </si>
  <si>
    <t>Via:</t>
  </si>
  <si>
    <t>Date Shipped:</t>
  </si>
  <si>
    <t xml:space="preserve">1- John  Smith- 45442- 132- - - - - - - - </t>
  </si>
  <si>
    <t>RECEIPT</t>
  </si>
  <si>
    <t>Received From:</t>
  </si>
  <si>
    <t>Thank you for your business!</t>
  </si>
  <si>
    <t>PACKING SLIP</t>
  </si>
  <si>
    <t>Ship To:</t>
  </si>
  <si>
    <t>[Packing Slip Date]</t>
  </si>
  <si>
    <t>Item Description</t>
  </si>
  <si>
    <t>Quantity in Stock</t>
  </si>
  <si>
    <t>Category</t>
  </si>
  <si>
    <t>Supplier</t>
  </si>
  <si>
    <t>Item 1</t>
  </si>
  <si>
    <t>Category 1</t>
  </si>
  <si>
    <t>Supplier A</t>
  </si>
  <si>
    <t>Item 2</t>
  </si>
  <si>
    <t>Category 2</t>
  </si>
  <si>
    <t>Supplier B</t>
  </si>
  <si>
    <t>Item 3</t>
  </si>
  <si>
    <t>Category 3</t>
  </si>
  <si>
    <t>Supplier C</t>
  </si>
  <si>
    <t>Item 4</t>
  </si>
  <si>
    <t>Invoice Log</t>
  </si>
  <si>
    <t>Date</t>
  </si>
  <si>
    <t>To View/Print over 10,000 more than your last 10 records try</t>
  </si>
  <si>
    <t>Check out our Template Sharing Page</t>
  </si>
  <si>
    <t>To import contacts: Export your selected Gmail™ contacts to an Outlook™ CSV file. Open it and Select all (Ctrl+A) then press (Ctrl+C) to copy. Paste them (Ctl+V) in the green shaded (First Name) cell (B1) on the contacts sheet.</t>
  </si>
  <si>
    <t>First Name</t>
  </si>
  <si>
    <t>Middle Name</t>
  </si>
  <si>
    <t>Last Name</t>
  </si>
  <si>
    <t>Title</t>
  </si>
  <si>
    <t>E-mail Address</t>
  </si>
  <si>
    <t>Home Phone</t>
  </si>
  <si>
    <t>Mobile Phone</t>
  </si>
  <si>
    <t>Home Street</t>
  </si>
  <si>
    <t>Home City</t>
  </si>
  <si>
    <t>Home State</t>
  </si>
  <si>
    <t>Home Postal Code</t>
  </si>
  <si>
    <t>Business Phone</t>
  </si>
  <si>
    <t>Business Fax</t>
  </si>
  <si>
    <t>Company</t>
  </si>
  <si>
    <t>Business Street</t>
  </si>
  <si>
    <t>Business City</t>
  </si>
  <si>
    <t>Business State</t>
  </si>
  <si>
    <t>Business Postal Code</t>
  </si>
  <si>
    <t>Other Street</t>
  </si>
  <si>
    <t>Other City</t>
  </si>
  <si>
    <t>Other State</t>
  </si>
  <si>
    <t>Other Postal Code</t>
  </si>
  <si>
    <t>John</t>
  </si>
  <si>
    <t>Smith</t>
  </si>
  <si>
    <t>john@example.com</t>
  </si>
  <si>
    <t>XYZ Corp</t>
  </si>
  <si>
    <t>123 Main St</t>
  </si>
  <si>
    <t>Cityville</t>
  </si>
  <si>
    <t>CA</t>
  </si>
  <si>
    <t>Jane</t>
  </si>
  <si>
    <t>Doe</t>
  </si>
  <si>
    <t>jdoe@example.com</t>
  </si>
  <si>
    <t>ABC Inc</t>
  </si>
  <si>
    <t>456 Oak St</t>
  </si>
  <si>
    <t>Townsville</t>
  </si>
  <si>
    <t>NY</t>
  </si>
  <si>
    <t>Target Cell</t>
  </si>
  <si>
    <t>A10:B10</t>
  </si>
  <si>
    <t>To create your Address Block, select the Name dropdown box (B1) on the Address sheet. Copy and paste it in the desired cell on your form or spreadsheet. (note the cell letter and number) Select the Target cell on the Address sheet and enter the noted letter and number of your target cell. Select Target formulas in the menu. When complete, select each formula in the formula bar press (Ctl+A) to select the formula then (Ctl+C) to copy. Select the desired cell on your form or speedsheet where you want the information to appear. In the formula bar, press (Ctl+A) then (Ctl+V) to paste, press Enter. Repeat this step for the rest of your address block.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</si>
</sst>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M/d/yyyy"/>
  </numFmts>
  <fonts count="17">
    <font>
      <sz val="10.0"/>
      <color rgb="FF000000"/>
      <name val="Arial"/>
      <scheme val="minor"/>
    </font>
    <font>
      <color theme="1"/>
      <name val="Arial"/>
      <scheme val="minor"/>
    </font>
    <font>
      <b/>
      <color theme="1"/>
      <name val="Arial"/>
      <scheme val="minor"/>
    </font>
    <font>
      <b/>
      <sz val="16.0"/>
      <color theme="1"/>
      <name val="Arial"/>
      <scheme val="minor"/>
    </font>
    <font>
      <sz val="10.0"/>
      <color theme="1"/>
      <name val="Arial"/>
      <scheme val="minor"/>
    </font>
    <font>
      <b/>
      <sz val="14.0"/>
      <color theme="1"/>
      <name val="Arial"/>
      <scheme val="minor"/>
    </font>
    <font>
      <u/>
      <color rgb="FF0000FF"/>
    </font>
    <font>
      <sz val="9.0"/>
      <color rgb="FF000000"/>
      <name val="&quot;Google Sans Mono&quot;"/>
    </font>
    <font>
      <b/>
      <sz val="16.0"/>
      <color theme="1"/>
      <name val="Arial"/>
    </font>
    <font>
      <color theme="1"/>
      <name val="Arial"/>
    </font>
    <font>
      <b/>
      <sz val="14.0"/>
      <color theme="1"/>
      <name val="Arial"/>
    </font>
    <font>
      <b/>
      <color theme="1"/>
      <name val="Arial"/>
    </font>
    <font>
      <u/>
      <color rgb="FF0000FF"/>
    </font>
    <font>
      <b/>
      <sz val="11.0"/>
      <color theme="1"/>
      <name val="Arial"/>
    </font>
    <font>
      <sz val="11.0"/>
      <color theme="1"/>
      <name val="Calibri"/>
    </font>
    <font>
      <b/>
      <color rgb="FFFF0000"/>
      <name val="Arial"/>
      <scheme val="minor"/>
    </font>
    <font>
      <b/>
      <sz val="13.0"/>
      <color theme="1"/>
      <name val="Arial"/>
      <scheme val="minor"/>
    </font>
  </fonts>
  <fills count="6">
    <fill>
      <patternFill patternType="none"/>
    </fill>
    <fill>
      <patternFill patternType="lightGray"/>
    </fill>
    <fill>
      <patternFill patternType="solid">
        <fgColor rgb="FFA4C2F4"/>
        <bgColor rgb="FFA4C2F4"/>
      </patternFill>
    </fill>
    <fill>
      <patternFill patternType="solid">
        <fgColor rgb="FFD9EAD3"/>
        <bgColor rgb="FFD9EAD3"/>
      </patternFill>
    </fill>
    <fill>
      <patternFill patternType="solid">
        <fgColor rgb="FFCCCCCC"/>
        <bgColor rgb="FFCCCCCC"/>
      </patternFill>
    </fill>
    <fill>
      <patternFill patternType="solid">
        <fgColor rgb="FFF3F3F3"/>
        <bgColor rgb="FFF3F3F3"/>
      </patternFill>
    </fill>
  </fills>
  <borders count="10">
    <border/>
    <border>
      <left style="thin">
        <color rgb="FF000000"/>
      </left>
      <right style="thin">
        <color rgb="FF000000"/>
      </right>
      <top style="thin">
        <color rgb="FF000000"/>
      </top>
      <bottom style="thin">
        <color rgb="FF000000"/>
      </bottom>
    </border>
    <border>
      <top style="thin">
        <color rgb="FF000000"/>
      </top>
    </border>
    <border>
      <right style="thin">
        <color rgb="FF000000"/>
      </right>
      <top style="thin">
        <color rgb="FF000000"/>
      </top>
    </border>
    <border>
      <right style="thin">
        <color rgb="FF000000"/>
      </right>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1" numFmtId="0" xfId="0" applyFont="1"/>
    <xf borderId="0" fillId="2" fontId="2" numFmtId="0" xfId="0" applyAlignment="1" applyFont="1">
      <alignment horizontal="center" readingOrder="0" shrinkToFit="0" wrapText="1"/>
    </xf>
    <xf borderId="1" fillId="0" fontId="1" numFmtId="0" xfId="0" applyBorder="1" applyFont="1"/>
    <xf borderId="1" fillId="0" fontId="1" numFmtId="14" xfId="0" applyBorder="1" applyFont="1" applyNumberFormat="1"/>
    <xf borderId="1" fillId="0" fontId="1" numFmtId="164" xfId="0" applyBorder="1" applyFont="1" applyNumberFormat="1"/>
    <xf borderId="0" fillId="0" fontId="3" numFmtId="0" xfId="0" applyAlignment="1" applyFont="1">
      <alignment horizontal="left" readingOrder="0"/>
    </xf>
    <xf borderId="2" fillId="3" fontId="1" numFmtId="0" xfId="0" applyBorder="1" applyFill="1" applyFont="1"/>
    <xf borderId="3" fillId="3" fontId="1" numFmtId="0" xfId="0" applyBorder="1" applyFont="1"/>
    <xf borderId="0" fillId="0" fontId="4" numFmtId="0" xfId="0" applyAlignment="1" applyFont="1">
      <alignment horizontal="left" readingOrder="0"/>
    </xf>
    <xf borderId="0" fillId="3" fontId="1" numFmtId="0" xfId="0" applyFont="1"/>
    <xf borderId="4" fillId="3" fontId="1" numFmtId="0" xfId="0" applyBorder="1" applyFont="1"/>
    <xf borderId="0" fillId="0" fontId="5" numFmtId="0" xfId="0" applyAlignment="1" applyFont="1">
      <alignment horizontal="left" readingOrder="0"/>
    </xf>
    <xf borderId="0" fillId="0" fontId="2" numFmtId="0" xfId="0" applyAlignment="1" applyFont="1">
      <alignment horizontal="left" readingOrder="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horizontal="center" readingOrder="0"/>
    </xf>
    <xf borderId="0" fillId="0" fontId="1" numFmtId="0" xfId="0" applyAlignment="1" applyFont="1">
      <alignment readingOrder="0"/>
    </xf>
    <xf borderId="0" fillId="0" fontId="1" numFmtId="14" xfId="0" applyAlignment="1" applyFont="1" applyNumberFormat="1">
      <alignment horizontal="center" readingOrder="0"/>
    </xf>
    <xf borderId="0" fillId="0" fontId="1" numFmtId="0" xfId="0" applyAlignment="1" applyFont="1">
      <alignment horizontal="left" readingOrder="0"/>
    </xf>
    <xf borderId="0" fillId="0" fontId="1" numFmtId="0" xfId="0" applyAlignment="1" applyFont="1">
      <alignment horizontal="left"/>
    </xf>
    <xf borderId="0" fillId="0" fontId="6" numFmtId="0" xfId="0" applyAlignment="1" applyFont="1">
      <alignment horizontal="center"/>
    </xf>
    <xf borderId="1" fillId="4" fontId="2" numFmtId="0" xfId="0" applyAlignment="1" applyBorder="1" applyFill="1" applyFont="1">
      <alignment horizontal="center" readingOrder="0"/>
    </xf>
    <xf borderId="1" fillId="0" fontId="1" numFmtId="0" xfId="0" applyAlignment="1" applyBorder="1" applyFont="1">
      <alignment horizontal="center" readingOrder="0"/>
    </xf>
    <xf borderId="1" fillId="0" fontId="1" numFmtId="164" xfId="0" applyAlignment="1" applyBorder="1" applyFont="1" applyNumberFormat="1">
      <alignment horizontal="center" readingOrder="0"/>
    </xf>
    <xf borderId="1" fillId="0" fontId="1" numFmtId="164" xfId="0" applyAlignment="1" applyBorder="1" applyFont="1" applyNumberFormat="1">
      <alignment horizontal="center"/>
    </xf>
    <xf borderId="0" fillId="3" fontId="7" numFmtId="0" xfId="0" applyFont="1"/>
    <xf borderId="0" fillId="0" fontId="1" numFmtId="164" xfId="0" applyAlignment="1" applyFont="1" applyNumberFormat="1">
      <alignment horizontal="center"/>
    </xf>
    <xf borderId="5" fillId="3" fontId="2" numFmtId="0" xfId="0" applyAlignment="1" applyBorder="1" applyFont="1">
      <alignment readingOrder="0"/>
    </xf>
    <xf borderId="0" fillId="3" fontId="2" numFmtId="0" xfId="0" applyAlignment="1" applyFont="1">
      <alignment readingOrder="0"/>
    </xf>
    <xf borderId="5" fillId="3" fontId="1" numFmtId="0" xfId="0" applyBorder="1" applyFont="1"/>
    <xf borderId="6" fillId="3" fontId="1" numFmtId="0" xfId="0" applyBorder="1" applyFont="1"/>
    <xf borderId="7" fillId="3" fontId="1" numFmtId="0" xfId="0" applyBorder="1" applyFont="1"/>
    <xf borderId="8" fillId="3" fontId="1" numFmtId="0" xfId="0" applyBorder="1" applyFont="1"/>
    <xf borderId="0" fillId="3" fontId="1" numFmtId="0" xfId="0" applyAlignment="1" applyFont="1">
      <alignment readingOrder="0"/>
    </xf>
    <xf borderId="0" fillId="0" fontId="1" numFmtId="0" xfId="0" applyFont="1"/>
    <xf borderId="2" fillId="0" fontId="1" numFmtId="0" xfId="0" applyBorder="1" applyFont="1"/>
    <xf borderId="3" fillId="0" fontId="1" numFmtId="0" xfId="0" applyBorder="1" applyFont="1"/>
    <xf borderId="4" fillId="0" fontId="1" numFmtId="0" xfId="0" applyBorder="1" applyFont="1"/>
    <xf borderId="0" fillId="0" fontId="1" numFmtId="165" xfId="0" applyAlignment="1" applyFont="1" applyNumberFormat="1">
      <alignment horizontal="center" readingOrder="0"/>
    </xf>
    <xf borderId="5" fillId="0" fontId="1" numFmtId="0" xfId="0" applyBorder="1" applyFont="1"/>
    <xf borderId="6" fillId="0" fontId="1" numFmtId="0" xfId="0" applyBorder="1" applyFont="1"/>
    <xf borderId="7" fillId="0" fontId="1" numFmtId="0" xfId="0" applyBorder="1" applyFont="1"/>
    <xf borderId="8" fillId="0" fontId="1" numFmtId="0" xfId="0" applyBorder="1" applyFont="1"/>
    <xf borderId="0" fillId="0" fontId="8" numFmtId="0" xfId="0" applyAlignment="1" applyFont="1">
      <alignment vertical="bottom"/>
    </xf>
    <xf borderId="0" fillId="0" fontId="9" numFmtId="0" xfId="0" applyAlignment="1" applyFont="1">
      <alignment vertical="bottom"/>
    </xf>
    <xf borderId="0" fillId="0" fontId="10" numFmtId="0" xfId="0" applyAlignment="1" applyFont="1">
      <alignment vertical="bottom"/>
    </xf>
    <xf borderId="0" fillId="0" fontId="11" numFmtId="0" xfId="0" applyAlignment="1" applyFont="1">
      <alignment vertical="bottom"/>
    </xf>
    <xf borderId="0" fillId="0" fontId="11" numFmtId="0" xfId="0" applyAlignment="1" applyFont="1">
      <alignment horizontal="center" vertical="bottom"/>
    </xf>
    <xf borderId="0" fillId="0" fontId="9" numFmtId="0" xfId="0" applyAlignment="1" applyFont="1">
      <alignment horizontal="center" vertical="bottom"/>
    </xf>
    <xf borderId="7" fillId="0" fontId="9" numFmtId="0" xfId="0" applyAlignment="1" applyBorder="1" applyFont="1">
      <alignment vertical="bottom"/>
    </xf>
    <xf borderId="9" fillId="4" fontId="11" numFmtId="0" xfId="0" applyAlignment="1" applyBorder="1" applyFont="1">
      <alignment horizontal="center" vertical="bottom"/>
    </xf>
    <xf borderId="8" fillId="4" fontId="11" numFmtId="0" xfId="0" applyAlignment="1" applyBorder="1" applyFont="1">
      <alignment horizontal="center" vertical="bottom"/>
    </xf>
    <xf borderId="8" fillId="0" fontId="9" numFmtId="164" xfId="0" applyAlignment="1" applyBorder="1" applyFont="1" applyNumberFormat="1">
      <alignment horizontal="center" vertical="bottom"/>
    </xf>
    <xf borderId="0" fillId="0" fontId="9" numFmtId="164" xfId="0" applyAlignment="1" applyFont="1" applyNumberFormat="1">
      <alignment horizontal="center" vertical="bottom"/>
    </xf>
    <xf borderId="0" fillId="0" fontId="2" numFmtId="0" xfId="0" applyAlignment="1" applyFont="1">
      <alignment readingOrder="0"/>
    </xf>
    <xf borderId="0" fillId="0" fontId="1" numFmtId="0" xfId="0" applyAlignment="1" applyFont="1">
      <alignment readingOrder="0"/>
    </xf>
    <xf borderId="0" fillId="0" fontId="12" numFmtId="0" xfId="0" applyFont="1"/>
    <xf borderId="0" fillId="0" fontId="5" numFmtId="0" xfId="0" applyAlignment="1" applyFont="1">
      <alignment readingOrder="0"/>
    </xf>
    <xf borderId="0" fillId="0" fontId="1" numFmtId="14" xfId="0" applyFont="1" applyNumberFormat="1"/>
    <xf borderId="7" fillId="5" fontId="1" numFmtId="0" xfId="0" applyBorder="1" applyFill="1" applyFont="1"/>
    <xf borderId="0" fillId="5" fontId="1" numFmtId="0" xfId="0" applyFont="1"/>
    <xf borderId="0" fillId="0" fontId="2" numFmtId="0" xfId="0" applyFont="1"/>
    <xf borderId="0" fillId="0" fontId="5" numFmtId="0" xfId="0" applyAlignment="1" applyFont="1">
      <alignment readingOrder="0" shrinkToFit="0" vertical="top" wrapText="1"/>
    </xf>
    <xf borderId="0" fillId="0" fontId="13" numFmtId="0" xfId="0" applyAlignment="1" applyFont="1">
      <alignment vertical="bottom"/>
    </xf>
    <xf borderId="0" fillId="3" fontId="13" numFmtId="0" xfId="0" applyAlignment="1" applyFont="1">
      <alignment vertical="bottom"/>
    </xf>
    <xf borderId="0" fillId="0" fontId="14" numFmtId="0" xfId="0" applyAlignment="1" applyFont="1">
      <alignment vertical="bottom"/>
    </xf>
    <xf borderId="0" fillId="0" fontId="13" numFmtId="0" xfId="0" applyAlignment="1" applyFont="1">
      <alignment shrinkToFit="0" vertical="bottom" wrapText="0"/>
    </xf>
    <xf borderId="0" fillId="0" fontId="13" numFmtId="0" xfId="0" applyAlignment="1" applyFont="1">
      <alignment horizontal="right" vertical="bottom"/>
    </xf>
    <xf borderId="0" fillId="0" fontId="15" numFmtId="0" xfId="0" applyAlignment="1" applyFont="1">
      <alignment readingOrder="0"/>
    </xf>
    <xf borderId="0" fillId="0" fontId="16" numFmtId="0" xfId="0" applyAlignment="1" applyFont="1">
      <alignment readingOrder="0" shrinkToFit="0" vertical="top" wrapText="1"/>
    </xf>
    <xf borderId="0" fillId="0" fontId="1"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285750</xdr:colOff>
      <xdr:row>0</xdr:row>
      <xdr:rowOff>0</xdr:rowOff>
    </xdr:from>
    <xdr:ext cx="400050" cy="400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723900</xdr:colOff>
      <xdr:row>1</xdr:row>
      <xdr:rowOff>200025</xdr:rowOff>
    </xdr:from>
    <xdr:ext cx="1047750" cy="10477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790575</xdr:colOff>
      <xdr:row>2</xdr:row>
      <xdr:rowOff>47625</xdr:rowOff>
    </xdr:from>
    <xdr:ext cx="1047750" cy="1047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742950</xdr:colOff>
      <xdr:row>0</xdr:row>
      <xdr:rowOff>38100</xdr:rowOff>
    </xdr:from>
    <xdr:ext cx="1047750" cy="1047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790575</xdr:colOff>
      <xdr:row>0</xdr:row>
      <xdr:rowOff>28575</xdr:rowOff>
    </xdr:from>
    <xdr:ext cx="1047750" cy="1047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tr">
        <f>A8</f>
        <v>Number</v>
      </c>
      <c r="B1" s="1" t="str">
        <f t="shared" ref="B1:B2" si="2">A9</f>
        <v>Bill To:</v>
      </c>
      <c r="C1" s="1" t="str">
        <f t="shared" ref="C1:C2" si="3">D9</f>
        <v>Date:</v>
      </c>
      <c r="D1" s="1" t="str">
        <f>C28</f>
        <v>Total:</v>
      </c>
      <c r="E1" s="1" t="s">
        <v>0</v>
      </c>
      <c r="F1" s="1" t="s">
        <v>1</v>
      </c>
      <c r="G1" s="1" t="s">
        <v>2</v>
      </c>
      <c r="H1" s="1" t="s">
        <v>3</v>
      </c>
      <c r="I1" s="1" t="s">
        <v>4</v>
      </c>
      <c r="J1" s="1" t="s">
        <v>5</v>
      </c>
      <c r="K1" s="1" t="s">
        <v>6</v>
      </c>
      <c r="L1" s="1" t="s">
        <v>7</v>
      </c>
      <c r="M1" s="1" t="str">
        <f t="shared" ref="M1:O1" si="1">A32</f>
        <v>Date Paid;</v>
      </c>
      <c r="N1" s="1" t="str">
        <f t="shared" si="1"/>
        <v>Via:</v>
      </c>
      <c r="O1" s="1" t="str">
        <f t="shared" si="1"/>
        <v>Date Shipped:</v>
      </c>
      <c r="P1" s="2"/>
      <c r="Q1" s="3" t="s">
        <v>8</v>
      </c>
    </row>
    <row r="2">
      <c r="A2" s="4">
        <f>B8</f>
        <v>1</v>
      </c>
      <c r="B2" s="4" t="str">
        <f t="shared" si="2"/>
        <v>John  Smith</v>
      </c>
      <c r="C2" s="5">
        <f t="shared" si="3"/>
        <v>45618</v>
      </c>
      <c r="D2" s="6" t="str">
        <f>D28</f>
        <v>#N/A</v>
      </c>
      <c r="E2" s="4"/>
      <c r="F2" s="4"/>
      <c r="G2" s="4"/>
      <c r="H2" s="4"/>
      <c r="I2" s="4"/>
      <c r="J2" s="4"/>
      <c r="K2" s="4"/>
      <c r="L2" s="4"/>
      <c r="M2" s="4"/>
      <c r="N2" s="4"/>
      <c r="O2" s="4"/>
    </row>
    <row r="3">
      <c r="A3" s="7" t="s">
        <v>9</v>
      </c>
      <c r="F3" s="8"/>
      <c r="G3" s="8"/>
      <c r="H3" s="8"/>
      <c r="I3" s="8"/>
      <c r="J3" s="8"/>
      <c r="K3" s="8"/>
      <c r="L3" s="8"/>
      <c r="M3" s="8"/>
      <c r="N3" s="8"/>
      <c r="O3" s="8"/>
      <c r="P3" s="8"/>
      <c r="Q3" s="9"/>
    </row>
    <row r="4">
      <c r="A4" s="10" t="s">
        <v>10</v>
      </c>
      <c r="F4" s="11"/>
      <c r="G4" s="11"/>
      <c r="H4" s="11"/>
      <c r="I4" s="11"/>
      <c r="J4" s="11"/>
      <c r="K4" s="11"/>
      <c r="L4" s="11"/>
      <c r="M4" s="11"/>
      <c r="N4" s="11"/>
      <c r="O4" s="11"/>
      <c r="P4" s="11"/>
      <c r="Q4" s="12"/>
    </row>
    <row r="5">
      <c r="A5" s="10" t="s">
        <v>11</v>
      </c>
      <c r="F5" s="11"/>
      <c r="G5" s="11"/>
      <c r="H5" s="11"/>
      <c r="I5" s="11"/>
      <c r="J5" s="11"/>
      <c r="K5" s="11"/>
      <c r="L5" s="11"/>
      <c r="M5" s="11"/>
      <c r="N5" s="11"/>
      <c r="O5" s="11"/>
      <c r="P5" s="11"/>
      <c r="Q5" s="12"/>
    </row>
    <row r="6">
      <c r="A6" s="10" t="s">
        <v>12</v>
      </c>
      <c r="F6" s="11"/>
      <c r="G6" s="11"/>
      <c r="H6" s="11"/>
      <c r="I6" s="11"/>
      <c r="J6" s="11"/>
      <c r="K6" s="11"/>
      <c r="L6" s="11"/>
      <c r="M6" s="11"/>
      <c r="N6" s="11"/>
      <c r="O6" s="11"/>
      <c r="P6" s="11"/>
      <c r="Q6" s="12"/>
    </row>
    <row r="7">
      <c r="A7" s="13" t="s">
        <v>13</v>
      </c>
      <c r="F7" s="11"/>
      <c r="G7" s="11"/>
      <c r="H7" s="11"/>
      <c r="I7" s="11"/>
      <c r="J7" s="11"/>
      <c r="K7" s="11"/>
      <c r="L7" s="11"/>
      <c r="M7" s="11"/>
      <c r="N7" s="11"/>
      <c r="O7" s="11"/>
      <c r="P7" s="11"/>
      <c r="Q7" s="12"/>
    </row>
    <row r="8">
      <c r="A8" s="14" t="s">
        <v>14</v>
      </c>
      <c r="B8" s="15">
        <f>Log!A10+1</f>
        <v>1</v>
      </c>
      <c r="C8" s="16"/>
      <c r="D8" s="16"/>
      <c r="E8" s="16"/>
      <c r="F8" s="11"/>
      <c r="G8" s="11"/>
      <c r="H8" s="11"/>
      <c r="I8" s="11"/>
      <c r="J8" s="11"/>
      <c r="K8" s="11"/>
      <c r="L8" s="11"/>
      <c r="M8" s="11"/>
      <c r="N8" s="11"/>
      <c r="O8" s="11"/>
      <c r="P8" s="11"/>
      <c r="Q8" s="12"/>
    </row>
    <row r="9">
      <c r="A9" s="14" t="s">
        <v>15</v>
      </c>
      <c r="C9" s="16"/>
      <c r="D9" s="17" t="s">
        <v>16</v>
      </c>
      <c r="F9" s="11"/>
      <c r="G9" s="11"/>
      <c r="H9" s="11"/>
      <c r="I9" s="11"/>
      <c r="J9" s="11"/>
      <c r="K9" s="11"/>
      <c r="L9" s="11"/>
      <c r="M9" s="11"/>
      <c r="N9" s="11"/>
      <c r="O9" s="11"/>
      <c r="P9" s="11"/>
      <c r="Q9" s="12"/>
    </row>
    <row r="10">
      <c r="A10" s="18" t="s">
        <v>17</v>
      </c>
      <c r="C10" s="16"/>
      <c r="D10" s="19">
        <f>TODAY()</f>
        <v>45618</v>
      </c>
      <c r="F10" s="11"/>
      <c r="G10" s="11"/>
      <c r="H10" s="11"/>
      <c r="I10" s="11"/>
      <c r="J10" s="11"/>
      <c r="K10" s="11"/>
      <c r="L10" s="11"/>
      <c r="M10" s="11"/>
      <c r="N10" s="11"/>
      <c r="O10" s="11"/>
      <c r="P10" s="11"/>
      <c r="Q10" s="12"/>
    </row>
    <row r="11">
      <c r="A11" s="20" t="str">
        <f>VLOOKUP(A10:B10, contacts!A:CJ, 44, FALSE)</f>
        <v>XYZ Corp</v>
      </c>
      <c r="C11" s="16"/>
      <c r="D11" s="16"/>
      <c r="E11" s="16"/>
      <c r="F11" s="11"/>
      <c r="G11" s="11"/>
      <c r="H11" s="11"/>
      <c r="I11" s="11"/>
      <c r="J11" s="11"/>
      <c r="K11" s="11"/>
      <c r="L11" s="11"/>
      <c r="M11" s="11"/>
      <c r="N11" s="11"/>
      <c r="O11" s="11"/>
      <c r="P11" s="11"/>
      <c r="Q11" s="12"/>
    </row>
    <row r="12">
      <c r="A12" s="20" t="str">
        <f>VLOOKUP(A10:B10, contacts!A:CJ, 52, FALSE)</f>
        <v>123 Main St</v>
      </c>
      <c r="C12" s="16"/>
      <c r="D12" s="16"/>
      <c r="E12" s="16"/>
      <c r="F12" s="11"/>
      <c r="G12" s="11"/>
      <c r="H12" s="11"/>
      <c r="I12" s="11"/>
      <c r="J12" s="11"/>
      <c r="K12" s="11"/>
      <c r="L12" s="11"/>
      <c r="M12" s="11"/>
      <c r="N12" s="11"/>
      <c r="O12" s="11"/>
      <c r="P12" s="11"/>
      <c r="Q12" s="12"/>
    </row>
    <row r="13">
      <c r="A13" s="21" t="str">
        <f>VLOOKUP(A10:B10, contacts!A:CJ, 56, FALSE) &amp; ", " &amp; VLOOKUP(A10:B10, contacts!A:CJ, 57, FALSE) &amp; " " &amp; VLOOKUP(A10:B10, contacts!A:CJ, 58, FALSE)</f>
        <v>Cityville, CA 123456</v>
      </c>
      <c r="B13" s="16"/>
      <c r="C13" s="16"/>
      <c r="D13" s="22" t="str">
        <f>HYPERLINK(VLOOKUP(A10, contacts!A:DE, 16, FALSE))</f>
        <v>john@example.com</v>
      </c>
      <c r="E13" s="16"/>
      <c r="F13" s="11"/>
      <c r="G13" s="11"/>
      <c r="H13" s="11"/>
      <c r="I13" s="11"/>
      <c r="J13" s="11"/>
      <c r="K13" s="11"/>
      <c r="L13" s="11"/>
      <c r="M13" s="11"/>
      <c r="N13" s="11"/>
      <c r="O13" s="11"/>
      <c r="P13" s="11"/>
      <c r="Q13" s="12"/>
    </row>
    <row r="14">
      <c r="A14" s="23" t="s">
        <v>18</v>
      </c>
      <c r="B14" s="23" t="s">
        <v>19</v>
      </c>
      <c r="C14" s="23" t="s">
        <v>20</v>
      </c>
      <c r="D14" s="23" t="s">
        <v>21</v>
      </c>
      <c r="E14" s="16"/>
      <c r="F14" s="11" t="str">
        <f>Inventory!B1</f>
        <v>Quantity in Stock</v>
      </c>
      <c r="G14" s="11"/>
      <c r="H14" s="11"/>
      <c r="I14" s="11"/>
      <c r="J14" s="11"/>
      <c r="K14" s="11"/>
      <c r="L14" s="11"/>
      <c r="M14" s="11"/>
      <c r="N14" s="11"/>
      <c r="O14" s="11"/>
      <c r="P14" s="11"/>
      <c r="Q14" s="12"/>
    </row>
    <row r="15">
      <c r="A15" s="24"/>
      <c r="B15" s="24"/>
      <c r="C15" s="25" t="str">
        <f>VLOOKUP(A15,Inventory!$A$2:$CL$9341,3,FALSE)</f>
        <v>#N/A</v>
      </c>
      <c r="D15" s="26" t="str">
        <f t="shared" ref="D15:D24" si="4">B15*C15</f>
        <v>#N/A</v>
      </c>
      <c r="E15" s="16"/>
      <c r="F15" s="27" t="str">
        <f>VLOOKUP(A15,Inventory!$A$2:$CL$9341,2,FALSE)</f>
        <v>#N/A</v>
      </c>
      <c r="G15" s="11"/>
      <c r="H15" s="11"/>
      <c r="I15" s="11"/>
      <c r="J15" s="11"/>
      <c r="K15" s="11"/>
      <c r="L15" s="11"/>
      <c r="M15" s="11"/>
      <c r="N15" s="11"/>
      <c r="O15" s="11"/>
      <c r="P15" s="11"/>
      <c r="Q15" s="12"/>
    </row>
    <row r="16">
      <c r="A16" s="24"/>
      <c r="B16" s="24"/>
      <c r="C16" s="25" t="str">
        <f>VLOOKUP(A16,Inventory!$A$2:$CL$9341,3,FALSE)</f>
        <v>#N/A</v>
      </c>
      <c r="D16" s="26" t="str">
        <f t="shared" si="4"/>
        <v>#N/A</v>
      </c>
      <c r="E16" s="16"/>
      <c r="F16" s="27" t="str">
        <f>VLOOKUP(A16,Inventory!$A$2:$CL$9341,2,FALSE)</f>
        <v>#N/A</v>
      </c>
      <c r="G16" s="11"/>
      <c r="H16" s="11"/>
      <c r="I16" s="11"/>
      <c r="J16" s="11"/>
      <c r="K16" s="11"/>
      <c r="L16" s="11"/>
      <c r="M16" s="11"/>
      <c r="N16" s="11"/>
      <c r="O16" s="11"/>
      <c r="P16" s="11"/>
      <c r="Q16" s="12"/>
    </row>
    <row r="17">
      <c r="A17" s="24"/>
      <c r="B17" s="24"/>
      <c r="C17" s="25" t="str">
        <f>VLOOKUP(A17,Inventory!$A$2:$CL$9341,3,FALSE)</f>
        <v>#N/A</v>
      </c>
      <c r="D17" s="26" t="str">
        <f t="shared" si="4"/>
        <v>#N/A</v>
      </c>
      <c r="E17" s="16"/>
      <c r="F17" s="27" t="str">
        <f>VLOOKUP(A17,Inventory!$A$2:$CL$9341,2,FALSE)</f>
        <v>#N/A</v>
      </c>
      <c r="G17" s="11"/>
      <c r="H17" s="11"/>
      <c r="I17" s="11"/>
      <c r="J17" s="11"/>
      <c r="K17" s="11"/>
      <c r="L17" s="11"/>
      <c r="M17" s="11"/>
      <c r="N17" s="11"/>
      <c r="O17" s="11"/>
      <c r="P17" s="11"/>
      <c r="Q17" s="12"/>
    </row>
    <row r="18">
      <c r="A18" s="24"/>
      <c r="B18" s="24"/>
      <c r="C18" s="25" t="str">
        <f>VLOOKUP(A18,Inventory!$A$2:$CL$9341,3,FALSE)</f>
        <v>#N/A</v>
      </c>
      <c r="D18" s="26" t="str">
        <f t="shared" si="4"/>
        <v>#N/A</v>
      </c>
      <c r="E18" s="16"/>
      <c r="F18" s="27" t="str">
        <f>VLOOKUP(A18,Inventory!$A$2:$CL$9341,2,FALSE)</f>
        <v>#N/A</v>
      </c>
      <c r="G18" s="11"/>
      <c r="H18" s="11"/>
      <c r="I18" s="11"/>
      <c r="J18" s="11"/>
      <c r="K18" s="11"/>
      <c r="L18" s="11"/>
      <c r="M18" s="11"/>
      <c r="N18" s="11"/>
      <c r="O18" s="11"/>
      <c r="P18" s="11"/>
      <c r="Q18" s="12"/>
    </row>
    <row r="19">
      <c r="A19" s="24"/>
      <c r="B19" s="24"/>
      <c r="C19" s="25" t="str">
        <f>VLOOKUP(A19,Inventory!$A$2:$CL$9341,3,FALSE)</f>
        <v>#N/A</v>
      </c>
      <c r="D19" s="26" t="str">
        <f t="shared" si="4"/>
        <v>#N/A</v>
      </c>
      <c r="E19" s="16"/>
      <c r="F19" s="27" t="str">
        <f>VLOOKUP(A19,Inventory!$A$2:$CL$9341,2,FALSE)</f>
        <v>#N/A</v>
      </c>
      <c r="G19" s="11"/>
      <c r="H19" s="11"/>
      <c r="I19" s="11"/>
      <c r="J19" s="11"/>
      <c r="K19" s="11"/>
      <c r="L19" s="11"/>
      <c r="M19" s="11"/>
      <c r="N19" s="11"/>
      <c r="O19" s="11"/>
      <c r="P19" s="11"/>
      <c r="Q19" s="12"/>
    </row>
    <row r="20">
      <c r="A20" s="24"/>
      <c r="B20" s="24"/>
      <c r="C20" s="25" t="str">
        <f>VLOOKUP(A20,Inventory!$A$2:$CL$9341,3,FALSE)</f>
        <v>#N/A</v>
      </c>
      <c r="D20" s="26" t="str">
        <f t="shared" si="4"/>
        <v>#N/A</v>
      </c>
      <c r="E20" s="16"/>
      <c r="F20" s="27" t="str">
        <f>VLOOKUP(A20,Inventory!$A$2:$CL$9341,2,FALSE)</f>
        <v>#N/A</v>
      </c>
      <c r="G20" s="11"/>
      <c r="H20" s="11"/>
      <c r="I20" s="11"/>
      <c r="J20" s="11"/>
      <c r="K20" s="11"/>
      <c r="L20" s="11"/>
      <c r="M20" s="11"/>
      <c r="N20" s="11"/>
      <c r="O20" s="11"/>
      <c r="P20" s="11"/>
      <c r="Q20" s="12"/>
    </row>
    <row r="21">
      <c r="A21" s="24"/>
      <c r="B21" s="24"/>
      <c r="C21" s="25" t="str">
        <f>VLOOKUP(A21,Inventory!$A$2:$CL$9341,3,FALSE)</f>
        <v>#N/A</v>
      </c>
      <c r="D21" s="26" t="str">
        <f t="shared" si="4"/>
        <v>#N/A</v>
      </c>
      <c r="E21" s="16"/>
      <c r="F21" s="27" t="str">
        <f>VLOOKUP(A21,Inventory!$A$2:$CL$9341,2,FALSE)</f>
        <v>#N/A</v>
      </c>
      <c r="G21" s="11"/>
      <c r="H21" s="11"/>
      <c r="I21" s="11"/>
      <c r="J21" s="11"/>
      <c r="K21" s="11"/>
      <c r="L21" s="11"/>
      <c r="M21" s="11"/>
      <c r="N21" s="11"/>
      <c r="O21" s="11"/>
      <c r="P21" s="11"/>
      <c r="Q21" s="12"/>
    </row>
    <row r="22">
      <c r="A22" s="24"/>
      <c r="B22" s="24"/>
      <c r="C22" s="25" t="str">
        <f>VLOOKUP(A22,Inventory!$A$2:$CL$9341,3,FALSE)</f>
        <v>#N/A</v>
      </c>
      <c r="D22" s="26" t="str">
        <f t="shared" si="4"/>
        <v>#N/A</v>
      </c>
      <c r="E22" s="16"/>
      <c r="F22" s="27" t="str">
        <f>VLOOKUP(A22,Inventory!$A$2:$CL$9341,2,FALSE)</f>
        <v>#N/A</v>
      </c>
      <c r="G22" s="11"/>
      <c r="H22" s="11"/>
      <c r="I22" s="11"/>
      <c r="J22" s="11"/>
      <c r="K22" s="11"/>
      <c r="L22" s="11"/>
      <c r="M22" s="11"/>
      <c r="N22" s="11"/>
      <c r="O22" s="11"/>
      <c r="P22" s="11"/>
      <c r="Q22" s="12"/>
    </row>
    <row r="23">
      <c r="A23" s="24"/>
      <c r="B23" s="24"/>
      <c r="C23" s="25" t="str">
        <f>VLOOKUP(A23,Inventory!$A$2:$CL$9341,3,FALSE)</f>
        <v>#N/A</v>
      </c>
      <c r="D23" s="26" t="str">
        <f t="shared" si="4"/>
        <v>#N/A</v>
      </c>
      <c r="E23" s="16"/>
      <c r="F23" s="27" t="str">
        <f>VLOOKUP(A23,Inventory!$A$2:$CL$9341,2,FALSE)</f>
        <v>#N/A</v>
      </c>
      <c r="G23" s="11"/>
      <c r="H23" s="11"/>
      <c r="I23" s="11"/>
      <c r="J23" s="11"/>
      <c r="K23" s="11"/>
      <c r="L23" s="11"/>
      <c r="M23" s="11"/>
      <c r="N23" s="11"/>
      <c r="O23" s="11"/>
      <c r="P23" s="11"/>
      <c r="Q23" s="12"/>
    </row>
    <row r="24">
      <c r="A24" s="24"/>
      <c r="B24" s="24"/>
      <c r="C24" s="25" t="str">
        <f>VLOOKUP(A24,Inventory!$A$2:$CL$9341,3,FALSE)</f>
        <v>#N/A</v>
      </c>
      <c r="D24" s="26" t="str">
        <f t="shared" si="4"/>
        <v>#N/A</v>
      </c>
      <c r="E24" s="16"/>
      <c r="F24" s="27" t="str">
        <f>VLOOKUP(A24,Inventory!$A$2:$CL$9341,2,FALSE)</f>
        <v>#N/A</v>
      </c>
      <c r="G24" s="11"/>
      <c r="H24" s="11"/>
      <c r="I24" s="11"/>
      <c r="J24" s="11"/>
      <c r="K24" s="11"/>
      <c r="L24" s="11"/>
      <c r="M24" s="11"/>
      <c r="N24" s="11"/>
      <c r="O24" s="11"/>
      <c r="P24" s="11"/>
      <c r="Q24" s="12"/>
    </row>
    <row r="25">
      <c r="A25" s="16"/>
      <c r="B25" s="16"/>
      <c r="C25" s="16"/>
      <c r="D25" s="16"/>
      <c r="E25" s="16"/>
      <c r="F25" s="11"/>
      <c r="G25" s="11"/>
      <c r="H25" s="11"/>
      <c r="I25" s="11"/>
      <c r="J25" s="11"/>
      <c r="K25" s="11"/>
      <c r="L25" s="11"/>
      <c r="M25" s="11"/>
      <c r="N25" s="11"/>
      <c r="O25" s="11"/>
      <c r="P25" s="11"/>
      <c r="Q25" s="12"/>
    </row>
    <row r="26">
      <c r="A26" s="16"/>
      <c r="B26" s="16"/>
      <c r="C26" s="17" t="s">
        <v>22</v>
      </c>
      <c r="D26" s="28" t="str">
        <f>SUM(D15:D24)</f>
        <v>#N/A</v>
      </c>
      <c r="E26" s="16"/>
      <c r="F26" s="11"/>
      <c r="G26" s="11"/>
      <c r="H26" s="11"/>
      <c r="I26" s="11"/>
      <c r="J26" s="11"/>
      <c r="K26" s="11"/>
      <c r="L26" s="11"/>
      <c r="M26" s="11"/>
      <c r="N26" s="11"/>
      <c r="O26" s="11"/>
      <c r="P26" s="11"/>
      <c r="Q26" s="12"/>
    </row>
    <row r="27">
      <c r="A27" s="16"/>
      <c r="B27" s="16"/>
      <c r="C27" s="17" t="s">
        <v>23</v>
      </c>
      <c r="D27" s="28" t="str">
        <f>D26*0.1</f>
        <v>#N/A</v>
      </c>
      <c r="E27" s="16"/>
      <c r="F27" s="11"/>
      <c r="G27" s="11"/>
      <c r="H27" s="11"/>
      <c r="I27" s="11"/>
      <c r="J27" s="11"/>
      <c r="K27" s="11"/>
      <c r="L27" s="11"/>
      <c r="M27" s="11"/>
      <c r="N27" s="11"/>
      <c r="O27" s="11"/>
      <c r="P27" s="11"/>
      <c r="Q27" s="12"/>
    </row>
    <row r="28">
      <c r="A28" s="16"/>
      <c r="B28" s="16"/>
      <c r="C28" s="17" t="s">
        <v>24</v>
      </c>
      <c r="D28" s="28" t="str">
        <f>D26+D27</f>
        <v>#N/A</v>
      </c>
      <c r="E28" s="16"/>
      <c r="F28" s="11"/>
      <c r="G28" s="11"/>
      <c r="H28" s="11"/>
      <c r="I28" s="11"/>
      <c r="J28" s="11"/>
      <c r="K28" s="11"/>
      <c r="L28" s="11"/>
      <c r="M28" s="11"/>
      <c r="N28" s="11"/>
      <c r="O28" s="11"/>
      <c r="P28" s="11"/>
      <c r="Q28" s="12"/>
    </row>
    <row r="29">
      <c r="A29" s="16"/>
      <c r="B29" s="16"/>
      <c r="C29" s="16"/>
      <c r="D29" s="16"/>
      <c r="E29" s="16"/>
      <c r="F29" s="11"/>
      <c r="G29" s="11"/>
      <c r="H29" s="11"/>
      <c r="I29" s="11"/>
      <c r="J29" s="11"/>
      <c r="K29" s="11"/>
      <c r="L29" s="11"/>
      <c r="M29" s="11"/>
      <c r="N29" s="11"/>
      <c r="O29" s="11"/>
      <c r="P29" s="11"/>
      <c r="Q29" s="12"/>
    </row>
    <row r="30">
      <c r="A30" s="14" t="s">
        <v>25</v>
      </c>
      <c r="F30" s="11"/>
      <c r="G30" s="11"/>
      <c r="H30" s="11"/>
      <c r="I30" s="11"/>
      <c r="J30" s="11"/>
      <c r="K30" s="11"/>
      <c r="L30" s="11"/>
      <c r="M30" s="11"/>
      <c r="N30" s="11"/>
      <c r="O30" s="11"/>
      <c r="P30" s="11"/>
      <c r="Q30" s="12"/>
    </row>
    <row r="31">
      <c r="A31" s="20" t="s">
        <v>26</v>
      </c>
      <c r="F31" s="11"/>
      <c r="G31" s="11"/>
      <c r="H31" s="11"/>
      <c r="I31" s="11"/>
      <c r="J31" s="11"/>
      <c r="K31" s="11"/>
      <c r="L31" s="11"/>
      <c r="M31" s="11"/>
      <c r="N31" s="11"/>
      <c r="O31" s="11"/>
      <c r="P31" s="11"/>
      <c r="Q31" s="12"/>
    </row>
    <row r="32">
      <c r="A32" s="29" t="s">
        <v>27</v>
      </c>
      <c r="B32" s="30" t="s">
        <v>28</v>
      </c>
      <c r="C32" s="30" t="s">
        <v>29</v>
      </c>
      <c r="D32" s="11"/>
      <c r="E32" s="11"/>
      <c r="F32" s="11"/>
      <c r="G32" s="11"/>
      <c r="H32" s="11"/>
      <c r="I32" s="11"/>
      <c r="J32" s="11"/>
      <c r="K32" s="11"/>
      <c r="L32" s="11"/>
      <c r="M32" s="11"/>
      <c r="N32" s="11"/>
      <c r="O32" s="11"/>
      <c r="P32" s="11"/>
      <c r="Q32" s="12"/>
    </row>
    <row r="33">
      <c r="A33" s="31"/>
      <c r="B33" s="11"/>
      <c r="C33" s="11"/>
      <c r="D33" s="11"/>
      <c r="E33" s="11"/>
      <c r="F33" s="11"/>
      <c r="G33" s="11"/>
      <c r="H33" s="11"/>
      <c r="I33" s="11"/>
      <c r="J33" s="11"/>
      <c r="K33" s="11"/>
      <c r="L33" s="11"/>
      <c r="M33" s="11"/>
      <c r="N33" s="11"/>
      <c r="O33" s="11"/>
      <c r="P33" s="11"/>
      <c r="Q33" s="12"/>
    </row>
    <row r="34">
      <c r="A34" s="31"/>
      <c r="B34" s="11"/>
      <c r="C34" s="11"/>
      <c r="D34" s="11"/>
      <c r="E34" s="11"/>
      <c r="F34" s="11"/>
      <c r="G34" s="11"/>
      <c r="H34" s="11"/>
      <c r="I34" s="11"/>
      <c r="J34" s="11"/>
      <c r="K34" s="11"/>
      <c r="L34" s="11"/>
      <c r="M34" s="11"/>
      <c r="N34" s="11"/>
      <c r="O34" s="11"/>
      <c r="P34" s="11"/>
      <c r="Q34" s="12"/>
    </row>
    <row r="35">
      <c r="A35" s="31"/>
      <c r="B35" s="11"/>
      <c r="C35" s="11"/>
      <c r="D35" s="11"/>
      <c r="E35" s="11"/>
      <c r="F35" s="11"/>
      <c r="G35" s="11"/>
      <c r="H35" s="11"/>
      <c r="I35" s="11"/>
      <c r="J35" s="11"/>
      <c r="K35" s="11"/>
      <c r="L35" s="11"/>
      <c r="M35" s="11"/>
      <c r="N35" s="11"/>
      <c r="O35" s="11"/>
      <c r="P35" s="11"/>
      <c r="Q35" s="12"/>
    </row>
    <row r="36">
      <c r="A36" s="31"/>
      <c r="B36" s="11"/>
      <c r="C36" s="11"/>
      <c r="D36" s="11"/>
      <c r="E36" s="11"/>
      <c r="F36" s="11"/>
      <c r="G36" s="11"/>
      <c r="H36" s="11"/>
      <c r="I36" s="11"/>
      <c r="J36" s="11"/>
      <c r="K36" s="11"/>
      <c r="L36" s="11"/>
      <c r="M36" s="11"/>
      <c r="N36" s="11"/>
      <c r="O36" s="11"/>
      <c r="P36" s="11"/>
      <c r="Q36" s="12"/>
    </row>
    <row r="37">
      <c r="A37" s="31"/>
      <c r="B37" s="11"/>
      <c r="C37" s="11"/>
      <c r="D37" s="11"/>
      <c r="E37" s="11"/>
      <c r="F37" s="11"/>
      <c r="G37" s="11"/>
      <c r="H37" s="11"/>
      <c r="I37" s="11"/>
      <c r="J37" s="11"/>
      <c r="K37" s="11"/>
      <c r="L37" s="11"/>
      <c r="M37" s="11"/>
      <c r="N37" s="11"/>
      <c r="O37" s="11"/>
      <c r="P37" s="11"/>
      <c r="Q37" s="12"/>
    </row>
    <row r="38">
      <c r="A38" s="31"/>
      <c r="B38" s="11"/>
      <c r="C38" s="11"/>
      <c r="D38" s="11"/>
      <c r="E38" s="11"/>
      <c r="F38" s="11"/>
      <c r="G38" s="11"/>
      <c r="H38" s="11"/>
      <c r="I38" s="11"/>
      <c r="J38" s="11"/>
      <c r="K38" s="11"/>
      <c r="L38" s="11"/>
      <c r="M38" s="11"/>
      <c r="N38" s="11"/>
      <c r="O38" s="11"/>
      <c r="P38" s="11"/>
      <c r="Q38" s="12"/>
    </row>
    <row r="39">
      <c r="A39" s="31"/>
      <c r="B39" s="11"/>
      <c r="C39" s="11"/>
      <c r="D39" s="11"/>
      <c r="E39" s="11"/>
      <c r="F39" s="11"/>
      <c r="G39" s="11"/>
      <c r="H39" s="11"/>
      <c r="I39" s="11"/>
      <c r="J39" s="11"/>
      <c r="K39" s="11"/>
      <c r="L39" s="11"/>
      <c r="M39" s="11"/>
      <c r="N39" s="11"/>
      <c r="O39" s="11"/>
      <c r="P39" s="11"/>
      <c r="Q39" s="12"/>
    </row>
    <row r="40">
      <c r="A40" s="31"/>
      <c r="B40" s="11"/>
      <c r="C40" s="11"/>
      <c r="D40" s="11"/>
      <c r="E40" s="11"/>
      <c r="F40" s="11"/>
      <c r="G40" s="11"/>
      <c r="H40" s="11"/>
      <c r="I40" s="11"/>
      <c r="J40" s="11"/>
      <c r="K40" s="11"/>
      <c r="L40" s="11"/>
      <c r="M40" s="11"/>
      <c r="N40" s="11"/>
      <c r="O40" s="11"/>
      <c r="P40" s="11"/>
      <c r="Q40" s="12"/>
    </row>
    <row r="41">
      <c r="A41" s="31"/>
      <c r="B41" s="11"/>
      <c r="C41" s="11"/>
      <c r="D41" s="11"/>
      <c r="E41" s="11"/>
      <c r="F41" s="11"/>
      <c r="G41" s="11"/>
      <c r="H41" s="11"/>
      <c r="I41" s="11"/>
      <c r="J41" s="11"/>
      <c r="K41" s="11"/>
      <c r="L41" s="11"/>
      <c r="M41" s="11"/>
      <c r="N41" s="11"/>
      <c r="O41" s="11"/>
      <c r="P41" s="11"/>
      <c r="Q41" s="12"/>
    </row>
    <row r="42">
      <c r="A42" s="31"/>
      <c r="B42" s="11"/>
      <c r="C42" s="11"/>
      <c r="D42" s="11"/>
      <c r="E42" s="11"/>
      <c r="F42" s="11"/>
      <c r="G42" s="11"/>
      <c r="H42" s="11"/>
      <c r="I42" s="11"/>
      <c r="J42" s="11"/>
      <c r="K42" s="11"/>
      <c r="L42" s="11"/>
      <c r="M42" s="11"/>
      <c r="N42" s="11"/>
      <c r="O42" s="11"/>
      <c r="P42" s="11"/>
      <c r="Q42" s="12"/>
    </row>
    <row r="43">
      <c r="A43" s="31"/>
      <c r="B43" s="11"/>
      <c r="C43" s="11"/>
      <c r="D43" s="11"/>
      <c r="E43" s="11"/>
      <c r="F43" s="11"/>
      <c r="G43" s="11"/>
      <c r="H43" s="11"/>
      <c r="I43" s="11"/>
      <c r="J43" s="11"/>
      <c r="K43" s="11"/>
      <c r="L43" s="11"/>
      <c r="M43" s="11"/>
      <c r="N43" s="11"/>
      <c r="O43" s="11"/>
      <c r="P43" s="11"/>
      <c r="Q43" s="12"/>
    </row>
    <row r="44">
      <c r="A44" s="31"/>
      <c r="B44" s="11"/>
      <c r="C44" s="11"/>
      <c r="D44" s="11"/>
      <c r="E44" s="11"/>
      <c r="F44" s="11"/>
      <c r="G44" s="11"/>
      <c r="H44" s="11"/>
      <c r="I44" s="11"/>
      <c r="J44" s="11"/>
      <c r="K44" s="11"/>
      <c r="L44" s="11"/>
      <c r="M44" s="11"/>
      <c r="N44" s="11"/>
      <c r="O44" s="11"/>
      <c r="P44" s="11"/>
      <c r="Q44" s="12"/>
    </row>
    <row r="45">
      <c r="A45" s="31"/>
      <c r="B45" s="11"/>
      <c r="C45" s="11"/>
      <c r="D45" s="11"/>
      <c r="E45" s="11"/>
      <c r="F45" s="11"/>
      <c r="G45" s="11"/>
      <c r="H45" s="11"/>
      <c r="I45" s="11"/>
      <c r="J45" s="11"/>
      <c r="K45" s="11"/>
      <c r="L45" s="11"/>
      <c r="M45" s="11"/>
      <c r="N45" s="11"/>
      <c r="O45" s="11"/>
      <c r="P45" s="11"/>
      <c r="Q45" s="12"/>
    </row>
    <row r="46">
      <c r="A46" s="31"/>
      <c r="B46" s="11"/>
      <c r="C46" s="11"/>
      <c r="D46" s="11"/>
      <c r="E46" s="11"/>
      <c r="F46" s="11"/>
      <c r="G46" s="11"/>
      <c r="H46" s="11"/>
      <c r="I46" s="11"/>
      <c r="J46" s="11"/>
      <c r="K46" s="11"/>
      <c r="L46" s="11"/>
      <c r="M46" s="11"/>
      <c r="N46" s="11"/>
      <c r="O46" s="11"/>
      <c r="P46" s="11"/>
      <c r="Q46" s="12"/>
    </row>
    <row r="47">
      <c r="A47" s="31"/>
      <c r="B47" s="11"/>
      <c r="C47" s="11"/>
      <c r="D47" s="11"/>
      <c r="E47" s="11"/>
      <c r="F47" s="11"/>
      <c r="G47" s="11"/>
      <c r="H47" s="11"/>
      <c r="I47" s="11"/>
      <c r="J47" s="11"/>
      <c r="K47" s="11"/>
      <c r="L47" s="11"/>
      <c r="M47" s="11"/>
      <c r="N47" s="11"/>
      <c r="O47" s="11"/>
      <c r="P47" s="11"/>
      <c r="Q47" s="12"/>
    </row>
    <row r="48">
      <c r="A48" s="32"/>
      <c r="B48" s="33"/>
      <c r="C48" s="33"/>
      <c r="D48" s="33"/>
      <c r="E48" s="33"/>
      <c r="F48" s="33"/>
      <c r="G48" s="33"/>
      <c r="H48" s="33"/>
      <c r="I48" s="33"/>
      <c r="J48" s="33"/>
      <c r="K48" s="33"/>
      <c r="L48" s="33"/>
      <c r="M48" s="33"/>
      <c r="N48" s="33"/>
      <c r="O48" s="33"/>
      <c r="P48" s="33"/>
      <c r="Q48" s="34"/>
    </row>
  </sheetData>
  <mergeCells count="15">
    <mergeCell ref="A9:B9"/>
    <mergeCell ref="D9:E9"/>
    <mergeCell ref="A10:B10"/>
    <mergeCell ref="D10:E10"/>
    <mergeCell ref="A11:B11"/>
    <mergeCell ref="A12:B12"/>
    <mergeCell ref="A30:E30"/>
    <mergeCell ref="A31:E31"/>
    <mergeCell ref="P1:P2"/>
    <mergeCell ref="Q1:Q2"/>
    <mergeCell ref="A3:E3"/>
    <mergeCell ref="A4:E4"/>
    <mergeCell ref="A5:E5"/>
    <mergeCell ref="A6:E6"/>
    <mergeCell ref="A7:E7"/>
  </mergeCells>
  <dataValidations>
    <dataValidation type="list" allowBlank="1" showErrorMessage="1" sqref="A10">
      <formula1>contacts!$A:$A</formula1>
    </dataValidation>
    <dataValidation type="list" allowBlank="1" showErrorMessage="1" sqref="A15:A24">
      <formula1>Inventory!$A:$A</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3" t="str">
        <f>contacts!A1</f>
        <v>First Name Middle Name Last Name</v>
      </c>
      <c r="B1" s="18" t="s">
        <v>17</v>
      </c>
      <c r="E1" s="70" t="s">
        <v>92</v>
      </c>
      <c r="F1" s="35" t="s">
        <v>93</v>
      </c>
    </row>
    <row r="2">
      <c r="A2" s="63" t="str">
        <f>contacts!AR1</f>
        <v>Company</v>
      </c>
      <c r="B2" s="36" t="str">
        <f>VLOOKUP(B1, contacts!A:DE, 44, FALSE)</f>
        <v>XYZ Corp</v>
      </c>
      <c r="E2" s="63" t="str">
        <f>contacts!AR1</f>
        <v>Company</v>
      </c>
      <c r="F2" s="36" t="str">
        <f>VLOOKUP(A10:B10, contacts!A:CJ, 44, FALSE)</f>
        <v>#VALUE!</v>
      </c>
    </row>
    <row r="3">
      <c r="A3" s="63" t="str">
        <f>contacts!AZ1</f>
        <v>Business Street</v>
      </c>
      <c r="B3" s="36" t="str">
        <f>VLOOKUP(B1, contacts!A:DE, 52, FALSE)</f>
        <v>123 Main St</v>
      </c>
      <c r="E3" s="63" t="str">
        <f>contacts!AZ1</f>
        <v>Business Street</v>
      </c>
      <c r="F3" s="36" t="str">
        <f>VLOOKUP(A10:B10, contacts!A:CJ, 52, FALSE)</f>
        <v>#VALUE!</v>
      </c>
      <c r="H3" s="71" t="s">
        <v>94</v>
      </c>
    </row>
    <row r="4">
      <c r="A4" s="63" t="str">
        <f>contacts!BD1</f>
        <v>Business City</v>
      </c>
      <c r="B4" s="36" t="str">
        <f>VLOOKUP(B1, contacts!A:DE, 56, FALSE) &amp; ", " &amp; VLOOKUP(B1, contacts!A:DE, 57, FALSE) &amp; "   " &amp; VLOOKUP(B1, contacts!A:DE, 58, FALSE)</f>
        <v>Cityville, CA   123456</v>
      </c>
      <c r="E4" s="63" t="str">
        <f>contacts!BD1</f>
        <v>Business City</v>
      </c>
      <c r="F4" s="36" t="str">
        <f>VLOOKUP(A10:B10, contacts!A:CJ, 56, FALSE) &amp; ", " &amp; VLOOKUP(A10:B10, contacts!A:CJ, 57, FALSE) &amp; " " &amp; VLOOKUP(A10:B10, contacts!A:CJ, 58, FALSE)</f>
        <v>#VALUE!</v>
      </c>
    </row>
    <row r="5">
      <c r="A5" s="63" t="str">
        <f>contacts!P1</f>
        <v>E-mail Address</v>
      </c>
      <c r="B5" s="58" t="str">
        <f>HYPERLINK(VLOOKUP(B1, contacts!A:DE, 16, FALSE))</f>
        <v>john@example.com</v>
      </c>
      <c r="E5" s="63" t="str">
        <f>contacts!P1</f>
        <v>E-mail Address</v>
      </c>
      <c r="F5" s="36" t="str">
        <f>HYPERLINK(VLOOKUP(A10:B10, contacts!A:CJ, 16, FALSE))</f>
        <v>#VALUE!</v>
      </c>
    </row>
    <row r="6">
      <c r="A6" s="63" t="str">
        <f>contacts!AN1</f>
        <v>Business Phone</v>
      </c>
      <c r="B6" s="36" t="str">
        <f>VLOOKUP(B1, contacts!A:DE, 40, FALSE)</f>
        <v/>
      </c>
      <c r="E6" s="63" t="str">
        <f>contacts!AN1</f>
        <v>Business Phone</v>
      </c>
      <c r="F6" s="36" t="str">
        <f>VLOOKUP(A10:B10, contacts!A:CJ, 40, FALSE)</f>
        <v>#VALUE!</v>
      </c>
    </row>
    <row r="7">
      <c r="A7" s="63" t="str">
        <f>contacts!AP1</f>
        <v>Business Fax</v>
      </c>
      <c r="B7" s="36" t="str">
        <f>VLOOKUP(B1, contacts!A:DE, 42, FALSE)</f>
        <v/>
      </c>
      <c r="E7" s="63" t="str">
        <f>contacts!AP1</f>
        <v>Business Fax</v>
      </c>
      <c r="F7" s="36" t="str">
        <f>VLOOKUP(A10:B10, contacts!A:CJ, 42, FALSE)</f>
        <v>#VALUE!</v>
      </c>
    </row>
    <row r="8">
      <c r="A8" s="63" t="str">
        <f>contacts!Z1</f>
        <v>Home Street</v>
      </c>
      <c r="B8" s="36" t="str">
        <f>VLOOKUP(B1, contacts!A:DE, 26, FALSE)</f>
        <v/>
      </c>
      <c r="E8" s="63" t="str">
        <f>contacts!Z1</f>
        <v>Home Street</v>
      </c>
      <c r="F8" s="36" t="str">
        <f>VLOOKUP(A10:B10, contacts!A:CJ, 26, FALSE)</f>
        <v>#VALUE!</v>
      </c>
    </row>
    <row r="9">
      <c r="A9" s="63" t="str">
        <f>contacts!AD1</f>
        <v>Home City</v>
      </c>
      <c r="B9" s="36" t="str">
        <f>VLOOKUP(B1, contacts!A:DE, 30, FALSE) &amp; ", " &amp; VLOOKUP(B1, contacts!A:DE, 31, FALSE) &amp; "   " &amp; VLOOKUP(B1, contacts!A:DE, 32, FALSE)</f>
        <v>,    </v>
      </c>
      <c r="E9" s="63" t="str">
        <f>contacts!AD1</f>
        <v>Home City</v>
      </c>
      <c r="F9" s="36" t="str">
        <f>VLOOKUP(A10:B10, contacts!A:CJ, 30, FALSE) &amp; ", " &amp; VLOOKUP(A10:B10, contacts!A:CJ, 31, FALSE) &amp; " " &amp; VLOOKUP(A10:B10, contacts!A:CJ, 32, FALSE)</f>
        <v>#VALUE!</v>
      </c>
    </row>
    <row r="10">
      <c r="A10" s="63" t="str">
        <f>contacts!BK1</f>
        <v>Other Street</v>
      </c>
      <c r="B10" s="36" t="str">
        <f>VLOOKUP(B1, contacts!A:DE, 63, FALSE)</f>
        <v/>
      </c>
      <c r="E10" s="63" t="str">
        <f>contacts!BK1</f>
        <v>Other Street</v>
      </c>
      <c r="F10" s="36" t="str">
        <f>VLOOKUP(A10:B10, contacts!A:CJ, 63, FALSE)</f>
        <v>#VALUE!</v>
      </c>
    </row>
    <row r="11">
      <c r="A11" s="63" t="str">
        <f>contacts!BO1</f>
        <v>Other City</v>
      </c>
      <c r="B11" s="36" t="str">
        <f>VLOOKUP(B1, contacts!A:DE, 67, FALSE) &amp; ", " &amp; VLOOKUP(B1, contacts!A:DE, 68, FALSE) &amp; "   " &amp; VLOOKUP(B1, contacts!A:DE, 69, FALSE)</f>
        <v>,    </v>
      </c>
      <c r="E11" s="63" t="str">
        <f>contacts!BO1</f>
        <v>Other City</v>
      </c>
      <c r="F11" s="36" t="str">
        <f>VLOOKUP(A10:B10, contacts!A:CJ, 67, FALSE) &amp; ", " &amp; VLOOKUP(A10:B10, contacts!A:CJ, 68, FALSE) &amp; " " &amp; VLOOKUP(A10:B10, contacts!A:CJ, 69, FALSE)</f>
        <v>#VALUE!</v>
      </c>
    </row>
    <row r="12">
      <c r="A12" s="63" t="str">
        <f>contacts!E1</f>
        <v>Title</v>
      </c>
      <c r="B12" s="36" t="str">
        <f>VLOOKUP(B1, contacts!A:DE, 5, FALSE)</f>
        <v/>
      </c>
      <c r="E12" s="63" t="str">
        <f>contacts!E1</f>
        <v>Title</v>
      </c>
      <c r="F12" s="36" t="str">
        <f>VLOOKUP(A10:B10, contacts!A:CJ, 5, FALSE)</f>
        <v>#VALUE!</v>
      </c>
    </row>
    <row r="13">
      <c r="A13" s="63" t="str">
        <f>contacts!T1</f>
        <v>Home Phone</v>
      </c>
      <c r="B13" s="36" t="str">
        <f>VLOOKUP(B1, contacts!A:DE, 20, FALSE)</f>
        <v/>
      </c>
      <c r="E13" s="63" t="str">
        <f>contacts!T1</f>
        <v>Home Phone</v>
      </c>
      <c r="F13" s="36" t="str">
        <f>VLOOKUP(A10:B10, contacts!A:CJ, 20, FALSE)</f>
        <v>#VALUE!</v>
      </c>
    </row>
    <row r="14">
      <c r="A14" s="63" t="str">
        <f>contacts!V1</f>
        <v>Mobile Phone</v>
      </c>
      <c r="B14" s="36" t="str">
        <f>VLOOKUP(B1, contacts!A:DE, 22, FALSE)</f>
        <v/>
      </c>
      <c r="E14" s="63" t="str">
        <f>contacts!V1</f>
        <v>Mobile Phone</v>
      </c>
      <c r="F14" s="36" t="str">
        <f>VLOOKUP(A10:B10, contacts!A:CJ, 22, FALSE)</f>
        <v>#VALUE!</v>
      </c>
    </row>
    <row r="15">
      <c r="A15" s="63"/>
      <c r="E15" s="63"/>
    </row>
    <row r="16">
      <c r="A16" s="63"/>
      <c r="E16" s="63"/>
    </row>
    <row r="17">
      <c r="A17" s="63"/>
      <c r="E17" s="63"/>
    </row>
    <row r="18">
      <c r="A18" s="63"/>
      <c r="E18" s="63"/>
    </row>
    <row r="19">
      <c r="A19" s="63"/>
      <c r="E19" s="63"/>
    </row>
    <row r="20">
      <c r="A20" s="63"/>
      <c r="E20" s="63"/>
    </row>
    <row r="21">
      <c r="A21" s="63"/>
      <c r="E21" s="63"/>
    </row>
    <row r="22">
      <c r="A22" s="63"/>
      <c r="E22" s="63"/>
    </row>
    <row r="23">
      <c r="A23" s="63"/>
      <c r="E23" s="63"/>
    </row>
    <row r="24">
      <c r="A24" s="63"/>
      <c r="E24" s="63"/>
    </row>
    <row r="25">
      <c r="A25" s="63"/>
      <c r="E25" s="63"/>
    </row>
    <row r="26">
      <c r="A26" s="63"/>
      <c r="E26" s="63"/>
    </row>
    <row r="27">
      <c r="A27" s="63"/>
      <c r="E27" s="63"/>
    </row>
    <row r="28">
      <c r="A28" s="63"/>
      <c r="E28" s="63"/>
    </row>
    <row r="29">
      <c r="A29" s="63"/>
      <c r="E29" s="63"/>
    </row>
    <row r="30">
      <c r="A30" s="63"/>
      <c r="E30" s="63"/>
    </row>
    <row r="31">
      <c r="A31" s="63"/>
      <c r="E31" s="63"/>
    </row>
    <row r="32">
      <c r="A32" s="63"/>
      <c r="E32" s="63"/>
    </row>
    <row r="33">
      <c r="A33" s="63"/>
      <c r="E33" s="63"/>
    </row>
    <row r="34">
      <c r="A34" s="63"/>
      <c r="E34" s="63"/>
    </row>
    <row r="35">
      <c r="A35" s="63"/>
      <c r="E35" s="63"/>
    </row>
    <row r="36">
      <c r="A36" s="63"/>
      <c r="E36" s="63"/>
    </row>
    <row r="37">
      <c r="A37" s="63"/>
      <c r="E37" s="63"/>
    </row>
    <row r="38">
      <c r="A38" s="63"/>
      <c r="E38" s="63"/>
    </row>
    <row r="39">
      <c r="A39" s="63"/>
      <c r="E39" s="63"/>
    </row>
    <row r="40">
      <c r="A40" s="63"/>
      <c r="E40" s="63"/>
    </row>
    <row r="41">
      <c r="A41" s="63"/>
      <c r="E41" s="63"/>
    </row>
    <row r="42">
      <c r="A42" s="63"/>
      <c r="E42" s="63"/>
    </row>
    <row r="43">
      <c r="A43" s="63"/>
      <c r="E43" s="63"/>
    </row>
    <row r="44">
      <c r="A44" s="63"/>
      <c r="E44" s="63"/>
    </row>
    <row r="45">
      <c r="A45" s="63"/>
      <c r="E45" s="63"/>
    </row>
    <row r="46">
      <c r="A46" s="63"/>
      <c r="E46" s="63"/>
    </row>
    <row r="47">
      <c r="A47" s="63"/>
      <c r="E47" s="63"/>
    </row>
    <row r="48">
      <c r="A48" s="63"/>
      <c r="E48" s="63"/>
    </row>
    <row r="49">
      <c r="A49" s="63"/>
      <c r="E49" s="63"/>
    </row>
    <row r="50">
      <c r="A50" s="63"/>
      <c r="E50" s="63"/>
    </row>
    <row r="51">
      <c r="A51" s="63"/>
      <c r="E51" s="63"/>
    </row>
    <row r="52">
      <c r="A52" s="63"/>
      <c r="E52" s="63"/>
    </row>
    <row r="53">
      <c r="A53" s="63"/>
      <c r="E53" s="63"/>
    </row>
    <row r="54">
      <c r="A54" s="63"/>
      <c r="E54" s="63"/>
    </row>
    <row r="55">
      <c r="A55" s="63"/>
      <c r="E55" s="63"/>
    </row>
    <row r="56">
      <c r="A56" s="63"/>
      <c r="E56" s="63"/>
    </row>
    <row r="57">
      <c r="A57" s="63"/>
      <c r="E57" s="63"/>
    </row>
    <row r="58">
      <c r="A58" s="63"/>
      <c r="E58" s="63"/>
    </row>
    <row r="59">
      <c r="A59" s="63"/>
      <c r="E59" s="63"/>
    </row>
    <row r="60">
      <c r="A60" s="63"/>
      <c r="E60" s="63"/>
    </row>
    <row r="61">
      <c r="A61" s="63"/>
      <c r="E61" s="63"/>
    </row>
    <row r="62">
      <c r="A62" s="63"/>
      <c r="E62" s="63"/>
    </row>
    <row r="63">
      <c r="A63" s="63"/>
      <c r="E63" s="63"/>
    </row>
    <row r="64">
      <c r="A64" s="63"/>
      <c r="E64" s="63"/>
    </row>
    <row r="65">
      <c r="A65" s="63"/>
      <c r="E65" s="63"/>
    </row>
    <row r="66">
      <c r="A66" s="63"/>
      <c r="E66" s="63"/>
    </row>
    <row r="67">
      <c r="A67" s="63"/>
      <c r="E67" s="63"/>
    </row>
    <row r="68">
      <c r="A68" s="63"/>
      <c r="E68" s="63"/>
    </row>
    <row r="69">
      <c r="A69" s="63"/>
      <c r="E69" s="63"/>
    </row>
    <row r="70">
      <c r="A70" s="63"/>
      <c r="E70" s="63"/>
    </row>
    <row r="71">
      <c r="A71" s="63"/>
      <c r="E71" s="63"/>
    </row>
    <row r="72">
      <c r="A72" s="63"/>
      <c r="E72" s="63"/>
    </row>
    <row r="73">
      <c r="A73" s="63"/>
      <c r="E73" s="63"/>
    </row>
    <row r="74">
      <c r="A74" s="63"/>
      <c r="E74" s="63"/>
    </row>
    <row r="75">
      <c r="A75" s="63"/>
      <c r="E75" s="63"/>
    </row>
    <row r="76">
      <c r="A76" s="63"/>
      <c r="E76" s="63"/>
    </row>
    <row r="77">
      <c r="A77" s="63"/>
      <c r="E77" s="63"/>
    </row>
    <row r="78">
      <c r="A78" s="63"/>
      <c r="E78" s="63"/>
    </row>
    <row r="79">
      <c r="A79" s="63"/>
      <c r="E79" s="63"/>
    </row>
    <row r="80">
      <c r="A80" s="63"/>
      <c r="E80" s="63"/>
    </row>
    <row r="81">
      <c r="A81" s="63"/>
      <c r="E81" s="63"/>
    </row>
    <row r="82">
      <c r="A82" s="63"/>
      <c r="E82" s="63"/>
    </row>
    <row r="83">
      <c r="A83" s="63"/>
      <c r="E83" s="63"/>
    </row>
    <row r="84">
      <c r="A84" s="63"/>
      <c r="E84" s="63"/>
    </row>
    <row r="85">
      <c r="A85" s="63"/>
      <c r="E85" s="63"/>
    </row>
    <row r="86">
      <c r="A86" s="63"/>
      <c r="E86" s="63"/>
    </row>
    <row r="87">
      <c r="A87" s="63"/>
      <c r="E87" s="63"/>
    </row>
    <row r="88">
      <c r="A88" s="63"/>
      <c r="E88" s="63"/>
    </row>
    <row r="89">
      <c r="A89" s="63"/>
      <c r="E89" s="63"/>
    </row>
    <row r="90">
      <c r="A90" s="63"/>
      <c r="E90" s="63"/>
    </row>
    <row r="91">
      <c r="A91" s="63"/>
      <c r="E91" s="63"/>
    </row>
    <row r="92">
      <c r="A92" s="63"/>
      <c r="E92" s="63"/>
    </row>
    <row r="93">
      <c r="A93" s="63"/>
      <c r="E93" s="63"/>
    </row>
    <row r="94">
      <c r="A94" s="63"/>
      <c r="E94" s="63"/>
    </row>
    <row r="95">
      <c r="A95" s="63"/>
      <c r="E95" s="63"/>
    </row>
    <row r="96">
      <c r="A96" s="63"/>
      <c r="E96" s="63"/>
    </row>
    <row r="97">
      <c r="A97" s="63"/>
      <c r="E97" s="63"/>
    </row>
    <row r="98">
      <c r="A98" s="63"/>
      <c r="E98" s="63"/>
    </row>
    <row r="99">
      <c r="A99" s="63"/>
      <c r="E99" s="63"/>
    </row>
    <row r="100">
      <c r="A100" s="63"/>
      <c r="E100" s="63"/>
    </row>
    <row r="101">
      <c r="A101" s="63"/>
      <c r="E101" s="63"/>
    </row>
    <row r="102">
      <c r="A102" s="63"/>
      <c r="E102" s="63"/>
    </row>
    <row r="103">
      <c r="A103" s="63"/>
      <c r="E103" s="63"/>
    </row>
    <row r="104">
      <c r="A104" s="63"/>
      <c r="E104" s="63"/>
    </row>
    <row r="105">
      <c r="A105" s="63"/>
      <c r="E105" s="63"/>
    </row>
    <row r="106">
      <c r="A106" s="63"/>
      <c r="E106" s="63"/>
    </row>
    <row r="107">
      <c r="A107" s="63"/>
      <c r="E107" s="63"/>
    </row>
    <row r="108">
      <c r="A108" s="63"/>
      <c r="E108" s="63"/>
    </row>
    <row r="109">
      <c r="A109" s="63"/>
      <c r="E109" s="63"/>
    </row>
    <row r="110">
      <c r="A110" s="63"/>
      <c r="E110" s="63"/>
    </row>
    <row r="111">
      <c r="A111" s="63"/>
      <c r="E111" s="63"/>
    </row>
    <row r="112">
      <c r="A112" s="63"/>
      <c r="E112" s="63"/>
    </row>
    <row r="113">
      <c r="A113" s="63"/>
      <c r="E113" s="63"/>
    </row>
    <row r="114">
      <c r="A114" s="63"/>
      <c r="E114" s="63"/>
    </row>
    <row r="115">
      <c r="A115" s="63"/>
      <c r="E115" s="63"/>
    </row>
    <row r="116">
      <c r="A116" s="63"/>
      <c r="E116" s="63"/>
    </row>
    <row r="117">
      <c r="A117" s="63"/>
      <c r="E117" s="63"/>
    </row>
    <row r="118">
      <c r="A118" s="63"/>
      <c r="E118" s="63"/>
    </row>
    <row r="119">
      <c r="A119" s="63"/>
      <c r="E119" s="63"/>
    </row>
    <row r="120">
      <c r="A120" s="63"/>
      <c r="E120" s="63"/>
    </row>
    <row r="121">
      <c r="A121" s="63"/>
      <c r="E121" s="63"/>
    </row>
    <row r="122">
      <c r="A122" s="63"/>
      <c r="E122" s="63"/>
    </row>
    <row r="123">
      <c r="A123" s="63"/>
      <c r="E123" s="63"/>
    </row>
    <row r="124">
      <c r="A124" s="63"/>
      <c r="E124" s="63"/>
    </row>
    <row r="125">
      <c r="A125" s="63"/>
      <c r="E125" s="63"/>
    </row>
    <row r="126">
      <c r="A126" s="63"/>
      <c r="E126" s="63"/>
    </row>
    <row r="127">
      <c r="A127" s="63"/>
      <c r="E127" s="63"/>
    </row>
    <row r="128">
      <c r="A128" s="63"/>
      <c r="E128" s="63"/>
    </row>
    <row r="129">
      <c r="A129" s="63"/>
      <c r="E129" s="63"/>
    </row>
    <row r="130">
      <c r="A130" s="63"/>
      <c r="E130" s="63"/>
    </row>
    <row r="131">
      <c r="A131" s="63"/>
      <c r="E131" s="63"/>
    </row>
    <row r="132">
      <c r="A132" s="63"/>
      <c r="E132" s="63"/>
    </row>
    <row r="133">
      <c r="A133" s="63"/>
      <c r="E133" s="63"/>
    </row>
    <row r="134">
      <c r="A134" s="63"/>
      <c r="E134" s="63"/>
    </row>
    <row r="135">
      <c r="A135" s="63"/>
      <c r="E135" s="63"/>
    </row>
    <row r="136">
      <c r="A136" s="63"/>
      <c r="E136" s="63"/>
    </row>
    <row r="137">
      <c r="A137" s="63"/>
      <c r="E137" s="63"/>
    </row>
    <row r="138">
      <c r="A138" s="63"/>
      <c r="E138" s="63"/>
    </row>
    <row r="139">
      <c r="A139" s="63"/>
      <c r="E139" s="63"/>
    </row>
    <row r="140">
      <c r="A140" s="63"/>
      <c r="E140" s="63"/>
    </row>
    <row r="141">
      <c r="A141" s="63"/>
      <c r="E141" s="63"/>
    </row>
    <row r="142">
      <c r="A142" s="63"/>
      <c r="E142" s="63"/>
    </row>
    <row r="143">
      <c r="A143" s="63"/>
      <c r="E143" s="63"/>
    </row>
    <row r="144">
      <c r="A144" s="63"/>
      <c r="E144" s="63"/>
    </row>
    <row r="145">
      <c r="A145" s="63"/>
      <c r="E145" s="63"/>
    </row>
    <row r="146">
      <c r="A146" s="63"/>
      <c r="E146" s="63"/>
    </row>
    <row r="147">
      <c r="A147" s="63"/>
      <c r="E147" s="63"/>
    </row>
    <row r="148">
      <c r="A148" s="63"/>
      <c r="E148" s="63"/>
    </row>
    <row r="149">
      <c r="A149" s="63"/>
      <c r="E149" s="63"/>
    </row>
    <row r="150">
      <c r="A150" s="63"/>
      <c r="E150" s="63"/>
    </row>
    <row r="151">
      <c r="A151" s="63"/>
      <c r="E151" s="63"/>
    </row>
    <row r="152">
      <c r="A152" s="63"/>
      <c r="E152" s="63"/>
    </row>
    <row r="153">
      <c r="A153" s="63"/>
      <c r="E153" s="63"/>
    </row>
    <row r="154">
      <c r="A154" s="63"/>
      <c r="E154" s="63"/>
    </row>
    <row r="155">
      <c r="A155" s="63"/>
      <c r="E155" s="63"/>
    </row>
    <row r="156">
      <c r="A156" s="63"/>
      <c r="E156" s="63"/>
    </row>
    <row r="157">
      <c r="A157" s="63"/>
      <c r="E157" s="63"/>
    </row>
    <row r="158">
      <c r="A158" s="63"/>
      <c r="E158" s="63"/>
    </row>
    <row r="159">
      <c r="A159" s="63"/>
      <c r="E159" s="63"/>
    </row>
    <row r="160">
      <c r="A160" s="63"/>
      <c r="E160" s="63"/>
    </row>
    <row r="161">
      <c r="A161" s="63"/>
      <c r="E161" s="63"/>
    </row>
    <row r="162">
      <c r="A162" s="63"/>
      <c r="E162" s="63"/>
    </row>
    <row r="163">
      <c r="A163" s="63"/>
      <c r="E163" s="63"/>
    </row>
    <row r="164">
      <c r="A164" s="63"/>
      <c r="E164" s="63"/>
    </row>
    <row r="165">
      <c r="A165" s="63"/>
      <c r="E165" s="63"/>
    </row>
    <row r="166">
      <c r="A166" s="63"/>
      <c r="E166" s="63"/>
    </row>
    <row r="167">
      <c r="A167" s="63"/>
      <c r="E167" s="63"/>
    </row>
    <row r="168">
      <c r="A168" s="63"/>
      <c r="E168" s="63"/>
    </row>
    <row r="169">
      <c r="A169" s="63"/>
      <c r="E169" s="63"/>
    </row>
    <row r="170">
      <c r="A170" s="63"/>
      <c r="E170" s="63"/>
    </row>
    <row r="171">
      <c r="A171" s="63"/>
      <c r="E171" s="63"/>
    </row>
    <row r="172">
      <c r="A172" s="63"/>
      <c r="E172" s="63"/>
    </row>
    <row r="173">
      <c r="A173" s="63"/>
      <c r="E173" s="63"/>
    </row>
    <row r="174">
      <c r="A174" s="63"/>
      <c r="E174" s="63"/>
    </row>
    <row r="175">
      <c r="A175" s="63"/>
      <c r="E175" s="63"/>
    </row>
    <row r="176">
      <c r="A176" s="63"/>
      <c r="E176" s="63"/>
    </row>
    <row r="177">
      <c r="A177" s="63"/>
      <c r="E177" s="63"/>
    </row>
    <row r="178">
      <c r="A178" s="63"/>
      <c r="E178" s="63"/>
    </row>
    <row r="179">
      <c r="A179" s="63"/>
      <c r="E179" s="63"/>
    </row>
    <row r="180">
      <c r="A180" s="63"/>
      <c r="E180" s="63"/>
    </row>
    <row r="181">
      <c r="A181" s="63"/>
      <c r="E181" s="63"/>
    </row>
    <row r="182">
      <c r="A182" s="63"/>
      <c r="E182" s="63"/>
    </row>
    <row r="183">
      <c r="A183" s="63"/>
      <c r="E183" s="63"/>
    </row>
    <row r="184">
      <c r="A184" s="63"/>
      <c r="E184" s="63"/>
    </row>
    <row r="185">
      <c r="A185" s="63"/>
      <c r="E185" s="63"/>
    </row>
    <row r="186">
      <c r="A186" s="63"/>
      <c r="E186" s="63"/>
    </row>
    <row r="187">
      <c r="A187" s="63"/>
      <c r="E187" s="63"/>
    </row>
    <row r="188">
      <c r="A188" s="63"/>
      <c r="E188" s="63"/>
    </row>
    <row r="189">
      <c r="A189" s="63"/>
      <c r="E189" s="63"/>
    </row>
    <row r="190">
      <c r="A190" s="63"/>
      <c r="E190" s="63"/>
    </row>
    <row r="191">
      <c r="A191" s="63"/>
      <c r="E191" s="63"/>
    </row>
    <row r="192">
      <c r="A192" s="63"/>
      <c r="E192" s="63"/>
    </row>
    <row r="193">
      <c r="A193" s="63"/>
      <c r="E193" s="63"/>
    </row>
    <row r="194">
      <c r="A194" s="63"/>
      <c r="E194" s="63"/>
    </row>
    <row r="195">
      <c r="A195" s="63"/>
      <c r="E195" s="63"/>
    </row>
    <row r="196">
      <c r="A196" s="63"/>
      <c r="E196" s="63"/>
    </row>
    <row r="197">
      <c r="A197" s="63"/>
      <c r="E197" s="63"/>
    </row>
    <row r="198">
      <c r="A198" s="63"/>
      <c r="E198" s="63"/>
    </row>
    <row r="199">
      <c r="A199" s="63"/>
      <c r="E199" s="63"/>
    </row>
    <row r="200">
      <c r="A200" s="63"/>
      <c r="E200" s="63"/>
    </row>
    <row r="201">
      <c r="A201" s="63"/>
      <c r="E201" s="63"/>
    </row>
    <row r="202">
      <c r="A202" s="63"/>
      <c r="E202" s="63"/>
    </row>
    <row r="203">
      <c r="A203" s="63"/>
      <c r="E203" s="63"/>
    </row>
    <row r="204">
      <c r="A204" s="63"/>
      <c r="E204" s="63"/>
    </row>
    <row r="205">
      <c r="A205" s="63"/>
      <c r="E205" s="63"/>
    </row>
    <row r="206">
      <c r="A206" s="63"/>
      <c r="E206" s="63"/>
    </row>
    <row r="207">
      <c r="A207" s="63"/>
      <c r="E207" s="63"/>
    </row>
    <row r="208">
      <c r="A208" s="63"/>
      <c r="E208" s="63"/>
    </row>
    <row r="209">
      <c r="A209" s="63"/>
      <c r="E209" s="63"/>
    </row>
    <row r="210">
      <c r="A210" s="63"/>
      <c r="E210" s="63"/>
    </row>
    <row r="211">
      <c r="A211" s="63"/>
      <c r="E211" s="63"/>
    </row>
    <row r="212">
      <c r="A212" s="63"/>
      <c r="E212" s="63"/>
    </row>
    <row r="213">
      <c r="A213" s="63"/>
      <c r="E213" s="63"/>
    </row>
    <row r="214">
      <c r="A214" s="63"/>
      <c r="E214" s="63"/>
    </row>
    <row r="215">
      <c r="A215" s="63"/>
      <c r="E215" s="63"/>
    </row>
    <row r="216">
      <c r="A216" s="63"/>
      <c r="E216" s="63"/>
    </row>
    <row r="217">
      <c r="A217" s="63"/>
      <c r="E217" s="63"/>
    </row>
    <row r="218">
      <c r="A218" s="63"/>
      <c r="E218" s="63"/>
    </row>
    <row r="219">
      <c r="A219" s="63"/>
      <c r="E219" s="63"/>
    </row>
    <row r="220">
      <c r="A220" s="63"/>
      <c r="E220" s="63"/>
    </row>
    <row r="221">
      <c r="A221" s="63"/>
      <c r="E221" s="63"/>
    </row>
    <row r="222">
      <c r="A222" s="63"/>
      <c r="E222" s="63"/>
    </row>
    <row r="223">
      <c r="A223" s="63"/>
      <c r="E223" s="63"/>
    </row>
    <row r="224">
      <c r="A224" s="63"/>
      <c r="E224" s="63"/>
    </row>
    <row r="225">
      <c r="A225" s="63"/>
      <c r="E225" s="63"/>
    </row>
    <row r="226">
      <c r="A226" s="63"/>
      <c r="E226" s="63"/>
    </row>
    <row r="227">
      <c r="A227" s="63"/>
      <c r="E227" s="63"/>
    </row>
    <row r="228">
      <c r="A228" s="63"/>
      <c r="E228" s="63"/>
    </row>
    <row r="229">
      <c r="A229" s="63"/>
      <c r="E229" s="63"/>
    </row>
    <row r="230">
      <c r="A230" s="63"/>
      <c r="E230" s="63"/>
    </row>
    <row r="231">
      <c r="A231" s="63"/>
      <c r="E231" s="63"/>
    </row>
    <row r="232">
      <c r="A232" s="63"/>
      <c r="E232" s="63"/>
    </row>
    <row r="233">
      <c r="A233" s="63"/>
      <c r="E233" s="63"/>
    </row>
    <row r="234">
      <c r="A234" s="63"/>
      <c r="E234" s="63"/>
    </row>
    <row r="235">
      <c r="A235" s="63"/>
      <c r="E235" s="63"/>
    </row>
    <row r="236">
      <c r="A236" s="63"/>
      <c r="E236" s="63"/>
    </row>
    <row r="237">
      <c r="A237" s="63"/>
      <c r="E237" s="63"/>
    </row>
    <row r="238">
      <c r="A238" s="63"/>
      <c r="E238" s="63"/>
    </row>
    <row r="239">
      <c r="A239" s="63"/>
      <c r="E239" s="63"/>
    </row>
    <row r="240">
      <c r="A240" s="63"/>
      <c r="E240" s="63"/>
    </row>
    <row r="241">
      <c r="A241" s="63"/>
      <c r="E241" s="63"/>
    </row>
    <row r="242">
      <c r="A242" s="63"/>
      <c r="E242" s="63"/>
    </row>
    <row r="243">
      <c r="A243" s="63"/>
      <c r="E243" s="63"/>
    </row>
    <row r="244">
      <c r="A244" s="63"/>
      <c r="E244" s="63"/>
    </row>
    <row r="245">
      <c r="A245" s="63"/>
      <c r="E245" s="63"/>
    </row>
    <row r="246">
      <c r="A246" s="63"/>
      <c r="E246" s="63"/>
    </row>
    <row r="247">
      <c r="A247" s="63"/>
      <c r="E247" s="63"/>
    </row>
    <row r="248">
      <c r="A248" s="63"/>
      <c r="E248" s="63"/>
    </row>
    <row r="249">
      <c r="A249" s="63"/>
      <c r="E249" s="63"/>
    </row>
    <row r="250">
      <c r="A250" s="63"/>
      <c r="E250" s="63"/>
    </row>
    <row r="251">
      <c r="A251" s="63"/>
      <c r="E251" s="63"/>
    </row>
    <row r="252">
      <c r="A252" s="63"/>
      <c r="E252" s="63"/>
    </row>
    <row r="253">
      <c r="A253" s="63"/>
      <c r="E253" s="63"/>
    </row>
    <row r="254">
      <c r="A254" s="63"/>
      <c r="E254" s="63"/>
    </row>
    <row r="255">
      <c r="A255" s="63"/>
      <c r="E255" s="63"/>
    </row>
    <row r="256">
      <c r="A256" s="63"/>
      <c r="E256" s="63"/>
    </row>
    <row r="257">
      <c r="A257" s="63"/>
      <c r="E257" s="63"/>
    </row>
    <row r="258">
      <c r="A258" s="63"/>
      <c r="E258" s="63"/>
    </row>
    <row r="259">
      <c r="A259" s="63"/>
      <c r="E259" s="63"/>
    </row>
    <row r="260">
      <c r="A260" s="63"/>
      <c r="E260" s="63"/>
    </row>
    <row r="261">
      <c r="A261" s="63"/>
      <c r="E261" s="63"/>
    </row>
    <row r="262">
      <c r="A262" s="63"/>
      <c r="E262" s="63"/>
    </row>
    <row r="263">
      <c r="A263" s="63"/>
      <c r="E263" s="63"/>
    </row>
    <row r="264">
      <c r="A264" s="63"/>
      <c r="E264" s="63"/>
    </row>
    <row r="265">
      <c r="A265" s="63"/>
      <c r="E265" s="63"/>
    </row>
    <row r="266">
      <c r="A266" s="63"/>
      <c r="E266" s="63"/>
    </row>
    <row r="267">
      <c r="A267" s="63"/>
      <c r="E267" s="63"/>
    </row>
    <row r="268">
      <c r="A268" s="63"/>
      <c r="E268" s="63"/>
    </row>
    <row r="269">
      <c r="A269" s="63"/>
      <c r="E269" s="63"/>
    </row>
    <row r="270">
      <c r="A270" s="63"/>
      <c r="E270" s="63"/>
    </row>
    <row r="271">
      <c r="A271" s="63"/>
      <c r="E271" s="63"/>
    </row>
    <row r="272">
      <c r="A272" s="63"/>
      <c r="E272" s="63"/>
    </row>
    <row r="273">
      <c r="A273" s="63"/>
      <c r="E273" s="63"/>
    </row>
    <row r="274">
      <c r="A274" s="63"/>
      <c r="E274" s="63"/>
    </row>
    <row r="275">
      <c r="A275" s="63"/>
      <c r="E275" s="63"/>
    </row>
    <row r="276">
      <c r="A276" s="63"/>
      <c r="E276" s="63"/>
    </row>
    <row r="277">
      <c r="A277" s="63"/>
      <c r="E277" s="63"/>
    </row>
    <row r="278">
      <c r="A278" s="63"/>
      <c r="E278" s="63"/>
    </row>
    <row r="279">
      <c r="A279" s="63"/>
      <c r="E279" s="63"/>
    </row>
    <row r="280">
      <c r="A280" s="63"/>
      <c r="E280" s="63"/>
    </row>
    <row r="281">
      <c r="A281" s="63"/>
      <c r="E281" s="63"/>
    </row>
    <row r="282">
      <c r="A282" s="63"/>
      <c r="E282" s="63"/>
    </row>
    <row r="283">
      <c r="A283" s="63"/>
      <c r="E283" s="63"/>
    </row>
    <row r="284">
      <c r="A284" s="63"/>
      <c r="E284" s="63"/>
    </row>
    <row r="285">
      <c r="A285" s="63"/>
      <c r="E285" s="63"/>
    </row>
    <row r="286">
      <c r="A286" s="63"/>
      <c r="E286" s="63"/>
    </row>
    <row r="287">
      <c r="A287" s="63"/>
      <c r="E287" s="63"/>
    </row>
    <row r="288">
      <c r="A288" s="63"/>
      <c r="E288" s="63"/>
    </row>
    <row r="289">
      <c r="A289" s="63"/>
      <c r="E289" s="63"/>
    </row>
    <row r="290">
      <c r="A290" s="63"/>
      <c r="E290" s="63"/>
    </row>
    <row r="291">
      <c r="A291" s="63"/>
      <c r="E291" s="63"/>
    </row>
    <row r="292">
      <c r="A292" s="63"/>
      <c r="E292" s="63"/>
    </row>
    <row r="293">
      <c r="A293" s="63"/>
      <c r="E293" s="63"/>
    </row>
    <row r="294">
      <c r="A294" s="63"/>
      <c r="E294" s="63"/>
    </row>
    <row r="295">
      <c r="A295" s="63"/>
      <c r="E295" s="63"/>
    </row>
    <row r="296">
      <c r="A296" s="63"/>
      <c r="E296" s="63"/>
    </row>
    <row r="297">
      <c r="A297" s="63"/>
      <c r="E297" s="63"/>
    </row>
    <row r="298">
      <c r="A298" s="63"/>
      <c r="E298" s="63"/>
    </row>
    <row r="299">
      <c r="A299" s="63"/>
      <c r="E299" s="63"/>
    </row>
    <row r="300">
      <c r="A300" s="63"/>
      <c r="E300" s="63"/>
    </row>
    <row r="301">
      <c r="A301" s="63"/>
      <c r="E301" s="63"/>
    </row>
    <row r="302">
      <c r="A302" s="63"/>
      <c r="E302" s="63"/>
    </row>
    <row r="303">
      <c r="A303" s="63"/>
      <c r="E303" s="63"/>
    </row>
    <row r="304">
      <c r="A304" s="63"/>
      <c r="E304" s="63"/>
    </row>
    <row r="305">
      <c r="A305" s="63"/>
      <c r="E305" s="63"/>
    </row>
    <row r="306">
      <c r="A306" s="63"/>
      <c r="E306" s="63"/>
    </row>
    <row r="307">
      <c r="A307" s="63"/>
      <c r="E307" s="63"/>
    </row>
    <row r="308">
      <c r="A308" s="63"/>
      <c r="E308" s="63"/>
    </row>
    <row r="309">
      <c r="A309" s="63"/>
      <c r="E309" s="63"/>
    </row>
    <row r="310">
      <c r="A310" s="63"/>
      <c r="E310" s="63"/>
    </row>
    <row r="311">
      <c r="A311" s="63"/>
      <c r="E311" s="63"/>
    </row>
    <row r="312">
      <c r="A312" s="63"/>
      <c r="E312" s="63"/>
    </row>
    <row r="313">
      <c r="A313" s="63"/>
      <c r="E313" s="63"/>
    </row>
    <row r="314">
      <c r="A314" s="63"/>
      <c r="E314" s="63"/>
    </row>
    <row r="315">
      <c r="A315" s="63"/>
      <c r="E315" s="63"/>
    </row>
    <row r="316">
      <c r="A316" s="63"/>
      <c r="E316" s="63"/>
    </row>
    <row r="317">
      <c r="A317" s="63"/>
      <c r="E317" s="63"/>
    </row>
    <row r="318">
      <c r="A318" s="63"/>
      <c r="E318" s="63"/>
    </row>
    <row r="319">
      <c r="A319" s="63"/>
      <c r="E319" s="63"/>
    </row>
    <row r="320">
      <c r="A320" s="63"/>
      <c r="E320" s="63"/>
    </row>
    <row r="321">
      <c r="A321" s="63"/>
      <c r="E321" s="63"/>
    </row>
    <row r="322">
      <c r="A322" s="63"/>
      <c r="E322" s="63"/>
    </row>
    <row r="323">
      <c r="A323" s="63"/>
      <c r="E323" s="63"/>
    </row>
    <row r="324">
      <c r="A324" s="63"/>
      <c r="E324" s="63"/>
    </row>
    <row r="325">
      <c r="A325" s="63"/>
      <c r="E325" s="63"/>
    </row>
    <row r="326">
      <c r="A326" s="63"/>
      <c r="E326" s="63"/>
    </row>
    <row r="327">
      <c r="A327" s="63"/>
      <c r="E327" s="63"/>
    </row>
    <row r="328">
      <c r="A328" s="63"/>
      <c r="E328" s="63"/>
    </row>
    <row r="329">
      <c r="A329" s="63"/>
      <c r="E329" s="63"/>
    </row>
    <row r="330">
      <c r="A330" s="63"/>
      <c r="E330" s="63"/>
    </row>
    <row r="331">
      <c r="A331" s="63"/>
      <c r="E331" s="63"/>
    </row>
    <row r="332">
      <c r="A332" s="63"/>
      <c r="E332" s="63"/>
    </row>
    <row r="333">
      <c r="A333" s="63"/>
      <c r="E333" s="63"/>
    </row>
    <row r="334">
      <c r="A334" s="63"/>
      <c r="E334" s="63"/>
    </row>
    <row r="335">
      <c r="A335" s="63"/>
      <c r="E335" s="63"/>
    </row>
    <row r="336">
      <c r="A336" s="63"/>
      <c r="E336" s="63"/>
    </row>
    <row r="337">
      <c r="A337" s="63"/>
      <c r="E337" s="63"/>
    </row>
    <row r="338">
      <c r="A338" s="63"/>
      <c r="E338" s="63"/>
    </row>
    <row r="339">
      <c r="A339" s="63"/>
      <c r="E339" s="63"/>
    </row>
    <row r="340">
      <c r="A340" s="63"/>
      <c r="E340" s="63"/>
    </row>
    <row r="341">
      <c r="A341" s="63"/>
      <c r="E341" s="63"/>
    </row>
    <row r="342">
      <c r="A342" s="63"/>
      <c r="E342" s="63"/>
    </row>
    <row r="343">
      <c r="A343" s="63"/>
      <c r="E343" s="63"/>
    </row>
    <row r="344">
      <c r="A344" s="63"/>
      <c r="E344" s="63"/>
    </row>
    <row r="345">
      <c r="A345" s="63"/>
      <c r="E345" s="63"/>
    </row>
    <row r="346">
      <c r="A346" s="63"/>
      <c r="E346" s="63"/>
    </row>
    <row r="347">
      <c r="A347" s="63"/>
      <c r="E347" s="63"/>
    </row>
    <row r="348">
      <c r="A348" s="63"/>
      <c r="E348" s="63"/>
    </row>
    <row r="349">
      <c r="A349" s="63"/>
      <c r="E349" s="63"/>
    </row>
    <row r="350">
      <c r="A350" s="63"/>
      <c r="E350" s="63"/>
    </row>
    <row r="351">
      <c r="A351" s="63"/>
      <c r="E351" s="63"/>
    </row>
    <row r="352">
      <c r="A352" s="63"/>
      <c r="E352" s="63"/>
    </row>
    <row r="353">
      <c r="A353" s="63"/>
      <c r="E353" s="63"/>
    </row>
    <row r="354">
      <c r="A354" s="63"/>
      <c r="E354" s="63"/>
    </row>
    <row r="355">
      <c r="A355" s="63"/>
      <c r="E355" s="63"/>
    </row>
    <row r="356">
      <c r="A356" s="63"/>
      <c r="E356" s="63"/>
    </row>
    <row r="357">
      <c r="A357" s="63"/>
      <c r="E357" s="63"/>
    </row>
    <row r="358">
      <c r="A358" s="63"/>
      <c r="E358" s="63"/>
    </row>
    <row r="359">
      <c r="A359" s="63"/>
      <c r="E359" s="63"/>
    </row>
    <row r="360">
      <c r="A360" s="63"/>
      <c r="E360" s="63"/>
    </row>
    <row r="361">
      <c r="A361" s="63"/>
      <c r="E361" s="63"/>
    </row>
    <row r="362">
      <c r="A362" s="63"/>
      <c r="E362" s="63"/>
    </row>
    <row r="363">
      <c r="A363" s="63"/>
      <c r="E363" s="63"/>
    </row>
    <row r="364">
      <c r="A364" s="63"/>
      <c r="E364" s="63"/>
    </row>
    <row r="365">
      <c r="A365" s="63"/>
      <c r="E365" s="63"/>
    </row>
    <row r="366">
      <c r="A366" s="63"/>
      <c r="E366" s="63"/>
    </row>
    <row r="367">
      <c r="A367" s="63"/>
      <c r="E367" s="63"/>
    </row>
    <row r="368">
      <c r="A368" s="63"/>
      <c r="E368" s="63"/>
    </row>
    <row r="369">
      <c r="A369" s="63"/>
      <c r="E369" s="63"/>
    </row>
    <row r="370">
      <c r="A370" s="63"/>
      <c r="E370" s="63"/>
    </row>
    <row r="371">
      <c r="A371" s="63"/>
      <c r="E371" s="63"/>
    </row>
    <row r="372">
      <c r="A372" s="63"/>
      <c r="E372" s="63"/>
    </row>
    <row r="373">
      <c r="A373" s="63"/>
      <c r="E373" s="63"/>
    </row>
    <row r="374">
      <c r="A374" s="63"/>
      <c r="E374" s="63"/>
    </row>
    <row r="375">
      <c r="A375" s="63"/>
      <c r="E375" s="63"/>
    </row>
    <row r="376">
      <c r="A376" s="63"/>
      <c r="E376" s="63"/>
    </row>
    <row r="377">
      <c r="A377" s="63"/>
      <c r="E377" s="63"/>
    </row>
    <row r="378">
      <c r="A378" s="63"/>
      <c r="E378" s="63"/>
    </row>
    <row r="379">
      <c r="A379" s="63"/>
      <c r="E379" s="63"/>
    </row>
    <row r="380">
      <c r="A380" s="63"/>
      <c r="E380" s="63"/>
    </row>
    <row r="381">
      <c r="A381" s="63"/>
      <c r="E381" s="63"/>
    </row>
    <row r="382">
      <c r="A382" s="63"/>
      <c r="E382" s="63"/>
    </row>
    <row r="383">
      <c r="A383" s="63"/>
      <c r="E383" s="63"/>
    </row>
    <row r="384">
      <c r="A384" s="63"/>
      <c r="E384" s="63"/>
    </row>
    <row r="385">
      <c r="A385" s="63"/>
      <c r="E385" s="63"/>
    </row>
    <row r="386">
      <c r="A386" s="63"/>
      <c r="E386" s="63"/>
    </row>
    <row r="387">
      <c r="A387" s="63"/>
      <c r="E387" s="63"/>
    </row>
    <row r="388">
      <c r="A388" s="63"/>
      <c r="E388" s="63"/>
    </row>
    <row r="389">
      <c r="A389" s="63"/>
      <c r="E389" s="63"/>
    </row>
    <row r="390">
      <c r="A390" s="63"/>
      <c r="E390" s="63"/>
    </row>
    <row r="391">
      <c r="A391" s="63"/>
      <c r="E391" s="63"/>
    </row>
    <row r="392">
      <c r="A392" s="63"/>
      <c r="E392" s="63"/>
    </row>
    <row r="393">
      <c r="A393" s="63"/>
      <c r="E393" s="63"/>
    </row>
    <row r="394">
      <c r="A394" s="63"/>
      <c r="E394" s="63"/>
    </row>
    <row r="395">
      <c r="A395" s="63"/>
      <c r="E395" s="63"/>
    </row>
    <row r="396">
      <c r="A396" s="63"/>
      <c r="E396" s="63"/>
    </row>
    <row r="397">
      <c r="A397" s="63"/>
      <c r="E397" s="63"/>
    </row>
    <row r="398">
      <c r="A398" s="63"/>
      <c r="E398" s="63"/>
    </row>
    <row r="399">
      <c r="A399" s="63"/>
      <c r="E399" s="63"/>
    </row>
    <row r="400">
      <c r="A400" s="63"/>
      <c r="E400" s="63"/>
    </row>
    <row r="401">
      <c r="A401" s="63"/>
      <c r="E401" s="63"/>
    </row>
    <row r="402">
      <c r="A402" s="63"/>
      <c r="E402" s="63"/>
    </row>
    <row r="403">
      <c r="A403" s="63"/>
      <c r="E403" s="63"/>
    </row>
    <row r="404">
      <c r="A404" s="63"/>
      <c r="E404" s="63"/>
    </row>
    <row r="405">
      <c r="A405" s="63"/>
      <c r="E405" s="63"/>
    </row>
    <row r="406">
      <c r="A406" s="63"/>
      <c r="E406" s="63"/>
    </row>
    <row r="407">
      <c r="A407" s="63"/>
      <c r="E407" s="63"/>
    </row>
    <row r="408">
      <c r="A408" s="63"/>
      <c r="E408" s="63"/>
    </row>
    <row r="409">
      <c r="A409" s="63"/>
      <c r="E409" s="63"/>
    </row>
    <row r="410">
      <c r="A410" s="63"/>
      <c r="E410" s="63"/>
    </row>
    <row r="411">
      <c r="A411" s="63"/>
      <c r="E411" s="63"/>
    </row>
    <row r="412">
      <c r="A412" s="63"/>
      <c r="E412" s="63"/>
    </row>
    <row r="413">
      <c r="A413" s="63"/>
      <c r="E413" s="63"/>
    </row>
    <row r="414">
      <c r="A414" s="63"/>
      <c r="E414" s="63"/>
    </row>
    <row r="415">
      <c r="A415" s="63"/>
      <c r="E415" s="63"/>
    </row>
    <row r="416">
      <c r="A416" s="63"/>
      <c r="E416" s="63"/>
    </row>
    <row r="417">
      <c r="A417" s="63"/>
      <c r="E417" s="63"/>
    </row>
    <row r="418">
      <c r="A418" s="63"/>
      <c r="E418" s="63"/>
    </row>
    <row r="419">
      <c r="A419" s="63"/>
      <c r="E419" s="63"/>
    </row>
    <row r="420">
      <c r="A420" s="63"/>
      <c r="E420" s="63"/>
    </row>
    <row r="421">
      <c r="A421" s="63"/>
      <c r="E421" s="63"/>
    </row>
    <row r="422">
      <c r="A422" s="63"/>
      <c r="E422" s="63"/>
    </row>
    <row r="423">
      <c r="A423" s="63"/>
      <c r="E423" s="63"/>
    </row>
    <row r="424">
      <c r="A424" s="63"/>
      <c r="E424" s="63"/>
    </row>
    <row r="425">
      <c r="A425" s="63"/>
      <c r="E425" s="63"/>
    </row>
    <row r="426">
      <c r="A426" s="63"/>
      <c r="E426" s="63"/>
    </row>
    <row r="427">
      <c r="A427" s="63"/>
      <c r="E427" s="63"/>
    </row>
    <row r="428">
      <c r="A428" s="63"/>
      <c r="E428" s="63"/>
    </row>
    <row r="429">
      <c r="A429" s="63"/>
      <c r="E429" s="63"/>
    </row>
    <row r="430">
      <c r="A430" s="63"/>
      <c r="E430" s="63"/>
    </row>
    <row r="431">
      <c r="A431" s="63"/>
      <c r="E431" s="63"/>
    </row>
    <row r="432">
      <c r="A432" s="63"/>
      <c r="E432" s="63"/>
    </row>
    <row r="433">
      <c r="A433" s="63"/>
      <c r="E433" s="63"/>
    </row>
    <row r="434">
      <c r="A434" s="63"/>
      <c r="E434" s="63"/>
    </row>
    <row r="435">
      <c r="A435" s="63"/>
      <c r="E435" s="63"/>
    </row>
    <row r="436">
      <c r="A436" s="63"/>
      <c r="E436" s="63"/>
    </row>
    <row r="437">
      <c r="A437" s="63"/>
      <c r="E437" s="63"/>
    </row>
    <row r="438">
      <c r="A438" s="63"/>
      <c r="E438" s="63"/>
    </row>
    <row r="439">
      <c r="A439" s="63"/>
      <c r="E439" s="63"/>
    </row>
    <row r="440">
      <c r="A440" s="63"/>
      <c r="E440" s="63"/>
    </row>
    <row r="441">
      <c r="A441" s="63"/>
      <c r="E441" s="63"/>
    </row>
    <row r="442">
      <c r="A442" s="63"/>
      <c r="E442" s="63"/>
    </row>
    <row r="443">
      <c r="A443" s="63"/>
      <c r="E443" s="63"/>
    </row>
    <row r="444">
      <c r="A444" s="63"/>
      <c r="E444" s="63"/>
    </row>
    <row r="445">
      <c r="A445" s="63"/>
      <c r="E445" s="63"/>
    </row>
    <row r="446">
      <c r="A446" s="63"/>
      <c r="E446" s="63"/>
    </row>
    <row r="447">
      <c r="A447" s="63"/>
      <c r="E447" s="63"/>
    </row>
    <row r="448">
      <c r="A448" s="63"/>
      <c r="E448" s="63"/>
    </row>
    <row r="449">
      <c r="A449" s="63"/>
      <c r="E449" s="63"/>
    </row>
    <row r="450">
      <c r="A450" s="63"/>
      <c r="E450" s="63"/>
    </row>
    <row r="451">
      <c r="A451" s="63"/>
      <c r="E451" s="63"/>
    </row>
    <row r="452">
      <c r="A452" s="63"/>
      <c r="E452" s="63"/>
    </row>
    <row r="453">
      <c r="A453" s="63"/>
      <c r="E453" s="63"/>
    </row>
    <row r="454">
      <c r="A454" s="63"/>
      <c r="E454" s="63"/>
    </row>
    <row r="455">
      <c r="A455" s="63"/>
      <c r="E455" s="63"/>
    </row>
    <row r="456">
      <c r="A456" s="63"/>
      <c r="E456" s="63"/>
    </row>
    <row r="457">
      <c r="A457" s="63"/>
      <c r="E457" s="63"/>
    </row>
    <row r="458">
      <c r="A458" s="63"/>
      <c r="E458" s="63"/>
    </row>
    <row r="459">
      <c r="A459" s="63"/>
      <c r="E459" s="63"/>
    </row>
    <row r="460">
      <c r="A460" s="63"/>
      <c r="E460" s="63"/>
    </row>
    <row r="461">
      <c r="A461" s="63"/>
      <c r="E461" s="63"/>
    </row>
    <row r="462">
      <c r="A462" s="63"/>
      <c r="E462" s="63"/>
    </row>
    <row r="463">
      <c r="A463" s="63"/>
      <c r="E463" s="63"/>
    </row>
    <row r="464">
      <c r="A464" s="63"/>
      <c r="E464" s="63"/>
    </row>
    <row r="465">
      <c r="A465" s="63"/>
      <c r="E465" s="63"/>
    </row>
    <row r="466">
      <c r="A466" s="63"/>
      <c r="E466" s="63"/>
    </row>
    <row r="467">
      <c r="A467" s="63"/>
      <c r="E467" s="63"/>
    </row>
    <row r="468">
      <c r="A468" s="63"/>
      <c r="E468" s="63"/>
    </row>
    <row r="469">
      <c r="A469" s="63"/>
      <c r="E469" s="63"/>
    </row>
    <row r="470">
      <c r="A470" s="63"/>
      <c r="E470" s="63"/>
    </row>
    <row r="471">
      <c r="A471" s="63"/>
      <c r="E471" s="63"/>
    </row>
    <row r="472">
      <c r="A472" s="63"/>
      <c r="E472" s="63"/>
    </row>
    <row r="473">
      <c r="A473" s="63"/>
      <c r="E473" s="63"/>
    </row>
    <row r="474">
      <c r="A474" s="63"/>
      <c r="E474" s="63"/>
    </row>
    <row r="475">
      <c r="A475" s="63"/>
      <c r="E475" s="63"/>
    </row>
    <row r="476">
      <c r="A476" s="63"/>
      <c r="E476" s="63"/>
    </row>
    <row r="477">
      <c r="A477" s="63"/>
      <c r="E477" s="63"/>
    </row>
    <row r="478">
      <c r="A478" s="63"/>
      <c r="E478" s="63"/>
    </row>
    <row r="479">
      <c r="A479" s="63"/>
      <c r="E479" s="63"/>
    </row>
    <row r="480">
      <c r="A480" s="63"/>
      <c r="E480" s="63"/>
    </row>
    <row r="481">
      <c r="A481" s="63"/>
      <c r="E481" s="63"/>
    </row>
    <row r="482">
      <c r="A482" s="63"/>
      <c r="E482" s="63"/>
    </row>
    <row r="483">
      <c r="A483" s="63"/>
      <c r="E483" s="63"/>
    </row>
    <row r="484">
      <c r="A484" s="63"/>
      <c r="E484" s="63"/>
    </row>
    <row r="485">
      <c r="A485" s="63"/>
      <c r="E485" s="63"/>
    </row>
    <row r="486">
      <c r="A486" s="63"/>
      <c r="E486" s="63"/>
    </row>
    <row r="487">
      <c r="A487" s="63"/>
      <c r="E487" s="63"/>
    </row>
    <row r="488">
      <c r="A488" s="63"/>
      <c r="E488" s="63"/>
    </row>
    <row r="489">
      <c r="A489" s="63"/>
      <c r="E489" s="63"/>
    </row>
    <row r="490">
      <c r="A490" s="63"/>
      <c r="E490" s="63"/>
    </row>
    <row r="491">
      <c r="A491" s="63"/>
      <c r="E491" s="63"/>
    </row>
    <row r="492">
      <c r="A492" s="63"/>
      <c r="E492" s="63"/>
    </row>
    <row r="493">
      <c r="A493" s="63"/>
      <c r="E493" s="63"/>
    </row>
    <row r="494">
      <c r="A494" s="63"/>
      <c r="E494" s="63"/>
    </row>
    <row r="495">
      <c r="A495" s="63"/>
      <c r="E495" s="63"/>
    </row>
    <row r="496">
      <c r="A496" s="63"/>
      <c r="E496" s="63"/>
    </row>
    <row r="497">
      <c r="A497" s="63"/>
      <c r="E497" s="63"/>
    </row>
    <row r="498">
      <c r="A498" s="63"/>
      <c r="E498" s="63"/>
    </row>
    <row r="499">
      <c r="A499" s="63"/>
      <c r="E499" s="63"/>
    </row>
    <row r="500">
      <c r="A500" s="63"/>
      <c r="E500" s="63"/>
    </row>
    <row r="501">
      <c r="A501" s="63"/>
      <c r="E501" s="63"/>
    </row>
    <row r="502">
      <c r="A502" s="63"/>
      <c r="E502" s="63"/>
    </row>
    <row r="503">
      <c r="A503" s="63"/>
      <c r="E503" s="63"/>
    </row>
    <row r="504">
      <c r="A504" s="63"/>
      <c r="E504" s="63"/>
    </row>
    <row r="505">
      <c r="A505" s="63"/>
      <c r="E505" s="63"/>
    </row>
    <row r="506">
      <c r="A506" s="63"/>
      <c r="E506" s="63"/>
    </row>
    <row r="507">
      <c r="A507" s="63"/>
      <c r="E507" s="63"/>
    </row>
    <row r="508">
      <c r="A508" s="63"/>
      <c r="E508" s="63"/>
    </row>
    <row r="509">
      <c r="A509" s="63"/>
      <c r="E509" s="63"/>
    </row>
    <row r="510">
      <c r="A510" s="63"/>
      <c r="E510" s="63"/>
    </row>
    <row r="511">
      <c r="A511" s="63"/>
      <c r="E511" s="63"/>
    </row>
    <row r="512">
      <c r="A512" s="63"/>
      <c r="E512" s="63"/>
    </row>
    <row r="513">
      <c r="A513" s="63"/>
      <c r="E513" s="63"/>
    </row>
    <row r="514">
      <c r="A514" s="63"/>
      <c r="E514" s="63"/>
    </row>
    <row r="515">
      <c r="A515" s="63"/>
      <c r="E515" s="63"/>
    </row>
    <row r="516">
      <c r="A516" s="63"/>
      <c r="E516" s="63"/>
    </row>
    <row r="517">
      <c r="A517" s="63"/>
      <c r="E517" s="63"/>
    </row>
    <row r="518">
      <c r="A518" s="63"/>
      <c r="E518" s="63"/>
    </row>
    <row r="519">
      <c r="A519" s="63"/>
      <c r="E519" s="63"/>
    </row>
    <row r="520">
      <c r="A520" s="63"/>
      <c r="E520" s="63"/>
    </row>
    <row r="521">
      <c r="A521" s="63"/>
      <c r="E521" s="63"/>
    </row>
    <row r="522">
      <c r="A522" s="63"/>
      <c r="E522" s="63"/>
    </row>
    <row r="523">
      <c r="A523" s="63"/>
      <c r="E523" s="63"/>
    </row>
    <row r="524">
      <c r="A524" s="63"/>
      <c r="E524" s="63"/>
    </row>
    <row r="525">
      <c r="A525" s="63"/>
      <c r="E525" s="63"/>
    </row>
    <row r="526">
      <c r="A526" s="63"/>
      <c r="E526" s="63"/>
    </row>
    <row r="527">
      <c r="A527" s="63"/>
      <c r="E527" s="63"/>
    </row>
    <row r="528">
      <c r="A528" s="63"/>
      <c r="E528" s="63"/>
    </row>
    <row r="529">
      <c r="A529" s="63"/>
      <c r="E529" s="63"/>
    </row>
    <row r="530">
      <c r="A530" s="63"/>
      <c r="E530" s="63"/>
    </row>
    <row r="531">
      <c r="A531" s="63"/>
      <c r="E531" s="63"/>
    </row>
    <row r="532">
      <c r="A532" s="63"/>
      <c r="E532" s="63"/>
    </row>
    <row r="533">
      <c r="A533" s="63"/>
      <c r="E533" s="63"/>
    </row>
    <row r="534">
      <c r="A534" s="63"/>
      <c r="E534" s="63"/>
    </row>
    <row r="535">
      <c r="A535" s="63"/>
      <c r="E535" s="63"/>
    </row>
    <row r="536">
      <c r="A536" s="63"/>
      <c r="E536" s="63"/>
    </row>
    <row r="537">
      <c r="A537" s="63"/>
      <c r="E537" s="63"/>
    </row>
    <row r="538">
      <c r="A538" s="63"/>
      <c r="E538" s="63"/>
    </row>
    <row r="539">
      <c r="A539" s="63"/>
      <c r="E539" s="63"/>
    </row>
    <row r="540">
      <c r="A540" s="63"/>
      <c r="E540" s="63"/>
    </row>
    <row r="541">
      <c r="A541" s="63"/>
      <c r="E541" s="63"/>
    </row>
    <row r="542">
      <c r="A542" s="63"/>
      <c r="E542" s="63"/>
    </row>
    <row r="543">
      <c r="A543" s="63"/>
      <c r="E543" s="63"/>
    </row>
    <row r="544">
      <c r="A544" s="63"/>
      <c r="E544" s="63"/>
    </row>
    <row r="545">
      <c r="A545" s="63"/>
      <c r="E545" s="63"/>
    </row>
    <row r="546">
      <c r="A546" s="63"/>
      <c r="E546" s="63"/>
    </row>
    <row r="547">
      <c r="A547" s="63"/>
      <c r="E547" s="63"/>
    </row>
    <row r="548">
      <c r="A548" s="63"/>
      <c r="E548" s="63"/>
    </row>
    <row r="549">
      <c r="A549" s="63"/>
      <c r="E549" s="63"/>
    </row>
    <row r="550">
      <c r="A550" s="63"/>
      <c r="E550" s="63"/>
    </row>
    <row r="551">
      <c r="A551" s="63"/>
      <c r="E551" s="63"/>
    </row>
    <row r="552">
      <c r="A552" s="63"/>
      <c r="E552" s="63"/>
    </row>
    <row r="553">
      <c r="A553" s="63"/>
      <c r="E553" s="63"/>
    </row>
    <row r="554">
      <c r="A554" s="63"/>
      <c r="E554" s="63"/>
    </row>
    <row r="555">
      <c r="A555" s="63"/>
      <c r="E555" s="63"/>
    </row>
    <row r="556">
      <c r="A556" s="63"/>
      <c r="E556" s="63"/>
    </row>
    <row r="557">
      <c r="A557" s="63"/>
      <c r="E557" s="63"/>
    </row>
    <row r="558">
      <c r="A558" s="63"/>
      <c r="E558" s="63"/>
    </row>
    <row r="559">
      <c r="A559" s="63"/>
      <c r="E559" s="63"/>
    </row>
    <row r="560">
      <c r="A560" s="63"/>
      <c r="E560" s="63"/>
    </row>
    <row r="561">
      <c r="A561" s="63"/>
      <c r="E561" s="63"/>
    </row>
    <row r="562">
      <c r="A562" s="63"/>
      <c r="E562" s="63"/>
    </row>
    <row r="563">
      <c r="A563" s="63"/>
      <c r="E563" s="63"/>
    </row>
    <row r="564">
      <c r="A564" s="63"/>
      <c r="E564" s="63"/>
    </row>
    <row r="565">
      <c r="A565" s="63"/>
      <c r="E565" s="63"/>
    </row>
    <row r="566">
      <c r="A566" s="63"/>
      <c r="E566" s="63"/>
    </row>
    <row r="567">
      <c r="A567" s="63"/>
      <c r="E567" s="63"/>
    </row>
    <row r="568">
      <c r="A568" s="63"/>
      <c r="E568" s="63"/>
    </row>
    <row r="569">
      <c r="A569" s="63"/>
      <c r="E569" s="63"/>
    </row>
    <row r="570">
      <c r="A570" s="63"/>
      <c r="E570" s="63"/>
    </row>
    <row r="571">
      <c r="A571" s="63"/>
      <c r="E571" s="63"/>
    </row>
    <row r="572">
      <c r="A572" s="63"/>
      <c r="E572" s="63"/>
    </row>
    <row r="573">
      <c r="A573" s="63"/>
      <c r="E573" s="63"/>
    </row>
    <row r="574">
      <c r="A574" s="63"/>
      <c r="E574" s="63"/>
    </row>
    <row r="575">
      <c r="A575" s="63"/>
      <c r="E575" s="63"/>
    </row>
    <row r="576">
      <c r="A576" s="63"/>
      <c r="E576" s="63"/>
    </row>
    <row r="577">
      <c r="A577" s="63"/>
      <c r="E577" s="63"/>
    </row>
    <row r="578">
      <c r="A578" s="63"/>
      <c r="E578" s="63"/>
    </row>
    <row r="579">
      <c r="A579" s="63"/>
      <c r="E579" s="63"/>
    </row>
    <row r="580">
      <c r="A580" s="63"/>
      <c r="E580" s="63"/>
    </row>
    <row r="581">
      <c r="A581" s="63"/>
      <c r="E581" s="63"/>
    </row>
    <row r="582">
      <c r="A582" s="63"/>
      <c r="E582" s="63"/>
    </row>
    <row r="583">
      <c r="A583" s="63"/>
      <c r="E583" s="63"/>
    </row>
    <row r="584">
      <c r="A584" s="63"/>
      <c r="E584" s="63"/>
    </row>
    <row r="585">
      <c r="A585" s="63"/>
      <c r="E585" s="63"/>
    </row>
    <row r="586">
      <c r="A586" s="63"/>
      <c r="E586" s="63"/>
    </row>
    <row r="587">
      <c r="A587" s="63"/>
      <c r="E587" s="63"/>
    </row>
    <row r="588">
      <c r="A588" s="63"/>
      <c r="E588" s="63"/>
    </row>
    <row r="589">
      <c r="A589" s="63"/>
      <c r="E589" s="63"/>
    </row>
    <row r="590">
      <c r="A590" s="63"/>
      <c r="E590" s="63"/>
    </row>
    <row r="591">
      <c r="A591" s="63"/>
      <c r="E591" s="63"/>
    </row>
    <row r="592">
      <c r="A592" s="63"/>
      <c r="E592" s="63"/>
    </row>
    <row r="593">
      <c r="A593" s="63"/>
      <c r="E593" s="63"/>
    </row>
    <row r="594">
      <c r="A594" s="63"/>
      <c r="E594" s="63"/>
    </row>
    <row r="595">
      <c r="A595" s="63"/>
      <c r="E595" s="63"/>
    </row>
    <row r="596">
      <c r="A596" s="63"/>
      <c r="E596" s="63"/>
    </row>
    <row r="597">
      <c r="A597" s="63"/>
      <c r="E597" s="63"/>
    </row>
    <row r="598">
      <c r="A598" s="63"/>
      <c r="E598" s="63"/>
    </row>
    <row r="599">
      <c r="A599" s="63"/>
      <c r="E599" s="63"/>
    </row>
    <row r="600">
      <c r="A600" s="63"/>
      <c r="E600" s="63"/>
    </row>
    <row r="601">
      <c r="A601" s="63"/>
      <c r="E601" s="63"/>
    </row>
    <row r="602">
      <c r="A602" s="63"/>
      <c r="E602" s="63"/>
    </row>
    <row r="603">
      <c r="A603" s="63"/>
      <c r="E603" s="63"/>
    </row>
    <row r="604">
      <c r="A604" s="63"/>
      <c r="E604" s="63"/>
    </row>
    <row r="605">
      <c r="A605" s="63"/>
      <c r="E605" s="63"/>
    </row>
    <row r="606">
      <c r="A606" s="63"/>
      <c r="E606" s="63"/>
    </row>
    <row r="607">
      <c r="A607" s="63"/>
      <c r="E607" s="63"/>
    </row>
    <row r="608">
      <c r="A608" s="63"/>
      <c r="E608" s="63"/>
    </row>
    <row r="609">
      <c r="A609" s="63"/>
      <c r="E609" s="63"/>
    </row>
    <row r="610">
      <c r="A610" s="63"/>
      <c r="E610" s="63"/>
    </row>
    <row r="611">
      <c r="A611" s="63"/>
      <c r="E611" s="63"/>
    </row>
    <row r="612">
      <c r="A612" s="63"/>
      <c r="E612" s="63"/>
    </row>
    <row r="613">
      <c r="A613" s="63"/>
      <c r="E613" s="63"/>
    </row>
    <row r="614">
      <c r="A614" s="63"/>
      <c r="E614" s="63"/>
    </row>
    <row r="615">
      <c r="A615" s="63"/>
      <c r="E615" s="63"/>
    </row>
    <row r="616">
      <c r="A616" s="63"/>
      <c r="E616" s="63"/>
    </row>
    <row r="617">
      <c r="A617" s="63"/>
      <c r="E617" s="63"/>
    </row>
    <row r="618">
      <c r="A618" s="63"/>
      <c r="E618" s="63"/>
    </row>
    <row r="619">
      <c r="A619" s="63"/>
      <c r="E619" s="63"/>
    </row>
    <row r="620">
      <c r="A620" s="63"/>
      <c r="E620" s="63"/>
    </row>
    <row r="621">
      <c r="A621" s="63"/>
      <c r="E621" s="63"/>
    </row>
    <row r="622">
      <c r="A622" s="63"/>
      <c r="E622" s="63"/>
    </row>
    <row r="623">
      <c r="A623" s="63"/>
      <c r="E623" s="63"/>
    </row>
    <row r="624">
      <c r="A624" s="63"/>
      <c r="E624" s="63"/>
    </row>
    <row r="625">
      <c r="A625" s="63"/>
      <c r="E625" s="63"/>
    </row>
    <row r="626">
      <c r="A626" s="63"/>
      <c r="E626" s="63"/>
    </row>
    <row r="627">
      <c r="A627" s="63"/>
      <c r="E627" s="63"/>
    </row>
    <row r="628">
      <c r="A628" s="63"/>
      <c r="E628" s="63"/>
    </row>
    <row r="629">
      <c r="A629" s="63"/>
      <c r="E629" s="63"/>
    </row>
    <row r="630">
      <c r="A630" s="63"/>
      <c r="E630" s="63"/>
    </row>
    <row r="631">
      <c r="A631" s="63"/>
      <c r="E631" s="63"/>
    </row>
    <row r="632">
      <c r="A632" s="63"/>
      <c r="E632" s="63"/>
    </row>
    <row r="633">
      <c r="A633" s="63"/>
      <c r="E633" s="63"/>
    </row>
    <row r="634">
      <c r="A634" s="63"/>
      <c r="E634" s="63"/>
    </row>
    <row r="635">
      <c r="A635" s="63"/>
      <c r="E635" s="63"/>
    </row>
    <row r="636">
      <c r="A636" s="63"/>
      <c r="E636" s="63"/>
    </row>
    <row r="637">
      <c r="A637" s="63"/>
      <c r="E637" s="63"/>
    </row>
    <row r="638">
      <c r="A638" s="63"/>
      <c r="E638" s="63"/>
    </row>
    <row r="639">
      <c r="A639" s="63"/>
      <c r="E639" s="63"/>
    </row>
    <row r="640">
      <c r="A640" s="63"/>
      <c r="E640" s="63"/>
    </row>
    <row r="641">
      <c r="A641" s="63"/>
      <c r="E641" s="63"/>
    </row>
    <row r="642">
      <c r="A642" s="63"/>
      <c r="E642" s="63"/>
    </row>
    <row r="643">
      <c r="A643" s="63"/>
      <c r="E643" s="63"/>
    </row>
    <row r="644">
      <c r="A644" s="63"/>
      <c r="E644" s="63"/>
    </row>
    <row r="645">
      <c r="A645" s="63"/>
      <c r="E645" s="63"/>
    </row>
    <row r="646">
      <c r="A646" s="63"/>
      <c r="E646" s="63"/>
    </row>
    <row r="647">
      <c r="A647" s="63"/>
      <c r="E647" s="63"/>
    </row>
    <row r="648">
      <c r="A648" s="63"/>
      <c r="E648" s="63"/>
    </row>
    <row r="649">
      <c r="A649" s="63"/>
      <c r="E649" s="63"/>
    </row>
    <row r="650">
      <c r="A650" s="63"/>
      <c r="E650" s="63"/>
    </row>
    <row r="651">
      <c r="A651" s="63"/>
      <c r="E651" s="63"/>
    </row>
    <row r="652">
      <c r="A652" s="63"/>
      <c r="E652" s="63"/>
    </row>
    <row r="653">
      <c r="A653" s="63"/>
      <c r="E653" s="63"/>
    </row>
    <row r="654">
      <c r="A654" s="63"/>
      <c r="E654" s="63"/>
    </row>
    <row r="655">
      <c r="A655" s="63"/>
      <c r="E655" s="63"/>
    </row>
    <row r="656">
      <c r="A656" s="63"/>
      <c r="E656" s="63"/>
    </row>
    <row r="657">
      <c r="A657" s="63"/>
      <c r="E657" s="63"/>
    </row>
    <row r="658">
      <c r="A658" s="63"/>
      <c r="E658" s="63"/>
    </row>
    <row r="659">
      <c r="A659" s="63"/>
      <c r="E659" s="63"/>
    </row>
    <row r="660">
      <c r="A660" s="63"/>
      <c r="E660" s="63"/>
    </row>
    <row r="661">
      <c r="A661" s="63"/>
      <c r="E661" s="63"/>
    </row>
    <row r="662">
      <c r="A662" s="63"/>
      <c r="E662" s="63"/>
    </row>
    <row r="663">
      <c r="A663" s="63"/>
      <c r="E663" s="63"/>
    </row>
    <row r="664">
      <c r="A664" s="63"/>
      <c r="E664" s="63"/>
    </row>
    <row r="665">
      <c r="A665" s="63"/>
      <c r="E665" s="63"/>
    </row>
    <row r="666">
      <c r="A666" s="63"/>
      <c r="E666" s="63"/>
    </row>
    <row r="667">
      <c r="A667" s="63"/>
      <c r="E667" s="63"/>
    </row>
    <row r="668">
      <c r="A668" s="63"/>
      <c r="E668" s="63"/>
    </row>
    <row r="669">
      <c r="A669" s="63"/>
      <c r="E669" s="63"/>
    </row>
    <row r="670">
      <c r="A670" s="63"/>
      <c r="E670" s="63"/>
    </row>
    <row r="671">
      <c r="A671" s="63"/>
      <c r="E671" s="63"/>
    </row>
    <row r="672">
      <c r="A672" s="63"/>
      <c r="E672" s="63"/>
    </row>
    <row r="673">
      <c r="A673" s="63"/>
      <c r="E673" s="63"/>
    </row>
    <row r="674">
      <c r="A674" s="63"/>
      <c r="E674" s="63"/>
    </row>
    <row r="675">
      <c r="A675" s="63"/>
      <c r="E675" s="63"/>
    </row>
    <row r="676">
      <c r="A676" s="63"/>
      <c r="E676" s="63"/>
    </row>
    <row r="677">
      <c r="A677" s="63"/>
      <c r="E677" s="63"/>
    </row>
    <row r="678">
      <c r="A678" s="63"/>
      <c r="E678" s="63"/>
    </row>
    <row r="679">
      <c r="A679" s="63"/>
      <c r="E679" s="63"/>
    </row>
    <row r="680">
      <c r="A680" s="63"/>
      <c r="E680" s="63"/>
    </row>
    <row r="681">
      <c r="A681" s="63"/>
      <c r="E681" s="63"/>
    </row>
    <row r="682">
      <c r="A682" s="63"/>
      <c r="E682" s="63"/>
    </row>
    <row r="683">
      <c r="A683" s="63"/>
      <c r="E683" s="63"/>
    </row>
    <row r="684">
      <c r="A684" s="63"/>
      <c r="E684" s="63"/>
    </row>
    <row r="685">
      <c r="A685" s="63"/>
      <c r="E685" s="63"/>
    </row>
    <row r="686">
      <c r="A686" s="63"/>
      <c r="E686" s="63"/>
    </row>
    <row r="687">
      <c r="A687" s="63"/>
      <c r="E687" s="63"/>
    </row>
    <row r="688">
      <c r="A688" s="63"/>
      <c r="E688" s="63"/>
    </row>
    <row r="689">
      <c r="A689" s="63"/>
      <c r="E689" s="63"/>
    </row>
    <row r="690">
      <c r="A690" s="63"/>
      <c r="E690" s="63"/>
    </row>
    <row r="691">
      <c r="A691" s="63"/>
      <c r="E691" s="63"/>
    </row>
    <row r="692">
      <c r="A692" s="63"/>
      <c r="E692" s="63"/>
    </row>
    <row r="693">
      <c r="A693" s="63"/>
      <c r="E693" s="63"/>
    </row>
    <row r="694">
      <c r="A694" s="63"/>
      <c r="E694" s="63"/>
    </row>
    <row r="695">
      <c r="A695" s="63"/>
      <c r="E695" s="63"/>
    </row>
    <row r="696">
      <c r="A696" s="63"/>
      <c r="E696" s="63"/>
    </row>
    <row r="697">
      <c r="A697" s="63"/>
      <c r="E697" s="63"/>
    </row>
    <row r="698">
      <c r="A698" s="63"/>
      <c r="E698" s="63"/>
    </row>
    <row r="699">
      <c r="A699" s="63"/>
      <c r="E699" s="63"/>
    </row>
    <row r="700">
      <c r="A700" s="63"/>
      <c r="E700" s="63"/>
    </row>
    <row r="701">
      <c r="A701" s="63"/>
      <c r="E701" s="63"/>
    </row>
    <row r="702">
      <c r="A702" s="63"/>
      <c r="E702" s="63"/>
    </row>
    <row r="703">
      <c r="A703" s="63"/>
      <c r="E703" s="63"/>
    </row>
    <row r="704">
      <c r="A704" s="63"/>
      <c r="E704" s="63"/>
    </row>
    <row r="705">
      <c r="A705" s="63"/>
      <c r="E705" s="63"/>
    </row>
    <row r="706">
      <c r="A706" s="63"/>
      <c r="E706" s="63"/>
    </row>
    <row r="707">
      <c r="A707" s="63"/>
      <c r="E707" s="63"/>
    </row>
    <row r="708">
      <c r="A708" s="63"/>
      <c r="E708" s="63"/>
    </row>
    <row r="709">
      <c r="A709" s="63"/>
      <c r="E709" s="63"/>
    </row>
    <row r="710">
      <c r="A710" s="63"/>
      <c r="E710" s="63"/>
    </row>
    <row r="711">
      <c r="A711" s="63"/>
      <c r="E711" s="63"/>
    </row>
    <row r="712">
      <c r="A712" s="63"/>
      <c r="E712" s="63"/>
    </row>
    <row r="713">
      <c r="A713" s="63"/>
      <c r="E713" s="63"/>
    </row>
    <row r="714">
      <c r="A714" s="63"/>
      <c r="E714" s="63"/>
    </row>
    <row r="715">
      <c r="A715" s="63"/>
      <c r="E715" s="63"/>
    </row>
    <row r="716">
      <c r="A716" s="63"/>
      <c r="E716" s="63"/>
    </row>
    <row r="717">
      <c r="A717" s="63"/>
      <c r="E717" s="63"/>
    </row>
    <row r="718">
      <c r="A718" s="63"/>
      <c r="E718" s="63"/>
    </row>
    <row r="719">
      <c r="A719" s="63"/>
      <c r="E719" s="63"/>
    </row>
    <row r="720">
      <c r="A720" s="63"/>
      <c r="E720" s="63"/>
    </row>
    <row r="721">
      <c r="A721" s="63"/>
      <c r="E721" s="63"/>
    </row>
    <row r="722">
      <c r="A722" s="63"/>
      <c r="E722" s="63"/>
    </row>
    <row r="723">
      <c r="A723" s="63"/>
      <c r="E723" s="63"/>
    </row>
    <row r="724">
      <c r="A724" s="63"/>
      <c r="E724" s="63"/>
    </row>
    <row r="725">
      <c r="A725" s="63"/>
      <c r="E725" s="63"/>
    </row>
    <row r="726">
      <c r="A726" s="63"/>
      <c r="E726" s="63"/>
    </row>
    <row r="727">
      <c r="A727" s="63"/>
      <c r="E727" s="63"/>
    </row>
    <row r="728">
      <c r="A728" s="63"/>
      <c r="E728" s="63"/>
    </row>
    <row r="729">
      <c r="A729" s="63"/>
      <c r="E729" s="63"/>
    </row>
    <row r="730">
      <c r="A730" s="63"/>
      <c r="E730" s="63"/>
    </row>
    <row r="731">
      <c r="A731" s="63"/>
      <c r="E731" s="63"/>
    </row>
    <row r="732">
      <c r="A732" s="63"/>
      <c r="E732" s="63"/>
    </row>
    <row r="733">
      <c r="A733" s="63"/>
      <c r="E733" s="63"/>
    </row>
    <row r="734">
      <c r="A734" s="63"/>
      <c r="E734" s="63"/>
    </row>
    <row r="735">
      <c r="A735" s="63"/>
      <c r="E735" s="63"/>
    </row>
    <row r="736">
      <c r="A736" s="63"/>
      <c r="E736" s="63"/>
    </row>
    <row r="737">
      <c r="A737" s="63"/>
      <c r="E737" s="63"/>
    </row>
    <row r="738">
      <c r="A738" s="63"/>
      <c r="E738" s="63"/>
    </row>
    <row r="739">
      <c r="A739" s="63"/>
      <c r="E739" s="63"/>
    </row>
    <row r="740">
      <c r="A740" s="63"/>
      <c r="E740" s="63"/>
    </row>
    <row r="741">
      <c r="A741" s="63"/>
      <c r="E741" s="63"/>
    </row>
    <row r="742">
      <c r="A742" s="63"/>
      <c r="E742" s="63"/>
    </row>
    <row r="743">
      <c r="A743" s="63"/>
      <c r="E743" s="63"/>
    </row>
    <row r="744">
      <c r="A744" s="63"/>
      <c r="E744" s="63"/>
    </row>
    <row r="745">
      <c r="A745" s="63"/>
      <c r="E745" s="63"/>
    </row>
    <row r="746">
      <c r="A746" s="63"/>
      <c r="E746" s="63"/>
    </row>
    <row r="747">
      <c r="A747" s="63"/>
      <c r="E747" s="63"/>
    </row>
    <row r="748">
      <c r="A748" s="63"/>
      <c r="E748" s="63"/>
    </row>
    <row r="749">
      <c r="A749" s="63"/>
      <c r="E749" s="63"/>
    </row>
    <row r="750">
      <c r="A750" s="63"/>
      <c r="E750" s="63"/>
    </row>
    <row r="751">
      <c r="A751" s="63"/>
      <c r="E751" s="63"/>
    </row>
    <row r="752">
      <c r="A752" s="63"/>
      <c r="E752" s="63"/>
    </row>
    <row r="753">
      <c r="A753" s="63"/>
      <c r="E753" s="63"/>
    </row>
    <row r="754">
      <c r="A754" s="63"/>
      <c r="E754" s="63"/>
    </row>
    <row r="755">
      <c r="A755" s="63"/>
      <c r="E755" s="63"/>
    </row>
    <row r="756">
      <c r="A756" s="63"/>
      <c r="E756" s="63"/>
    </row>
    <row r="757">
      <c r="A757" s="63"/>
      <c r="E757" s="63"/>
    </row>
    <row r="758">
      <c r="A758" s="63"/>
      <c r="E758" s="63"/>
    </row>
    <row r="759">
      <c r="A759" s="63"/>
      <c r="E759" s="63"/>
    </row>
    <row r="760">
      <c r="A760" s="63"/>
      <c r="E760" s="63"/>
    </row>
    <row r="761">
      <c r="A761" s="63"/>
      <c r="E761" s="63"/>
    </row>
    <row r="762">
      <c r="A762" s="63"/>
      <c r="E762" s="63"/>
    </row>
    <row r="763">
      <c r="A763" s="63"/>
      <c r="E763" s="63"/>
    </row>
    <row r="764">
      <c r="A764" s="63"/>
      <c r="E764" s="63"/>
    </row>
    <row r="765">
      <c r="A765" s="63"/>
      <c r="E765" s="63"/>
    </row>
    <row r="766">
      <c r="A766" s="63"/>
      <c r="E766" s="63"/>
    </row>
    <row r="767">
      <c r="A767" s="63"/>
      <c r="E767" s="63"/>
    </row>
    <row r="768">
      <c r="A768" s="63"/>
      <c r="E768" s="63"/>
    </row>
    <row r="769">
      <c r="A769" s="63"/>
      <c r="E769" s="63"/>
    </row>
    <row r="770">
      <c r="A770" s="63"/>
      <c r="E770" s="63"/>
    </row>
    <row r="771">
      <c r="A771" s="63"/>
      <c r="E771" s="63"/>
    </row>
    <row r="772">
      <c r="A772" s="63"/>
      <c r="E772" s="63"/>
    </row>
    <row r="773">
      <c r="A773" s="63"/>
      <c r="E773" s="63"/>
    </row>
    <row r="774">
      <c r="A774" s="63"/>
      <c r="E774" s="63"/>
    </row>
    <row r="775">
      <c r="A775" s="63"/>
      <c r="E775" s="63"/>
    </row>
    <row r="776">
      <c r="A776" s="63"/>
      <c r="E776" s="63"/>
    </row>
    <row r="777">
      <c r="A777" s="63"/>
      <c r="E777" s="63"/>
    </row>
    <row r="778">
      <c r="A778" s="63"/>
      <c r="E778" s="63"/>
    </row>
    <row r="779">
      <c r="A779" s="63"/>
      <c r="E779" s="63"/>
    </row>
    <row r="780">
      <c r="A780" s="63"/>
      <c r="E780" s="63"/>
    </row>
    <row r="781">
      <c r="A781" s="63"/>
      <c r="E781" s="63"/>
    </row>
    <row r="782">
      <c r="A782" s="63"/>
      <c r="E782" s="63"/>
    </row>
    <row r="783">
      <c r="A783" s="63"/>
      <c r="E783" s="63"/>
    </row>
    <row r="784">
      <c r="A784" s="63"/>
      <c r="E784" s="63"/>
    </row>
    <row r="785">
      <c r="A785" s="63"/>
      <c r="E785" s="63"/>
    </row>
    <row r="786">
      <c r="A786" s="63"/>
      <c r="E786" s="63"/>
    </row>
    <row r="787">
      <c r="A787" s="63"/>
      <c r="E787" s="63"/>
    </row>
    <row r="788">
      <c r="A788" s="63"/>
      <c r="E788" s="63"/>
    </row>
    <row r="789">
      <c r="A789" s="63"/>
      <c r="E789" s="63"/>
    </row>
    <row r="790">
      <c r="A790" s="63"/>
      <c r="E790" s="63"/>
    </row>
    <row r="791">
      <c r="A791" s="63"/>
      <c r="E791" s="63"/>
    </row>
    <row r="792">
      <c r="A792" s="63"/>
      <c r="E792" s="63"/>
    </row>
    <row r="793">
      <c r="A793" s="63"/>
      <c r="E793" s="63"/>
    </row>
    <row r="794">
      <c r="A794" s="63"/>
      <c r="E794" s="63"/>
    </row>
    <row r="795">
      <c r="A795" s="63"/>
      <c r="E795" s="63"/>
    </row>
    <row r="796">
      <c r="A796" s="63"/>
      <c r="E796" s="63"/>
    </row>
    <row r="797">
      <c r="A797" s="63"/>
      <c r="E797" s="63"/>
    </row>
    <row r="798">
      <c r="A798" s="63"/>
      <c r="E798" s="63"/>
    </row>
    <row r="799">
      <c r="A799" s="63"/>
      <c r="E799" s="63"/>
    </row>
    <row r="800">
      <c r="A800" s="63"/>
      <c r="E800" s="63"/>
    </row>
    <row r="801">
      <c r="A801" s="63"/>
      <c r="E801" s="63"/>
    </row>
    <row r="802">
      <c r="A802" s="63"/>
      <c r="E802" s="63"/>
    </row>
    <row r="803">
      <c r="A803" s="63"/>
      <c r="E803" s="63"/>
    </row>
    <row r="804">
      <c r="A804" s="63"/>
      <c r="E804" s="63"/>
    </row>
    <row r="805">
      <c r="A805" s="63"/>
      <c r="E805" s="63"/>
    </row>
    <row r="806">
      <c r="A806" s="63"/>
      <c r="E806" s="63"/>
    </row>
    <row r="807">
      <c r="A807" s="63"/>
      <c r="E807" s="63"/>
    </row>
    <row r="808">
      <c r="A808" s="63"/>
      <c r="E808" s="63"/>
    </row>
    <row r="809">
      <c r="A809" s="63"/>
      <c r="E809" s="63"/>
    </row>
    <row r="810">
      <c r="A810" s="63"/>
      <c r="E810" s="63"/>
    </row>
    <row r="811">
      <c r="A811" s="63"/>
      <c r="E811" s="63"/>
    </row>
    <row r="812">
      <c r="A812" s="63"/>
      <c r="E812" s="63"/>
    </row>
    <row r="813">
      <c r="A813" s="63"/>
      <c r="E813" s="63"/>
    </row>
    <row r="814">
      <c r="A814" s="63"/>
      <c r="E814" s="63"/>
    </row>
    <row r="815">
      <c r="A815" s="63"/>
      <c r="E815" s="63"/>
    </row>
    <row r="816">
      <c r="A816" s="63"/>
      <c r="E816" s="63"/>
    </row>
    <row r="817">
      <c r="A817" s="63"/>
      <c r="E817" s="63"/>
    </row>
    <row r="818">
      <c r="A818" s="63"/>
      <c r="E818" s="63"/>
    </row>
    <row r="819">
      <c r="A819" s="63"/>
      <c r="E819" s="63"/>
    </row>
    <row r="820">
      <c r="A820" s="63"/>
      <c r="E820" s="63"/>
    </row>
    <row r="821">
      <c r="A821" s="63"/>
      <c r="E821" s="63"/>
    </row>
    <row r="822">
      <c r="A822" s="63"/>
      <c r="E822" s="63"/>
    </row>
    <row r="823">
      <c r="A823" s="63"/>
      <c r="E823" s="63"/>
    </row>
    <row r="824">
      <c r="A824" s="63"/>
      <c r="E824" s="63"/>
    </row>
    <row r="825">
      <c r="A825" s="63"/>
      <c r="E825" s="63"/>
    </row>
    <row r="826">
      <c r="A826" s="63"/>
      <c r="E826" s="63"/>
    </row>
    <row r="827">
      <c r="A827" s="63"/>
      <c r="E827" s="63"/>
    </row>
    <row r="828">
      <c r="A828" s="63"/>
      <c r="E828" s="63"/>
    </row>
    <row r="829">
      <c r="A829" s="63"/>
      <c r="E829" s="63"/>
    </row>
    <row r="830">
      <c r="A830" s="63"/>
      <c r="E830" s="63"/>
    </row>
    <row r="831">
      <c r="A831" s="63"/>
      <c r="E831" s="63"/>
    </row>
    <row r="832">
      <c r="A832" s="63"/>
      <c r="E832" s="63"/>
    </row>
    <row r="833">
      <c r="A833" s="63"/>
      <c r="E833" s="63"/>
    </row>
    <row r="834">
      <c r="A834" s="63"/>
      <c r="E834" s="63"/>
    </row>
    <row r="835">
      <c r="A835" s="63"/>
      <c r="E835" s="63"/>
    </row>
    <row r="836">
      <c r="A836" s="63"/>
      <c r="E836" s="63"/>
    </row>
    <row r="837">
      <c r="A837" s="63"/>
      <c r="E837" s="63"/>
    </row>
    <row r="838">
      <c r="A838" s="63"/>
      <c r="E838" s="63"/>
    </row>
    <row r="839">
      <c r="A839" s="63"/>
      <c r="E839" s="63"/>
    </row>
    <row r="840">
      <c r="A840" s="63"/>
      <c r="E840" s="63"/>
    </row>
    <row r="841">
      <c r="A841" s="63"/>
      <c r="E841" s="63"/>
    </row>
    <row r="842">
      <c r="A842" s="63"/>
      <c r="E842" s="63"/>
    </row>
    <row r="843">
      <c r="A843" s="63"/>
      <c r="E843" s="63"/>
    </row>
    <row r="844">
      <c r="A844" s="63"/>
      <c r="E844" s="63"/>
    </row>
    <row r="845">
      <c r="A845" s="63"/>
      <c r="E845" s="63"/>
    </row>
    <row r="846">
      <c r="A846" s="63"/>
      <c r="E846" s="63"/>
    </row>
    <row r="847">
      <c r="A847" s="63"/>
      <c r="E847" s="63"/>
    </row>
    <row r="848">
      <c r="A848" s="63"/>
      <c r="E848" s="63"/>
    </row>
    <row r="849">
      <c r="A849" s="63"/>
      <c r="E849" s="63"/>
    </row>
    <row r="850">
      <c r="A850" s="63"/>
      <c r="E850" s="63"/>
    </row>
    <row r="851">
      <c r="A851" s="63"/>
      <c r="E851" s="63"/>
    </row>
    <row r="852">
      <c r="A852" s="63"/>
      <c r="E852" s="63"/>
    </row>
    <row r="853">
      <c r="A853" s="63"/>
      <c r="E853" s="63"/>
    </row>
    <row r="854">
      <c r="A854" s="63"/>
      <c r="E854" s="63"/>
    </row>
    <row r="855">
      <c r="A855" s="63"/>
      <c r="E855" s="63"/>
    </row>
    <row r="856">
      <c r="A856" s="63"/>
      <c r="E856" s="63"/>
    </row>
    <row r="857">
      <c r="A857" s="63"/>
      <c r="E857" s="63"/>
    </row>
    <row r="858">
      <c r="A858" s="63"/>
      <c r="E858" s="63"/>
    </row>
    <row r="859">
      <c r="A859" s="63"/>
      <c r="E859" s="63"/>
    </row>
    <row r="860">
      <c r="A860" s="63"/>
      <c r="E860" s="63"/>
    </row>
    <row r="861">
      <c r="A861" s="63"/>
      <c r="E861" s="63"/>
    </row>
    <row r="862">
      <c r="A862" s="63"/>
      <c r="E862" s="63"/>
    </row>
    <row r="863">
      <c r="A863" s="63"/>
      <c r="E863" s="63"/>
    </row>
    <row r="864">
      <c r="A864" s="63"/>
      <c r="E864" s="63"/>
    </row>
    <row r="865">
      <c r="A865" s="63"/>
      <c r="E865" s="63"/>
    </row>
    <row r="866">
      <c r="A866" s="63"/>
      <c r="E866" s="63"/>
    </row>
    <row r="867">
      <c r="A867" s="63"/>
      <c r="E867" s="63"/>
    </row>
    <row r="868">
      <c r="A868" s="63"/>
      <c r="E868" s="63"/>
    </row>
    <row r="869">
      <c r="A869" s="63"/>
      <c r="E869" s="63"/>
    </row>
    <row r="870">
      <c r="A870" s="63"/>
      <c r="E870" s="63"/>
    </row>
    <row r="871">
      <c r="A871" s="63"/>
      <c r="E871" s="63"/>
    </row>
    <row r="872">
      <c r="A872" s="63"/>
      <c r="E872" s="63"/>
    </row>
    <row r="873">
      <c r="A873" s="63"/>
      <c r="E873" s="63"/>
    </row>
    <row r="874">
      <c r="A874" s="63"/>
      <c r="E874" s="63"/>
    </row>
    <row r="875">
      <c r="A875" s="63"/>
      <c r="E875" s="63"/>
    </row>
    <row r="876">
      <c r="A876" s="63"/>
      <c r="E876" s="63"/>
    </row>
    <row r="877">
      <c r="A877" s="63"/>
      <c r="E877" s="63"/>
    </row>
    <row r="878">
      <c r="A878" s="63"/>
      <c r="E878" s="63"/>
    </row>
    <row r="879">
      <c r="A879" s="63"/>
      <c r="E879" s="63"/>
    </row>
    <row r="880">
      <c r="A880" s="63"/>
      <c r="E880" s="63"/>
    </row>
    <row r="881">
      <c r="A881" s="63"/>
      <c r="E881" s="63"/>
    </row>
    <row r="882">
      <c r="A882" s="63"/>
      <c r="E882" s="63"/>
    </row>
    <row r="883">
      <c r="A883" s="63"/>
      <c r="E883" s="63"/>
    </row>
    <row r="884">
      <c r="A884" s="63"/>
      <c r="E884" s="63"/>
    </row>
    <row r="885">
      <c r="A885" s="63"/>
      <c r="E885" s="63"/>
    </row>
    <row r="886">
      <c r="A886" s="63"/>
      <c r="E886" s="63"/>
    </row>
    <row r="887">
      <c r="A887" s="63"/>
      <c r="E887" s="63"/>
    </row>
    <row r="888">
      <c r="A888" s="63"/>
      <c r="E888" s="63"/>
    </row>
    <row r="889">
      <c r="A889" s="63"/>
      <c r="E889" s="63"/>
    </row>
    <row r="890">
      <c r="A890" s="63"/>
      <c r="E890" s="63"/>
    </row>
    <row r="891">
      <c r="A891" s="63"/>
      <c r="E891" s="63"/>
    </row>
    <row r="892">
      <c r="A892" s="63"/>
      <c r="E892" s="63"/>
    </row>
    <row r="893">
      <c r="A893" s="63"/>
      <c r="E893" s="63"/>
    </row>
    <row r="894">
      <c r="A894" s="63"/>
      <c r="E894" s="63"/>
    </row>
    <row r="895">
      <c r="A895" s="63"/>
      <c r="E895" s="63"/>
    </row>
    <row r="896">
      <c r="A896" s="63"/>
      <c r="E896" s="63"/>
    </row>
    <row r="897">
      <c r="A897" s="63"/>
      <c r="E897" s="63"/>
    </row>
    <row r="898">
      <c r="A898" s="63"/>
      <c r="E898" s="63"/>
    </row>
    <row r="899">
      <c r="A899" s="63"/>
      <c r="E899" s="63"/>
    </row>
    <row r="900">
      <c r="A900" s="63"/>
      <c r="E900" s="63"/>
    </row>
    <row r="901">
      <c r="A901" s="63"/>
      <c r="E901" s="63"/>
    </row>
    <row r="902">
      <c r="A902" s="63"/>
      <c r="E902" s="63"/>
    </row>
    <row r="903">
      <c r="A903" s="63"/>
      <c r="E903" s="63"/>
    </row>
    <row r="904">
      <c r="A904" s="63"/>
      <c r="E904" s="63"/>
    </row>
    <row r="905">
      <c r="A905" s="63"/>
      <c r="E905" s="63"/>
    </row>
    <row r="906">
      <c r="A906" s="63"/>
      <c r="E906" s="63"/>
    </row>
    <row r="907">
      <c r="A907" s="63"/>
      <c r="E907" s="63"/>
    </row>
    <row r="908">
      <c r="A908" s="63"/>
      <c r="E908" s="63"/>
    </row>
    <row r="909">
      <c r="A909" s="63"/>
      <c r="E909" s="63"/>
    </row>
    <row r="910">
      <c r="A910" s="63"/>
      <c r="E910" s="63"/>
    </row>
    <row r="911">
      <c r="A911" s="63"/>
      <c r="E911" s="63"/>
    </row>
    <row r="912">
      <c r="A912" s="63"/>
      <c r="E912" s="63"/>
    </row>
    <row r="913">
      <c r="A913" s="63"/>
      <c r="E913" s="63"/>
    </row>
    <row r="914">
      <c r="A914" s="63"/>
      <c r="E914" s="63"/>
    </row>
    <row r="915">
      <c r="A915" s="63"/>
      <c r="E915" s="63"/>
    </row>
    <row r="916">
      <c r="A916" s="63"/>
      <c r="E916" s="63"/>
    </row>
    <row r="917">
      <c r="A917" s="63"/>
      <c r="E917" s="63"/>
    </row>
    <row r="918">
      <c r="A918" s="63"/>
      <c r="E918" s="63"/>
    </row>
    <row r="919">
      <c r="A919" s="63"/>
      <c r="E919" s="63"/>
    </row>
    <row r="920">
      <c r="A920" s="63"/>
      <c r="E920" s="63"/>
    </row>
    <row r="921">
      <c r="A921" s="63"/>
      <c r="E921" s="63"/>
    </row>
    <row r="922">
      <c r="A922" s="63"/>
      <c r="E922" s="63"/>
    </row>
    <row r="923">
      <c r="A923" s="63"/>
      <c r="E923" s="63"/>
    </row>
    <row r="924">
      <c r="A924" s="63"/>
      <c r="E924" s="63"/>
    </row>
    <row r="925">
      <c r="A925" s="63"/>
      <c r="E925" s="63"/>
    </row>
    <row r="926">
      <c r="A926" s="63"/>
      <c r="E926" s="63"/>
    </row>
    <row r="927">
      <c r="A927" s="63"/>
      <c r="E927" s="63"/>
    </row>
    <row r="928">
      <c r="A928" s="63"/>
      <c r="E928" s="63"/>
    </row>
    <row r="929">
      <c r="A929" s="63"/>
      <c r="E929" s="63"/>
    </row>
    <row r="930">
      <c r="A930" s="63"/>
      <c r="E930" s="63"/>
    </row>
    <row r="931">
      <c r="A931" s="63"/>
      <c r="E931" s="63"/>
    </row>
    <row r="932">
      <c r="A932" s="63"/>
      <c r="E932" s="63"/>
    </row>
    <row r="933">
      <c r="A933" s="63"/>
      <c r="E933" s="63"/>
    </row>
    <row r="934">
      <c r="A934" s="63"/>
      <c r="E934" s="63"/>
    </row>
    <row r="935">
      <c r="A935" s="63"/>
      <c r="E935" s="63"/>
    </row>
    <row r="936">
      <c r="A936" s="63"/>
      <c r="E936" s="63"/>
    </row>
    <row r="937">
      <c r="A937" s="63"/>
      <c r="E937" s="63"/>
    </row>
    <row r="938">
      <c r="A938" s="63"/>
      <c r="E938" s="63"/>
    </row>
    <row r="939">
      <c r="A939" s="63"/>
      <c r="E939" s="63"/>
    </row>
    <row r="940">
      <c r="A940" s="63"/>
      <c r="E940" s="63"/>
    </row>
    <row r="941">
      <c r="A941" s="63"/>
      <c r="E941" s="63"/>
    </row>
    <row r="942">
      <c r="A942" s="63"/>
      <c r="E942" s="63"/>
    </row>
    <row r="943">
      <c r="A943" s="63"/>
      <c r="E943" s="63"/>
    </row>
    <row r="944">
      <c r="A944" s="63"/>
      <c r="E944" s="63"/>
    </row>
    <row r="945">
      <c r="A945" s="63"/>
      <c r="E945" s="63"/>
    </row>
    <row r="946">
      <c r="A946" s="63"/>
      <c r="E946" s="63"/>
    </row>
    <row r="947">
      <c r="A947" s="63"/>
      <c r="E947" s="63"/>
    </row>
    <row r="948">
      <c r="A948" s="63"/>
      <c r="E948" s="63"/>
    </row>
    <row r="949">
      <c r="A949" s="63"/>
      <c r="E949" s="63"/>
    </row>
    <row r="950">
      <c r="A950" s="63"/>
      <c r="E950" s="63"/>
    </row>
    <row r="951">
      <c r="A951" s="63"/>
      <c r="E951" s="63"/>
    </row>
    <row r="952">
      <c r="A952" s="63"/>
      <c r="E952" s="63"/>
    </row>
    <row r="953">
      <c r="A953" s="63"/>
      <c r="E953" s="63"/>
    </row>
    <row r="954">
      <c r="A954" s="63"/>
      <c r="E954" s="63"/>
    </row>
    <row r="955">
      <c r="A955" s="63"/>
      <c r="E955" s="63"/>
    </row>
    <row r="956">
      <c r="A956" s="63"/>
      <c r="E956" s="63"/>
    </row>
    <row r="957">
      <c r="A957" s="63"/>
      <c r="E957" s="63"/>
    </row>
    <row r="958">
      <c r="A958" s="63"/>
      <c r="E958" s="63"/>
    </row>
    <row r="959">
      <c r="A959" s="63"/>
      <c r="E959" s="63"/>
    </row>
    <row r="960">
      <c r="A960" s="63"/>
      <c r="E960" s="63"/>
    </row>
    <row r="961">
      <c r="A961" s="63"/>
      <c r="E961" s="63"/>
    </row>
    <row r="962">
      <c r="A962" s="63"/>
      <c r="E962" s="63"/>
    </row>
    <row r="963">
      <c r="A963" s="63"/>
      <c r="E963" s="63"/>
    </row>
    <row r="964">
      <c r="A964" s="63"/>
      <c r="E964" s="63"/>
    </row>
    <row r="965">
      <c r="A965" s="63"/>
      <c r="E965" s="63"/>
    </row>
    <row r="966">
      <c r="A966" s="63"/>
      <c r="E966" s="63"/>
    </row>
    <row r="967">
      <c r="A967" s="63"/>
      <c r="E967" s="63"/>
    </row>
    <row r="968">
      <c r="A968" s="63"/>
      <c r="E968" s="63"/>
    </row>
    <row r="969">
      <c r="A969" s="63"/>
      <c r="E969" s="63"/>
    </row>
    <row r="970">
      <c r="A970" s="63"/>
      <c r="E970" s="63"/>
    </row>
    <row r="971">
      <c r="A971" s="63"/>
      <c r="E971" s="63"/>
    </row>
    <row r="972">
      <c r="A972" s="63"/>
      <c r="E972" s="63"/>
    </row>
    <row r="973">
      <c r="A973" s="63"/>
      <c r="E973" s="63"/>
    </row>
    <row r="974">
      <c r="A974" s="63"/>
      <c r="E974" s="63"/>
    </row>
    <row r="975">
      <c r="A975" s="63"/>
      <c r="E975" s="63"/>
    </row>
    <row r="976">
      <c r="A976" s="63"/>
      <c r="E976" s="63"/>
    </row>
    <row r="977">
      <c r="A977" s="63"/>
      <c r="E977" s="63"/>
    </row>
    <row r="978">
      <c r="A978" s="63"/>
      <c r="E978" s="63"/>
    </row>
    <row r="979">
      <c r="A979" s="63"/>
      <c r="E979" s="63"/>
    </row>
    <row r="980">
      <c r="A980" s="63"/>
      <c r="E980" s="63"/>
    </row>
    <row r="981">
      <c r="A981" s="63"/>
      <c r="E981" s="63"/>
    </row>
    <row r="982">
      <c r="A982" s="63"/>
      <c r="E982" s="63"/>
    </row>
    <row r="983">
      <c r="A983" s="63"/>
      <c r="E983" s="63"/>
    </row>
    <row r="984">
      <c r="A984" s="63"/>
      <c r="E984" s="63"/>
    </row>
    <row r="985">
      <c r="A985" s="63"/>
      <c r="E985" s="63"/>
    </row>
    <row r="986">
      <c r="A986" s="63"/>
      <c r="E986" s="63"/>
    </row>
    <row r="987">
      <c r="A987" s="63"/>
      <c r="E987" s="63"/>
    </row>
    <row r="988">
      <c r="A988" s="63"/>
      <c r="E988" s="63"/>
    </row>
    <row r="989">
      <c r="A989" s="63"/>
      <c r="E989" s="63"/>
    </row>
    <row r="990">
      <c r="A990" s="63"/>
      <c r="E990" s="63"/>
    </row>
    <row r="991">
      <c r="A991" s="63"/>
      <c r="E991" s="63"/>
    </row>
    <row r="992">
      <c r="A992" s="63"/>
      <c r="E992" s="63"/>
    </row>
    <row r="993">
      <c r="A993" s="63"/>
      <c r="E993" s="63"/>
    </row>
    <row r="994">
      <c r="A994" s="63"/>
      <c r="E994" s="63"/>
    </row>
    <row r="995">
      <c r="A995" s="63"/>
      <c r="E995" s="63"/>
    </row>
    <row r="996">
      <c r="A996" s="63"/>
      <c r="E996" s="63"/>
    </row>
    <row r="997">
      <c r="A997" s="63"/>
      <c r="E997" s="63"/>
    </row>
    <row r="998">
      <c r="A998" s="63"/>
      <c r="E998" s="63"/>
    </row>
    <row r="999">
      <c r="A999" s="63"/>
      <c r="E999" s="63"/>
    </row>
    <row r="1000">
      <c r="A1000" s="63"/>
      <c r="E1000" s="63"/>
    </row>
  </sheetData>
  <mergeCells count="2">
    <mergeCell ref="B1:D1"/>
    <mergeCell ref="H3:L16"/>
  </mergeCells>
  <dataValidations>
    <dataValidation type="list" allowBlank="1" showErrorMessage="1" sqref="B1">
      <formula1>contacts!$A:$A</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t="str">
        <f>Data!S1&amp;"- "&amp;T1&amp;"- "&amp;U1&amp;"- "&amp;V1&amp;"- "&amp;W1&amp;"- "&amp;X1&amp;"- "&amp;Y1&amp;"- "&amp;Z1&amp;"- "&amp;AA1&amp;"- "&amp;AB1&amp;"- "&amp;AC1&amp;"- "&amp;AD1</f>
        <v>Number- Bill To:- Date:- Total:- Log 5- Log 6- Log 7- Log 8- Log 9- Log 10- Log 11- Log 12</v>
      </c>
      <c r="S1" s="36" t="str">
        <f>Input!A1</f>
        <v>Number</v>
      </c>
      <c r="T1" s="36" t="str">
        <f>Input!B1</f>
        <v>Bill To:</v>
      </c>
      <c r="U1" s="72" t="str">
        <f>Input!C1</f>
        <v>Date:</v>
      </c>
      <c r="V1" s="36" t="str">
        <f>Input!D1</f>
        <v>Total:</v>
      </c>
      <c r="W1" s="36" t="str">
        <f>Input!E1</f>
        <v>Log 5</v>
      </c>
      <c r="X1" s="36" t="str">
        <f>Input!F1</f>
        <v>Log 6</v>
      </c>
      <c r="Y1" s="36" t="str">
        <f>Input!G1</f>
        <v>Log 7</v>
      </c>
      <c r="Z1" s="36" t="str">
        <f>Input!H1</f>
        <v>Log 8</v>
      </c>
      <c r="AA1" s="36" t="str">
        <f>Input!I1</f>
        <v>Log 9</v>
      </c>
      <c r="AB1" s="36" t="str">
        <f>Input!J1</f>
        <v>Log 10</v>
      </c>
      <c r="AC1" s="36" t="str">
        <f>Input!K1</f>
        <v>Log 11</v>
      </c>
      <c r="AD1" s="36" t="str">
        <f>Input!L1</f>
        <v>Log 12</v>
      </c>
      <c r="AE1" s="36" t="str">
        <f>Input!M1</f>
        <v>Date Paid;</v>
      </c>
      <c r="AF1" s="36" t="str">
        <f>Input!N1</f>
        <v>Via:</v>
      </c>
      <c r="AG1" s="36" t="str">
        <f>Input!O1</f>
        <v>Date Shipped:</v>
      </c>
    </row>
    <row r="2">
      <c r="U2" s="72"/>
    </row>
    <row r="3">
      <c r="U3" s="72"/>
    </row>
    <row r="4">
      <c r="U4" s="72"/>
    </row>
    <row r="5">
      <c r="U5" s="72"/>
    </row>
    <row r="6">
      <c r="U6" s="72"/>
    </row>
    <row r="7">
      <c r="U7" s="72"/>
    </row>
    <row r="8">
      <c r="U8" s="72"/>
    </row>
    <row r="9">
      <c r="U9" s="72"/>
    </row>
    <row r="10">
      <c r="U10" s="72"/>
    </row>
    <row r="11">
      <c r="U11" s="72"/>
    </row>
    <row r="12">
      <c r="U12" s="72"/>
    </row>
    <row r="13">
      <c r="U13" s="72"/>
    </row>
    <row r="14">
      <c r="U14" s="72"/>
    </row>
    <row r="15">
      <c r="U15" s="72"/>
    </row>
    <row r="16">
      <c r="U16" s="72"/>
    </row>
    <row r="17">
      <c r="U17" s="72"/>
    </row>
    <row r="18">
      <c r="U18" s="72"/>
    </row>
    <row r="19">
      <c r="U19" s="72"/>
    </row>
    <row r="20">
      <c r="U20" s="72"/>
    </row>
    <row r="21">
      <c r="U21" s="72"/>
    </row>
    <row r="22">
      <c r="U22" s="72"/>
    </row>
    <row r="23">
      <c r="U23" s="72"/>
    </row>
    <row r="24">
      <c r="U24" s="72"/>
    </row>
    <row r="25">
      <c r="U25" s="72"/>
    </row>
    <row r="26">
      <c r="U26" s="72"/>
    </row>
    <row r="27">
      <c r="U27" s="72"/>
    </row>
    <row r="28">
      <c r="U28" s="72"/>
    </row>
    <row r="29">
      <c r="U29" s="72"/>
    </row>
    <row r="30">
      <c r="U30" s="72"/>
    </row>
    <row r="31">
      <c r="U31" s="72"/>
    </row>
    <row r="32">
      <c r="U32" s="72"/>
    </row>
    <row r="33">
      <c r="U33" s="72"/>
    </row>
    <row r="34">
      <c r="U34" s="72"/>
    </row>
    <row r="35">
      <c r="U35" s="72"/>
    </row>
    <row r="36">
      <c r="U36" s="72"/>
    </row>
    <row r="37">
      <c r="U37" s="72"/>
    </row>
    <row r="38">
      <c r="U38" s="72"/>
    </row>
    <row r="39">
      <c r="U39" s="72"/>
    </row>
    <row r="40">
      <c r="U40" s="72"/>
    </row>
    <row r="41">
      <c r="U41" s="72"/>
    </row>
    <row r="42">
      <c r="U42" s="72"/>
    </row>
    <row r="43">
      <c r="U43" s="72"/>
    </row>
    <row r="44">
      <c r="U44" s="72"/>
    </row>
    <row r="45">
      <c r="U45" s="72"/>
    </row>
    <row r="46">
      <c r="U46" s="72"/>
    </row>
    <row r="47">
      <c r="U47" s="72"/>
    </row>
    <row r="48">
      <c r="U48" s="72"/>
    </row>
    <row r="49">
      <c r="U49" s="72"/>
    </row>
    <row r="50">
      <c r="U50" s="72"/>
    </row>
    <row r="51">
      <c r="U51" s="72"/>
    </row>
    <row r="52">
      <c r="U52" s="72"/>
    </row>
    <row r="53">
      <c r="U53" s="72"/>
    </row>
    <row r="54">
      <c r="U54" s="72"/>
    </row>
    <row r="55">
      <c r="U55" s="72"/>
    </row>
    <row r="56">
      <c r="U56" s="72"/>
    </row>
    <row r="57">
      <c r="U57" s="72"/>
    </row>
    <row r="58">
      <c r="U58" s="72"/>
    </row>
    <row r="59">
      <c r="U59" s="72"/>
    </row>
    <row r="60">
      <c r="U60" s="72"/>
    </row>
    <row r="61">
      <c r="U61" s="72"/>
    </row>
    <row r="62">
      <c r="U62" s="72"/>
    </row>
    <row r="63">
      <c r="U63" s="72"/>
    </row>
    <row r="64">
      <c r="U64" s="72"/>
    </row>
    <row r="65">
      <c r="U65" s="72"/>
    </row>
    <row r="66">
      <c r="U66" s="72"/>
    </row>
    <row r="67">
      <c r="U67" s="72"/>
    </row>
    <row r="68">
      <c r="U68" s="72"/>
    </row>
    <row r="69">
      <c r="U69" s="72"/>
    </row>
    <row r="70">
      <c r="U70" s="72"/>
    </row>
    <row r="71">
      <c r="U71" s="72"/>
    </row>
    <row r="72">
      <c r="U72" s="72"/>
    </row>
    <row r="73">
      <c r="U73" s="72"/>
    </row>
    <row r="74">
      <c r="U74" s="72"/>
    </row>
    <row r="75">
      <c r="U75" s="72"/>
    </row>
    <row r="76">
      <c r="U76" s="72"/>
    </row>
    <row r="77">
      <c r="U77" s="72"/>
    </row>
    <row r="78">
      <c r="U78" s="72"/>
    </row>
    <row r="79">
      <c r="U79" s="72"/>
    </row>
    <row r="80">
      <c r="U80" s="72"/>
    </row>
    <row r="81">
      <c r="U81" s="72"/>
    </row>
    <row r="82">
      <c r="U82" s="72"/>
    </row>
    <row r="83">
      <c r="U83" s="72"/>
    </row>
    <row r="84">
      <c r="U84" s="72"/>
    </row>
    <row r="85">
      <c r="U85" s="72"/>
    </row>
    <row r="86">
      <c r="U86" s="72"/>
    </row>
    <row r="87">
      <c r="U87" s="72"/>
    </row>
    <row r="88">
      <c r="U88" s="72"/>
    </row>
    <row r="89">
      <c r="U89" s="72"/>
    </row>
    <row r="90">
      <c r="U90" s="72"/>
    </row>
    <row r="91">
      <c r="U91" s="72"/>
    </row>
    <row r="92">
      <c r="U92" s="72"/>
    </row>
    <row r="93">
      <c r="U93" s="72"/>
    </row>
    <row r="94">
      <c r="U94" s="72"/>
    </row>
    <row r="95">
      <c r="U95" s="72"/>
    </row>
    <row r="96">
      <c r="U96" s="72"/>
    </row>
    <row r="97">
      <c r="U97" s="72"/>
    </row>
    <row r="98">
      <c r="U98" s="72"/>
    </row>
    <row r="99">
      <c r="U99" s="72"/>
    </row>
    <row r="100">
      <c r="U100" s="72"/>
    </row>
    <row r="101">
      <c r="U101" s="72"/>
    </row>
    <row r="102">
      <c r="U102" s="72"/>
    </row>
    <row r="103">
      <c r="U103" s="72"/>
    </row>
    <row r="104">
      <c r="U104" s="72"/>
    </row>
    <row r="105">
      <c r="U105" s="72"/>
    </row>
    <row r="106">
      <c r="U106" s="72"/>
    </row>
    <row r="107">
      <c r="U107" s="72"/>
    </row>
    <row r="108">
      <c r="U108" s="72"/>
    </row>
    <row r="109">
      <c r="U109" s="72"/>
    </row>
    <row r="110">
      <c r="U110" s="72"/>
    </row>
    <row r="111">
      <c r="U111" s="72"/>
    </row>
    <row r="112">
      <c r="U112" s="72"/>
    </row>
    <row r="113">
      <c r="U113" s="72"/>
    </row>
    <row r="114">
      <c r="U114" s="72"/>
    </row>
    <row r="115">
      <c r="U115" s="72"/>
    </row>
    <row r="116">
      <c r="U116" s="72"/>
    </row>
    <row r="117">
      <c r="U117" s="72"/>
    </row>
    <row r="118">
      <c r="U118" s="72"/>
    </row>
    <row r="119">
      <c r="U119" s="72"/>
    </row>
    <row r="120">
      <c r="U120" s="72"/>
    </row>
    <row r="121">
      <c r="U121" s="72"/>
    </row>
    <row r="122">
      <c r="U122" s="72"/>
    </row>
    <row r="123">
      <c r="U123" s="72"/>
    </row>
    <row r="124">
      <c r="U124" s="72"/>
    </row>
    <row r="125">
      <c r="U125" s="72"/>
    </row>
    <row r="126">
      <c r="U126" s="72"/>
    </row>
    <row r="127">
      <c r="U127" s="72"/>
    </row>
    <row r="128">
      <c r="U128" s="72"/>
    </row>
    <row r="129">
      <c r="U129" s="72"/>
    </row>
    <row r="130">
      <c r="U130" s="72"/>
    </row>
    <row r="131">
      <c r="U131" s="72"/>
    </row>
    <row r="132">
      <c r="U132" s="72"/>
    </row>
    <row r="133">
      <c r="U133" s="72"/>
    </row>
    <row r="134">
      <c r="U134" s="72"/>
    </row>
    <row r="135">
      <c r="U135" s="72"/>
    </row>
    <row r="136">
      <c r="U136" s="72"/>
    </row>
    <row r="137">
      <c r="U137" s="72"/>
    </row>
    <row r="138">
      <c r="U138" s="72"/>
    </row>
    <row r="139">
      <c r="U139" s="72"/>
    </row>
    <row r="140">
      <c r="U140" s="72"/>
    </row>
    <row r="141">
      <c r="U141" s="72"/>
    </row>
    <row r="142">
      <c r="U142" s="72"/>
    </row>
    <row r="143">
      <c r="U143" s="72"/>
    </row>
    <row r="144">
      <c r="U144" s="72"/>
    </row>
    <row r="145">
      <c r="U145" s="72"/>
    </row>
    <row r="146">
      <c r="U146" s="72"/>
    </row>
    <row r="147">
      <c r="U147" s="72"/>
    </row>
    <row r="148">
      <c r="U148" s="72"/>
    </row>
    <row r="149">
      <c r="U149" s="72"/>
    </row>
    <row r="150">
      <c r="U150" s="72"/>
    </row>
    <row r="151">
      <c r="U151" s="72"/>
    </row>
    <row r="152">
      <c r="U152" s="72"/>
    </row>
    <row r="153">
      <c r="U153" s="72"/>
    </row>
    <row r="154">
      <c r="U154" s="72"/>
    </row>
    <row r="155">
      <c r="U155" s="72"/>
    </row>
    <row r="156">
      <c r="U156" s="72"/>
    </row>
    <row r="157">
      <c r="U157" s="72"/>
    </row>
    <row r="158">
      <c r="U158" s="72"/>
    </row>
    <row r="159">
      <c r="U159" s="72"/>
    </row>
    <row r="160">
      <c r="U160" s="72"/>
    </row>
    <row r="161">
      <c r="U161" s="72"/>
    </row>
    <row r="162">
      <c r="U162" s="72"/>
    </row>
    <row r="163">
      <c r="U163" s="72"/>
    </row>
    <row r="164">
      <c r="U164" s="72"/>
    </row>
    <row r="165">
      <c r="U165" s="72"/>
    </row>
    <row r="166">
      <c r="U166" s="72"/>
    </row>
    <row r="167">
      <c r="U167" s="72"/>
    </row>
    <row r="168">
      <c r="U168" s="72"/>
    </row>
    <row r="169">
      <c r="U169" s="72"/>
    </row>
    <row r="170">
      <c r="U170" s="72"/>
    </row>
    <row r="171">
      <c r="U171" s="72"/>
    </row>
    <row r="172">
      <c r="U172" s="72"/>
    </row>
    <row r="173">
      <c r="U173" s="72"/>
    </row>
    <row r="174">
      <c r="U174" s="72"/>
    </row>
    <row r="175">
      <c r="U175" s="72"/>
    </row>
    <row r="176">
      <c r="U176" s="72"/>
    </row>
    <row r="177">
      <c r="U177" s="72"/>
    </row>
    <row r="178">
      <c r="U178" s="72"/>
    </row>
    <row r="179">
      <c r="U179" s="72"/>
    </row>
    <row r="180">
      <c r="U180" s="72"/>
    </row>
    <row r="181">
      <c r="U181" s="72"/>
    </row>
    <row r="182">
      <c r="U182" s="72"/>
    </row>
    <row r="183">
      <c r="U183" s="72"/>
    </row>
    <row r="184">
      <c r="U184" s="72"/>
    </row>
    <row r="185">
      <c r="U185" s="72"/>
    </row>
    <row r="186">
      <c r="U186" s="72"/>
    </row>
    <row r="187">
      <c r="U187" s="72"/>
    </row>
    <row r="188">
      <c r="U188" s="72"/>
    </row>
    <row r="189">
      <c r="U189" s="72"/>
    </row>
    <row r="190">
      <c r="U190" s="72"/>
    </row>
    <row r="191">
      <c r="U191" s="72"/>
    </row>
    <row r="192">
      <c r="U192" s="72"/>
    </row>
    <row r="193">
      <c r="U193" s="72"/>
    </row>
    <row r="194">
      <c r="U194" s="72"/>
    </row>
    <row r="195">
      <c r="U195" s="72"/>
    </row>
    <row r="196">
      <c r="U196" s="72"/>
    </row>
    <row r="197">
      <c r="U197" s="72"/>
    </row>
    <row r="198">
      <c r="U198" s="72"/>
    </row>
    <row r="199">
      <c r="U199" s="72"/>
    </row>
    <row r="200">
      <c r="U200" s="72"/>
    </row>
    <row r="201">
      <c r="U201" s="72"/>
    </row>
    <row r="202">
      <c r="U202" s="72"/>
    </row>
    <row r="203">
      <c r="U203" s="72"/>
    </row>
    <row r="204">
      <c r="U204" s="72"/>
    </row>
    <row r="205">
      <c r="U205" s="72"/>
    </row>
    <row r="206">
      <c r="U206" s="72"/>
    </row>
    <row r="207">
      <c r="U207" s="72"/>
    </row>
    <row r="208">
      <c r="U208" s="72"/>
    </row>
    <row r="209">
      <c r="U209" s="72"/>
    </row>
    <row r="210">
      <c r="U210" s="72"/>
    </row>
    <row r="211">
      <c r="U211" s="72"/>
    </row>
    <row r="212">
      <c r="U212" s="72"/>
    </row>
    <row r="213">
      <c r="U213" s="72"/>
    </row>
    <row r="214">
      <c r="U214" s="72"/>
    </row>
    <row r="215">
      <c r="U215" s="72"/>
    </row>
    <row r="216">
      <c r="U216" s="72"/>
    </row>
    <row r="217">
      <c r="U217" s="72"/>
    </row>
    <row r="218">
      <c r="U218" s="72"/>
    </row>
    <row r="219">
      <c r="U219" s="72"/>
    </row>
    <row r="220">
      <c r="U220" s="72"/>
    </row>
    <row r="221">
      <c r="U221" s="72"/>
    </row>
    <row r="222">
      <c r="U222" s="72"/>
    </row>
    <row r="223">
      <c r="U223" s="72"/>
    </row>
    <row r="224">
      <c r="U224" s="72"/>
    </row>
    <row r="225">
      <c r="U225" s="72"/>
    </row>
    <row r="226">
      <c r="U226" s="72"/>
    </row>
    <row r="227">
      <c r="U227" s="72"/>
    </row>
    <row r="228">
      <c r="U228" s="72"/>
    </row>
    <row r="229">
      <c r="U229" s="72"/>
    </row>
    <row r="230">
      <c r="U230" s="72"/>
    </row>
    <row r="231">
      <c r="U231" s="72"/>
    </row>
    <row r="232">
      <c r="U232" s="72"/>
    </row>
    <row r="233">
      <c r="U233" s="72"/>
    </row>
    <row r="234">
      <c r="U234" s="72"/>
    </row>
    <row r="235">
      <c r="U235" s="72"/>
    </row>
    <row r="236">
      <c r="U236" s="72"/>
    </row>
    <row r="237">
      <c r="U237" s="72"/>
    </row>
    <row r="238">
      <c r="U238" s="72"/>
    </row>
    <row r="239">
      <c r="U239" s="72"/>
    </row>
    <row r="240">
      <c r="U240" s="72"/>
    </row>
    <row r="241">
      <c r="U241" s="72"/>
    </row>
    <row r="242">
      <c r="U242" s="72"/>
    </row>
    <row r="243">
      <c r="U243" s="72"/>
    </row>
    <row r="244">
      <c r="U244" s="72"/>
    </row>
    <row r="245">
      <c r="U245" s="72"/>
    </row>
    <row r="246">
      <c r="U246" s="72"/>
    </row>
    <row r="247">
      <c r="U247" s="72"/>
    </row>
    <row r="248">
      <c r="U248" s="72"/>
    </row>
    <row r="249">
      <c r="U249" s="72"/>
    </row>
    <row r="250">
      <c r="U250" s="72"/>
    </row>
    <row r="251">
      <c r="U251" s="72"/>
    </row>
    <row r="252">
      <c r="U252" s="72"/>
    </row>
    <row r="253">
      <c r="U253" s="72"/>
    </row>
    <row r="254">
      <c r="U254" s="72"/>
    </row>
    <row r="255">
      <c r="U255" s="72"/>
    </row>
    <row r="256">
      <c r="U256" s="72"/>
    </row>
    <row r="257">
      <c r="U257" s="72"/>
    </row>
    <row r="258">
      <c r="U258" s="72"/>
    </row>
    <row r="259">
      <c r="U259" s="72"/>
    </row>
    <row r="260">
      <c r="U260" s="72"/>
    </row>
    <row r="261">
      <c r="U261" s="72"/>
    </row>
    <row r="262">
      <c r="U262" s="72"/>
    </row>
    <row r="263">
      <c r="U263" s="72"/>
    </row>
    <row r="264">
      <c r="U264" s="72"/>
    </row>
    <row r="265">
      <c r="U265" s="72"/>
    </row>
    <row r="266">
      <c r="U266" s="72"/>
    </row>
    <row r="267">
      <c r="U267" s="72"/>
    </row>
    <row r="268">
      <c r="U268" s="72"/>
    </row>
    <row r="269">
      <c r="U269" s="72"/>
    </row>
    <row r="270">
      <c r="U270" s="72"/>
    </row>
    <row r="271">
      <c r="U271" s="72"/>
    </row>
    <row r="272">
      <c r="U272" s="72"/>
    </row>
    <row r="273">
      <c r="U273" s="72"/>
    </row>
    <row r="274">
      <c r="U274" s="72"/>
    </row>
    <row r="275">
      <c r="U275" s="72"/>
    </row>
    <row r="276">
      <c r="U276" s="72"/>
    </row>
    <row r="277">
      <c r="U277" s="72"/>
    </row>
    <row r="278">
      <c r="U278" s="72"/>
    </row>
    <row r="279">
      <c r="U279" s="72"/>
    </row>
    <row r="280">
      <c r="U280" s="72"/>
    </row>
    <row r="281">
      <c r="U281" s="72"/>
    </row>
    <row r="282">
      <c r="U282" s="72"/>
    </row>
    <row r="283">
      <c r="U283" s="72"/>
    </row>
    <row r="284">
      <c r="U284" s="72"/>
    </row>
    <row r="285">
      <c r="U285" s="72"/>
    </row>
    <row r="286">
      <c r="U286" s="72"/>
    </row>
    <row r="287">
      <c r="U287" s="72"/>
    </row>
    <row r="288">
      <c r="U288" s="72"/>
    </row>
    <row r="289">
      <c r="U289" s="72"/>
    </row>
    <row r="290">
      <c r="U290" s="72"/>
    </row>
    <row r="291">
      <c r="U291" s="72"/>
    </row>
    <row r="292">
      <c r="U292" s="72"/>
    </row>
    <row r="293">
      <c r="U293" s="72"/>
    </row>
    <row r="294">
      <c r="U294" s="72"/>
    </row>
    <row r="295">
      <c r="U295" s="72"/>
    </row>
    <row r="296">
      <c r="U296" s="72"/>
    </row>
    <row r="297">
      <c r="U297" s="72"/>
    </row>
    <row r="298">
      <c r="U298" s="72"/>
    </row>
    <row r="299">
      <c r="U299" s="72"/>
    </row>
    <row r="300">
      <c r="U300" s="72"/>
    </row>
    <row r="301">
      <c r="U301" s="72"/>
    </row>
    <row r="302">
      <c r="U302" s="72"/>
    </row>
    <row r="303">
      <c r="U303" s="72"/>
    </row>
    <row r="304">
      <c r="U304" s="72"/>
    </row>
    <row r="305">
      <c r="U305" s="72"/>
    </row>
    <row r="306">
      <c r="U306" s="72"/>
    </row>
    <row r="307">
      <c r="U307" s="72"/>
    </row>
    <row r="308">
      <c r="U308" s="72"/>
    </row>
    <row r="309">
      <c r="U309" s="72"/>
    </row>
    <row r="310">
      <c r="U310" s="72"/>
    </row>
    <row r="311">
      <c r="U311" s="72"/>
    </row>
    <row r="312">
      <c r="U312" s="72"/>
    </row>
    <row r="313">
      <c r="U313" s="72"/>
    </row>
    <row r="314">
      <c r="U314" s="72"/>
    </row>
    <row r="315">
      <c r="U315" s="72"/>
    </row>
    <row r="316">
      <c r="U316" s="72"/>
    </row>
    <row r="317">
      <c r="U317" s="72"/>
    </row>
    <row r="318">
      <c r="U318" s="72"/>
    </row>
    <row r="319">
      <c r="U319" s="72"/>
    </row>
    <row r="320">
      <c r="U320" s="72"/>
    </row>
    <row r="321">
      <c r="U321" s="72"/>
    </row>
    <row r="322">
      <c r="U322" s="72"/>
    </row>
    <row r="323">
      <c r="U323" s="72"/>
    </row>
    <row r="324">
      <c r="U324" s="72"/>
    </row>
    <row r="325">
      <c r="U325" s="72"/>
    </row>
    <row r="326">
      <c r="U326" s="72"/>
    </row>
    <row r="327">
      <c r="U327" s="72"/>
    </row>
    <row r="328">
      <c r="U328" s="72"/>
    </row>
    <row r="329">
      <c r="U329" s="72"/>
    </row>
    <row r="330">
      <c r="U330" s="72"/>
    </row>
    <row r="331">
      <c r="U331" s="72"/>
    </row>
    <row r="332">
      <c r="U332" s="72"/>
    </row>
    <row r="333">
      <c r="U333" s="72"/>
    </row>
    <row r="334">
      <c r="U334" s="72"/>
    </row>
    <row r="335">
      <c r="U335" s="72"/>
    </row>
    <row r="336">
      <c r="U336" s="72"/>
    </row>
    <row r="337">
      <c r="U337" s="72"/>
    </row>
    <row r="338">
      <c r="U338" s="72"/>
    </row>
    <row r="339">
      <c r="U339" s="72"/>
    </row>
    <row r="340">
      <c r="U340" s="72"/>
    </row>
    <row r="341">
      <c r="U341" s="72"/>
    </row>
    <row r="342">
      <c r="U342" s="72"/>
    </row>
    <row r="343">
      <c r="U343" s="72"/>
    </row>
    <row r="344">
      <c r="U344" s="72"/>
    </row>
    <row r="345">
      <c r="U345" s="72"/>
    </row>
    <row r="346">
      <c r="U346" s="72"/>
    </row>
    <row r="347">
      <c r="U347" s="72"/>
    </row>
    <row r="348">
      <c r="U348" s="72"/>
    </row>
    <row r="349">
      <c r="U349" s="72"/>
    </row>
    <row r="350">
      <c r="U350" s="72"/>
    </row>
    <row r="351">
      <c r="U351" s="72"/>
    </row>
    <row r="352">
      <c r="U352" s="72"/>
    </row>
    <row r="353">
      <c r="U353" s="72"/>
    </row>
    <row r="354">
      <c r="U354" s="72"/>
    </row>
    <row r="355">
      <c r="U355" s="72"/>
    </row>
    <row r="356">
      <c r="U356" s="72"/>
    </row>
    <row r="357">
      <c r="U357" s="72"/>
    </row>
    <row r="358">
      <c r="U358" s="72"/>
    </row>
    <row r="359">
      <c r="U359" s="72"/>
    </row>
    <row r="360">
      <c r="U360" s="72"/>
    </row>
    <row r="361">
      <c r="U361" s="72"/>
    </row>
    <row r="362">
      <c r="U362" s="72"/>
    </row>
    <row r="363">
      <c r="U363" s="72"/>
    </row>
    <row r="364">
      <c r="U364" s="72"/>
    </row>
    <row r="365">
      <c r="U365" s="72"/>
    </row>
    <row r="366">
      <c r="U366" s="72"/>
    </row>
    <row r="367">
      <c r="U367" s="72"/>
    </row>
    <row r="368">
      <c r="U368" s="72"/>
    </row>
    <row r="369">
      <c r="U369" s="72"/>
    </row>
    <row r="370">
      <c r="U370" s="72"/>
    </row>
    <row r="371">
      <c r="U371" s="72"/>
    </row>
    <row r="372">
      <c r="U372" s="72"/>
    </row>
    <row r="373">
      <c r="U373" s="72"/>
    </row>
    <row r="374">
      <c r="U374" s="72"/>
    </row>
    <row r="375">
      <c r="U375" s="72"/>
    </row>
    <row r="376">
      <c r="U376" s="72"/>
    </row>
    <row r="377">
      <c r="U377" s="72"/>
    </row>
    <row r="378">
      <c r="U378" s="72"/>
    </row>
    <row r="379">
      <c r="U379" s="72"/>
    </row>
    <row r="380">
      <c r="U380" s="72"/>
    </row>
    <row r="381">
      <c r="U381" s="72"/>
    </row>
    <row r="382">
      <c r="U382" s="72"/>
    </row>
    <row r="383">
      <c r="U383" s="72"/>
    </row>
    <row r="384">
      <c r="U384" s="72"/>
    </row>
    <row r="385">
      <c r="U385" s="72"/>
    </row>
    <row r="386">
      <c r="U386" s="72"/>
    </row>
    <row r="387">
      <c r="U387" s="72"/>
    </row>
    <row r="388">
      <c r="U388" s="72"/>
    </row>
    <row r="389">
      <c r="U389" s="72"/>
    </row>
    <row r="390">
      <c r="U390" s="72"/>
    </row>
    <row r="391">
      <c r="U391" s="72"/>
    </row>
    <row r="392">
      <c r="U392" s="72"/>
    </row>
    <row r="393">
      <c r="U393" s="72"/>
    </row>
    <row r="394">
      <c r="U394" s="72"/>
    </row>
    <row r="395">
      <c r="U395" s="72"/>
    </row>
    <row r="396">
      <c r="U396" s="72"/>
    </row>
    <row r="397">
      <c r="U397" s="72"/>
    </row>
    <row r="398">
      <c r="U398" s="72"/>
    </row>
    <row r="399">
      <c r="U399" s="72"/>
    </row>
    <row r="400">
      <c r="U400" s="72"/>
    </row>
    <row r="401">
      <c r="U401" s="72"/>
    </row>
    <row r="402">
      <c r="U402" s="72"/>
    </row>
    <row r="403">
      <c r="U403" s="72"/>
    </row>
    <row r="404">
      <c r="U404" s="72"/>
    </row>
    <row r="405">
      <c r="U405" s="72"/>
    </row>
    <row r="406">
      <c r="U406" s="72"/>
    </row>
    <row r="407">
      <c r="U407" s="72"/>
    </row>
    <row r="408">
      <c r="U408" s="72"/>
    </row>
    <row r="409">
      <c r="U409" s="72"/>
    </row>
    <row r="410">
      <c r="U410" s="72"/>
    </row>
    <row r="411">
      <c r="U411" s="72"/>
    </row>
    <row r="412">
      <c r="U412" s="72"/>
    </row>
    <row r="413">
      <c r="U413" s="72"/>
    </row>
    <row r="414">
      <c r="U414" s="72"/>
    </row>
    <row r="415">
      <c r="U415" s="72"/>
    </row>
    <row r="416">
      <c r="U416" s="72"/>
    </row>
    <row r="417">
      <c r="U417" s="72"/>
    </row>
    <row r="418">
      <c r="U418" s="72"/>
    </row>
    <row r="419">
      <c r="U419" s="72"/>
    </row>
    <row r="420">
      <c r="U420" s="72"/>
    </row>
    <row r="421">
      <c r="U421" s="72"/>
    </row>
    <row r="422">
      <c r="U422" s="72"/>
    </row>
    <row r="423">
      <c r="U423" s="72"/>
    </row>
    <row r="424">
      <c r="U424" s="72"/>
    </row>
    <row r="425">
      <c r="U425" s="72"/>
    </row>
    <row r="426">
      <c r="U426" s="72"/>
    </row>
    <row r="427">
      <c r="U427" s="72"/>
    </row>
    <row r="428">
      <c r="U428" s="72"/>
    </row>
    <row r="429">
      <c r="U429" s="72"/>
    </row>
    <row r="430">
      <c r="U430" s="72"/>
    </row>
    <row r="431">
      <c r="U431" s="72"/>
    </row>
    <row r="432">
      <c r="U432" s="72"/>
    </row>
    <row r="433">
      <c r="U433" s="72"/>
    </row>
    <row r="434">
      <c r="U434" s="72"/>
    </row>
    <row r="435">
      <c r="U435" s="72"/>
    </row>
    <row r="436">
      <c r="U436" s="72"/>
    </row>
    <row r="437">
      <c r="U437" s="72"/>
    </row>
    <row r="438">
      <c r="U438" s="72"/>
    </row>
    <row r="439">
      <c r="U439" s="72"/>
    </row>
    <row r="440">
      <c r="U440" s="72"/>
    </row>
    <row r="441">
      <c r="U441" s="72"/>
    </row>
    <row r="442">
      <c r="U442" s="72"/>
    </row>
    <row r="443">
      <c r="U443" s="72"/>
    </row>
    <row r="444">
      <c r="U444" s="72"/>
    </row>
    <row r="445">
      <c r="U445" s="72"/>
    </row>
    <row r="446">
      <c r="U446" s="72"/>
    </row>
    <row r="447">
      <c r="U447" s="72"/>
    </row>
    <row r="448">
      <c r="U448" s="72"/>
    </row>
    <row r="449">
      <c r="U449" s="72"/>
    </row>
    <row r="450">
      <c r="U450" s="72"/>
    </row>
    <row r="451">
      <c r="U451" s="72"/>
    </row>
    <row r="452">
      <c r="U452" s="72"/>
    </row>
    <row r="453">
      <c r="U453" s="72"/>
    </row>
    <row r="454">
      <c r="U454" s="72"/>
    </row>
    <row r="455">
      <c r="U455" s="72"/>
    </row>
    <row r="456">
      <c r="U456" s="72"/>
    </row>
    <row r="457">
      <c r="U457" s="72"/>
    </row>
    <row r="458">
      <c r="U458" s="72"/>
    </row>
    <row r="459">
      <c r="U459" s="72"/>
    </row>
    <row r="460">
      <c r="U460" s="72"/>
    </row>
    <row r="461">
      <c r="U461" s="72"/>
    </row>
    <row r="462">
      <c r="U462" s="72"/>
    </row>
    <row r="463">
      <c r="U463" s="72"/>
    </row>
    <row r="464">
      <c r="U464" s="72"/>
    </row>
    <row r="465">
      <c r="U465" s="72"/>
    </row>
    <row r="466">
      <c r="U466" s="72"/>
    </row>
    <row r="467">
      <c r="U467" s="72"/>
    </row>
    <row r="468">
      <c r="U468" s="72"/>
    </row>
    <row r="469">
      <c r="U469" s="72"/>
    </row>
    <row r="470">
      <c r="U470" s="72"/>
    </row>
    <row r="471">
      <c r="U471" s="72"/>
    </row>
    <row r="472">
      <c r="U472" s="72"/>
    </row>
    <row r="473">
      <c r="U473" s="72"/>
    </row>
    <row r="474">
      <c r="U474" s="72"/>
    </row>
    <row r="475">
      <c r="U475" s="72"/>
    </row>
    <row r="476">
      <c r="U476" s="72"/>
    </row>
    <row r="477">
      <c r="U477" s="72"/>
    </row>
    <row r="478">
      <c r="U478" s="72"/>
    </row>
    <row r="479">
      <c r="U479" s="72"/>
    </row>
    <row r="480">
      <c r="U480" s="72"/>
    </row>
    <row r="481">
      <c r="U481" s="72"/>
    </row>
    <row r="482">
      <c r="U482" s="72"/>
    </row>
    <row r="483">
      <c r="U483" s="72"/>
    </row>
    <row r="484">
      <c r="U484" s="72"/>
    </row>
    <row r="485">
      <c r="U485" s="72"/>
    </row>
    <row r="486">
      <c r="U486" s="72"/>
    </row>
    <row r="487">
      <c r="U487" s="72"/>
    </row>
    <row r="488">
      <c r="U488" s="72"/>
    </row>
    <row r="489">
      <c r="U489" s="72"/>
    </row>
    <row r="490">
      <c r="U490" s="72"/>
    </row>
    <row r="491">
      <c r="U491" s="72"/>
    </row>
    <row r="492">
      <c r="U492" s="72"/>
    </row>
    <row r="493">
      <c r="U493" s="72"/>
    </row>
    <row r="494">
      <c r="U494" s="72"/>
    </row>
    <row r="495">
      <c r="U495" s="72"/>
    </row>
    <row r="496">
      <c r="U496" s="72"/>
    </row>
    <row r="497">
      <c r="U497" s="72"/>
    </row>
    <row r="498">
      <c r="U498" s="72"/>
    </row>
    <row r="499">
      <c r="U499" s="72"/>
    </row>
    <row r="500">
      <c r="U500" s="72"/>
    </row>
    <row r="501">
      <c r="U501" s="72"/>
    </row>
    <row r="502">
      <c r="U502" s="72"/>
    </row>
    <row r="503">
      <c r="U503" s="72"/>
    </row>
    <row r="504">
      <c r="U504" s="72"/>
    </row>
    <row r="505">
      <c r="U505" s="72"/>
    </row>
    <row r="506">
      <c r="U506" s="72"/>
    </row>
    <row r="507">
      <c r="U507" s="72"/>
    </row>
    <row r="508">
      <c r="U508" s="72"/>
    </row>
    <row r="509">
      <c r="U509" s="72"/>
    </row>
    <row r="510">
      <c r="U510" s="72"/>
    </row>
    <row r="511">
      <c r="U511" s="72"/>
    </row>
    <row r="512">
      <c r="U512" s="72"/>
    </row>
    <row r="513">
      <c r="U513" s="72"/>
    </row>
    <row r="514">
      <c r="U514" s="72"/>
    </row>
    <row r="515">
      <c r="U515" s="72"/>
    </row>
    <row r="516">
      <c r="U516" s="72"/>
    </row>
    <row r="517">
      <c r="U517" s="72"/>
    </row>
    <row r="518">
      <c r="U518" s="72"/>
    </row>
    <row r="519">
      <c r="U519" s="72"/>
    </row>
    <row r="520">
      <c r="U520" s="72"/>
    </row>
    <row r="521">
      <c r="U521" s="72"/>
    </row>
    <row r="522">
      <c r="U522" s="72"/>
    </row>
    <row r="523">
      <c r="U523" s="72"/>
    </row>
    <row r="524">
      <c r="U524" s="72"/>
    </row>
    <row r="525">
      <c r="U525" s="72"/>
    </row>
    <row r="526">
      <c r="U526" s="72"/>
    </row>
    <row r="527">
      <c r="U527" s="72"/>
    </row>
    <row r="528">
      <c r="U528" s="72"/>
    </row>
    <row r="529">
      <c r="U529" s="72"/>
    </row>
    <row r="530">
      <c r="U530" s="72"/>
    </row>
    <row r="531">
      <c r="U531" s="72"/>
    </row>
    <row r="532">
      <c r="U532" s="72"/>
    </row>
    <row r="533">
      <c r="U533" s="72"/>
    </row>
    <row r="534">
      <c r="U534" s="72"/>
    </row>
    <row r="535">
      <c r="U535" s="72"/>
    </row>
    <row r="536">
      <c r="U536" s="72"/>
    </row>
    <row r="537">
      <c r="U537" s="72"/>
    </row>
    <row r="538">
      <c r="U538" s="72"/>
    </row>
    <row r="539">
      <c r="U539" s="72"/>
    </row>
    <row r="540">
      <c r="U540" s="72"/>
    </row>
    <row r="541">
      <c r="U541" s="72"/>
    </row>
    <row r="542">
      <c r="U542" s="72"/>
    </row>
    <row r="543">
      <c r="U543" s="72"/>
    </row>
    <row r="544">
      <c r="U544" s="72"/>
    </row>
    <row r="545">
      <c r="U545" s="72"/>
    </row>
    <row r="546">
      <c r="U546" s="72"/>
    </row>
    <row r="547">
      <c r="U547" s="72"/>
    </row>
    <row r="548">
      <c r="U548" s="72"/>
    </row>
    <row r="549">
      <c r="U549" s="72"/>
    </row>
    <row r="550">
      <c r="U550" s="72"/>
    </row>
    <row r="551">
      <c r="U551" s="72"/>
    </row>
    <row r="552">
      <c r="U552" s="72"/>
    </row>
    <row r="553">
      <c r="U553" s="72"/>
    </row>
    <row r="554">
      <c r="U554" s="72"/>
    </row>
    <row r="555">
      <c r="U555" s="72"/>
    </row>
    <row r="556">
      <c r="U556" s="72"/>
    </row>
    <row r="557">
      <c r="U557" s="72"/>
    </row>
    <row r="558">
      <c r="U558" s="72"/>
    </row>
    <row r="559">
      <c r="U559" s="72"/>
    </row>
    <row r="560">
      <c r="U560" s="72"/>
    </row>
    <row r="561">
      <c r="U561" s="72"/>
    </row>
    <row r="562">
      <c r="U562" s="72"/>
    </row>
    <row r="563">
      <c r="U563" s="72"/>
    </row>
    <row r="564">
      <c r="U564" s="72"/>
    </row>
    <row r="565">
      <c r="U565" s="72"/>
    </row>
    <row r="566">
      <c r="U566" s="72"/>
    </row>
    <row r="567">
      <c r="U567" s="72"/>
    </row>
    <row r="568">
      <c r="U568" s="72"/>
    </row>
    <row r="569">
      <c r="U569" s="72"/>
    </row>
    <row r="570">
      <c r="U570" s="72"/>
    </row>
    <row r="571">
      <c r="U571" s="72"/>
    </row>
    <row r="572">
      <c r="U572" s="72"/>
    </row>
    <row r="573">
      <c r="U573" s="72"/>
    </row>
    <row r="574">
      <c r="U574" s="72"/>
    </row>
    <row r="575">
      <c r="U575" s="72"/>
    </row>
    <row r="576">
      <c r="U576" s="72"/>
    </row>
    <row r="577">
      <c r="U577" s="72"/>
    </row>
    <row r="578">
      <c r="U578" s="72"/>
    </row>
    <row r="579">
      <c r="U579" s="72"/>
    </row>
    <row r="580">
      <c r="U580" s="72"/>
    </row>
    <row r="581">
      <c r="U581" s="72"/>
    </row>
    <row r="582">
      <c r="U582" s="72"/>
    </row>
    <row r="583">
      <c r="U583" s="72"/>
    </row>
    <row r="584">
      <c r="U584" s="72"/>
    </row>
    <row r="585">
      <c r="U585" s="72"/>
    </row>
    <row r="586">
      <c r="U586" s="72"/>
    </row>
    <row r="587">
      <c r="U587" s="72"/>
    </row>
    <row r="588">
      <c r="U588" s="72"/>
    </row>
    <row r="589">
      <c r="U589" s="72"/>
    </row>
    <row r="590">
      <c r="U590" s="72"/>
    </row>
    <row r="591">
      <c r="U591" s="72"/>
    </row>
    <row r="592">
      <c r="U592" s="72"/>
    </row>
    <row r="593">
      <c r="U593" s="72"/>
    </row>
    <row r="594">
      <c r="U594" s="72"/>
    </row>
    <row r="595">
      <c r="U595" s="72"/>
    </row>
    <row r="596">
      <c r="U596" s="72"/>
    </row>
    <row r="597">
      <c r="U597" s="72"/>
    </row>
    <row r="598">
      <c r="U598" s="72"/>
    </row>
    <row r="599">
      <c r="U599" s="72"/>
    </row>
    <row r="600">
      <c r="U600" s="72"/>
    </row>
    <row r="601">
      <c r="U601" s="72"/>
    </row>
    <row r="602">
      <c r="U602" s="72"/>
    </row>
    <row r="603">
      <c r="U603" s="72"/>
    </row>
    <row r="604">
      <c r="U604" s="72"/>
    </row>
    <row r="605">
      <c r="U605" s="72"/>
    </row>
    <row r="606">
      <c r="U606" s="72"/>
    </row>
    <row r="607">
      <c r="U607" s="72"/>
    </row>
    <row r="608">
      <c r="U608" s="72"/>
    </row>
    <row r="609">
      <c r="U609" s="72"/>
    </row>
    <row r="610">
      <c r="U610" s="72"/>
    </row>
    <row r="611">
      <c r="U611" s="72"/>
    </row>
    <row r="612">
      <c r="U612" s="72"/>
    </row>
    <row r="613">
      <c r="U613" s="72"/>
    </row>
    <row r="614">
      <c r="U614" s="72"/>
    </row>
    <row r="615">
      <c r="U615" s="72"/>
    </row>
    <row r="616">
      <c r="U616" s="72"/>
    </row>
    <row r="617">
      <c r="U617" s="72"/>
    </row>
    <row r="618">
      <c r="U618" s="72"/>
    </row>
    <row r="619">
      <c r="U619" s="72"/>
    </row>
    <row r="620">
      <c r="U620" s="72"/>
    </row>
    <row r="621">
      <c r="U621" s="72"/>
    </row>
    <row r="622">
      <c r="U622" s="72"/>
    </row>
    <row r="623">
      <c r="U623" s="72"/>
    </row>
    <row r="624">
      <c r="U624" s="72"/>
    </row>
    <row r="625">
      <c r="U625" s="72"/>
    </row>
    <row r="626">
      <c r="U626" s="72"/>
    </row>
    <row r="627">
      <c r="U627" s="72"/>
    </row>
    <row r="628">
      <c r="U628" s="72"/>
    </row>
    <row r="629">
      <c r="U629" s="72"/>
    </row>
    <row r="630">
      <c r="U630" s="72"/>
    </row>
    <row r="631">
      <c r="U631" s="72"/>
    </row>
    <row r="632">
      <c r="U632" s="72"/>
    </row>
    <row r="633">
      <c r="U633" s="72"/>
    </row>
    <row r="634">
      <c r="U634" s="72"/>
    </row>
    <row r="635">
      <c r="U635" s="72"/>
    </row>
    <row r="636">
      <c r="U636" s="72"/>
    </row>
    <row r="637">
      <c r="U637" s="72"/>
    </row>
    <row r="638">
      <c r="U638" s="72"/>
    </row>
    <row r="639">
      <c r="U639" s="72"/>
    </row>
    <row r="640">
      <c r="U640" s="72"/>
    </row>
    <row r="641">
      <c r="U641" s="72"/>
    </row>
    <row r="642">
      <c r="U642" s="72"/>
    </row>
    <row r="643">
      <c r="U643" s="72"/>
    </row>
    <row r="644">
      <c r="U644" s="72"/>
    </row>
    <row r="645">
      <c r="U645" s="72"/>
    </row>
    <row r="646">
      <c r="U646" s="72"/>
    </row>
    <row r="647">
      <c r="U647" s="72"/>
    </row>
    <row r="648">
      <c r="U648" s="72"/>
    </row>
    <row r="649">
      <c r="U649" s="72"/>
    </row>
    <row r="650">
      <c r="U650" s="72"/>
    </row>
    <row r="651">
      <c r="U651" s="72"/>
    </row>
    <row r="652">
      <c r="U652" s="72"/>
    </row>
    <row r="653">
      <c r="U653" s="72"/>
    </row>
    <row r="654">
      <c r="U654" s="72"/>
    </row>
    <row r="655">
      <c r="U655" s="72"/>
    </row>
    <row r="656">
      <c r="U656" s="72"/>
    </row>
    <row r="657">
      <c r="U657" s="72"/>
    </row>
    <row r="658">
      <c r="U658" s="72"/>
    </row>
    <row r="659">
      <c r="U659" s="72"/>
    </row>
    <row r="660">
      <c r="U660" s="72"/>
    </row>
    <row r="661">
      <c r="U661" s="72"/>
    </row>
    <row r="662">
      <c r="U662" s="72"/>
    </row>
    <row r="663">
      <c r="U663" s="72"/>
    </row>
    <row r="664">
      <c r="U664" s="72"/>
    </row>
    <row r="665">
      <c r="U665" s="72"/>
    </row>
    <row r="666">
      <c r="U666" s="72"/>
    </row>
    <row r="667">
      <c r="U667" s="72"/>
    </row>
    <row r="668">
      <c r="U668" s="72"/>
    </row>
    <row r="669">
      <c r="U669" s="72"/>
    </row>
    <row r="670">
      <c r="U670" s="72"/>
    </row>
    <row r="671">
      <c r="U671" s="72"/>
    </row>
    <row r="672">
      <c r="U672" s="72"/>
    </row>
    <row r="673">
      <c r="U673" s="72"/>
    </row>
    <row r="674">
      <c r="U674" s="72"/>
    </row>
    <row r="675">
      <c r="U675" s="72"/>
    </row>
    <row r="676">
      <c r="U676" s="72"/>
    </row>
    <row r="677">
      <c r="U677" s="72"/>
    </row>
    <row r="678">
      <c r="U678" s="72"/>
    </row>
    <row r="679">
      <c r="U679" s="72"/>
    </row>
    <row r="680">
      <c r="U680" s="72"/>
    </row>
    <row r="681">
      <c r="U681" s="72"/>
    </row>
    <row r="682">
      <c r="U682" s="72"/>
    </row>
    <row r="683">
      <c r="U683" s="72"/>
    </row>
    <row r="684">
      <c r="U684" s="72"/>
    </row>
    <row r="685">
      <c r="U685" s="72"/>
    </row>
    <row r="686">
      <c r="U686" s="72"/>
    </row>
    <row r="687">
      <c r="U687" s="72"/>
    </row>
    <row r="688">
      <c r="U688" s="72"/>
    </row>
    <row r="689">
      <c r="U689" s="72"/>
    </row>
    <row r="690">
      <c r="U690" s="72"/>
    </row>
    <row r="691">
      <c r="U691" s="72"/>
    </row>
    <row r="692">
      <c r="U692" s="72"/>
    </row>
    <row r="693">
      <c r="U693" s="72"/>
    </row>
    <row r="694">
      <c r="U694" s="72"/>
    </row>
    <row r="695">
      <c r="U695" s="72"/>
    </row>
    <row r="696">
      <c r="U696" s="72"/>
    </row>
    <row r="697">
      <c r="U697" s="72"/>
    </row>
    <row r="698">
      <c r="U698" s="72"/>
    </row>
    <row r="699">
      <c r="U699" s="72"/>
    </row>
    <row r="700">
      <c r="U700" s="72"/>
    </row>
    <row r="701">
      <c r="U701" s="72"/>
    </row>
    <row r="702">
      <c r="U702" s="72"/>
    </row>
    <row r="703">
      <c r="U703" s="72"/>
    </row>
    <row r="704">
      <c r="U704" s="72"/>
    </row>
    <row r="705">
      <c r="U705" s="72"/>
    </row>
    <row r="706">
      <c r="U706" s="72"/>
    </row>
    <row r="707">
      <c r="U707" s="72"/>
    </row>
    <row r="708">
      <c r="U708" s="72"/>
    </row>
    <row r="709">
      <c r="U709" s="72"/>
    </row>
    <row r="710">
      <c r="U710" s="72"/>
    </row>
    <row r="711">
      <c r="U711" s="72"/>
    </row>
    <row r="712">
      <c r="U712" s="72"/>
    </row>
    <row r="713">
      <c r="U713" s="72"/>
    </row>
    <row r="714">
      <c r="U714" s="72"/>
    </row>
    <row r="715">
      <c r="U715" s="72"/>
    </row>
    <row r="716">
      <c r="U716" s="72"/>
    </row>
    <row r="717">
      <c r="U717" s="72"/>
    </row>
    <row r="718">
      <c r="U718" s="72"/>
    </row>
    <row r="719">
      <c r="U719" s="72"/>
    </row>
    <row r="720">
      <c r="U720" s="72"/>
    </row>
    <row r="721">
      <c r="U721" s="72"/>
    </row>
    <row r="722">
      <c r="U722" s="72"/>
    </row>
    <row r="723">
      <c r="U723" s="72"/>
    </row>
    <row r="724">
      <c r="U724" s="72"/>
    </row>
    <row r="725">
      <c r="U725" s="72"/>
    </row>
    <row r="726">
      <c r="U726" s="72"/>
    </row>
    <row r="727">
      <c r="U727" s="72"/>
    </row>
    <row r="728">
      <c r="U728" s="72"/>
    </row>
    <row r="729">
      <c r="U729" s="72"/>
    </row>
    <row r="730">
      <c r="U730" s="72"/>
    </row>
    <row r="731">
      <c r="U731" s="72"/>
    </row>
    <row r="732">
      <c r="U732" s="72"/>
    </row>
    <row r="733">
      <c r="U733" s="72"/>
    </row>
    <row r="734">
      <c r="U734" s="72"/>
    </row>
    <row r="735">
      <c r="U735" s="72"/>
    </row>
    <row r="736">
      <c r="U736" s="72"/>
    </row>
    <row r="737">
      <c r="U737" s="72"/>
    </row>
    <row r="738">
      <c r="U738" s="72"/>
    </row>
    <row r="739">
      <c r="U739" s="72"/>
    </row>
    <row r="740">
      <c r="U740" s="72"/>
    </row>
    <row r="741">
      <c r="U741" s="72"/>
    </row>
    <row r="742">
      <c r="U742" s="72"/>
    </row>
    <row r="743">
      <c r="U743" s="72"/>
    </row>
    <row r="744">
      <c r="U744" s="72"/>
    </row>
    <row r="745">
      <c r="U745" s="72"/>
    </row>
    <row r="746">
      <c r="U746" s="72"/>
    </row>
    <row r="747">
      <c r="U747" s="72"/>
    </row>
    <row r="748">
      <c r="U748" s="72"/>
    </row>
    <row r="749">
      <c r="U749" s="72"/>
    </row>
    <row r="750">
      <c r="U750" s="72"/>
    </row>
    <row r="751">
      <c r="U751" s="72"/>
    </row>
    <row r="752">
      <c r="U752" s="72"/>
    </row>
    <row r="753">
      <c r="U753" s="72"/>
    </row>
    <row r="754">
      <c r="U754" s="72"/>
    </row>
    <row r="755">
      <c r="U755" s="72"/>
    </row>
    <row r="756">
      <c r="U756" s="72"/>
    </row>
    <row r="757">
      <c r="U757" s="72"/>
    </row>
    <row r="758">
      <c r="U758" s="72"/>
    </row>
    <row r="759">
      <c r="U759" s="72"/>
    </row>
    <row r="760">
      <c r="U760" s="72"/>
    </row>
    <row r="761">
      <c r="U761" s="72"/>
    </row>
    <row r="762">
      <c r="U762" s="72"/>
    </row>
    <row r="763">
      <c r="U763" s="72"/>
    </row>
    <row r="764">
      <c r="U764" s="72"/>
    </row>
    <row r="765">
      <c r="U765" s="72"/>
    </row>
    <row r="766">
      <c r="U766" s="72"/>
    </row>
    <row r="767">
      <c r="U767" s="72"/>
    </row>
    <row r="768">
      <c r="U768" s="72"/>
    </row>
    <row r="769">
      <c r="U769" s="72"/>
    </row>
    <row r="770">
      <c r="U770" s="72"/>
    </row>
    <row r="771">
      <c r="U771" s="72"/>
    </row>
    <row r="772">
      <c r="U772" s="72"/>
    </row>
    <row r="773">
      <c r="U773" s="72"/>
    </row>
    <row r="774">
      <c r="U774" s="72"/>
    </row>
    <row r="775">
      <c r="U775" s="72"/>
    </row>
    <row r="776">
      <c r="U776" s="72"/>
    </row>
    <row r="777">
      <c r="U777" s="72"/>
    </row>
    <row r="778">
      <c r="U778" s="72"/>
    </row>
    <row r="779">
      <c r="U779" s="72"/>
    </row>
    <row r="780">
      <c r="U780" s="72"/>
    </row>
    <row r="781">
      <c r="U781" s="72"/>
    </row>
    <row r="782">
      <c r="U782" s="72"/>
    </row>
    <row r="783">
      <c r="U783" s="72"/>
    </row>
    <row r="784">
      <c r="U784" s="72"/>
    </row>
    <row r="785">
      <c r="U785" s="72"/>
    </row>
    <row r="786">
      <c r="U786" s="72"/>
    </row>
    <row r="787">
      <c r="U787" s="72"/>
    </row>
    <row r="788">
      <c r="U788" s="72"/>
    </row>
    <row r="789">
      <c r="U789" s="72"/>
    </row>
    <row r="790">
      <c r="U790" s="72"/>
    </row>
    <row r="791">
      <c r="U791" s="72"/>
    </row>
    <row r="792">
      <c r="U792" s="72"/>
    </row>
    <row r="793">
      <c r="U793" s="72"/>
    </row>
    <row r="794">
      <c r="U794" s="72"/>
    </row>
    <row r="795">
      <c r="U795" s="72"/>
    </row>
    <row r="796">
      <c r="U796" s="72"/>
    </row>
    <row r="797">
      <c r="U797" s="72"/>
    </row>
    <row r="798">
      <c r="U798" s="72"/>
    </row>
    <row r="799">
      <c r="U799" s="72"/>
    </row>
    <row r="800">
      <c r="U800" s="72"/>
    </row>
    <row r="801">
      <c r="U801" s="72"/>
    </row>
    <row r="802">
      <c r="U802" s="72"/>
    </row>
    <row r="803">
      <c r="U803" s="72"/>
    </row>
    <row r="804">
      <c r="U804" s="72"/>
    </row>
    <row r="805">
      <c r="U805" s="72"/>
    </row>
    <row r="806">
      <c r="U806" s="72"/>
    </row>
    <row r="807">
      <c r="U807" s="72"/>
    </row>
    <row r="808">
      <c r="U808" s="72"/>
    </row>
    <row r="809">
      <c r="U809" s="72"/>
    </row>
    <row r="810">
      <c r="U810" s="72"/>
    </row>
    <row r="811">
      <c r="U811" s="72"/>
    </row>
    <row r="812">
      <c r="U812" s="72"/>
    </row>
    <row r="813">
      <c r="U813" s="72"/>
    </row>
    <row r="814">
      <c r="U814" s="72"/>
    </row>
    <row r="815">
      <c r="U815" s="72"/>
    </row>
    <row r="816">
      <c r="U816" s="72"/>
    </row>
    <row r="817">
      <c r="U817" s="72"/>
    </row>
    <row r="818">
      <c r="U818" s="72"/>
    </row>
    <row r="819">
      <c r="U819" s="72"/>
    </row>
    <row r="820">
      <c r="U820" s="72"/>
    </row>
    <row r="821">
      <c r="U821" s="72"/>
    </row>
    <row r="822">
      <c r="U822" s="72"/>
    </row>
    <row r="823">
      <c r="U823" s="72"/>
    </row>
    <row r="824">
      <c r="U824" s="72"/>
    </row>
    <row r="825">
      <c r="U825" s="72"/>
    </row>
    <row r="826">
      <c r="U826" s="72"/>
    </row>
    <row r="827">
      <c r="U827" s="72"/>
    </row>
    <row r="828">
      <c r="U828" s="72"/>
    </row>
    <row r="829">
      <c r="U829" s="72"/>
    </row>
    <row r="830">
      <c r="U830" s="72"/>
    </row>
    <row r="831">
      <c r="U831" s="72"/>
    </row>
    <row r="832">
      <c r="U832" s="72"/>
    </row>
    <row r="833">
      <c r="U833" s="72"/>
    </row>
    <row r="834">
      <c r="U834" s="72"/>
    </row>
    <row r="835">
      <c r="U835" s="72"/>
    </row>
    <row r="836">
      <c r="U836" s="72"/>
    </row>
    <row r="837">
      <c r="U837" s="72"/>
    </row>
    <row r="838">
      <c r="U838" s="72"/>
    </row>
    <row r="839">
      <c r="U839" s="72"/>
    </row>
    <row r="840">
      <c r="U840" s="72"/>
    </row>
    <row r="841">
      <c r="U841" s="72"/>
    </row>
    <row r="842">
      <c r="U842" s="72"/>
    </row>
    <row r="843">
      <c r="U843" s="72"/>
    </row>
    <row r="844">
      <c r="U844" s="72"/>
    </row>
    <row r="845">
      <c r="U845" s="72"/>
    </row>
    <row r="846">
      <c r="U846" s="72"/>
    </row>
    <row r="847">
      <c r="U847" s="72"/>
    </row>
    <row r="848">
      <c r="U848" s="72"/>
    </row>
    <row r="849">
      <c r="U849" s="72"/>
    </row>
    <row r="850">
      <c r="U850" s="72"/>
    </row>
    <row r="851">
      <c r="U851" s="72"/>
    </row>
    <row r="852">
      <c r="U852" s="72"/>
    </row>
    <row r="853">
      <c r="U853" s="72"/>
    </row>
    <row r="854">
      <c r="U854" s="72"/>
    </row>
    <row r="855">
      <c r="U855" s="72"/>
    </row>
    <row r="856">
      <c r="U856" s="72"/>
    </row>
    <row r="857">
      <c r="U857" s="72"/>
    </row>
    <row r="858">
      <c r="U858" s="72"/>
    </row>
    <row r="859">
      <c r="U859" s="72"/>
    </row>
    <row r="860">
      <c r="U860" s="72"/>
    </row>
    <row r="861">
      <c r="U861" s="72"/>
    </row>
    <row r="862">
      <c r="U862" s="72"/>
    </row>
    <row r="863">
      <c r="U863" s="72"/>
    </row>
    <row r="864">
      <c r="U864" s="72"/>
    </row>
    <row r="865">
      <c r="U865" s="72"/>
    </row>
    <row r="866">
      <c r="U866" s="72"/>
    </row>
    <row r="867">
      <c r="U867" s="72"/>
    </row>
    <row r="868">
      <c r="U868" s="72"/>
    </row>
    <row r="869">
      <c r="U869" s="72"/>
    </row>
    <row r="870">
      <c r="U870" s="72"/>
    </row>
    <row r="871">
      <c r="U871" s="72"/>
    </row>
    <row r="872">
      <c r="U872" s="72"/>
    </row>
    <row r="873">
      <c r="U873" s="72"/>
    </row>
    <row r="874">
      <c r="U874" s="72"/>
    </row>
    <row r="875">
      <c r="U875" s="72"/>
    </row>
    <row r="876">
      <c r="U876" s="72"/>
    </row>
    <row r="877">
      <c r="U877" s="72"/>
    </row>
    <row r="878">
      <c r="U878" s="72"/>
    </row>
    <row r="879">
      <c r="U879" s="72"/>
    </row>
    <row r="880">
      <c r="U880" s="72"/>
    </row>
    <row r="881">
      <c r="U881" s="72"/>
    </row>
    <row r="882">
      <c r="U882" s="72"/>
    </row>
    <row r="883">
      <c r="U883" s="72"/>
    </row>
    <row r="884">
      <c r="U884" s="72"/>
    </row>
    <row r="885">
      <c r="U885" s="72"/>
    </row>
    <row r="886">
      <c r="U886" s="72"/>
    </row>
    <row r="887">
      <c r="U887" s="72"/>
    </row>
    <row r="888">
      <c r="U888" s="72"/>
    </row>
    <row r="889">
      <c r="U889" s="72"/>
    </row>
    <row r="890">
      <c r="U890" s="72"/>
    </row>
    <row r="891">
      <c r="U891" s="72"/>
    </row>
    <row r="892">
      <c r="U892" s="72"/>
    </row>
    <row r="893">
      <c r="U893" s="72"/>
    </row>
    <row r="894">
      <c r="U894" s="72"/>
    </row>
    <row r="895">
      <c r="U895" s="72"/>
    </row>
    <row r="896">
      <c r="U896" s="72"/>
    </row>
    <row r="897">
      <c r="U897" s="72"/>
    </row>
    <row r="898">
      <c r="U898" s="72"/>
    </row>
    <row r="899">
      <c r="U899" s="72"/>
    </row>
    <row r="900">
      <c r="U900" s="72"/>
    </row>
    <row r="901">
      <c r="U901" s="72"/>
    </row>
    <row r="902">
      <c r="U902" s="72"/>
    </row>
    <row r="903">
      <c r="U903" s="72"/>
    </row>
    <row r="904">
      <c r="U904" s="72"/>
    </row>
    <row r="905">
      <c r="U905" s="72"/>
    </row>
    <row r="906">
      <c r="U906" s="72"/>
    </row>
    <row r="907">
      <c r="U907" s="72"/>
    </row>
    <row r="908">
      <c r="U908" s="72"/>
    </row>
    <row r="909">
      <c r="U909" s="72"/>
    </row>
    <row r="910">
      <c r="U910" s="72"/>
    </row>
    <row r="911">
      <c r="U911" s="72"/>
    </row>
    <row r="912">
      <c r="U912" s="72"/>
    </row>
    <row r="913">
      <c r="U913" s="72"/>
    </row>
    <row r="914">
      <c r="U914" s="72"/>
    </row>
    <row r="915">
      <c r="U915" s="72"/>
    </row>
    <row r="916">
      <c r="U916" s="72"/>
    </row>
    <row r="917">
      <c r="U917" s="72"/>
    </row>
    <row r="918">
      <c r="U918" s="72"/>
    </row>
    <row r="919">
      <c r="U919" s="72"/>
    </row>
    <row r="920">
      <c r="U920" s="72"/>
    </row>
    <row r="921">
      <c r="U921" s="72"/>
    </row>
    <row r="922">
      <c r="U922" s="72"/>
    </row>
    <row r="923">
      <c r="U923" s="72"/>
    </row>
    <row r="924">
      <c r="U924" s="72"/>
    </row>
    <row r="925">
      <c r="U925" s="72"/>
    </row>
    <row r="926">
      <c r="U926" s="72"/>
    </row>
    <row r="927">
      <c r="U927" s="72"/>
    </row>
    <row r="928">
      <c r="U928" s="72"/>
    </row>
    <row r="929">
      <c r="U929" s="72"/>
    </row>
    <row r="930">
      <c r="U930" s="72"/>
    </row>
    <row r="931">
      <c r="U931" s="72"/>
    </row>
    <row r="932">
      <c r="U932" s="72"/>
    </row>
    <row r="933">
      <c r="U933" s="72"/>
    </row>
    <row r="934">
      <c r="U934" s="72"/>
    </row>
    <row r="935">
      <c r="U935" s="72"/>
    </row>
    <row r="936">
      <c r="U936" s="72"/>
    </row>
    <row r="937">
      <c r="U937" s="72"/>
    </row>
    <row r="938">
      <c r="U938" s="72"/>
    </row>
    <row r="939">
      <c r="U939" s="72"/>
    </row>
    <row r="940">
      <c r="U940" s="72"/>
    </row>
    <row r="941">
      <c r="U941" s="72"/>
    </row>
    <row r="942">
      <c r="U942" s="72"/>
    </row>
    <row r="943">
      <c r="U943" s="72"/>
    </row>
    <row r="944">
      <c r="U944" s="72"/>
    </row>
    <row r="945">
      <c r="U945" s="72"/>
    </row>
    <row r="946">
      <c r="U946" s="72"/>
    </row>
    <row r="947">
      <c r="U947" s="72"/>
    </row>
    <row r="948">
      <c r="U948" s="72"/>
    </row>
    <row r="949">
      <c r="U949" s="72"/>
    </row>
    <row r="950">
      <c r="U950" s="72"/>
    </row>
    <row r="951">
      <c r="U951" s="72"/>
    </row>
    <row r="952">
      <c r="U952" s="72"/>
    </row>
    <row r="953">
      <c r="U953" s="72"/>
    </row>
    <row r="954">
      <c r="U954" s="72"/>
    </row>
    <row r="955">
      <c r="U955" s="72"/>
    </row>
    <row r="956">
      <c r="U956" s="72"/>
    </row>
    <row r="957">
      <c r="U957" s="72"/>
    </row>
    <row r="958">
      <c r="U958" s="72"/>
    </row>
    <row r="959">
      <c r="U959" s="72"/>
    </row>
    <row r="960">
      <c r="U960" s="72"/>
    </row>
    <row r="961">
      <c r="U961" s="72"/>
    </row>
    <row r="962">
      <c r="U962" s="72"/>
    </row>
    <row r="963">
      <c r="U963" s="72"/>
    </row>
    <row r="964">
      <c r="U964" s="72"/>
    </row>
    <row r="965">
      <c r="U965" s="72"/>
    </row>
    <row r="966">
      <c r="U966" s="72"/>
    </row>
    <row r="967">
      <c r="U967" s="72"/>
    </row>
    <row r="968">
      <c r="U968" s="72"/>
    </row>
    <row r="969">
      <c r="U969" s="72"/>
    </row>
    <row r="970">
      <c r="U970" s="72"/>
    </row>
    <row r="971">
      <c r="U971" s="72"/>
    </row>
    <row r="972">
      <c r="U972" s="72"/>
    </row>
    <row r="973">
      <c r="U973" s="72"/>
    </row>
    <row r="974">
      <c r="U974" s="72"/>
    </row>
    <row r="975">
      <c r="U975" s="72"/>
    </row>
    <row r="976">
      <c r="U976" s="72"/>
    </row>
    <row r="977">
      <c r="U977" s="72"/>
    </row>
    <row r="978">
      <c r="U978" s="72"/>
    </row>
    <row r="979">
      <c r="U979" s="72"/>
    </row>
    <row r="980">
      <c r="U980" s="72"/>
    </row>
    <row r="981">
      <c r="U981" s="72"/>
    </row>
    <row r="982">
      <c r="U982" s="72"/>
    </row>
    <row r="983">
      <c r="U983" s="72"/>
    </row>
    <row r="984">
      <c r="U984" s="72"/>
    </row>
    <row r="985">
      <c r="U985" s="72"/>
    </row>
    <row r="986">
      <c r="U986" s="72"/>
    </row>
    <row r="987">
      <c r="U987" s="72"/>
    </row>
    <row r="988">
      <c r="U988" s="72"/>
    </row>
    <row r="989">
      <c r="U989" s="72"/>
    </row>
    <row r="990">
      <c r="U990" s="72"/>
    </row>
    <row r="991">
      <c r="U991" s="72"/>
    </row>
    <row r="992">
      <c r="U992" s="72"/>
    </row>
    <row r="993">
      <c r="U993" s="72"/>
    </row>
    <row r="994">
      <c r="U994" s="72"/>
    </row>
    <row r="995">
      <c r="U995" s="72"/>
    </row>
    <row r="996">
      <c r="U996" s="72"/>
    </row>
    <row r="997">
      <c r="U997" s="72"/>
    </row>
    <row r="998">
      <c r="U998" s="72"/>
    </row>
    <row r="999">
      <c r="U999" s="72"/>
    </row>
    <row r="1000">
      <c r="U1000" s="72"/>
    </row>
    <row r="1001">
      <c r="U1001" s="72"/>
    </row>
    <row r="1002">
      <c r="U1002" s="72"/>
    </row>
    <row r="1003">
      <c r="U1003" s="72"/>
    </row>
    <row r="1004">
      <c r="U1004" s="72"/>
    </row>
    <row r="1005">
      <c r="U1005" s="72"/>
    </row>
    <row r="1006">
      <c r="U1006" s="72"/>
    </row>
    <row r="1007">
      <c r="U1007" s="72"/>
    </row>
    <row r="1008">
      <c r="U1008" s="72"/>
    </row>
    <row r="1009">
      <c r="U1009" s="72"/>
    </row>
    <row r="1010">
      <c r="U1010" s="72"/>
    </row>
    <row r="1011">
      <c r="U1011" s="72"/>
    </row>
    <row r="1012">
      <c r="U1012" s="72"/>
    </row>
    <row r="1013">
      <c r="U1013" s="72"/>
    </row>
    <row r="1014">
      <c r="U1014" s="72"/>
    </row>
    <row r="1015">
      <c r="U1015" s="72"/>
    </row>
    <row r="1016">
      <c r="U1016" s="72"/>
    </row>
    <row r="1017">
      <c r="U1017" s="72"/>
    </row>
    <row r="1018">
      <c r="U1018" s="72"/>
    </row>
    <row r="1019">
      <c r="U1019" s="72"/>
    </row>
    <row r="1020">
      <c r="U1020" s="72"/>
    </row>
    <row r="1021">
      <c r="U1021" s="72"/>
    </row>
    <row r="1022">
      <c r="U1022" s="72"/>
    </row>
    <row r="1023">
      <c r="U1023" s="72"/>
    </row>
    <row r="1024">
      <c r="U1024" s="72"/>
    </row>
    <row r="1025">
      <c r="U1025" s="72"/>
    </row>
    <row r="1026">
      <c r="U1026" s="72"/>
    </row>
    <row r="1027">
      <c r="U1027" s="72"/>
    </row>
    <row r="1028">
      <c r="U1028" s="72"/>
    </row>
    <row r="1029">
      <c r="U1029" s="72"/>
    </row>
    <row r="1030">
      <c r="U1030" s="72"/>
    </row>
    <row r="1031">
      <c r="U1031" s="72"/>
    </row>
    <row r="1032">
      <c r="U1032" s="72"/>
    </row>
    <row r="1033">
      <c r="U1033" s="72"/>
    </row>
    <row r="1034">
      <c r="U1034" s="72"/>
    </row>
    <row r="1035">
      <c r="U1035" s="72"/>
    </row>
    <row r="1036">
      <c r="U1036" s="72"/>
    </row>
    <row r="1037">
      <c r="U1037" s="72"/>
    </row>
    <row r="1038">
      <c r="U1038" s="72"/>
    </row>
    <row r="1039">
      <c r="U1039" s="72"/>
    </row>
    <row r="1040">
      <c r="U1040" s="72"/>
    </row>
    <row r="1041">
      <c r="U1041" s="72"/>
    </row>
    <row r="1042">
      <c r="U1042" s="72"/>
    </row>
    <row r="1043">
      <c r="U1043" s="72"/>
    </row>
    <row r="1044">
      <c r="U1044" s="72"/>
    </row>
    <row r="1045">
      <c r="U1045" s="72"/>
    </row>
    <row r="1046">
      <c r="U1046" s="72"/>
    </row>
    <row r="1047">
      <c r="U1047" s="72"/>
    </row>
    <row r="1048">
      <c r="U1048" s="72"/>
    </row>
    <row r="1049">
      <c r="U1049" s="72"/>
    </row>
    <row r="1050">
      <c r="U1050" s="72"/>
    </row>
    <row r="1051">
      <c r="U1051" s="72"/>
    </row>
    <row r="1052">
      <c r="U1052" s="72"/>
    </row>
    <row r="1053">
      <c r="U1053" s="72"/>
    </row>
    <row r="1054">
      <c r="U1054" s="72"/>
    </row>
    <row r="1055">
      <c r="U1055" s="72"/>
    </row>
    <row r="1056">
      <c r="U1056" s="72"/>
    </row>
    <row r="1057">
      <c r="U1057" s="72"/>
    </row>
    <row r="1058">
      <c r="U1058" s="72"/>
    </row>
    <row r="1059">
      <c r="U1059" s="72"/>
    </row>
    <row r="1060">
      <c r="U1060" s="72"/>
    </row>
    <row r="1061">
      <c r="U1061" s="72"/>
    </row>
    <row r="1062">
      <c r="U1062" s="72"/>
    </row>
    <row r="1063">
      <c r="U1063" s="72"/>
    </row>
    <row r="1064">
      <c r="U1064" s="72"/>
    </row>
    <row r="1065">
      <c r="U1065" s="72"/>
    </row>
    <row r="1066">
      <c r="U1066" s="72"/>
    </row>
    <row r="1067">
      <c r="U1067" s="72"/>
    </row>
    <row r="1068">
      <c r="U1068" s="72"/>
    </row>
    <row r="1069">
      <c r="U1069" s="72"/>
    </row>
    <row r="1070">
      <c r="U1070" s="72"/>
    </row>
    <row r="1071">
      <c r="U1071" s="72"/>
    </row>
    <row r="1072">
      <c r="U1072" s="72"/>
    </row>
    <row r="1073">
      <c r="U1073" s="72"/>
    </row>
    <row r="1074">
      <c r="U1074" s="72"/>
    </row>
    <row r="1075">
      <c r="U1075" s="72"/>
    </row>
    <row r="1076">
      <c r="U1076" s="72"/>
    </row>
    <row r="1077">
      <c r="U1077" s="72"/>
    </row>
    <row r="1078">
      <c r="U1078" s="72"/>
    </row>
    <row r="1079">
      <c r="U1079" s="72"/>
    </row>
    <row r="1080">
      <c r="U1080" s="72"/>
    </row>
    <row r="1081">
      <c r="U1081" s="72"/>
    </row>
    <row r="1082">
      <c r="U1082" s="72"/>
    </row>
    <row r="1083">
      <c r="U1083" s="72"/>
    </row>
    <row r="1084">
      <c r="U1084" s="72"/>
    </row>
    <row r="1085">
      <c r="U1085" s="72"/>
    </row>
    <row r="1086">
      <c r="U1086" s="72"/>
    </row>
    <row r="1087">
      <c r="U1087" s="72"/>
    </row>
    <row r="1088">
      <c r="U1088" s="72"/>
    </row>
    <row r="1089">
      <c r="U1089" s="72"/>
    </row>
    <row r="1090">
      <c r="U1090" s="72"/>
    </row>
    <row r="1091">
      <c r="U1091" s="72"/>
    </row>
    <row r="1092">
      <c r="U1092" s="72"/>
    </row>
    <row r="1093">
      <c r="U1093" s="72"/>
    </row>
    <row r="1094">
      <c r="U1094" s="72"/>
    </row>
    <row r="1095">
      <c r="U1095" s="72"/>
    </row>
    <row r="1096">
      <c r="U1096" s="72"/>
    </row>
    <row r="1097">
      <c r="U1097" s="72"/>
    </row>
    <row r="1098">
      <c r="U1098" s="72"/>
    </row>
    <row r="1099">
      <c r="U1099" s="72"/>
    </row>
    <row r="1100">
      <c r="U1100" s="72"/>
    </row>
    <row r="1101">
      <c r="U1101" s="72"/>
    </row>
    <row r="1102">
      <c r="U1102" s="72"/>
    </row>
    <row r="1103">
      <c r="U1103" s="72"/>
    </row>
    <row r="1104">
      <c r="U1104" s="72"/>
    </row>
    <row r="1105">
      <c r="U1105" s="72"/>
    </row>
    <row r="1106">
      <c r="U1106" s="72"/>
    </row>
    <row r="1107">
      <c r="U1107" s="72"/>
    </row>
    <row r="1108">
      <c r="U1108" s="72"/>
    </row>
    <row r="1109">
      <c r="U1109" s="72"/>
    </row>
    <row r="1110">
      <c r="U1110" s="72"/>
    </row>
    <row r="1111">
      <c r="U1111" s="72"/>
    </row>
    <row r="1112">
      <c r="U1112" s="72"/>
    </row>
    <row r="1113">
      <c r="U1113" s="72"/>
    </row>
    <row r="1114">
      <c r="U1114" s="72"/>
    </row>
    <row r="1115">
      <c r="U1115" s="72"/>
    </row>
    <row r="1116">
      <c r="U1116" s="72"/>
    </row>
    <row r="1117">
      <c r="U1117" s="72"/>
    </row>
    <row r="1118">
      <c r="U1118" s="72"/>
    </row>
    <row r="1119">
      <c r="U1119" s="72"/>
    </row>
    <row r="1120">
      <c r="U1120" s="72"/>
    </row>
    <row r="1121">
      <c r="U1121" s="72"/>
    </row>
    <row r="1122">
      <c r="U1122" s="72"/>
    </row>
    <row r="1123">
      <c r="U1123" s="72"/>
    </row>
    <row r="1124">
      <c r="U1124" s="72"/>
    </row>
    <row r="1125">
      <c r="U1125" s="72"/>
    </row>
    <row r="1126">
      <c r="U1126" s="72"/>
    </row>
    <row r="1127">
      <c r="U1127" s="72"/>
    </row>
    <row r="1128">
      <c r="U1128" s="72"/>
    </row>
    <row r="1129">
      <c r="U1129" s="72"/>
    </row>
    <row r="1130">
      <c r="U1130" s="72"/>
    </row>
    <row r="1131">
      <c r="U1131" s="72"/>
    </row>
    <row r="1132">
      <c r="U1132" s="72"/>
    </row>
    <row r="1133">
      <c r="U1133" s="72"/>
    </row>
    <row r="1134">
      <c r="U1134" s="72"/>
    </row>
    <row r="1135">
      <c r="U1135" s="72"/>
    </row>
    <row r="1136">
      <c r="U1136" s="72"/>
    </row>
    <row r="1137">
      <c r="U1137" s="72"/>
    </row>
    <row r="1138">
      <c r="U1138" s="72"/>
    </row>
    <row r="1139">
      <c r="U1139" s="72"/>
    </row>
    <row r="1140">
      <c r="U1140" s="72"/>
    </row>
    <row r="1141">
      <c r="U1141" s="72"/>
    </row>
    <row r="1142">
      <c r="U1142" s="72"/>
    </row>
    <row r="1143">
      <c r="U1143" s="72"/>
    </row>
    <row r="1144">
      <c r="U1144" s="72"/>
    </row>
    <row r="1145">
      <c r="U1145" s="72"/>
    </row>
    <row r="1146">
      <c r="U1146" s="72"/>
    </row>
    <row r="1147">
      <c r="U1147" s="72"/>
    </row>
    <row r="1148">
      <c r="U1148" s="72"/>
    </row>
    <row r="1149">
      <c r="U1149" s="72"/>
    </row>
    <row r="1150">
      <c r="U1150" s="72"/>
    </row>
    <row r="1151">
      <c r="U1151" s="72"/>
    </row>
    <row r="1152">
      <c r="U1152" s="72"/>
    </row>
    <row r="1153">
      <c r="U1153" s="72"/>
    </row>
    <row r="1154">
      <c r="U1154" s="72"/>
    </row>
    <row r="1155">
      <c r="U1155" s="72"/>
    </row>
    <row r="1156">
      <c r="U1156" s="72"/>
    </row>
    <row r="1157">
      <c r="U1157" s="72"/>
    </row>
    <row r="1158">
      <c r="U1158" s="72"/>
    </row>
    <row r="1159">
      <c r="U1159" s="72"/>
    </row>
    <row r="1160">
      <c r="U1160" s="72"/>
    </row>
    <row r="1161">
      <c r="U1161" s="72"/>
    </row>
    <row r="1162">
      <c r="U1162" s="72"/>
    </row>
    <row r="1163">
      <c r="U1163" s="72"/>
    </row>
    <row r="1164">
      <c r="U1164" s="72"/>
    </row>
    <row r="1165">
      <c r="U1165" s="72"/>
    </row>
    <row r="1166">
      <c r="U1166" s="72"/>
    </row>
    <row r="1167">
      <c r="U1167" s="72"/>
    </row>
    <row r="1168">
      <c r="U1168" s="72"/>
    </row>
    <row r="1169">
      <c r="U1169" s="72"/>
    </row>
    <row r="1170">
      <c r="U1170" s="72"/>
    </row>
    <row r="1171">
      <c r="U1171" s="72"/>
    </row>
    <row r="1172">
      <c r="U1172" s="72"/>
    </row>
    <row r="1173">
      <c r="U1173" s="72"/>
    </row>
    <row r="1174">
      <c r="U1174" s="72"/>
    </row>
    <row r="1175">
      <c r="U1175" s="72"/>
    </row>
    <row r="1176">
      <c r="U1176" s="72"/>
    </row>
    <row r="1177">
      <c r="U1177" s="72"/>
    </row>
    <row r="1178">
      <c r="U1178" s="72"/>
    </row>
    <row r="1179">
      <c r="U1179" s="72"/>
    </row>
    <row r="1180">
      <c r="U1180" s="72"/>
    </row>
    <row r="1181">
      <c r="U1181" s="72"/>
    </row>
    <row r="1182">
      <c r="U1182" s="72"/>
    </row>
    <row r="1183">
      <c r="U1183" s="72"/>
    </row>
    <row r="1184">
      <c r="U1184" s="72"/>
    </row>
    <row r="1185">
      <c r="U1185" s="72"/>
    </row>
    <row r="1186">
      <c r="U1186" s="72"/>
    </row>
    <row r="1187">
      <c r="U1187" s="72"/>
    </row>
    <row r="1188">
      <c r="U1188" s="72"/>
    </row>
    <row r="1189">
      <c r="U1189" s="72"/>
    </row>
    <row r="1190">
      <c r="U1190" s="72"/>
    </row>
    <row r="1191">
      <c r="U1191" s="72"/>
    </row>
    <row r="1192">
      <c r="U1192" s="72"/>
    </row>
    <row r="1193">
      <c r="U1193" s="72"/>
    </row>
    <row r="1194">
      <c r="U1194" s="72"/>
    </row>
    <row r="1195">
      <c r="U1195" s="72"/>
    </row>
    <row r="1196">
      <c r="U1196" s="72"/>
    </row>
    <row r="1197">
      <c r="U1197" s="72"/>
    </row>
    <row r="1198">
      <c r="U1198" s="72"/>
    </row>
    <row r="1199">
      <c r="U1199" s="72"/>
    </row>
    <row r="1200">
      <c r="U1200" s="72"/>
    </row>
    <row r="1201">
      <c r="U1201" s="72"/>
    </row>
    <row r="1202">
      <c r="U1202" s="72"/>
    </row>
    <row r="1203">
      <c r="U1203" s="72"/>
    </row>
    <row r="1204">
      <c r="U1204" s="72"/>
    </row>
    <row r="1205">
      <c r="U1205" s="72"/>
    </row>
    <row r="1206">
      <c r="U1206" s="72"/>
    </row>
    <row r="1207">
      <c r="U1207" s="72"/>
    </row>
    <row r="1208">
      <c r="U1208" s="72"/>
    </row>
    <row r="1209">
      <c r="U1209" s="72"/>
    </row>
    <row r="1210">
      <c r="U1210" s="72"/>
    </row>
    <row r="1211">
      <c r="U1211" s="72"/>
    </row>
    <row r="1212">
      <c r="U1212" s="72"/>
    </row>
    <row r="1213">
      <c r="U1213" s="72"/>
    </row>
    <row r="1214">
      <c r="U1214" s="72"/>
    </row>
    <row r="1215">
      <c r="U1215" s="72"/>
    </row>
    <row r="1216">
      <c r="U1216" s="72"/>
    </row>
    <row r="1217">
      <c r="U1217" s="72"/>
    </row>
    <row r="1218">
      <c r="U1218" s="72"/>
    </row>
    <row r="1219">
      <c r="U1219" s="72"/>
    </row>
    <row r="1220">
      <c r="U1220" s="72"/>
    </row>
    <row r="1221">
      <c r="U1221" s="72"/>
    </row>
    <row r="1222">
      <c r="U1222" s="72"/>
    </row>
    <row r="1223">
      <c r="U1223" s="72"/>
    </row>
    <row r="1224">
      <c r="U1224" s="72"/>
    </row>
    <row r="1225">
      <c r="U1225" s="72"/>
    </row>
    <row r="1226">
      <c r="U1226" s="72"/>
    </row>
    <row r="1227">
      <c r="U1227" s="72"/>
    </row>
    <row r="1228">
      <c r="U1228" s="72"/>
    </row>
    <row r="1229">
      <c r="U1229" s="72"/>
    </row>
    <row r="1230">
      <c r="U1230" s="72"/>
    </row>
    <row r="1231">
      <c r="U1231" s="72"/>
    </row>
    <row r="1232">
      <c r="U1232" s="72"/>
    </row>
    <row r="1233">
      <c r="U1233" s="72"/>
    </row>
    <row r="1234">
      <c r="U1234" s="72"/>
    </row>
    <row r="1235">
      <c r="U1235" s="72"/>
    </row>
    <row r="1236">
      <c r="U1236" s="72"/>
    </row>
    <row r="1237">
      <c r="U1237" s="72"/>
    </row>
    <row r="1238">
      <c r="U1238" s="72"/>
    </row>
    <row r="1239">
      <c r="U1239" s="72"/>
    </row>
    <row r="1240">
      <c r="U1240" s="72"/>
    </row>
    <row r="1241">
      <c r="U1241" s="72"/>
    </row>
    <row r="1242">
      <c r="U1242" s="72"/>
    </row>
    <row r="1243">
      <c r="U1243" s="72"/>
    </row>
    <row r="1244">
      <c r="U1244" s="72"/>
    </row>
    <row r="1245">
      <c r="U1245" s="72"/>
    </row>
    <row r="1246">
      <c r="U1246" s="72"/>
    </row>
    <row r="1247">
      <c r="U1247" s="72"/>
    </row>
    <row r="1248">
      <c r="U1248" s="72"/>
    </row>
    <row r="1249">
      <c r="U1249" s="72"/>
    </row>
    <row r="1250">
      <c r="U1250" s="72"/>
    </row>
    <row r="1251">
      <c r="U1251" s="72"/>
    </row>
    <row r="1252">
      <c r="U1252" s="72"/>
    </row>
    <row r="1253">
      <c r="U1253" s="72"/>
    </row>
    <row r="1254">
      <c r="U1254" s="72"/>
    </row>
    <row r="1255">
      <c r="U1255" s="72"/>
    </row>
    <row r="1256">
      <c r="U1256" s="72"/>
    </row>
    <row r="1257">
      <c r="U1257" s="72"/>
    </row>
    <row r="1258">
      <c r="U1258" s="72"/>
    </row>
    <row r="1259">
      <c r="U1259" s="72"/>
    </row>
    <row r="1260">
      <c r="U1260" s="72"/>
    </row>
    <row r="1261">
      <c r="U1261" s="72"/>
    </row>
    <row r="1262">
      <c r="U1262" s="72"/>
    </row>
    <row r="1263">
      <c r="U1263" s="72"/>
    </row>
    <row r="1264">
      <c r="U1264" s="72"/>
    </row>
    <row r="1265">
      <c r="U1265" s="72"/>
    </row>
    <row r="1266">
      <c r="U1266" s="72"/>
    </row>
    <row r="1267">
      <c r="U1267" s="72"/>
    </row>
    <row r="1268">
      <c r="U1268" s="72"/>
    </row>
    <row r="1269">
      <c r="U1269" s="72"/>
    </row>
    <row r="1270">
      <c r="U1270" s="72"/>
    </row>
    <row r="1271">
      <c r="U1271" s="72"/>
    </row>
    <row r="1272">
      <c r="U1272" s="72"/>
    </row>
    <row r="1273">
      <c r="U1273" s="72"/>
    </row>
    <row r="1274">
      <c r="U1274" s="72"/>
    </row>
    <row r="1275">
      <c r="U1275" s="72"/>
    </row>
    <row r="1276">
      <c r="U1276" s="72"/>
    </row>
    <row r="1277">
      <c r="U1277" s="72"/>
    </row>
    <row r="1278">
      <c r="U1278" s="72"/>
    </row>
    <row r="1279">
      <c r="U1279" s="72"/>
    </row>
    <row r="1280">
      <c r="U1280" s="72"/>
    </row>
    <row r="1281">
      <c r="U1281" s="72"/>
    </row>
    <row r="1282">
      <c r="U1282" s="72"/>
    </row>
    <row r="1283">
      <c r="U1283" s="72"/>
    </row>
    <row r="1284">
      <c r="U1284" s="72"/>
    </row>
    <row r="1285">
      <c r="U1285" s="72"/>
    </row>
    <row r="1286">
      <c r="U1286" s="72"/>
    </row>
    <row r="1287">
      <c r="U1287" s="72"/>
    </row>
    <row r="1288">
      <c r="U1288" s="72"/>
    </row>
    <row r="1289">
      <c r="U1289" s="72"/>
    </row>
    <row r="1290">
      <c r="U1290" s="72"/>
    </row>
    <row r="1291">
      <c r="U1291" s="72"/>
    </row>
    <row r="1292">
      <c r="U1292" s="72"/>
    </row>
    <row r="1293">
      <c r="U1293" s="72"/>
    </row>
    <row r="1294">
      <c r="U1294" s="72"/>
    </row>
    <row r="1295">
      <c r="U1295" s="72"/>
    </row>
    <row r="1296">
      <c r="U1296" s="72"/>
    </row>
    <row r="1297">
      <c r="U1297" s="72"/>
    </row>
    <row r="1298">
      <c r="U1298" s="72"/>
    </row>
    <row r="1299">
      <c r="U1299" s="72"/>
    </row>
    <row r="1300">
      <c r="U1300" s="72"/>
    </row>
    <row r="1301">
      <c r="U1301" s="72"/>
    </row>
    <row r="1302">
      <c r="U1302" s="72"/>
    </row>
    <row r="1303">
      <c r="U1303" s="72"/>
    </row>
    <row r="1304">
      <c r="U1304" s="72"/>
    </row>
    <row r="1305">
      <c r="U1305" s="72"/>
    </row>
    <row r="1306">
      <c r="U1306" s="72"/>
    </row>
    <row r="1307">
      <c r="U1307" s="72"/>
    </row>
    <row r="1308">
      <c r="U1308" s="72"/>
    </row>
    <row r="1309">
      <c r="U1309" s="72"/>
    </row>
    <row r="1310">
      <c r="U1310" s="72"/>
    </row>
    <row r="1311">
      <c r="U1311" s="72"/>
    </row>
    <row r="1312">
      <c r="U1312" s="72"/>
    </row>
    <row r="1313">
      <c r="U1313" s="72"/>
    </row>
    <row r="1314">
      <c r="U1314" s="72"/>
    </row>
    <row r="1315">
      <c r="U1315" s="72"/>
    </row>
    <row r="1316">
      <c r="U1316" s="72"/>
    </row>
    <row r="1317">
      <c r="U1317" s="72"/>
    </row>
    <row r="1318">
      <c r="U1318" s="72"/>
    </row>
    <row r="1319">
      <c r="U1319" s="72"/>
    </row>
    <row r="1320">
      <c r="U1320" s="72"/>
    </row>
    <row r="1321">
      <c r="U1321" s="72"/>
    </row>
    <row r="1322">
      <c r="U1322" s="72"/>
    </row>
    <row r="1323">
      <c r="U1323" s="72"/>
    </row>
    <row r="1324">
      <c r="U1324" s="72"/>
    </row>
    <row r="1325">
      <c r="U1325" s="72"/>
    </row>
    <row r="1326">
      <c r="U1326" s="72"/>
    </row>
    <row r="1327">
      <c r="U1327" s="72"/>
    </row>
    <row r="1328">
      <c r="U1328" s="72"/>
    </row>
    <row r="1329">
      <c r="U1329" s="72"/>
    </row>
    <row r="1330">
      <c r="U1330" s="72"/>
    </row>
    <row r="1331">
      <c r="U1331" s="72"/>
    </row>
    <row r="1332">
      <c r="U1332" s="72"/>
    </row>
    <row r="1333">
      <c r="U1333" s="72"/>
    </row>
    <row r="1334">
      <c r="U1334" s="72"/>
    </row>
    <row r="1335">
      <c r="U1335" s="72"/>
    </row>
    <row r="1336">
      <c r="U1336" s="72"/>
    </row>
    <row r="1337">
      <c r="U1337" s="72"/>
    </row>
    <row r="1338">
      <c r="U1338" s="72"/>
    </row>
    <row r="1339">
      <c r="U1339" s="72"/>
    </row>
    <row r="1340">
      <c r="U1340" s="72"/>
    </row>
    <row r="1341">
      <c r="U1341" s="72"/>
    </row>
    <row r="1342">
      <c r="U1342" s="72"/>
    </row>
    <row r="1343">
      <c r="U1343" s="72"/>
    </row>
    <row r="1344">
      <c r="U1344" s="72"/>
    </row>
    <row r="1345">
      <c r="U1345" s="72"/>
    </row>
    <row r="1346">
      <c r="U1346" s="72"/>
    </row>
    <row r="1347">
      <c r="U1347" s="72"/>
    </row>
    <row r="1348">
      <c r="U1348" s="72"/>
    </row>
    <row r="1349">
      <c r="U1349" s="72"/>
    </row>
    <row r="1350">
      <c r="U1350" s="72"/>
    </row>
    <row r="1351">
      <c r="U1351" s="72"/>
    </row>
    <row r="1352">
      <c r="U1352" s="72"/>
    </row>
    <row r="1353">
      <c r="U1353" s="72"/>
    </row>
    <row r="1354">
      <c r="U1354" s="72"/>
    </row>
    <row r="1355">
      <c r="U1355" s="72"/>
    </row>
    <row r="1356">
      <c r="U1356" s="72"/>
    </row>
    <row r="1357">
      <c r="U1357" s="72"/>
    </row>
    <row r="1358">
      <c r="U1358" s="72"/>
    </row>
    <row r="1359">
      <c r="U1359" s="72"/>
    </row>
    <row r="1360">
      <c r="U1360" s="72"/>
    </row>
    <row r="1361">
      <c r="U1361" s="72"/>
    </row>
    <row r="1362">
      <c r="U1362" s="72"/>
    </row>
    <row r="1363">
      <c r="U1363" s="72"/>
    </row>
    <row r="1364">
      <c r="U1364" s="72"/>
    </row>
    <row r="1365">
      <c r="U1365" s="72"/>
    </row>
    <row r="1366">
      <c r="U1366" s="72"/>
    </row>
    <row r="1367">
      <c r="U1367" s="72"/>
    </row>
    <row r="1368">
      <c r="U1368" s="72"/>
    </row>
    <row r="1369">
      <c r="U1369" s="72"/>
    </row>
    <row r="1370">
      <c r="U1370" s="72"/>
    </row>
    <row r="1371">
      <c r="U1371" s="72"/>
    </row>
    <row r="1372">
      <c r="U1372" s="72"/>
    </row>
    <row r="1373">
      <c r="U1373" s="72"/>
    </row>
    <row r="1374">
      <c r="U1374" s="72"/>
    </row>
    <row r="1375">
      <c r="U1375" s="72"/>
    </row>
    <row r="1376">
      <c r="U1376" s="72"/>
    </row>
    <row r="1377">
      <c r="U1377" s="72"/>
    </row>
    <row r="1378">
      <c r="U1378" s="72"/>
    </row>
    <row r="1379">
      <c r="U1379" s="72"/>
    </row>
    <row r="1380">
      <c r="U1380" s="72"/>
    </row>
    <row r="1381">
      <c r="U1381" s="72"/>
    </row>
    <row r="1382">
      <c r="U1382" s="72"/>
    </row>
    <row r="1383">
      <c r="U1383" s="72"/>
    </row>
    <row r="1384">
      <c r="U1384" s="72"/>
    </row>
    <row r="1385">
      <c r="U1385" s="72"/>
    </row>
    <row r="1386">
      <c r="U1386" s="72"/>
    </row>
    <row r="1387">
      <c r="U1387" s="72"/>
    </row>
    <row r="1388">
      <c r="U1388" s="72"/>
    </row>
    <row r="1389">
      <c r="U1389" s="72"/>
    </row>
    <row r="1390">
      <c r="U1390" s="72"/>
    </row>
    <row r="1391">
      <c r="U1391" s="72"/>
    </row>
    <row r="1392">
      <c r="U1392" s="72"/>
    </row>
    <row r="1393">
      <c r="U1393" s="72"/>
    </row>
    <row r="1394">
      <c r="U1394" s="72"/>
    </row>
    <row r="1395">
      <c r="U1395" s="72"/>
    </row>
    <row r="1396">
      <c r="U1396" s="72"/>
    </row>
    <row r="1397">
      <c r="U1397" s="72"/>
    </row>
    <row r="1398">
      <c r="U1398" s="72"/>
    </row>
    <row r="1399">
      <c r="U1399" s="72"/>
    </row>
    <row r="1400">
      <c r="U1400" s="72"/>
    </row>
    <row r="1401">
      <c r="U1401" s="72"/>
    </row>
    <row r="1402">
      <c r="U1402" s="72"/>
    </row>
    <row r="1403">
      <c r="U1403" s="72"/>
    </row>
    <row r="1404">
      <c r="U1404" s="72"/>
    </row>
    <row r="1405">
      <c r="U1405" s="72"/>
    </row>
    <row r="1406">
      <c r="U1406" s="72"/>
    </row>
    <row r="1407">
      <c r="U1407" s="72"/>
    </row>
    <row r="1408">
      <c r="U1408" s="72"/>
    </row>
    <row r="1409">
      <c r="U1409" s="72"/>
    </row>
    <row r="1410">
      <c r="U1410" s="72"/>
    </row>
    <row r="1411">
      <c r="U1411" s="72"/>
    </row>
    <row r="1412">
      <c r="U1412" s="72"/>
    </row>
    <row r="1413">
      <c r="U1413" s="72"/>
    </row>
    <row r="1414">
      <c r="U1414" s="72"/>
    </row>
    <row r="1415">
      <c r="U1415" s="72"/>
    </row>
    <row r="1416">
      <c r="U1416" s="72"/>
    </row>
    <row r="1417">
      <c r="U1417" s="72"/>
    </row>
    <row r="1418">
      <c r="U1418" s="72"/>
    </row>
    <row r="1419">
      <c r="U1419" s="72"/>
    </row>
    <row r="1420">
      <c r="U1420" s="72"/>
    </row>
    <row r="1421">
      <c r="U1421" s="72"/>
    </row>
    <row r="1422">
      <c r="U1422" s="72"/>
    </row>
    <row r="1423">
      <c r="U1423" s="72"/>
    </row>
    <row r="1424">
      <c r="U1424" s="72"/>
    </row>
    <row r="1425">
      <c r="U1425" s="72"/>
    </row>
    <row r="1426">
      <c r="U1426" s="72"/>
    </row>
    <row r="1427">
      <c r="U1427" s="72"/>
    </row>
    <row r="1428">
      <c r="U1428" s="72"/>
    </row>
    <row r="1429">
      <c r="U1429" s="72"/>
    </row>
    <row r="1430">
      <c r="U1430" s="72"/>
    </row>
    <row r="1431">
      <c r="U1431" s="72"/>
    </row>
    <row r="1432">
      <c r="U1432" s="72"/>
    </row>
    <row r="1433">
      <c r="U1433" s="72"/>
    </row>
    <row r="1434">
      <c r="U1434" s="72"/>
    </row>
    <row r="1435">
      <c r="U1435" s="72"/>
    </row>
    <row r="1436">
      <c r="U1436" s="72"/>
    </row>
    <row r="1437">
      <c r="U1437" s="72"/>
    </row>
    <row r="1438">
      <c r="U1438" s="72"/>
    </row>
    <row r="1439">
      <c r="U1439" s="72"/>
    </row>
    <row r="1440">
      <c r="U1440" s="72"/>
    </row>
    <row r="1441">
      <c r="U1441" s="72"/>
    </row>
    <row r="1442">
      <c r="U1442" s="72"/>
    </row>
    <row r="1443">
      <c r="U1443" s="72"/>
    </row>
    <row r="1444">
      <c r="U1444" s="72"/>
    </row>
    <row r="1445">
      <c r="U1445" s="72"/>
    </row>
    <row r="1446">
      <c r="U1446" s="72"/>
    </row>
    <row r="1447">
      <c r="U1447" s="72"/>
    </row>
    <row r="1448">
      <c r="U1448" s="72"/>
    </row>
    <row r="1449">
      <c r="U1449" s="72"/>
    </row>
    <row r="1450">
      <c r="U1450" s="72"/>
    </row>
    <row r="1451">
      <c r="U1451" s="72"/>
    </row>
    <row r="1452">
      <c r="U1452" s="72"/>
    </row>
    <row r="1453">
      <c r="U1453" s="72"/>
    </row>
    <row r="1454">
      <c r="U1454" s="72"/>
    </row>
    <row r="1455">
      <c r="U1455" s="72"/>
    </row>
    <row r="1456">
      <c r="U1456" s="72"/>
    </row>
    <row r="1457">
      <c r="U1457" s="72"/>
    </row>
    <row r="1458">
      <c r="U1458" s="72"/>
    </row>
    <row r="1459">
      <c r="U1459" s="72"/>
    </row>
    <row r="1460">
      <c r="U1460" s="72"/>
    </row>
    <row r="1461">
      <c r="U1461" s="72"/>
    </row>
    <row r="1462">
      <c r="U1462" s="72"/>
    </row>
    <row r="1463">
      <c r="U1463" s="72"/>
    </row>
    <row r="1464">
      <c r="U1464" s="72"/>
    </row>
    <row r="1465">
      <c r="U1465" s="72"/>
    </row>
    <row r="1466">
      <c r="U1466" s="72"/>
    </row>
    <row r="1467">
      <c r="U1467" s="72"/>
    </row>
    <row r="1468">
      <c r="U1468" s="72"/>
    </row>
    <row r="1469">
      <c r="U1469" s="72"/>
    </row>
    <row r="1470">
      <c r="U1470" s="72"/>
    </row>
    <row r="1471">
      <c r="U1471" s="72"/>
    </row>
    <row r="1472">
      <c r="U1472" s="72"/>
    </row>
    <row r="1473">
      <c r="U1473" s="72"/>
    </row>
    <row r="1474">
      <c r="U1474" s="72"/>
    </row>
    <row r="1475">
      <c r="U1475" s="72"/>
    </row>
    <row r="1476">
      <c r="U1476" s="72"/>
    </row>
    <row r="1477">
      <c r="U1477" s="72"/>
    </row>
    <row r="1478">
      <c r="U1478" s="72"/>
    </row>
    <row r="1479">
      <c r="U1479" s="72"/>
    </row>
    <row r="1480">
      <c r="U1480" s="72"/>
    </row>
    <row r="1481">
      <c r="U1481" s="72"/>
    </row>
    <row r="1482">
      <c r="U1482" s="72"/>
    </row>
    <row r="1483">
      <c r="U1483" s="72"/>
    </row>
    <row r="1484">
      <c r="U1484" s="72"/>
    </row>
    <row r="1485">
      <c r="U1485" s="72"/>
    </row>
    <row r="1486">
      <c r="U1486" s="72"/>
    </row>
    <row r="1487">
      <c r="U1487" s="72"/>
    </row>
    <row r="1488">
      <c r="U1488" s="72"/>
    </row>
    <row r="1489">
      <c r="U1489" s="72"/>
    </row>
    <row r="1490">
      <c r="U1490" s="72"/>
    </row>
    <row r="1491">
      <c r="U1491" s="72"/>
    </row>
    <row r="1492">
      <c r="U1492" s="72"/>
    </row>
    <row r="1493">
      <c r="U1493" s="72"/>
    </row>
    <row r="1494">
      <c r="U1494" s="72"/>
    </row>
    <row r="1495">
      <c r="U1495" s="72"/>
    </row>
    <row r="1496">
      <c r="U1496" s="72"/>
    </row>
    <row r="1497">
      <c r="U1497" s="72"/>
    </row>
    <row r="1498">
      <c r="U1498" s="72"/>
    </row>
    <row r="1499">
      <c r="U1499" s="72"/>
    </row>
    <row r="1500">
      <c r="U1500" s="72"/>
    </row>
    <row r="1501">
      <c r="U1501" s="72"/>
    </row>
    <row r="1502">
      <c r="U1502" s="72"/>
    </row>
    <row r="1503">
      <c r="U1503" s="72"/>
    </row>
    <row r="1504">
      <c r="U1504" s="72"/>
    </row>
    <row r="1505">
      <c r="U1505" s="72"/>
    </row>
    <row r="1506">
      <c r="U1506" s="72"/>
    </row>
    <row r="1507">
      <c r="U1507" s="72"/>
    </row>
    <row r="1508">
      <c r="U1508" s="72"/>
    </row>
    <row r="1509">
      <c r="U1509" s="72"/>
    </row>
    <row r="1510">
      <c r="U1510" s="72"/>
    </row>
    <row r="1511">
      <c r="U1511" s="72"/>
    </row>
    <row r="1512">
      <c r="U1512" s="72"/>
    </row>
    <row r="1513">
      <c r="U1513" s="72"/>
    </row>
    <row r="1514">
      <c r="U1514" s="72"/>
    </row>
    <row r="1515">
      <c r="U1515" s="72"/>
    </row>
    <row r="1516">
      <c r="U1516" s="72"/>
    </row>
    <row r="1517">
      <c r="U1517" s="72"/>
    </row>
    <row r="1518">
      <c r="U1518" s="72"/>
    </row>
    <row r="1519">
      <c r="U1519" s="72"/>
    </row>
    <row r="1520">
      <c r="U1520" s="72"/>
    </row>
    <row r="1521">
      <c r="U1521" s="72"/>
    </row>
    <row r="1522">
      <c r="U1522" s="72"/>
    </row>
    <row r="1523">
      <c r="U1523" s="72"/>
    </row>
    <row r="1524">
      <c r="U1524" s="72"/>
    </row>
    <row r="1525">
      <c r="U1525" s="72"/>
    </row>
    <row r="1526">
      <c r="U1526" s="72"/>
    </row>
    <row r="1527">
      <c r="U1527" s="72"/>
    </row>
    <row r="1528">
      <c r="U1528" s="72"/>
    </row>
    <row r="1529">
      <c r="U1529" s="72"/>
    </row>
    <row r="1530">
      <c r="U1530" s="72"/>
    </row>
    <row r="1531">
      <c r="U1531" s="72"/>
    </row>
    <row r="1532">
      <c r="U1532" s="72"/>
    </row>
    <row r="1533">
      <c r="U1533" s="72"/>
    </row>
    <row r="1534">
      <c r="U1534" s="72"/>
    </row>
    <row r="1535">
      <c r="U1535" s="72"/>
    </row>
    <row r="1536">
      <c r="U1536" s="72"/>
    </row>
    <row r="1537">
      <c r="U1537" s="72"/>
    </row>
    <row r="1538">
      <c r="U1538" s="72"/>
    </row>
    <row r="1539">
      <c r="U1539" s="72"/>
    </row>
    <row r="1540">
      <c r="U1540" s="72"/>
    </row>
    <row r="1541">
      <c r="U1541" s="72"/>
    </row>
    <row r="1542">
      <c r="U1542" s="72"/>
    </row>
    <row r="1543">
      <c r="U1543" s="72"/>
    </row>
    <row r="1544">
      <c r="U1544" s="72"/>
    </row>
    <row r="1545">
      <c r="U1545" s="72"/>
    </row>
    <row r="1546">
      <c r="U1546" s="72"/>
    </row>
    <row r="1547">
      <c r="U1547" s="72"/>
    </row>
    <row r="1548">
      <c r="U1548" s="72"/>
    </row>
    <row r="1549">
      <c r="U1549" s="72"/>
    </row>
    <row r="1550">
      <c r="U1550" s="72"/>
    </row>
    <row r="1551">
      <c r="U1551" s="72"/>
    </row>
    <row r="1552">
      <c r="U1552" s="72"/>
    </row>
    <row r="1553">
      <c r="U1553" s="72"/>
    </row>
    <row r="1554">
      <c r="U1554" s="72"/>
    </row>
    <row r="1555">
      <c r="U1555" s="72"/>
    </row>
    <row r="1556">
      <c r="U1556" s="72"/>
    </row>
    <row r="1557">
      <c r="U1557" s="72"/>
    </row>
    <row r="1558">
      <c r="U1558" s="72"/>
    </row>
    <row r="1559">
      <c r="U1559" s="72"/>
    </row>
    <row r="1560">
      <c r="U1560" s="72"/>
    </row>
    <row r="1561">
      <c r="U1561" s="72"/>
    </row>
    <row r="1562">
      <c r="U1562" s="72"/>
    </row>
    <row r="1563">
      <c r="U1563" s="72"/>
    </row>
    <row r="1564">
      <c r="U1564" s="72"/>
    </row>
    <row r="1565">
      <c r="U1565" s="72"/>
    </row>
    <row r="1566">
      <c r="U1566" s="72"/>
    </row>
    <row r="1567">
      <c r="U1567" s="72"/>
    </row>
    <row r="1568">
      <c r="U1568" s="72"/>
    </row>
    <row r="1569">
      <c r="U1569" s="72"/>
    </row>
    <row r="1570">
      <c r="U1570" s="72"/>
    </row>
    <row r="1571">
      <c r="U1571" s="72"/>
    </row>
    <row r="1572">
      <c r="U1572" s="72"/>
    </row>
    <row r="1573">
      <c r="U1573" s="72"/>
    </row>
    <row r="1574">
      <c r="U1574" s="72"/>
    </row>
    <row r="1575">
      <c r="U1575" s="72"/>
    </row>
    <row r="1576">
      <c r="U1576" s="72"/>
    </row>
    <row r="1577">
      <c r="U1577" s="72"/>
    </row>
    <row r="1578">
      <c r="U1578" s="72"/>
    </row>
    <row r="1579">
      <c r="U1579" s="72"/>
    </row>
    <row r="1580">
      <c r="U1580" s="72"/>
    </row>
    <row r="1581">
      <c r="U1581" s="72"/>
    </row>
    <row r="1582">
      <c r="U1582" s="72"/>
    </row>
    <row r="1583">
      <c r="U1583" s="72"/>
    </row>
    <row r="1584">
      <c r="U1584" s="72"/>
    </row>
    <row r="1585">
      <c r="U1585" s="72"/>
    </row>
    <row r="1586">
      <c r="U1586" s="72"/>
    </row>
    <row r="1587">
      <c r="U1587" s="72"/>
    </row>
    <row r="1588">
      <c r="U1588" s="72"/>
    </row>
    <row r="1589">
      <c r="U1589" s="72"/>
    </row>
    <row r="1590">
      <c r="U1590" s="72"/>
    </row>
    <row r="1591">
      <c r="U1591" s="72"/>
    </row>
    <row r="1592">
      <c r="U1592" s="72"/>
    </row>
    <row r="1593">
      <c r="U1593" s="72"/>
    </row>
    <row r="1594">
      <c r="U1594" s="72"/>
    </row>
    <row r="1595">
      <c r="U1595" s="72"/>
    </row>
    <row r="1596">
      <c r="U1596" s="72"/>
    </row>
    <row r="1597">
      <c r="U1597" s="72"/>
    </row>
    <row r="1598">
      <c r="U1598" s="72"/>
    </row>
    <row r="1599">
      <c r="U1599" s="72"/>
    </row>
    <row r="1600">
      <c r="U1600" s="72"/>
    </row>
    <row r="1601">
      <c r="U1601" s="72"/>
    </row>
    <row r="1602">
      <c r="U1602" s="72"/>
    </row>
    <row r="1603">
      <c r="U1603" s="72"/>
    </row>
    <row r="1604">
      <c r="U1604" s="72"/>
    </row>
    <row r="1605">
      <c r="U1605" s="72"/>
    </row>
    <row r="1606">
      <c r="U1606" s="72"/>
    </row>
    <row r="1607">
      <c r="U1607" s="72"/>
    </row>
    <row r="1608">
      <c r="U1608" s="72"/>
    </row>
    <row r="1609">
      <c r="U1609" s="72"/>
    </row>
    <row r="1610">
      <c r="U1610" s="72"/>
    </row>
    <row r="1611">
      <c r="U1611" s="72"/>
    </row>
    <row r="1612">
      <c r="U1612" s="72"/>
    </row>
    <row r="1613">
      <c r="U1613" s="72"/>
    </row>
    <row r="1614">
      <c r="U1614" s="72"/>
    </row>
    <row r="1615">
      <c r="U1615" s="72"/>
    </row>
    <row r="1616">
      <c r="U1616" s="72"/>
    </row>
    <row r="1617">
      <c r="U1617" s="72"/>
    </row>
    <row r="1618">
      <c r="U1618" s="72"/>
    </row>
    <row r="1619">
      <c r="U1619" s="72"/>
    </row>
    <row r="1620">
      <c r="U1620" s="72"/>
    </row>
    <row r="1621">
      <c r="U1621" s="72"/>
    </row>
    <row r="1622">
      <c r="U1622" s="72"/>
    </row>
    <row r="1623">
      <c r="U1623" s="72"/>
    </row>
    <row r="1624">
      <c r="U1624" s="72"/>
    </row>
    <row r="1625">
      <c r="U1625" s="72"/>
    </row>
    <row r="1626">
      <c r="U1626" s="72"/>
    </row>
    <row r="1627">
      <c r="U1627" s="72"/>
    </row>
    <row r="1628">
      <c r="U1628" s="72"/>
    </row>
    <row r="1629">
      <c r="U1629" s="72"/>
    </row>
    <row r="1630">
      <c r="U1630" s="72"/>
    </row>
    <row r="1631">
      <c r="U1631" s="72"/>
    </row>
    <row r="1632">
      <c r="U1632" s="72"/>
    </row>
    <row r="1633">
      <c r="U1633" s="72"/>
    </row>
    <row r="1634">
      <c r="U1634" s="72"/>
    </row>
    <row r="1635">
      <c r="U1635" s="72"/>
    </row>
    <row r="1636">
      <c r="U1636" s="72"/>
    </row>
    <row r="1637">
      <c r="U1637" s="72"/>
    </row>
    <row r="1638">
      <c r="U1638" s="72"/>
    </row>
    <row r="1639">
      <c r="U1639" s="72"/>
    </row>
    <row r="1640">
      <c r="U1640" s="72"/>
    </row>
    <row r="1641">
      <c r="U1641" s="72"/>
    </row>
    <row r="1642">
      <c r="U1642" s="72"/>
    </row>
    <row r="1643">
      <c r="U1643" s="72"/>
    </row>
    <row r="1644">
      <c r="U1644" s="72"/>
    </row>
    <row r="1645">
      <c r="U1645" s="72"/>
    </row>
    <row r="1646">
      <c r="U1646" s="72"/>
    </row>
    <row r="1647">
      <c r="U1647" s="72"/>
    </row>
    <row r="1648">
      <c r="U1648" s="72"/>
    </row>
    <row r="1649">
      <c r="U1649" s="72"/>
    </row>
    <row r="1650">
      <c r="U1650" s="72"/>
    </row>
    <row r="1651">
      <c r="U1651" s="72"/>
    </row>
    <row r="1652">
      <c r="U1652" s="72"/>
    </row>
    <row r="1653">
      <c r="U1653" s="72"/>
    </row>
    <row r="1654">
      <c r="U1654" s="72"/>
    </row>
    <row r="1655">
      <c r="U1655" s="72"/>
    </row>
    <row r="1656">
      <c r="U1656" s="72"/>
    </row>
    <row r="1657">
      <c r="U1657" s="72"/>
    </row>
    <row r="1658">
      <c r="U1658" s="72"/>
    </row>
    <row r="1659">
      <c r="U1659" s="72"/>
    </row>
    <row r="1660">
      <c r="U1660" s="72"/>
    </row>
    <row r="1661">
      <c r="U1661" s="72"/>
    </row>
    <row r="1662">
      <c r="U1662" s="72"/>
    </row>
    <row r="1663">
      <c r="U1663" s="72"/>
    </row>
    <row r="1664">
      <c r="U1664" s="72"/>
    </row>
    <row r="1665">
      <c r="U1665" s="72"/>
    </row>
    <row r="1666">
      <c r="U1666" s="72"/>
    </row>
    <row r="1667">
      <c r="U1667" s="72"/>
    </row>
    <row r="1668">
      <c r="U1668" s="72"/>
    </row>
    <row r="1669">
      <c r="U1669" s="72"/>
    </row>
    <row r="1670">
      <c r="U1670" s="72"/>
    </row>
    <row r="1671">
      <c r="U1671" s="72"/>
    </row>
    <row r="1672">
      <c r="U1672" s="72"/>
    </row>
    <row r="1673">
      <c r="U1673" s="72"/>
    </row>
    <row r="1674">
      <c r="U1674" s="72"/>
    </row>
    <row r="1675">
      <c r="U1675" s="72"/>
    </row>
    <row r="1676">
      <c r="U1676" s="72"/>
    </row>
    <row r="1677">
      <c r="U1677" s="72"/>
    </row>
    <row r="1678">
      <c r="U1678" s="72"/>
    </row>
    <row r="1679">
      <c r="U1679" s="72"/>
    </row>
    <row r="1680">
      <c r="U1680" s="72"/>
    </row>
    <row r="1681">
      <c r="U1681" s="72"/>
    </row>
    <row r="1682">
      <c r="U1682" s="72"/>
    </row>
    <row r="1683">
      <c r="U1683" s="72"/>
    </row>
    <row r="1684">
      <c r="U1684" s="72"/>
    </row>
    <row r="1685">
      <c r="U1685" s="72"/>
    </row>
    <row r="1686">
      <c r="U1686" s="72"/>
    </row>
    <row r="1687">
      <c r="U1687" s="72"/>
    </row>
    <row r="1688">
      <c r="U1688" s="72"/>
    </row>
    <row r="1689">
      <c r="U1689" s="72"/>
    </row>
    <row r="1690">
      <c r="U1690" s="72"/>
    </row>
    <row r="1691">
      <c r="U1691" s="72"/>
    </row>
    <row r="1692">
      <c r="U1692" s="72"/>
    </row>
    <row r="1693">
      <c r="U1693" s="72"/>
    </row>
    <row r="1694">
      <c r="U1694" s="72"/>
    </row>
    <row r="1695">
      <c r="U1695" s="72"/>
    </row>
    <row r="1696">
      <c r="U1696" s="72"/>
    </row>
    <row r="1697">
      <c r="U1697" s="72"/>
    </row>
    <row r="1698">
      <c r="U1698" s="72"/>
    </row>
    <row r="1699">
      <c r="U1699" s="72"/>
    </row>
    <row r="1700">
      <c r="U1700" s="72"/>
    </row>
    <row r="1701">
      <c r="U1701" s="72"/>
    </row>
    <row r="1702">
      <c r="U1702" s="72"/>
    </row>
    <row r="1703">
      <c r="U1703" s="72"/>
    </row>
    <row r="1704">
      <c r="U1704" s="72"/>
    </row>
    <row r="1705">
      <c r="U1705" s="72"/>
    </row>
    <row r="1706">
      <c r="U1706" s="72"/>
    </row>
    <row r="1707">
      <c r="U1707" s="72"/>
    </row>
    <row r="1708">
      <c r="U1708" s="72"/>
    </row>
    <row r="1709">
      <c r="U1709" s="72"/>
    </row>
    <row r="1710">
      <c r="U1710" s="72"/>
    </row>
    <row r="1711">
      <c r="U1711" s="72"/>
    </row>
    <row r="1712">
      <c r="U1712" s="72"/>
    </row>
    <row r="1713">
      <c r="U1713" s="72"/>
    </row>
    <row r="1714">
      <c r="U1714" s="72"/>
    </row>
    <row r="1715">
      <c r="U1715" s="72"/>
    </row>
    <row r="1716">
      <c r="U1716" s="72"/>
    </row>
    <row r="1717">
      <c r="U1717" s="72"/>
    </row>
    <row r="1718">
      <c r="U1718" s="72"/>
    </row>
    <row r="1719">
      <c r="U1719" s="72"/>
    </row>
    <row r="1720">
      <c r="U1720" s="72"/>
    </row>
    <row r="1721">
      <c r="U1721" s="72"/>
    </row>
    <row r="1722">
      <c r="U1722" s="72"/>
    </row>
    <row r="1723">
      <c r="U1723" s="72"/>
    </row>
    <row r="1724">
      <c r="U1724" s="72"/>
    </row>
    <row r="1725">
      <c r="U1725" s="72"/>
    </row>
    <row r="1726">
      <c r="U1726" s="72"/>
    </row>
    <row r="1727">
      <c r="U1727" s="72"/>
    </row>
    <row r="1728">
      <c r="U1728" s="72"/>
    </row>
    <row r="1729">
      <c r="U1729" s="72"/>
    </row>
    <row r="1730">
      <c r="U1730" s="72"/>
    </row>
    <row r="1731">
      <c r="U1731" s="72"/>
    </row>
    <row r="1732">
      <c r="U1732" s="72"/>
    </row>
    <row r="1733">
      <c r="U1733" s="72"/>
    </row>
    <row r="1734">
      <c r="U1734" s="72"/>
    </row>
    <row r="1735">
      <c r="U1735" s="72"/>
    </row>
    <row r="1736">
      <c r="U1736" s="72"/>
    </row>
    <row r="1737">
      <c r="U1737" s="72"/>
    </row>
    <row r="1738">
      <c r="U1738" s="72"/>
    </row>
    <row r="1739">
      <c r="U1739" s="72"/>
    </row>
    <row r="1740">
      <c r="U1740" s="72"/>
    </row>
    <row r="1741">
      <c r="U1741" s="72"/>
    </row>
    <row r="1742">
      <c r="U1742" s="72"/>
    </row>
    <row r="1743">
      <c r="U1743" s="72"/>
    </row>
    <row r="1744">
      <c r="U1744" s="72"/>
    </row>
    <row r="1745">
      <c r="U1745" s="72"/>
    </row>
    <row r="1746">
      <c r="U1746" s="72"/>
    </row>
    <row r="1747">
      <c r="U1747" s="72"/>
    </row>
    <row r="1748">
      <c r="U1748" s="72"/>
    </row>
    <row r="1749">
      <c r="U1749" s="72"/>
    </row>
    <row r="1750">
      <c r="U1750" s="72"/>
    </row>
    <row r="1751">
      <c r="U1751" s="72"/>
    </row>
    <row r="1752">
      <c r="U1752" s="72"/>
    </row>
    <row r="1753">
      <c r="U1753" s="72"/>
    </row>
    <row r="1754">
      <c r="U1754" s="72"/>
    </row>
    <row r="1755">
      <c r="U1755" s="72"/>
    </row>
    <row r="1756">
      <c r="U1756" s="72"/>
    </row>
    <row r="1757">
      <c r="U1757" s="72"/>
    </row>
    <row r="1758">
      <c r="U1758" s="72"/>
    </row>
    <row r="1759">
      <c r="U1759" s="72"/>
    </row>
    <row r="1760">
      <c r="U1760" s="72"/>
    </row>
    <row r="1761">
      <c r="U1761" s="72"/>
    </row>
    <row r="1762">
      <c r="U1762" s="72"/>
    </row>
    <row r="1763">
      <c r="U1763" s="72"/>
    </row>
    <row r="1764">
      <c r="U1764" s="72"/>
    </row>
    <row r="1765">
      <c r="U1765" s="72"/>
    </row>
    <row r="1766">
      <c r="U1766" s="72"/>
    </row>
    <row r="1767">
      <c r="U1767" s="72"/>
    </row>
    <row r="1768">
      <c r="U1768" s="72"/>
    </row>
    <row r="1769">
      <c r="U1769" s="72"/>
    </row>
    <row r="1770">
      <c r="U1770" s="72"/>
    </row>
    <row r="1771">
      <c r="U1771" s="72"/>
    </row>
    <row r="1772">
      <c r="U1772" s="72"/>
    </row>
    <row r="1773">
      <c r="U1773" s="72"/>
    </row>
    <row r="1774">
      <c r="U1774" s="72"/>
    </row>
    <row r="1775">
      <c r="U1775" s="72"/>
    </row>
    <row r="1776">
      <c r="U1776" s="72"/>
    </row>
    <row r="1777">
      <c r="U1777" s="72"/>
    </row>
    <row r="1778">
      <c r="U1778" s="72"/>
    </row>
    <row r="1779">
      <c r="U1779" s="72"/>
    </row>
    <row r="1780">
      <c r="U1780" s="72"/>
    </row>
    <row r="1781">
      <c r="U1781" s="72"/>
    </row>
    <row r="1782">
      <c r="U1782" s="72"/>
    </row>
    <row r="1783">
      <c r="U1783" s="72"/>
    </row>
    <row r="1784">
      <c r="U1784" s="72"/>
    </row>
    <row r="1785">
      <c r="U1785" s="72"/>
    </row>
    <row r="1786">
      <c r="U1786" s="72"/>
    </row>
    <row r="1787">
      <c r="U1787" s="72"/>
    </row>
    <row r="1788">
      <c r="U1788" s="72"/>
    </row>
    <row r="1789">
      <c r="U1789" s="72"/>
    </row>
    <row r="1790">
      <c r="U1790" s="72"/>
    </row>
    <row r="1791">
      <c r="U1791" s="72"/>
    </row>
    <row r="1792">
      <c r="U1792" s="72"/>
    </row>
    <row r="1793">
      <c r="U1793" s="72"/>
    </row>
    <row r="1794">
      <c r="U1794" s="72"/>
    </row>
    <row r="1795">
      <c r="U1795" s="72"/>
    </row>
    <row r="1796">
      <c r="U1796" s="72"/>
    </row>
    <row r="1797">
      <c r="U1797" s="72"/>
    </row>
    <row r="1798">
      <c r="U1798" s="72"/>
    </row>
    <row r="1799">
      <c r="U1799" s="72"/>
    </row>
    <row r="1800">
      <c r="U1800" s="72"/>
    </row>
    <row r="1801">
      <c r="U1801" s="72"/>
    </row>
    <row r="1802">
      <c r="U1802" s="72"/>
    </row>
    <row r="1803">
      <c r="U1803" s="72"/>
    </row>
    <row r="1804">
      <c r="U1804" s="72"/>
    </row>
    <row r="1805">
      <c r="U1805" s="72"/>
    </row>
    <row r="1806">
      <c r="U1806" s="72"/>
    </row>
    <row r="1807">
      <c r="U1807" s="72"/>
    </row>
    <row r="1808">
      <c r="U1808" s="72"/>
    </row>
    <row r="1809">
      <c r="U1809" s="72"/>
    </row>
    <row r="1810">
      <c r="U1810" s="72"/>
    </row>
    <row r="1811">
      <c r="U1811" s="72"/>
    </row>
    <row r="1812">
      <c r="U1812" s="72"/>
    </row>
    <row r="1813">
      <c r="U1813" s="72"/>
    </row>
    <row r="1814">
      <c r="U1814" s="72"/>
    </row>
    <row r="1815">
      <c r="U1815" s="72"/>
    </row>
    <row r="1816">
      <c r="U1816" s="72"/>
    </row>
    <row r="1817">
      <c r="U1817" s="72"/>
    </row>
    <row r="1818">
      <c r="U1818" s="72"/>
    </row>
    <row r="1819">
      <c r="U1819" s="72"/>
    </row>
    <row r="1820">
      <c r="U1820" s="72"/>
    </row>
    <row r="1821">
      <c r="U1821" s="72"/>
    </row>
    <row r="1822">
      <c r="U1822" s="72"/>
    </row>
    <row r="1823">
      <c r="U1823" s="72"/>
    </row>
    <row r="1824">
      <c r="U1824" s="72"/>
    </row>
    <row r="1825">
      <c r="U1825" s="72"/>
    </row>
    <row r="1826">
      <c r="U1826" s="72"/>
    </row>
    <row r="1827">
      <c r="U1827" s="72"/>
    </row>
    <row r="1828">
      <c r="U1828" s="72"/>
    </row>
    <row r="1829">
      <c r="U1829" s="72"/>
    </row>
    <row r="1830">
      <c r="U1830" s="72"/>
    </row>
    <row r="1831">
      <c r="U1831" s="72"/>
    </row>
    <row r="1832">
      <c r="U1832" s="72"/>
    </row>
    <row r="1833">
      <c r="U1833" s="72"/>
    </row>
    <row r="1834">
      <c r="U1834" s="72"/>
    </row>
    <row r="1835">
      <c r="U1835" s="72"/>
    </row>
    <row r="1836">
      <c r="U1836" s="72"/>
    </row>
    <row r="1837">
      <c r="U1837" s="72"/>
    </row>
    <row r="1838">
      <c r="U1838" s="72"/>
    </row>
    <row r="1839">
      <c r="U1839" s="72"/>
    </row>
    <row r="1840">
      <c r="U1840" s="72"/>
    </row>
    <row r="1841">
      <c r="U1841" s="72"/>
    </row>
    <row r="1842">
      <c r="U1842" s="72"/>
    </row>
    <row r="1843">
      <c r="U1843" s="72"/>
    </row>
    <row r="1844">
      <c r="U1844" s="72"/>
    </row>
    <row r="1845">
      <c r="U1845" s="72"/>
    </row>
    <row r="1846">
      <c r="U1846" s="72"/>
    </row>
    <row r="1847">
      <c r="U1847" s="72"/>
    </row>
    <row r="1848">
      <c r="U1848" s="72"/>
    </row>
    <row r="1849">
      <c r="U1849" s="72"/>
    </row>
    <row r="1850">
      <c r="U1850" s="72"/>
    </row>
    <row r="1851">
      <c r="U1851" s="72"/>
    </row>
    <row r="1852">
      <c r="U1852" s="72"/>
    </row>
    <row r="1853">
      <c r="U1853" s="72"/>
    </row>
    <row r="1854">
      <c r="U1854" s="72"/>
    </row>
    <row r="1855">
      <c r="U1855" s="72"/>
    </row>
    <row r="1856">
      <c r="U1856" s="72"/>
    </row>
    <row r="1857">
      <c r="U1857" s="72"/>
    </row>
    <row r="1858">
      <c r="U1858" s="72"/>
    </row>
    <row r="1859">
      <c r="U1859" s="72"/>
    </row>
    <row r="1860">
      <c r="U1860" s="72"/>
    </row>
    <row r="1861">
      <c r="U1861" s="72"/>
    </row>
    <row r="1862">
      <c r="U1862" s="72"/>
    </row>
    <row r="1863">
      <c r="U1863" s="72"/>
    </row>
    <row r="1864">
      <c r="U1864" s="72"/>
    </row>
    <row r="1865">
      <c r="U1865" s="72"/>
    </row>
    <row r="1866">
      <c r="U1866" s="72"/>
    </row>
    <row r="1867">
      <c r="U1867" s="72"/>
    </row>
    <row r="1868">
      <c r="U1868" s="72"/>
    </row>
    <row r="1869">
      <c r="U1869" s="72"/>
    </row>
    <row r="1870">
      <c r="U1870" s="72"/>
    </row>
    <row r="1871">
      <c r="U1871" s="72"/>
    </row>
    <row r="1872">
      <c r="U1872" s="72"/>
    </row>
    <row r="1873">
      <c r="U1873" s="72"/>
    </row>
    <row r="1874">
      <c r="U1874" s="72"/>
    </row>
    <row r="1875">
      <c r="U1875" s="72"/>
    </row>
    <row r="1876">
      <c r="U1876" s="72"/>
    </row>
    <row r="1877">
      <c r="U1877" s="72"/>
    </row>
    <row r="1878">
      <c r="U1878" s="72"/>
    </row>
    <row r="1879">
      <c r="U1879" s="72"/>
    </row>
    <row r="1880">
      <c r="U1880" s="72"/>
    </row>
    <row r="1881">
      <c r="U1881" s="72"/>
    </row>
    <row r="1882">
      <c r="U1882" s="72"/>
    </row>
    <row r="1883">
      <c r="U1883" s="72"/>
    </row>
    <row r="1884">
      <c r="U1884" s="72"/>
    </row>
    <row r="1885">
      <c r="U1885" s="72"/>
    </row>
    <row r="1886">
      <c r="U1886" s="72"/>
    </row>
    <row r="1887">
      <c r="U1887" s="72"/>
    </row>
    <row r="1888">
      <c r="U1888" s="72"/>
    </row>
    <row r="1889">
      <c r="U1889" s="72"/>
    </row>
    <row r="1890">
      <c r="U1890" s="72"/>
    </row>
    <row r="1891">
      <c r="U1891" s="72"/>
    </row>
    <row r="1892">
      <c r="U1892" s="72"/>
    </row>
    <row r="1893">
      <c r="U1893" s="72"/>
    </row>
    <row r="1894">
      <c r="U1894" s="72"/>
    </row>
    <row r="1895">
      <c r="U1895" s="72"/>
    </row>
    <row r="1896">
      <c r="U1896" s="72"/>
    </row>
    <row r="1897">
      <c r="U1897" s="72"/>
    </row>
    <row r="1898">
      <c r="U1898" s="72"/>
    </row>
    <row r="1899">
      <c r="U1899" s="72"/>
    </row>
    <row r="1900">
      <c r="U1900" s="72"/>
    </row>
    <row r="1901">
      <c r="U1901" s="72"/>
    </row>
    <row r="1902">
      <c r="U1902" s="72"/>
    </row>
    <row r="1903">
      <c r="U1903" s="72"/>
    </row>
    <row r="1904">
      <c r="U1904" s="72"/>
    </row>
    <row r="1905">
      <c r="U1905" s="72"/>
    </row>
    <row r="1906">
      <c r="U1906" s="72"/>
    </row>
    <row r="1907">
      <c r="U1907" s="72"/>
    </row>
    <row r="1908">
      <c r="U1908" s="72"/>
    </row>
    <row r="1909">
      <c r="U1909" s="72"/>
    </row>
    <row r="1910">
      <c r="U1910" s="72"/>
    </row>
    <row r="1911">
      <c r="U1911" s="72"/>
    </row>
    <row r="1912">
      <c r="U1912" s="72"/>
    </row>
    <row r="1913">
      <c r="U1913" s="72"/>
    </row>
    <row r="1914">
      <c r="U1914" s="72"/>
    </row>
    <row r="1915">
      <c r="U1915" s="72"/>
    </row>
    <row r="1916">
      <c r="U1916" s="72"/>
    </row>
    <row r="1917">
      <c r="U1917" s="72"/>
    </row>
    <row r="1918">
      <c r="U1918" s="72"/>
    </row>
    <row r="1919">
      <c r="U1919" s="72"/>
    </row>
    <row r="1920">
      <c r="U1920" s="72"/>
    </row>
    <row r="1921">
      <c r="U1921" s="72"/>
    </row>
    <row r="1922">
      <c r="U1922" s="72"/>
    </row>
    <row r="1923">
      <c r="U1923" s="72"/>
    </row>
    <row r="1924">
      <c r="U1924" s="72"/>
    </row>
    <row r="1925">
      <c r="U1925" s="72"/>
    </row>
    <row r="1926">
      <c r="U1926" s="72"/>
    </row>
    <row r="1927">
      <c r="U1927" s="72"/>
    </row>
    <row r="1928">
      <c r="U1928" s="72"/>
    </row>
    <row r="1929">
      <c r="U1929" s="72"/>
    </row>
    <row r="1930">
      <c r="U1930" s="72"/>
    </row>
    <row r="1931">
      <c r="U1931" s="72"/>
    </row>
    <row r="1932">
      <c r="U1932" s="72"/>
    </row>
    <row r="1933">
      <c r="U1933" s="72"/>
    </row>
    <row r="1934">
      <c r="U1934" s="72"/>
    </row>
    <row r="1935">
      <c r="U1935" s="72"/>
    </row>
    <row r="1936">
      <c r="U1936" s="72"/>
    </row>
    <row r="1937">
      <c r="U1937" s="72"/>
    </row>
    <row r="1938">
      <c r="U1938" s="72"/>
    </row>
    <row r="1939">
      <c r="U1939" s="72"/>
    </row>
    <row r="1940">
      <c r="U1940" s="72"/>
    </row>
    <row r="1941">
      <c r="U1941" s="72"/>
    </row>
    <row r="1942">
      <c r="U1942" s="72"/>
    </row>
    <row r="1943">
      <c r="U1943" s="72"/>
    </row>
    <row r="1944">
      <c r="U1944" s="72"/>
    </row>
    <row r="1945">
      <c r="U1945" s="72"/>
    </row>
    <row r="1946">
      <c r="U1946" s="72"/>
    </row>
    <row r="1947">
      <c r="U1947" s="72"/>
    </row>
    <row r="1948">
      <c r="U1948" s="72"/>
    </row>
    <row r="1949">
      <c r="U1949" s="72"/>
    </row>
    <row r="1950">
      <c r="U1950" s="72"/>
    </row>
    <row r="1951">
      <c r="U1951" s="72"/>
    </row>
    <row r="1952">
      <c r="U1952" s="72"/>
    </row>
    <row r="1953">
      <c r="U1953" s="72"/>
    </row>
    <row r="1954">
      <c r="U1954" s="72"/>
    </row>
    <row r="1955">
      <c r="U1955" s="72"/>
    </row>
    <row r="1956">
      <c r="U1956" s="72"/>
    </row>
    <row r="1957">
      <c r="U1957" s="72"/>
    </row>
    <row r="1958">
      <c r="U1958" s="72"/>
    </row>
    <row r="1959">
      <c r="U1959" s="72"/>
    </row>
    <row r="1960">
      <c r="U1960" s="72"/>
    </row>
    <row r="1961">
      <c r="U1961" s="72"/>
    </row>
    <row r="1962">
      <c r="U1962" s="72"/>
    </row>
    <row r="1963">
      <c r="U1963" s="72"/>
    </row>
    <row r="1964">
      <c r="U1964" s="72"/>
    </row>
    <row r="1965">
      <c r="U1965" s="72"/>
    </row>
    <row r="1966">
      <c r="U1966" s="72"/>
    </row>
    <row r="1967">
      <c r="U1967" s="72"/>
    </row>
    <row r="1968">
      <c r="U1968" s="72"/>
    </row>
    <row r="1969">
      <c r="U1969" s="72"/>
    </row>
    <row r="1970">
      <c r="U1970" s="72"/>
    </row>
    <row r="1971">
      <c r="U1971" s="72"/>
    </row>
    <row r="1972">
      <c r="U1972" s="72"/>
    </row>
    <row r="1973">
      <c r="U1973" s="72"/>
    </row>
    <row r="1974">
      <c r="U1974" s="72"/>
    </row>
    <row r="1975">
      <c r="U1975" s="72"/>
    </row>
    <row r="1976">
      <c r="U1976" s="72"/>
    </row>
    <row r="1977">
      <c r="U1977" s="72"/>
    </row>
    <row r="1978">
      <c r="U1978" s="72"/>
    </row>
    <row r="1979">
      <c r="U1979" s="72"/>
    </row>
    <row r="1980">
      <c r="U1980" s="72"/>
    </row>
    <row r="1981">
      <c r="U1981" s="72"/>
    </row>
    <row r="1982">
      <c r="U1982" s="72"/>
    </row>
    <row r="1983">
      <c r="U1983" s="72"/>
    </row>
    <row r="1984">
      <c r="U1984" s="72"/>
    </row>
    <row r="1985">
      <c r="U1985" s="72"/>
    </row>
    <row r="1986">
      <c r="U1986" s="72"/>
    </row>
    <row r="1987">
      <c r="U1987" s="72"/>
    </row>
    <row r="1988">
      <c r="U1988" s="72"/>
    </row>
    <row r="1989">
      <c r="U1989" s="72"/>
    </row>
    <row r="1990">
      <c r="U1990" s="72"/>
    </row>
    <row r="1991">
      <c r="U1991" s="72"/>
    </row>
    <row r="1992">
      <c r="U1992" s="72"/>
    </row>
    <row r="1993">
      <c r="U1993" s="72"/>
    </row>
    <row r="1994">
      <c r="U1994" s="72"/>
    </row>
    <row r="1995">
      <c r="U1995" s="72"/>
    </row>
    <row r="1996">
      <c r="U1996" s="72"/>
    </row>
    <row r="1997">
      <c r="U1997" s="72"/>
    </row>
    <row r="1998">
      <c r="U1998" s="72"/>
    </row>
    <row r="1999">
      <c r="U1999" s="72"/>
    </row>
    <row r="2000">
      <c r="U2000" s="72"/>
    </row>
    <row r="2001">
      <c r="U2001" s="72"/>
    </row>
    <row r="2002">
      <c r="U2002" s="72"/>
    </row>
    <row r="2003">
      <c r="U2003" s="72"/>
    </row>
    <row r="2004">
      <c r="U2004" s="72"/>
    </row>
    <row r="2005">
      <c r="U2005" s="72"/>
    </row>
    <row r="2006">
      <c r="U2006" s="72"/>
    </row>
    <row r="2007">
      <c r="U2007" s="72"/>
    </row>
    <row r="2008">
      <c r="U2008" s="72"/>
    </row>
    <row r="2009">
      <c r="U2009" s="72"/>
    </row>
    <row r="2010">
      <c r="U2010" s="72"/>
    </row>
    <row r="2011">
      <c r="U2011" s="72"/>
    </row>
    <row r="2012">
      <c r="U2012" s="72"/>
    </row>
    <row r="2013">
      <c r="U2013" s="72"/>
    </row>
    <row r="2014">
      <c r="U2014" s="72"/>
    </row>
    <row r="2015">
      <c r="U2015" s="72"/>
    </row>
    <row r="2016">
      <c r="U2016" s="72"/>
    </row>
    <row r="2017">
      <c r="U2017" s="72"/>
    </row>
    <row r="2018">
      <c r="U2018" s="72"/>
    </row>
    <row r="2019">
      <c r="U2019" s="72"/>
    </row>
    <row r="2020">
      <c r="U2020" s="72"/>
    </row>
    <row r="2021">
      <c r="U2021" s="72"/>
    </row>
    <row r="2022">
      <c r="U2022" s="72"/>
    </row>
    <row r="2023">
      <c r="U2023" s="72"/>
    </row>
    <row r="2024">
      <c r="U2024" s="72"/>
    </row>
    <row r="2025">
      <c r="U2025" s="72"/>
    </row>
    <row r="2026">
      <c r="U2026" s="72"/>
    </row>
    <row r="2027">
      <c r="U2027" s="72"/>
    </row>
    <row r="2028">
      <c r="U2028" s="72"/>
    </row>
    <row r="2029">
      <c r="U2029" s="72"/>
    </row>
    <row r="2030">
      <c r="U2030" s="72"/>
    </row>
    <row r="2031">
      <c r="U2031" s="72"/>
    </row>
    <row r="2032">
      <c r="U2032" s="72"/>
    </row>
    <row r="2033">
      <c r="U2033" s="72"/>
    </row>
    <row r="2034">
      <c r="U2034" s="72"/>
    </row>
    <row r="2035">
      <c r="U2035" s="72"/>
    </row>
    <row r="2036">
      <c r="U2036" s="72"/>
    </row>
    <row r="2037">
      <c r="U2037" s="72"/>
    </row>
    <row r="2038">
      <c r="U2038" s="72"/>
    </row>
    <row r="2039">
      <c r="U2039" s="72"/>
    </row>
    <row r="2040">
      <c r="U2040" s="72"/>
    </row>
    <row r="2041">
      <c r="U2041" s="72"/>
    </row>
    <row r="2042">
      <c r="U2042" s="72"/>
    </row>
    <row r="2043">
      <c r="U2043" s="72"/>
    </row>
    <row r="2044">
      <c r="U2044" s="72"/>
    </row>
    <row r="2045">
      <c r="U2045" s="72"/>
    </row>
    <row r="2046">
      <c r="U2046" s="72"/>
    </row>
    <row r="2047">
      <c r="U2047" s="72"/>
    </row>
    <row r="2048">
      <c r="U2048" s="72"/>
    </row>
    <row r="2049">
      <c r="U2049" s="72"/>
    </row>
    <row r="2050">
      <c r="U2050" s="72"/>
    </row>
    <row r="2051">
      <c r="U2051" s="72"/>
    </row>
    <row r="2052">
      <c r="U2052" s="72"/>
    </row>
    <row r="2053">
      <c r="U2053" s="72"/>
    </row>
    <row r="2054">
      <c r="U2054" s="72"/>
    </row>
    <row r="2055">
      <c r="U2055" s="72"/>
    </row>
    <row r="2056">
      <c r="U2056" s="72"/>
    </row>
    <row r="2057">
      <c r="U2057" s="72"/>
    </row>
    <row r="2058">
      <c r="U2058" s="72"/>
    </row>
    <row r="2059">
      <c r="U2059" s="72"/>
    </row>
    <row r="2060">
      <c r="U2060" s="72"/>
    </row>
    <row r="2061">
      <c r="U2061" s="72"/>
    </row>
    <row r="2062">
      <c r="U2062" s="72"/>
    </row>
    <row r="2063">
      <c r="U2063" s="72"/>
    </row>
    <row r="2064">
      <c r="U2064" s="72"/>
    </row>
    <row r="2065">
      <c r="U2065" s="72"/>
    </row>
    <row r="2066">
      <c r="U2066" s="72"/>
    </row>
    <row r="2067">
      <c r="U2067" s="72"/>
    </row>
    <row r="2068">
      <c r="U2068" s="72"/>
    </row>
    <row r="2069">
      <c r="U2069" s="72"/>
    </row>
    <row r="2070">
      <c r="U2070" s="72"/>
    </row>
    <row r="2071">
      <c r="U2071" s="72"/>
    </row>
    <row r="2072">
      <c r="U2072" s="72"/>
    </row>
    <row r="2073">
      <c r="U2073" s="72"/>
    </row>
    <row r="2074">
      <c r="U2074" s="72"/>
    </row>
    <row r="2075">
      <c r="U2075" s="72"/>
    </row>
    <row r="2076">
      <c r="U2076" s="72"/>
    </row>
    <row r="2077">
      <c r="U2077" s="72"/>
    </row>
    <row r="2078">
      <c r="U2078" s="72"/>
    </row>
    <row r="2079">
      <c r="U2079" s="72"/>
    </row>
    <row r="2080">
      <c r="U2080" s="72"/>
    </row>
    <row r="2081">
      <c r="U2081" s="72"/>
    </row>
    <row r="2082">
      <c r="U2082" s="72"/>
    </row>
    <row r="2083">
      <c r="U2083" s="72"/>
    </row>
    <row r="2084">
      <c r="U2084" s="72"/>
    </row>
    <row r="2085">
      <c r="U2085" s="72"/>
    </row>
    <row r="2086">
      <c r="U2086" s="72"/>
    </row>
    <row r="2087">
      <c r="U2087" s="72"/>
    </row>
    <row r="2088">
      <c r="U2088" s="72"/>
    </row>
    <row r="2089">
      <c r="U2089" s="72"/>
    </row>
    <row r="2090">
      <c r="U2090" s="72"/>
    </row>
    <row r="2091">
      <c r="U2091" s="72"/>
    </row>
    <row r="2092">
      <c r="U2092" s="72"/>
    </row>
    <row r="2093">
      <c r="U2093" s="72"/>
    </row>
    <row r="2094">
      <c r="U2094" s="72"/>
    </row>
    <row r="2095">
      <c r="U2095" s="72"/>
    </row>
    <row r="2096">
      <c r="U2096" s="72"/>
    </row>
    <row r="2097">
      <c r="U2097" s="72"/>
    </row>
    <row r="2098">
      <c r="U2098" s="72"/>
    </row>
    <row r="2099">
      <c r="U2099" s="72"/>
    </row>
    <row r="2100">
      <c r="U2100" s="72"/>
    </row>
    <row r="2101">
      <c r="U2101" s="72"/>
    </row>
    <row r="2102">
      <c r="U2102" s="72"/>
    </row>
    <row r="2103">
      <c r="U2103" s="72"/>
    </row>
    <row r="2104">
      <c r="U2104" s="72"/>
    </row>
    <row r="2105">
      <c r="U2105" s="72"/>
    </row>
    <row r="2106">
      <c r="U2106" s="72"/>
    </row>
    <row r="2107">
      <c r="U2107" s="72"/>
    </row>
    <row r="2108">
      <c r="U2108" s="72"/>
    </row>
    <row r="2109">
      <c r="U2109" s="72"/>
    </row>
    <row r="2110">
      <c r="U2110" s="72"/>
    </row>
    <row r="2111">
      <c r="U2111" s="72"/>
    </row>
    <row r="2112">
      <c r="U2112" s="72"/>
    </row>
    <row r="2113">
      <c r="U2113" s="72"/>
    </row>
    <row r="2114">
      <c r="U2114" s="72"/>
    </row>
    <row r="2115">
      <c r="U2115" s="72"/>
    </row>
    <row r="2116">
      <c r="U2116" s="72"/>
    </row>
    <row r="2117">
      <c r="U2117" s="72"/>
    </row>
    <row r="2118">
      <c r="U2118" s="72"/>
    </row>
    <row r="2119">
      <c r="U2119" s="72"/>
    </row>
    <row r="2120">
      <c r="U2120" s="72"/>
    </row>
    <row r="2121">
      <c r="U2121" s="72"/>
    </row>
    <row r="2122">
      <c r="U2122" s="72"/>
    </row>
    <row r="2123">
      <c r="U2123" s="72"/>
    </row>
    <row r="2124">
      <c r="U2124" s="72"/>
    </row>
    <row r="2125">
      <c r="U2125" s="72"/>
    </row>
    <row r="2126">
      <c r="U2126" s="72"/>
    </row>
    <row r="2127">
      <c r="U2127" s="72"/>
    </row>
    <row r="2128">
      <c r="U2128" s="72"/>
    </row>
    <row r="2129">
      <c r="U2129" s="72"/>
    </row>
    <row r="2130">
      <c r="U2130" s="72"/>
    </row>
    <row r="2131">
      <c r="U2131" s="72"/>
    </row>
    <row r="2132">
      <c r="U2132" s="72"/>
    </row>
    <row r="2133">
      <c r="U2133" s="72"/>
    </row>
    <row r="2134">
      <c r="U2134" s="72"/>
    </row>
    <row r="2135">
      <c r="U2135" s="72"/>
    </row>
    <row r="2136">
      <c r="U2136" s="72"/>
    </row>
    <row r="2137">
      <c r="U2137" s="72"/>
    </row>
    <row r="2138">
      <c r="U2138" s="72"/>
    </row>
    <row r="2139">
      <c r="U2139" s="72"/>
    </row>
    <row r="2140">
      <c r="U2140" s="72"/>
    </row>
    <row r="2141">
      <c r="U2141" s="72"/>
    </row>
    <row r="2142">
      <c r="U2142" s="72"/>
    </row>
    <row r="2143">
      <c r="U2143" s="72"/>
    </row>
    <row r="2144">
      <c r="U2144" s="72"/>
    </row>
    <row r="2145">
      <c r="U2145" s="72"/>
    </row>
    <row r="2146">
      <c r="U2146" s="72"/>
    </row>
    <row r="2147">
      <c r="U2147" s="72"/>
    </row>
    <row r="2148">
      <c r="U2148" s="72"/>
    </row>
    <row r="2149">
      <c r="U2149" s="72"/>
    </row>
    <row r="2150">
      <c r="U2150" s="72"/>
    </row>
    <row r="2151">
      <c r="U2151" s="72"/>
    </row>
    <row r="2152">
      <c r="U2152" s="72"/>
    </row>
    <row r="2153">
      <c r="U2153" s="72"/>
    </row>
    <row r="2154">
      <c r="U2154" s="72"/>
    </row>
    <row r="2155">
      <c r="U2155" s="72"/>
    </row>
    <row r="2156">
      <c r="U2156" s="72"/>
    </row>
    <row r="2157">
      <c r="U2157" s="72"/>
    </row>
    <row r="2158">
      <c r="U2158" s="72"/>
    </row>
    <row r="2159">
      <c r="U2159" s="72"/>
    </row>
    <row r="2160">
      <c r="U2160" s="72"/>
    </row>
    <row r="2161">
      <c r="U2161" s="72"/>
    </row>
    <row r="2162">
      <c r="U2162" s="72"/>
    </row>
    <row r="2163">
      <c r="U2163" s="72"/>
    </row>
    <row r="2164">
      <c r="U2164" s="72"/>
    </row>
    <row r="2165">
      <c r="U2165" s="72"/>
    </row>
    <row r="2166">
      <c r="U2166" s="72"/>
    </row>
    <row r="2167">
      <c r="U2167" s="72"/>
    </row>
    <row r="2168">
      <c r="U2168" s="72"/>
    </row>
    <row r="2169">
      <c r="U2169" s="72"/>
    </row>
    <row r="2170">
      <c r="U2170" s="72"/>
    </row>
    <row r="2171">
      <c r="U2171" s="72"/>
    </row>
    <row r="2172">
      <c r="U2172" s="72"/>
    </row>
    <row r="2173">
      <c r="U2173" s="72"/>
    </row>
    <row r="2174">
      <c r="U2174" s="72"/>
    </row>
    <row r="2175">
      <c r="U2175" s="72"/>
    </row>
    <row r="2176">
      <c r="U2176" s="72"/>
    </row>
    <row r="2177">
      <c r="U2177" s="72"/>
    </row>
    <row r="2178">
      <c r="U2178" s="72"/>
    </row>
    <row r="2179">
      <c r="U2179" s="72"/>
    </row>
    <row r="2180">
      <c r="U2180" s="72"/>
    </row>
    <row r="2181">
      <c r="U2181" s="72"/>
    </row>
    <row r="2182">
      <c r="U2182" s="72"/>
    </row>
    <row r="2183">
      <c r="U2183" s="72"/>
    </row>
    <row r="2184">
      <c r="U2184" s="72"/>
    </row>
    <row r="2185">
      <c r="U2185" s="72"/>
    </row>
    <row r="2186">
      <c r="U2186" s="72"/>
    </row>
    <row r="2187">
      <c r="U2187" s="72"/>
    </row>
    <row r="2188">
      <c r="U2188" s="72"/>
    </row>
    <row r="2189">
      <c r="U2189" s="72"/>
    </row>
    <row r="2190">
      <c r="U2190" s="72"/>
    </row>
    <row r="2191">
      <c r="U2191" s="72"/>
    </row>
    <row r="2192">
      <c r="U2192" s="72"/>
    </row>
    <row r="2193">
      <c r="U2193" s="72"/>
    </row>
    <row r="2194">
      <c r="U2194" s="72"/>
    </row>
    <row r="2195">
      <c r="U2195" s="72"/>
    </row>
    <row r="2196">
      <c r="U2196" s="72"/>
    </row>
    <row r="2197">
      <c r="U2197" s="72"/>
    </row>
    <row r="2198">
      <c r="U2198" s="72"/>
    </row>
    <row r="2199">
      <c r="U2199" s="72"/>
    </row>
    <row r="2200">
      <c r="U2200" s="72"/>
    </row>
    <row r="2201">
      <c r="U2201" s="72"/>
    </row>
    <row r="2202">
      <c r="U2202" s="72"/>
    </row>
    <row r="2203">
      <c r="U2203" s="72"/>
    </row>
    <row r="2204">
      <c r="U2204" s="72"/>
    </row>
    <row r="2205">
      <c r="U2205" s="72"/>
    </row>
    <row r="2206">
      <c r="U2206" s="72"/>
    </row>
    <row r="2207">
      <c r="U2207" s="72"/>
    </row>
    <row r="2208">
      <c r="U2208" s="72"/>
    </row>
    <row r="2209">
      <c r="U2209" s="72"/>
    </row>
    <row r="2210">
      <c r="U2210" s="72"/>
    </row>
    <row r="2211">
      <c r="U2211" s="72"/>
    </row>
    <row r="2212">
      <c r="U2212" s="72"/>
    </row>
    <row r="2213">
      <c r="U2213" s="72"/>
    </row>
    <row r="2214">
      <c r="U2214" s="72"/>
    </row>
    <row r="2215">
      <c r="U2215" s="72"/>
    </row>
    <row r="2216">
      <c r="U2216" s="72"/>
    </row>
    <row r="2217">
      <c r="U2217" s="72"/>
    </row>
    <row r="2218">
      <c r="U2218" s="72"/>
    </row>
    <row r="2219">
      <c r="U2219" s="72"/>
    </row>
    <row r="2220">
      <c r="U2220" s="72"/>
    </row>
    <row r="2221">
      <c r="U2221" s="72"/>
    </row>
    <row r="2222">
      <c r="U2222" s="72"/>
    </row>
    <row r="2223">
      <c r="U2223" s="72"/>
    </row>
    <row r="2224">
      <c r="U2224" s="72"/>
    </row>
    <row r="2225">
      <c r="U2225" s="72"/>
    </row>
    <row r="2226">
      <c r="U2226" s="72"/>
    </row>
    <row r="2227">
      <c r="U2227" s="72"/>
    </row>
    <row r="2228">
      <c r="U2228" s="72"/>
    </row>
    <row r="2229">
      <c r="U2229" s="72"/>
    </row>
    <row r="2230">
      <c r="U2230" s="72"/>
    </row>
    <row r="2231">
      <c r="U2231" s="72"/>
    </row>
    <row r="2232">
      <c r="U2232" s="72"/>
    </row>
    <row r="2233">
      <c r="U2233" s="72"/>
    </row>
    <row r="2234">
      <c r="U2234" s="72"/>
    </row>
    <row r="2235">
      <c r="U2235" s="72"/>
    </row>
    <row r="2236">
      <c r="U2236" s="72"/>
    </row>
    <row r="2237">
      <c r="U2237" s="72"/>
    </row>
    <row r="2238">
      <c r="U2238" s="72"/>
    </row>
    <row r="2239">
      <c r="U2239" s="72"/>
    </row>
    <row r="2240">
      <c r="U2240" s="72"/>
    </row>
    <row r="2241">
      <c r="U2241" s="72"/>
    </row>
    <row r="2242">
      <c r="U2242" s="72"/>
    </row>
    <row r="2243">
      <c r="U2243" s="72"/>
    </row>
    <row r="2244">
      <c r="U2244" s="72"/>
    </row>
    <row r="2245">
      <c r="U2245" s="72"/>
    </row>
    <row r="2246">
      <c r="U2246" s="72"/>
    </row>
    <row r="2247">
      <c r="U2247" s="72"/>
    </row>
    <row r="2248">
      <c r="U2248" s="72"/>
    </row>
    <row r="2249">
      <c r="U2249" s="72"/>
    </row>
    <row r="2250">
      <c r="U2250" s="72"/>
    </row>
    <row r="2251">
      <c r="U2251" s="72"/>
    </row>
    <row r="2252">
      <c r="U2252" s="72"/>
    </row>
    <row r="2253">
      <c r="U2253" s="72"/>
    </row>
    <row r="2254">
      <c r="U2254" s="72"/>
    </row>
    <row r="2255">
      <c r="U2255" s="72"/>
    </row>
    <row r="2256">
      <c r="U2256" s="72"/>
    </row>
    <row r="2257">
      <c r="U2257" s="72"/>
    </row>
    <row r="2258">
      <c r="U2258" s="72"/>
    </row>
    <row r="2259">
      <c r="U2259" s="72"/>
    </row>
    <row r="2260">
      <c r="U2260" s="72"/>
    </row>
    <row r="2261">
      <c r="U2261" s="72"/>
    </row>
    <row r="2262">
      <c r="U2262" s="72"/>
    </row>
    <row r="2263">
      <c r="U2263" s="72"/>
    </row>
    <row r="2264">
      <c r="U2264" s="72"/>
    </row>
    <row r="2265">
      <c r="U2265" s="72"/>
    </row>
    <row r="2266">
      <c r="U2266" s="72"/>
    </row>
    <row r="2267">
      <c r="U2267" s="72"/>
    </row>
    <row r="2268">
      <c r="U2268" s="72"/>
    </row>
    <row r="2269">
      <c r="U2269" s="72"/>
    </row>
    <row r="2270">
      <c r="U2270" s="72"/>
    </row>
    <row r="2271">
      <c r="U2271" s="72"/>
    </row>
    <row r="2272">
      <c r="U2272" s="72"/>
    </row>
    <row r="2273">
      <c r="U2273" s="72"/>
    </row>
    <row r="2274">
      <c r="U2274" s="72"/>
    </row>
    <row r="2275">
      <c r="U2275" s="72"/>
    </row>
    <row r="2276">
      <c r="U2276" s="72"/>
    </row>
    <row r="2277">
      <c r="U2277" s="72"/>
    </row>
    <row r="2278">
      <c r="U2278" s="72"/>
    </row>
    <row r="2279">
      <c r="U2279" s="72"/>
    </row>
    <row r="2280">
      <c r="U2280" s="72"/>
    </row>
    <row r="2281">
      <c r="U2281" s="72"/>
    </row>
    <row r="2282">
      <c r="U2282" s="72"/>
    </row>
    <row r="2283">
      <c r="U2283" s="72"/>
    </row>
    <row r="2284">
      <c r="U2284" s="72"/>
    </row>
    <row r="2285">
      <c r="U2285" s="72"/>
    </row>
    <row r="2286">
      <c r="U2286" s="72"/>
    </row>
    <row r="2287">
      <c r="U2287" s="72"/>
    </row>
    <row r="2288">
      <c r="U2288" s="72"/>
    </row>
    <row r="2289">
      <c r="U2289" s="72"/>
    </row>
    <row r="2290">
      <c r="U2290" s="72"/>
    </row>
    <row r="2291">
      <c r="U2291" s="72"/>
    </row>
    <row r="2292">
      <c r="U2292" s="72"/>
    </row>
    <row r="2293">
      <c r="U2293" s="72"/>
    </row>
    <row r="2294">
      <c r="U2294" s="72"/>
    </row>
    <row r="2295">
      <c r="U2295" s="72"/>
    </row>
    <row r="2296">
      <c r="U2296" s="72"/>
    </row>
    <row r="2297">
      <c r="U2297" s="72"/>
    </row>
    <row r="2298">
      <c r="U2298" s="72"/>
    </row>
    <row r="2299">
      <c r="U2299" s="72"/>
    </row>
    <row r="2300">
      <c r="U2300" s="72"/>
    </row>
    <row r="2301">
      <c r="U2301" s="72"/>
    </row>
    <row r="2302">
      <c r="U2302" s="72"/>
    </row>
    <row r="2303">
      <c r="U2303" s="72"/>
    </row>
    <row r="2304">
      <c r="U2304" s="72"/>
    </row>
    <row r="2305">
      <c r="U2305" s="72"/>
    </row>
    <row r="2306">
      <c r="U2306" s="72"/>
    </row>
    <row r="2307">
      <c r="U2307" s="72"/>
    </row>
    <row r="2308">
      <c r="U2308" s="72"/>
    </row>
    <row r="2309">
      <c r="U2309" s="72"/>
    </row>
    <row r="2310">
      <c r="U2310" s="72"/>
    </row>
    <row r="2311">
      <c r="U2311" s="72"/>
    </row>
    <row r="2312">
      <c r="U2312" s="72"/>
    </row>
    <row r="2313">
      <c r="U2313" s="72"/>
    </row>
    <row r="2314">
      <c r="U2314" s="72"/>
    </row>
    <row r="2315">
      <c r="U2315" s="72"/>
    </row>
    <row r="2316">
      <c r="U2316" s="72"/>
    </row>
    <row r="2317">
      <c r="U2317" s="72"/>
    </row>
    <row r="2318">
      <c r="U2318" s="72"/>
    </row>
    <row r="2319">
      <c r="U2319" s="72"/>
    </row>
    <row r="2320">
      <c r="U2320" s="72"/>
    </row>
    <row r="2321">
      <c r="U2321" s="72"/>
    </row>
    <row r="2322">
      <c r="U2322" s="72"/>
    </row>
    <row r="2323">
      <c r="U2323" s="72"/>
    </row>
    <row r="2324">
      <c r="U2324" s="72"/>
    </row>
    <row r="2325">
      <c r="U2325" s="72"/>
    </row>
    <row r="2326">
      <c r="U2326" s="72"/>
    </row>
    <row r="2327">
      <c r="U2327" s="72"/>
    </row>
    <row r="2328">
      <c r="U2328" s="72"/>
    </row>
    <row r="2329">
      <c r="U2329" s="72"/>
    </row>
    <row r="2330">
      <c r="U2330" s="72"/>
    </row>
    <row r="2331">
      <c r="U2331" s="72"/>
    </row>
    <row r="2332">
      <c r="U2332" s="72"/>
    </row>
    <row r="2333">
      <c r="U2333" s="72"/>
    </row>
    <row r="2334">
      <c r="U2334" s="72"/>
    </row>
    <row r="2335">
      <c r="U2335" s="72"/>
    </row>
    <row r="2336">
      <c r="U2336" s="72"/>
    </row>
    <row r="2337">
      <c r="U2337" s="72"/>
    </row>
    <row r="2338">
      <c r="U2338" s="72"/>
    </row>
    <row r="2339">
      <c r="U2339" s="72"/>
    </row>
    <row r="2340">
      <c r="U2340" s="72"/>
    </row>
    <row r="2341">
      <c r="U2341" s="72"/>
    </row>
    <row r="2342">
      <c r="U2342" s="72"/>
    </row>
    <row r="2343">
      <c r="U2343" s="72"/>
    </row>
    <row r="2344">
      <c r="U2344" s="72"/>
    </row>
    <row r="2345">
      <c r="U2345" s="72"/>
    </row>
    <row r="2346">
      <c r="U2346" s="72"/>
    </row>
    <row r="2347">
      <c r="U2347" s="72"/>
    </row>
    <row r="2348">
      <c r="U2348" s="72"/>
    </row>
    <row r="2349">
      <c r="U2349" s="72"/>
    </row>
    <row r="2350">
      <c r="U2350" s="72"/>
    </row>
    <row r="2351">
      <c r="U2351" s="72"/>
    </row>
    <row r="2352">
      <c r="U2352" s="72"/>
    </row>
    <row r="2353">
      <c r="U2353" s="72"/>
    </row>
    <row r="2354">
      <c r="U2354" s="72"/>
    </row>
    <row r="2355">
      <c r="U2355" s="72"/>
    </row>
    <row r="2356">
      <c r="U2356" s="72"/>
    </row>
    <row r="2357">
      <c r="U2357" s="72"/>
    </row>
    <row r="2358">
      <c r="U2358" s="72"/>
    </row>
    <row r="2359">
      <c r="U2359" s="72"/>
    </row>
    <row r="2360">
      <c r="U2360" s="72"/>
    </row>
    <row r="2361">
      <c r="U2361" s="72"/>
    </row>
    <row r="2362">
      <c r="U2362" s="72"/>
    </row>
    <row r="2363">
      <c r="U2363" s="72"/>
    </row>
    <row r="2364">
      <c r="U2364" s="72"/>
    </row>
    <row r="2365">
      <c r="U2365" s="72"/>
    </row>
    <row r="2366">
      <c r="U2366" s="72"/>
    </row>
    <row r="2367">
      <c r="U2367" s="72"/>
    </row>
    <row r="2368">
      <c r="U2368" s="72"/>
    </row>
    <row r="2369">
      <c r="U2369" s="72"/>
    </row>
    <row r="2370">
      <c r="U2370" s="72"/>
    </row>
    <row r="2371">
      <c r="U2371" s="72"/>
    </row>
    <row r="2372">
      <c r="U2372" s="72"/>
    </row>
    <row r="2373">
      <c r="U2373" s="72"/>
    </row>
    <row r="2374">
      <c r="U2374" s="72"/>
    </row>
    <row r="2375">
      <c r="U2375" s="72"/>
    </row>
    <row r="2376">
      <c r="U2376" s="72"/>
    </row>
    <row r="2377">
      <c r="U2377" s="72"/>
    </row>
    <row r="2378">
      <c r="U2378" s="72"/>
    </row>
    <row r="2379">
      <c r="U2379" s="72"/>
    </row>
    <row r="2380">
      <c r="U2380" s="72"/>
    </row>
    <row r="2381">
      <c r="U2381" s="72"/>
    </row>
    <row r="2382">
      <c r="U2382" s="72"/>
    </row>
    <row r="2383">
      <c r="U2383" s="72"/>
    </row>
    <row r="2384">
      <c r="U2384" s="72"/>
    </row>
    <row r="2385">
      <c r="U2385" s="72"/>
    </row>
    <row r="2386">
      <c r="U2386" s="72"/>
    </row>
    <row r="2387">
      <c r="U2387" s="72"/>
    </row>
    <row r="2388">
      <c r="U2388" s="72"/>
    </row>
    <row r="2389">
      <c r="U2389" s="72"/>
    </row>
    <row r="2390">
      <c r="U2390" s="72"/>
    </row>
    <row r="2391">
      <c r="U2391" s="72"/>
    </row>
    <row r="2392">
      <c r="U2392" s="72"/>
    </row>
    <row r="2393">
      <c r="U2393" s="72"/>
    </row>
    <row r="2394">
      <c r="U2394" s="72"/>
    </row>
    <row r="2395">
      <c r="U2395" s="72"/>
    </row>
    <row r="2396">
      <c r="U2396" s="72"/>
    </row>
    <row r="2397">
      <c r="U2397" s="72"/>
    </row>
    <row r="2398">
      <c r="U2398" s="72"/>
    </row>
    <row r="2399">
      <c r="U2399" s="72"/>
    </row>
    <row r="2400">
      <c r="U2400" s="72"/>
    </row>
    <row r="2401">
      <c r="U2401" s="72"/>
    </row>
    <row r="2402">
      <c r="U2402" s="72"/>
    </row>
    <row r="2403">
      <c r="U2403" s="72"/>
    </row>
    <row r="2404">
      <c r="U2404" s="72"/>
    </row>
    <row r="2405">
      <c r="U2405" s="72"/>
    </row>
    <row r="2406">
      <c r="U2406" s="72"/>
    </row>
    <row r="2407">
      <c r="U2407" s="72"/>
    </row>
    <row r="2408">
      <c r="U2408" s="72"/>
    </row>
    <row r="2409">
      <c r="U2409" s="72"/>
    </row>
    <row r="2410">
      <c r="U2410" s="72"/>
    </row>
    <row r="2411">
      <c r="U2411" s="72"/>
    </row>
    <row r="2412">
      <c r="U2412" s="72"/>
    </row>
    <row r="2413">
      <c r="U2413" s="72"/>
    </row>
    <row r="2414">
      <c r="U2414" s="72"/>
    </row>
    <row r="2415">
      <c r="U2415" s="72"/>
    </row>
    <row r="2416">
      <c r="U2416" s="72"/>
    </row>
    <row r="2417">
      <c r="U2417" s="72"/>
    </row>
    <row r="2418">
      <c r="U2418" s="72"/>
    </row>
    <row r="2419">
      <c r="U2419" s="72"/>
    </row>
    <row r="2420">
      <c r="U2420" s="72"/>
    </row>
    <row r="2421">
      <c r="U2421" s="72"/>
    </row>
    <row r="2422">
      <c r="U2422" s="72"/>
    </row>
    <row r="2423">
      <c r="U2423" s="72"/>
    </row>
    <row r="2424">
      <c r="U2424" s="72"/>
    </row>
    <row r="2425">
      <c r="U2425" s="72"/>
    </row>
    <row r="2426">
      <c r="U2426" s="72"/>
    </row>
    <row r="2427">
      <c r="U2427" s="72"/>
    </row>
    <row r="2428">
      <c r="U2428" s="72"/>
    </row>
    <row r="2429">
      <c r="U2429" s="72"/>
    </row>
    <row r="2430">
      <c r="U2430" s="72"/>
    </row>
    <row r="2431">
      <c r="U2431" s="72"/>
    </row>
    <row r="2432">
      <c r="U2432" s="72"/>
    </row>
    <row r="2433">
      <c r="U2433" s="72"/>
    </row>
    <row r="2434">
      <c r="U2434" s="72"/>
    </row>
    <row r="2435">
      <c r="U2435" s="72"/>
    </row>
    <row r="2436">
      <c r="U2436" s="72"/>
    </row>
    <row r="2437">
      <c r="U2437" s="72"/>
    </row>
    <row r="2438">
      <c r="U2438" s="72"/>
    </row>
    <row r="2439">
      <c r="U2439" s="72"/>
    </row>
    <row r="2440">
      <c r="U2440" s="72"/>
    </row>
    <row r="2441">
      <c r="U2441" s="72"/>
    </row>
    <row r="2442">
      <c r="U2442" s="72"/>
    </row>
    <row r="2443">
      <c r="U2443" s="72"/>
    </row>
    <row r="2444">
      <c r="U2444" s="72"/>
    </row>
    <row r="2445">
      <c r="U2445" s="72"/>
    </row>
    <row r="2446">
      <c r="U2446" s="72"/>
    </row>
    <row r="2447">
      <c r="U2447" s="72"/>
    </row>
    <row r="2448">
      <c r="U2448" s="72"/>
    </row>
    <row r="2449">
      <c r="U2449" s="72"/>
    </row>
    <row r="2450">
      <c r="U2450" s="72"/>
    </row>
    <row r="2451">
      <c r="U2451" s="72"/>
    </row>
    <row r="2452">
      <c r="U2452" s="72"/>
    </row>
    <row r="2453">
      <c r="U2453" s="72"/>
    </row>
    <row r="2454">
      <c r="U2454" s="72"/>
    </row>
    <row r="2455">
      <c r="U2455" s="72"/>
    </row>
    <row r="2456">
      <c r="U2456" s="72"/>
    </row>
    <row r="2457">
      <c r="U2457" s="72"/>
    </row>
    <row r="2458">
      <c r="U2458" s="72"/>
    </row>
    <row r="2459">
      <c r="U2459" s="72"/>
    </row>
    <row r="2460">
      <c r="U2460" s="72"/>
    </row>
    <row r="2461">
      <c r="U2461" s="72"/>
    </row>
    <row r="2462">
      <c r="U2462" s="72"/>
    </row>
    <row r="2463">
      <c r="U2463" s="72"/>
    </row>
    <row r="2464">
      <c r="U2464" s="72"/>
    </row>
    <row r="2465">
      <c r="U2465" s="72"/>
    </row>
    <row r="2466">
      <c r="U2466" s="72"/>
    </row>
    <row r="2467">
      <c r="U2467" s="72"/>
    </row>
    <row r="2468">
      <c r="U2468" s="72"/>
    </row>
    <row r="2469">
      <c r="U2469" s="72"/>
    </row>
    <row r="2470">
      <c r="U2470" s="72"/>
    </row>
    <row r="2471">
      <c r="U2471" s="72"/>
    </row>
    <row r="2472">
      <c r="U2472" s="72"/>
    </row>
    <row r="2473">
      <c r="U2473" s="72"/>
    </row>
    <row r="2474">
      <c r="U2474" s="72"/>
    </row>
    <row r="2475">
      <c r="U2475" s="72"/>
    </row>
    <row r="2476">
      <c r="U2476" s="72"/>
    </row>
    <row r="2477">
      <c r="U2477" s="72"/>
    </row>
    <row r="2478">
      <c r="U2478" s="72"/>
    </row>
    <row r="2479">
      <c r="U2479" s="72"/>
    </row>
    <row r="2480">
      <c r="U2480" s="72"/>
    </row>
    <row r="2481">
      <c r="U2481" s="72"/>
    </row>
    <row r="2482">
      <c r="U2482" s="72"/>
    </row>
    <row r="2483">
      <c r="U2483" s="72"/>
    </row>
    <row r="2484">
      <c r="U2484" s="72"/>
    </row>
    <row r="2485">
      <c r="U2485" s="72"/>
    </row>
    <row r="2486">
      <c r="U2486" s="72"/>
    </row>
    <row r="2487">
      <c r="U2487" s="72"/>
    </row>
    <row r="2488">
      <c r="U2488" s="72"/>
    </row>
    <row r="2489">
      <c r="U2489" s="72"/>
    </row>
    <row r="2490">
      <c r="U2490" s="72"/>
    </row>
    <row r="2491">
      <c r="U2491" s="72"/>
    </row>
    <row r="2492">
      <c r="U2492" s="72"/>
    </row>
    <row r="2493">
      <c r="U2493" s="72"/>
    </row>
    <row r="2494">
      <c r="U2494" s="72"/>
    </row>
    <row r="2495">
      <c r="U2495" s="72"/>
    </row>
    <row r="2496">
      <c r="U2496" s="72"/>
    </row>
    <row r="2497">
      <c r="U2497" s="72"/>
    </row>
    <row r="2498">
      <c r="U2498" s="72"/>
    </row>
    <row r="2499">
      <c r="U2499" s="72"/>
    </row>
    <row r="2500">
      <c r="U2500" s="72"/>
    </row>
    <row r="2501">
      <c r="U2501" s="72"/>
    </row>
    <row r="2502">
      <c r="U2502" s="72"/>
    </row>
    <row r="2503">
      <c r="U2503" s="72"/>
    </row>
    <row r="2504">
      <c r="U2504" s="72"/>
    </row>
    <row r="2505">
      <c r="U2505" s="72"/>
    </row>
    <row r="2506">
      <c r="U2506" s="72"/>
    </row>
    <row r="2507">
      <c r="U2507" s="72"/>
    </row>
    <row r="2508">
      <c r="U2508" s="72"/>
    </row>
    <row r="2509">
      <c r="U2509" s="72"/>
    </row>
    <row r="2510">
      <c r="U2510" s="72"/>
    </row>
    <row r="2511">
      <c r="U2511" s="72"/>
    </row>
    <row r="2512">
      <c r="U2512" s="72"/>
    </row>
    <row r="2513">
      <c r="U2513" s="72"/>
    </row>
    <row r="2514">
      <c r="U2514" s="72"/>
    </row>
    <row r="2515">
      <c r="U2515" s="72"/>
    </row>
    <row r="2516">
      <c r="U2516" s="72"/>
    </row>
    <row r="2517">
      <c r="U2517" s="72"/>
    </row>
    <row r="2518">
      <c r="U2518" s="72"/>
    </row>
    <row r="2519">
      <c r="U2519" s="72"/>
    </row>
    <row r="2520">
      <c r="U2520" s="72"/>
    </row>
    <row r="2521">
      <c r="U2521" s="72"/>
    </row>
    <row r="2522">
      <c r="U2522" s="72"/>
    </row>
    <row r="2523">
      <c r="U2523" s="72"/>
    </row>
    <row r="2524">
      <c r="U2524" s="72"/>
    </row>
    <row r="2525">
      <c r="U2525" s="72"/>
    </row>
    <row r="2526">
      <c r="U2526" s="72"/>
    </row>
    <row r="2527">
      <c r="U2527" s="72"/>
    </row>
    <row r="2528">
      <c r="U2528" s="72"/>
    </row>
    <row r="2529">
      <c r="U2529" s="72"/>
    </row>
    <row r="2530">
      <c r="U2530" s="72"/>
    </row>
    <row r="2531">
      <c r="U2531" s="72"/>
    </row>
    <row r="2532">
      <c r="U2532" s="72"/>
    </row>
    <row r="2533">
      <c r="U2533" s="72"/>
    </row>
    <row r="2534">
      <c r="U2534" s="72"/>
    </row>
    <row r="2535">
      <c r="U2535" s="72"/>
    </row>
    <row r="2536">
      <c r="U2536" s="72"/>
    </row>
    <row r="2537">
      <c r="U2537" s="72"/>
    </row>
    <row r="2538">
      <c r="U2538" s="72"/>
    </row>
    <row r="2539">
      <c r="U2539" s="72"/>
    </row>
    <row r="2540">
      <c r="U2540" s="72"/>
    </row>
    <row r="2541">
      <c r="U2541" s="72"/>
    </row>
    <row r="2542">
      <c r="U2542" s="72"/>
    </row>
    <row r="2543">
      <c r="U2543" s="72"/>
    </row>
    <row r="2544">
      <c r="U2544" s="72"/>
    </row>
    <row r="2545">
      <c r="U2545" s="72"/>
    </row>
    <row r="2546">
      <c r="U2546" s="72"/>
    </row>
    <row r="2547">
      <c r="U2547" s="72"/>
    </row>
    <row r="2548">
      <c r="U2548" s="72"/>
    </row>
    <row r="2549">
      <c r="U2549" s="72"/>
    </row>
    <row r="2550">
      <c r="U2550" s="72"/>
    </row>
    <row r="2551">
      <c r="U2551" s="72"/>
    </row>
    <row r="2552">
      <c r="U2552" s="72"/>
    </row>
    <row r="2553">
      <c r="U2553" s="72"/>
    </row>
    <row r="2554">
      <c r="U2554" s="72"/>
    </row>
    <row r="2555">
      <c r="U2555" s="72"/>
    </row>
    <row r="2556">
      <c r="U2556" s="72"/>
    </row>
    <row r="2557">
      <c r="U2557" s="72"/>
    </row>
    <row r="2558">
      <c r="U2558" s="72"/>
    </row>
    <row r="2559">
      <c r="U2559" s="72"/>
    </row>
    <row r="2560">
      <c r="U2560" s="72"/>
    </row>
    <row r="2561">
      <c r="U2561" s="72"/>
    </row>
    <row r="2562">
      <c r="U2562" s="72"/>
    </row>
    <row r="2563">
      <c r="U2563" s="72"/>
    </row>
    <row r="2564">
      <c r="U2564" s="72"/>
    </row>
    <row r="2565">
      <c r="U2565" s="72"/>
    </row>
    <row r="2566">
      <c r="U2566" s="72"/>
    </row>
    <row r="2567">
      <c r="U2567" s="72"/>
    </row>
    <row r="2568">
      <c r="U2568" s="72"/>
    </row>
    <row r="2569">
      <c r="U2569" s="72"/>
    </row>
    <row r="2570">
      <c r="U2570" s="72"/>
    </row>
    <row r="2571">
      <c r="U2571" s="72"/>
    </row>
    <row r="2572">
      <c r="U2572" s="72"/>
    </row>
    <row r="2573">
      <c r="U2573" s="72"/>
    </row>
    <row r="2574">
      <c r="U2574" s="72"/>
    </row>
    <row r="2575">
      <c r="U2575" s="72"/>
    </row>
    <row r="2576">
      <c r="U2576" s="72"/>
    </row>
    <row r="2577">
      <c r="U2577" s="72"/>
    </row>
    <row r="2578">
      <c r="U2578" s="72"/>
    </row>
    <row r="2579">
      <c r="U2579" s="72"/>
    </row>
    <row r="2580">
      <c r="U2580" s="72"/>
    </row>
    <row r="2581">
      <c r="U2581" s="72"/>
    </row>
    <row r="2582">
      <c r="U2582" s="72"/>
    </row>
    <row r="2583">
      <c r="U2583" s="72"/>
    </row>
    <row r="2584">
      <c r="U2584" s="72"/>
    </row>
    <row r="2585">
      <c r="U2585" s="72"/>
    </row>
    <row r="2586">
      <c r="U2586" s="72"/>
    </row>
    <row r="2587">
      <c r="U2587" s="72"/>
    </row>
    <row r="2588">
      <c r="U2588" s="72"/>
    </row>
    <row r="2589">
      <c r="U2589" s="72"/>
    </row>
    <row r="2590">
      <c r="U2590" s="72"/>
    </row>
    <row r="2591">
      <c r="U2591" s="72"/>
    </row>
    <row r="2592">
      <c r="U2592" s="72"/>
    </row>
    <row r="2593">
      <c r="U2593" s="72"/>
    </row>
    <row r="2594">
      <c r="U2594" s="72"/>
    </row>
    <row r="2595">
      <c r="U2595" s="72"/>
    </row>
    <row r="2596">
      <c r="U2596" s="72"/>
    </row>
    <row r="2597">
      <c r="U2597" s="72"/>
    </row>
    <row r="2598">
      <c r="U2598" s="72"/>
    </row>
    <row r="2599">
      <c r="U2599" s="72"/>
    </row>
    <row r="2600">
      <c r="U2600" s="72"/>
    </row>
    <row r="2601">
      <c r="U2601" s="72"/>
    </row>
    <row r="2602">
      <c r="U2602" s="72"/>
    </row>
    <row r="2603">
      <c r="U2603" s="72"/>
    </row>
    <row r="2604">
      <c r="U2604" s="72"/>
    </row>
    <row r="2605">
      <c r="U2605" s="72"/>
    </row>
    <row r="2606">
      <c r="U2606" s="72"/>
    </row>
    <row r="2607">
      <c r="U2607" s="72"/>
    </row>
    <row r="2608">
      <c r="U2608" s="72"/>
    </row>
    <row r="2609">
      <c r="U2609" s="72"/>
    </row>
    <row r="2610">
      <c r="U2610" s="72"/>
    </row>
    <row r="2611">
      <c r="U2611" s="72"/>
    </row>
    <row r="2612">
      <c r="U2612" s="72"/>
    </row>
    <row r="2613">
      <c r="U2613" s="72"/>
    </row>
    <row r="2614">
      <c r="U2614" s="72"/>
    </row>
    <row r="2615">
      <c r="U2615" s="72"/>
    </row>
    <row r="2616">
      <c r="U2616" s="72"/>
    </row>
    <row r="2617">
      <c r="U2617" s="72"/>
    </row>
    <row r="2618">
      <c r="U2618" s="72"/>
    </row>
    <row r="2619">
      <c r="U2619" s="72"/>
    </row>
    <row r="2620">
      <c r="U2620" s="72"/>
    </row>
    <row r="2621">
      <c r="U2621" s="72"/>
    </row>
    <row r="2622">
      <c r="U2622" s="72"/>
    </row>
    <row r="2623">
      <c r="U2623" s="72"/>
    </row>
    <row r="2624">
      <c r="U2624" s="72"/>
    </row>
    <row r="2625">
      <c r="U2625" s="72"/>
    </row>
    <row r="2626">
      <c r="U2626" s="72"/>
    </row>
    <row r="2627">
      <c r="U2627" s="72"/>
    </row>
    <row r="2628">
      <c r="U2628" s="72"/>
    </row>
    <row r="2629">
      <c r="U2629" s="72"/>
    </row>
    <row r="2630">
      <c r="U2630" s="72"/>
    </row>
    <row r="2631">
      <c r="U2631" s="72"/>
    </row>
    <row r="2632">
      <c r="U2632" s="72"/>
    </row>
    <row r="2633">
      <c r="U2633" s="72"/>
    </row>
    <row r="2634">
      <c r="U2634" s="72"/>
    </row>
    <row r="2635">
      <c r="U2635" s="72"/>
    </row>
    <row r="2636">
      <c r="U2636" s="72"/>
    </row>
    <row r="2637">
      <c r="U2637" s="72"/>
    </row>
    <row r="2638">
      <c r="U2638" s="72"/>
    </row>
    <row r="2639">
      <c r="U2639" s="72"/>
    </row>
    <row r="2640">
      <c r="U2640" s="72"/>
    </row>
    <row r="2641">
      <c r="U2641" s="72"/>
    </row>
    <row r="2642">
      <c r="U2642" s="72"/>
    </row>
    <row r="2643">
      <c r="U2643" s="72"/>
    </row>
    <row r="2644">
      <c r="U2644" s="72"/>
    </row>
    <row r="2645">
      <c r="U2645" s="72"/>
    </row>
    <row r="2646">
      <c r="U2646" s="72"/>
    </row>
    <row r="2647">
      <c r="U2647" s="72"/>
    </row>
    <row r="2648">
      <c r="U2648" s="72"/>
    </row>
    <row r="2649">
      <c r="U2649" s="72"/>
    </row>
    <row r="2650">
      <c r="U2650" s="72"/>
    </row>
    <row r="2651">
      <c r="U2651" s="72"/>
    </row>
    <row r="2652">
      <c r="U2652" s="72"/>
    </row>
    <row r="2653">
      <c r="U2653" s="72"/>
    </row>
    <row r="2654">
      <c r="U2654" s="72"/>
    </row>
    <row r="2655">
      <c r="U2655" s="72"/>
    </row>
    <row r="2656">
      <c r="U2656" s="72"/>
    </row>
    <row r="2657">
      <c r="U2657" s="72"/>
    </row>
    <row r="2658">
      <c r="U2658" s="72"/>
    </row>
    <row r="2659">
      <c r="U2659" s="72"/>
    </row>
    <row r="2660">
      <c r="U2660" s="72"/>
    </row>
    <row r="2661">
      <c r="U2661" s="72"/>
    </row>
    <row r="2662">
      <c r="U2662" s="72"/>
    </row>
    <row r="2663">
      <c r="U2663" s="72"/>
    </row>
    <row r="2664">
      <c r="U2664" s="72"/>
    </row>
    <row r="2665">
      <c r="U2665" s="72"/>
    </row>
    <row r="2666">
      <c r="U2666" s="72"/>
    </row>
    <row r="2667">
      <c r="U2667" s="72"/>
    </row>
    <row r="2668">
      <c r="U2668" s="72"/>
    </row>
    <row r="2669">
      <c r="U2669" s="72"/>
    </row>
    <row r="2670">
      <c r="U2670" s="72"/>
    </row>
    <row r="2671">
      <c r="U2671" s="72"/>
    </row>
    <row r="2672">
      <c r="U2672" s="72"/>
    </row>
    <row r="2673">
      <c r="U2673" s="72"/>
    </row>
    <row r="2674">
      <c r="U2674" s="72"/>
    </row>
    <row r="2675">
      <c r="U2675" s="72"/>
    </row>
    <row r="2676">
      <c r="U2676" s="72"/>
    </row>
    <row r="2677">
      <c r="U2677" s="72"/>
    </row>
    <row r="2678">
      <c r="U2678" s="72"/>
    </row>
    <row r="2679">
      <c r="U2679" s="72"/>
    </row>
    <row r="2680">
      <c r="U2680" s="72"/>
    </row>
    <row r="2681">
      <c r="U2681" s="72"/>
    </row>
    <row r="2682">
      <c r="U2682" s="72"/>
    </row>
    <row r="2683">
      <c r="U2683" s="72"/>
    </row>
    <row r="2684">
      <c r="U2684" s="72"/>
    </row>
    <row r="2685">
      <c r="U2685" s="72"/>
    </row>
    <row r="2686">
      <c r="U2686" s="72"/>
    </row>
    <row r="2687">
      <c r="U2687" s="72"/>
    </row>
    <row r="2688">
      <c r="U2688" s="72"/>
    </row>
    <row r="2689">
      <c r="U2689" s="72"/>
    </row>
    <row r="2690">
      <c r="U2690" s="72"/>
    </row>
    <row r="2691">
      <c r="U2691" s="72"/>
    </row>
    <row r="2692">
      <c r="U2692" s="72"/>
    </row>
    <row r="2693">
      <c r="U2693" s="72"/>
    </row>
    <row r="2694">
      <c r="U2694" s="72"/>
    </row>
    <row r="2695">
      <c r="U2695" s="72"/>
    </row>
    <row r="2696">
      <c r="U2696" s="72"/>
    </row>
    <row r="2697">
      <c r="U2697" s="72"/>
    </row>
    <row r="2698">
      <c r="U2698" s="72"/>
    </row>
    <row r="2699">
      <c r="U2699" s="72"/>
    </row>
    <row r="2700">
      <c r="U2700" s="72"/>
    </row>
    <row r="2701">
      <c r="U2701" s="72"/>
    </row>
    <row r="2702">
      <c r="U2702" s="72"/>
    </row>
    <row r="2703">
      <c r="U2703" s="72"/>
    </row>
    <row r="2704">
      <c r="U2704" s="72"/>
    </row>
    <row r="2705">
      <c r="U2705" s="72"/>
    </row>
    <row r="2706">
      <c r="U2706" s="72"/>
    </row>
    <row r="2707">
      <c r="U2707" s="72"/>
    </row>
    <row r="2708">
      <c r="U2708" s="72"/>
    </row>
    <row r="2709">
      <c r="U2709" s="72"/>
    </row>
    <row r="2710">
      <c r="U2710" s="72"/>
    </row>
    <row r="2711">
      <c r="U2711" s="72"/>
    </row>
    <row r="2712">
      <c r="U2712" s="72"/>
    </row>
    <row r="2713">
      <c r="U2713" s="72"/>
    </row>
    <row r="2714">
      <c r="U2714" s="72"/>
    </row>
    <row r="2715">
      <c r="U2715" s="72"/>
    </row>
    <row r="2716">
      <c r="U2716" s="72"/>
    </row>
    <row r="2717">
      <c r="U2717" s="72"/>
    </row>
    <row r="2718">
      <c r="U2718" s="72"/>
    </row>
    <row r="2719">
      <c r="U2719" s="72"/>
    </row>
    <row r="2720">
      <c r="U2720" s="72"/>
    </row>
    <row r="2721">
      <c r="U2721" s="72"/>
    </row>
    <row r="2722">
      <c r="U2722" s="72"/>
    </row>
    <row r="2723">
      <c r="U2723" s="72"/>
    </row>
    <row r="2724">
      <c r="U2724" s="72"/>
    </row>
    <row r="2725">
      <c r="U2725" s="72"/>
    </row>
    <row r="2726">
      <c r="U2726" s="72"/>
    </row>
    <row r="2727">
      <c r="U2727" s="72"/>
    </row>
    <row r="2728">
      <c r="U2728" s="72"/>
    </row>
    <row r="2729">
      <c r="U2729" s="72"/>
    </row>
    <row r="2730">
      <c r="U2730" s="72"/>
    </row>
    <row r="2731">
      <c r="U2731" s="72"/>
    </row>
    <row r="2732">
      <c r="U2732" s="72"/>
    </row>
    <row r="2733">
      <c r="U2733" s="72"/>
    </row>
    <row r="2734">
      <c r="U2734" s="72"/>
    </row>
    <row r="2735">
      <c r="U2735" s="72"/>
    </row>
    <row r="2736">
      <c r="U2736" s="72"/>
    </row>
    <row r="2737">
      <c r="U2737" s="72"/>
    </row>
    <row r="2738">
      <c r="U2738" s="72"/>
    </row>
    <row r="2739">
      <c r="U2739" s="72"/>
    </row>
    <row r="2740">
      <c r="U2740" s="72"/>
    </row>
    <row r="2741">
      <c r="U2741" s="72"/>
    </row>
    <row r="2742">
      <c r="U2742" s="72"/>
    </row>
    <row r="2743">
      <c r="U2743" s="72"/>
    </row>
    <row r="2744">
      <c r="U2744" s="72"/>
    </row>
    <row r="2745">
      <c r="U2745" s="72"/>
    </row>
    <row r="2746">
      <c r="U2746" s="72"/>
    </row>
    <row r="2747">
      <c r="U2747" s="72"/>
    </row>
    <row r="2748">
      <c r="U2748" s="72"/>
    </row>
    <row r="2749">
      <c r="U2749" s="72"/>
    </row>
    <row r="2750">
      <c r="U2750" s="72"/>
    </row>
    <row r="2751">
      <c r="U2751" s="72"/>
    </row>
    <row r="2752">
      <c r="U2752" s="72"/>
    </row>
    <row r="2753">
      <c r="U2753" s="72"/>
    </row>
    <row r="2754">
      <c r="U2754" s="72"/>
    </row>
    <row r="2755">
      <c r="U2755" s="72"/>
    </row>
    <row r="2756">
      <c r="U2756" s="72"/>
    </row>
    <row r="2757">
      <c r="U2757" s="72"/>
    </row>
    <row r="2758">
      <c r="U2758" s="72"/>
    </row>
    <row r="2759">
      <c r="U2759" s="72"/>
    </row>
    <row r="2760">
      <c r="U2760" s="72"/>
    </row>
    <row r="2761">
      <c r="U2761" s="72"/>
    </row>
    <row r="2762">
      <c r="U2762" s="72"/>
    </row>
    <row r="2763">
      <c r="U2763" s="72"/>
    </row>
    <row r="2764">
      <c r="U2764" s="72"/>
    </row>
    <row r="2765">
      <c r="U2765" s="72"/>
    </row>
    <row r="2766">
      <c r="U2766" s="72"/>
    </row>
    <row r="2767">
      <c r="U2767" s="72"/>
    </row>
    <row r="2768">
      <c r="U2768" s="72"/>
    </row>
    <row r="2769">
      <c r="U2769" s="72"/>
    </row>
    <row r="2770">
      <c r="U2770" s="72"/>
    </row>
    <row r="2771">
      <c r="U2771" s="72"/>
    </row>
    <row r="2772">
      <c r="U2772" s="72"/>
    </row>
    <row r="2773">
      <c r="U2773" s="72"/>
    </row>
    <row r="2774">
      <c r="U2774" s="72"/>
    </row>
    <row r="2775">
      <c r="U2775" s="72"/>
    </row>
    <row r="2776">
      <c r="U2776" s="72"/>
    </row>
    <row r="2777">
      <c r="U2777" s="72"/>
    </row>
    <row r="2778">
      <c r="U2778" s="72"/>
    </row>
    <row r="2779">
      <c r="U2779" s="72"/>
    </row>
    <row r="2780">
      <c r="U2780" s="72"/>
    </row>
    <row r="2781">
      <c r="U2781" s="72"/>
    </row>
    <row r="2782">
      <c r="U2782" s="72"/>
    </row>
    <row r="2783">
      <c r="U2783" s="72"/>
    </row>
    <row r="2784">
      <c r="U2784" s="72"/>
    </row>
    <row r="2785">
      <c r="U2785" s="72"/>
    </row>
    <row r="2786">
      <c r="U2786" s="72"/>
    </row>
    <row r="2787">
      <c r="U2787" s="72"/>
    </row>
    <row r="2788">
      <c r="U2788" s="72"/>
    </row>
    <row r="2789">
      <c r="U2789" s="72"/>
    </row>
    <row r="2790">
      <c r="U2790" s="72"/>
    </row>
    <row r="2791">
      <c r="U2791" s="72"/>
    </row>
    <row r="2792">
      <c r="U2792" s="72"/>
    </row>
    <row r="2793">
      <c r="U2793" s="72"/>
    </row>
    <row r="2794">
      <c r="U2794" s="72"/>
    </row>
    <row r="2795">
      <c r="U2795" s="72"/>
    </row>
    <row r="2796">
      <c r="U2796" s="72"/>
    </row>
    <row r="2797">
      <c r="U2797" s="72"/>
    </row>
    <row r="2798">
      <c r="U2798" s="72"/>
    </row>
    <row r="2799">
      <c r="U2799" s="72"/>
    </row>
    <row r="2800">
      <c r="U2800" s="72"/>
    </row>
    <row r="2801">
      <c r="U2801" s="72"/>
    </row>
    <row r="2802">
      <c r="U2802" s="72"/>
    </row>
    <row r="2803">
      <c r="U2803" s="72"/>
    </row>
    <row r="2804">
      <c r="U2804" s="72"/>
    </row>
    <row r="2805">
      <c r="U2805" s="72"/>
    </row>
    <row r="2806">
      <c r="U2806" s="72"/>
    </row>
    <row r="2807">
      <c r="U2807" s="72"/>
    </row>
    <row r="2808">
      <c r="U2808" s="72"/>
    </row>
    <row r="2809">
      <c r="U2809" s="72"/>
    </row>
    <row r="2810">
      <c r="U2810" s="72"/>
    </row>
    <row r="2811">
      <c r="U2811" s="72"/>
    </row>
    <row r="2812">
      <c r="U2812" s="72"/>
    </row>
    <row r="2813">
      <c r="U2813" s="72"/>
    </row>
    <row r="2814">
      <c r="U2814" s="72"/>
    </row>
    <row r="2815">
      <c r="U2815" s="72"/>
    </row>
    <row r="2816">
      <c r="U2816" s="72"/>
    </row>
    <row r="2817">
      <c r="U2817" s="72"/>
    </row>
    <row r="2818">
      <c r="U2818" s="72"/>
    </row>
    <row r="2819">
      <c r="U2819" s="72"/>
    </row>
    <row r="2820">
      <c r="U2820" s="72"/>
    </row>
    <row r="2821">
      <c r="U2821" s="72"/>
    </row>
    <row r="2822">
      <c r="U2822" s="72"/>
    </row>
    <row r="2823">
      <c r="U2823" s="72"/>
    </row>
    <row r="2824">
      <c r="U2824" s="72"/>
    </row>
    <row r="2825">
      <c r="U2825" s="72"/>
    </row>
    <row r="2826">
      <c r="U2826" s="72"/>
    </row>
    <row r="2827">
      <c r="U2827" s="72"/>
    </row>
    <row r="2828">
      <c r="U2828" s="72"/>
    </row>
    <row r="2829">
      <c r="U2829" s="72"/>
    </row>
    <row r="2830">
      <c r="U2830" s="72"/>
    </row>
    <row r="2831">
      <c r="U2831" s="72"/>
    </row>
    <row r="2832">
      <c r="U2832" s="72"/>
    </row>
    <row r="2833">
      <c r="U2833" s="72"/>
    </row>
    <row r="2834">
      <c r="U2834" s="72"/>
    </row>
    <row r="2835">
      <c r="U2835" s="72"/>
    </row>
    <row r="2836">
      <c r="U2836" s="72"/>
    </row>
    <row r="2837">
      <c r="U2837" s="72"/>
    </row>
    <row r="2838">
      <c r="U2838" s="72"/>
    </row>
    <row r="2839">
      <c r="U2839" s="72"/>
    </row>
    <row r="2840">
      <c r="U2840" s="72"/>
    </row>
    <row r="2841">
      <c r="U2841" s="72"/>
    </row>
    <row r="2842">
      <c r="U2842" s="72"/>
    </row>
    <row r="2843">
      <c r="U2843" s="72"/>
    </row>
    <row r="2844">
      <c r="U2844" s="72"/>
    </row>
    <row r="2845">
      <c r="U2845" s="72"/>
    </row>
    <row r="2846">
      <c r="U2846" s="72"/>
    </row>
    <row r="2847">
      <c r="U2847" s="72"/>
    </row>
    <row r="2848">
      <c r="U2848" s="72"/>
    </row>
    <row r="2849">
      <c r="U2849" s="72"/>
    </row>
    <row r="2850">
      <c r="U2850" s="72"/>
    </row>
    <row r="2851">
      <c r="U2851" s="72"/>
    </row>
    <row r="2852">
      <c r="U2852" s="72"/>
    </row>
    <row r="2853">
      <c r="U2853" s="72"/>
    </row>
    <row r="2854">
      <c r="U2854" s="72"/>
    </row>
    <row r="2855">
      <c r="U2855" s="72"/>
    </row>
    <row r="2856">
      <c r="U2856" s="72"/>
    </row>
    <row r="2857">
      <c r="U2857" s="72"/>
    </row>
    <row r="2858">
      <c r="U2858" s="72"/>
    </row>
    <row r="2859">
      <c r="U2859" s="72"/>
    </row>
    <row r="2860">
      <c r="U2860" s="72"/>
    </row>
    <row r="2861">
      <c r="U2861" s="72"/>
    </row>
    <row r="2862">
      <c r="U2862" s="72"/>
    </row>
    <row r="2863">
      <c r="U2863" s="72"/>
    </row>
    <row r="2864">
      <c r="U2864" s="72"/>
    </row>
    <row r="2865">
      <c r="U2865" s="72"/>
    </row>
    <row r="2866">
      <c r="U2866" s="72"/>
    </row>
    <row r="2867">
      <c r="U2867" s="72"/>
    </row>
    <row r="2868">
      <c r="U2868" s="72"/>
    </row>
    <row r="2869">
      <c r="U2869" s="72"/>
    </row>
    <row r="2870">
      <c r="U2870" s="72"/>
    </row>
    <row r="2871">
      <c r="U2871" s="72"/>
    </row>
    <row r="2872">
      <c r="U2872" s="72"/>
    </row>
    <row r="2873">
      <c r="U2873" s="72"/>
    </row>
    <row r="2874">
      <c r="U2874" s="72"/>
    </row>
    <row r="2875">
      <c r="U2875" s="72"/>
    </row>
    <row r="2876">
      <c r="U2876" s="72"/>
    </row>
    <row r="2877">
      <c r="U2877" s="72"/>
    </row>
    <row r="2878">
      <c r="U2878" s="72"/>
    </row>
    <row r="2879">
      <c r="U2879" s="72"/>
    </row>
    <row r="2880">
      <c r="U2880" s="72"/>
    </row>
    <row r="2881">
      <c r="U2881" s="72"/>
    </row>
    <row r="2882">
      <c r="U2882" s="72"/>
    </row>
    <row r="2883">
      <c r="U2883" s="72"/>
    </row>
    <row r="2884">
      <c r="U2884" s="72"/>
    </row>
    <row r="2885">
      <c r="U2885" s="72"/>
    </row>
    <row r="2886">
      <c r="U2886" s="72"/>
    </row>
    <row r="2887">
      <c r="U2887" s="72"/>
    </row>
    <row r="2888">
      <c r="U2888" s="72"/>
    </row>
    <row r="2889">
      <c r="U2889" s="72"/>
    </row>
    <row r="2890">
      <c r="U2890" s="72"/>
    </row>
    <row r="2891">
      <c r="U2891" s="72"/>
    </row>
    <row r="2892">
      <c r="U2892" s="72"/>
    </row>
    <row r="2893">
      <c r="U2893" s="72"/>
    </row>
    <row r="2894">
      <c r="U2894" s="72"/>
    </row>
    <row r="2895">
      <c r="U2895" s="72"/>
    </row>
    <row r="2896">
      <c r="U2896" s="72"/>
    </row>
    <row r="2897">
      <c r="U2897" s="72"/>
    </row>
    <row r="2898">
      <c r="U2898" s="72"/>
    </row>
    <row r="2899">
      <c r="U2899" s="72"/>
    </row>
    <row r="2900">
      <c r="U2900" s="72"/>
    </row>
    <row r="2901">
      <c r="U2901" s="72"/>
    </row>
    <row r="2902">
      <c r="U2902" s="72"/>
    </row>
    <row r="2903">
      <c r="U2903" s="72"/>
    </row>
    <row r="2904">
      <c r="U2904" s="72"/>
    </row>
    <row r="2905">
      <c r="U2905" s="72"/>
    </row>
    <row r="2906">
      <c r="U2906" s="72"/>
    </row>
    <row r="2907">
      <c r="U2907" s="72"/>
    </row>
    <row r="2908">
      <c r="U2908" s="72"/>
    </row>
    <row r="2909">
      <c r="U2909" s="72"/>
    </row>
    <row r="2910">
      <c r="U2910" s="72"/>
    </row>
    <row r="2911">
      <c r="U2911" s="72"/>
    </row>
    <row r="2912">
      <c r="U2912" s="72"/>
    </row>
    <row r="2913">
      <c r="U2913" s="72"/>
    </row>
    <row r="2914">
      <c r="U2914" s="72"/>
    </row>
    <row r="2915">
      <c r="U2915" s="72"/>
    </row>
    <row r="2916">
      <c r="U2916" s="72"/>
    </row>
    <row r="2917">
      <c r="U2917" s="72"/>
    </row>
    <row r="2918">
      <c r="U2918" s="72"/>
    </row>
    <row r="2919">
      <c r="U2919" s="72"/>
    </row>
    <row r="2920">
      <c r="U2920" s="72"/>
    </row>
    <row r="2921">
      <c r="U2921" s="72"/>
    </row>
    <row r="2922">
      <c r="U2922" s="72"/>
    </row>
    <row r="2923">
      <c r="U2923" s="72"/>
    </row>
    <row r="2924">
      <c r="U2924" s="72"/>
    </row>
    <row r="2925">
      <c r="U2925" s="72"/>
    </row>
    <row r="2926">
      <c r="U2926" s="72"/>
    </row>
    <row r="2927">
      <c r="U2927" s="72"/>
    </row>
    <row r="2928">
      <c r="U2928" s="72"/>
    </row>
    <row r="2929">
      <c r="U2929" s="72"/>
    </row>
    <row r="2930">
      <c r="U2930" s="72"/>
    </row>
    <row r="2931">
      <c r="U2931" s="72"/>
    </row>
    <row r="2932">
      <c r="U2932" s="72"/>
    </row>
    <row r="2933">
      <c r="U2933" s="72"/>
    </row>
    <row r="2934">
      <c r="U2934" s="72"/>
    </row>
    <row r="2935">
      <c r="U2935" s="72"/>
    </row>
    <row r="2936">
      <c r="U2936" s="72"/>
    </row>
    <row r="2937">
      <c r="U2937" s="72"/>
    </row>
    <row r="2938">
      <c r="U2938" s="72"/>
    </row>
    <row r="2939">
      <c r="U2939" s="72"/>
    </row>
    <row r="2940">
      <c r="U2940" s="72"/>
    </row>
    <row r="2941">
      <c r="U2941" s="72"/>
    </row>
    <row r="2942">
      <c r="U2942" s="72"/>
    </row>
    <row r="2943">
      <c r="U2943" s="72"/>
    </row>
    <row r="2944">
      <c r="U2944" s="72"/>
    </row>
    <row r="2945">
      <c r="U2945" s="72"/>
    </row>
    <row r="2946">
      <c r="U2946" s="72"/>
    </row>
    <row r="2947">
      <c r="U2947" s="72"/>
    </row>
    <row r="2948">
      <c r="U2948" s="72"/>
    </row>
    <row r="2949">
      <c r="U2949" s="72"/>
    </row>
    <row r="2950">
      <c r="U2950" s="72"/>
    </row>
    <row r="2951">
      <c r="U2951" s="72"/>
    </row>
    <row r="2952">
      <c r="U2952" s="72"/>
    </row>
    <row r="2953">
      <c r="U2953" s="72"/>
    </row>
    <row r="2954">
      <c r="U2954" s="72"/>
    </row>
    <row r="2955">
      <c r="U2955" s="72"/>
    </row>
    <row r="2956">
      <c r="U2956" s="72"/>
    </row>
    <row r="2957">
      <c r="U2957" s="72"/>
    </row>
    <row r="2958">
      <c r="U2958" s="72"/>
    </row>
    <row r="2959">
      <c r="U2959" s="72"/>
    </row>
    <row r="2960">
      <c r="U2960" s="72"/>
    </row>
    <row r="2961">
      <c r="U2961" s="72"/>
    </row>
    <row r="2962">
      <c r="U2962" s="72"/>
    </row>
    <row r="2963">
      <c r="U2963" s="72"/>
    </row>
    <row r="2964">
      <c r="U2964" s="72"/>
    </row>
    <row r="2965">
      <c r="U2965" s="72"/>
    </row>
    <row r="2966">
      <c r="U2966" s="72"/>
    </row>
    <row r="2967">
      <c r="U2967" s="72"/>
    </row>
    <row r="2968">
      <c r="U2968" s="72"/>
    </row>
    <row r="2969">
      <c r="U2969" s="72"/>
    </row>
    <row r="2970">
      <c r="U2970" s="72"/>
    </row>
    <row r="2971">
      <c r="U2971" s="72"/>
    </row>
    <row r="2972">
      <c r="U2972" s="72"/>
    </row>
    <row r="2973">
      <c r="U2973" s="72"/>
    </row>
    <row r="2974">
      <c r="U2974" s="72"/>
    </row>
    <row r="2975">
      <c r="U2975" s="72"/>
    </row>
    <row r="2976">
      <c r="U2976" s="72"/>
    </row>
    <row r="2977">
      <c r="U2977" s="72"/>
    </row>
    <row r="2978">
      <c r="U2978" s="72"/>
    </row>
    <row r="2979">
      <c r="U2979" s="72"/>
    </row>
    <row r="2980">
      <c r="U2980" s="72"/>
    </row>
    <row r="2981">
      <c r="U2981" s="72"/>
    </row>
    <row r="2982">
      <c r="U2982" s="72"/>
    </row>
    <row r="2983">
      <c r="U2983" s="72"/>
    </row>
    <row r="2984">
      <c r="U2984" s="72"/>
    </row>
    <row r="2985">
      <c r="U2985" s="72"/>
    </row>
    <row r="2986">
      <c r="U2986" s="72"/>
    </row>
    <row r="2987">
      <c r="U2987" s="72"/>
    </row>
    <row r="2988">
      <c r="U2988" s="72"/>
    </row>
    <row r="2989">
      <c r="U2989" s="72"/>
    </row>
    <row r="2990">
      <c r="U2990" s="72"/>
    </row>
    <row r="2991">
      <c r="U2991" s="72"/>
    </row>
    <row r="2992">
      <c r="U2992" s="72"/>
    </row>
    <row r="2993">
      <c r="U2993" s="72"/>
    </row>
    <row r="2994">
      <c r="U2994" s="72"/>
    </row>
    <row r="2995">
      <c r="U2995" s="72"/>
    </row>
    <row r="2996">
      <c r="U2996" s="72"/>
    </row>
    <row r="2997">
      <c r="U2997" s="72"/>
    </row>
    <row r="2998">
      <c r="U2998" s="72"/>
    </row>
    <row r="2999">
      <c r="U2999" s="72"/>
    </row>
    <row r="3000">
      <c r="U3000" s="72"/>
    </row>
    <row r="3001">
      <c r="U3001" s="72"/>
    </row>
    <row r="3002">
      <c r="U3002" s="72"/>
    </row>
    <row r="3003">
      <c r="U3003" s="72"/>
    </row>
    <row r="3004">
      <c r="U3004" s="72"/>
    </row>
    <row r="3005">
      <c r="U3005" s="72"/>
    </row>
    <row r="3006">
      <c r="U3006" s="72"/>
    </row>
    <row r="3007">
      <c r="U3007" s="72"/>
    </row>
    <row r="3008">
      <c r="U3008" s="72"/>
    </row>
    <row r="3009">
      <c r="U3009" s="72"/>
    </row>
    <row r="3010">
      <c r="U3010" s="72"/>
    </row>
    <row r="3011">
      <c r="U3011" s="72"/>
    </row>
    <row r="3012">
      <c r="U3012" s="72"/>
    </row>
    <row r="3013">
      <c r="U3013" s="72"/>
    </row>
    <row r="3014">
      <c r="U3014" s="72"/>
    </row>
    <row r="3015">
      <c r="U3015" s="72"/>
    </row>
    <row r="3016">
      <c r="U3016" s="72"/>
    </row>
    <row r="3017">
      <c r="U3017" s="72"/>
    </row>
    <row r="3018">
      <c r="U3018" s="72"/>
    </row>
    <row r="3019">
      <c r="U3019" s="72"/>
    </row>
    <row r="3020">
      <c r="U3020" s="72"/>
    </row>
    <row r="3021">
      <c r="U3021" s="72"/>
    </row>
    <row r="3022">
      <c r="U3022" s="72"/>
    </row>
    <row r="3023">
      <c r="U3023" s="72"/>
    </row>
    <row r="3024">
      <c r="U3024" s="72"/>
    </row>
    <row r="3025">
      <c r="U3025" s="72"/>
    </row>
    <row r="3026">
      <c r="U3026" s="72"/>
    </row>
    <row r="3027">
      <c r="U3027" s="72"/>
    </row>
    <row r="3028">
      <c r="U3028" s="72"/>
    </row>
    <row r="3029">
      <c r="U3029" s="72"/>
    </row>
    <row r="3030">
      <c r="U3030" s="72"/>
    </row>
    <row r="3031">
      <c r="U3031" s="72"/>
    </row>
    <row r="3032">
      <c r="U3032" s="72"/>
    </row>
    <row r="3033">
      <c r="U3033" s="72"/>
    </row>
    <row r="3034">
      <c r="U3034" s="72"/>
    </row>
    <row r="3035">
      <c r="U3035" s="72"/>
    </row>
    <row r="3036">
      <c r="U3036" s="72"/>
    </row>
    <row r="3037">
      <c r="U3037" s="72"/>
    </row>
    <row r="3038">
      <c r="U3038" s="72"/>
    </row>
    <row r="3039">
      <c r="U3039" s="72"/>
    </row>
    <row r="3040">
      <c r="U3040" s="72"/>
    </row>
    <row r="3041">
      <c r="U3041" s="72"/>
    </row>
    <row r="3042">
      <c r="U3042" s="72"/>
    </row>
    <row r="3043">
      <c r="U3043" s="72"/>
    </row>
    <row r="3044">
      <c r="U3044" s="72"/>
    </row>
    <row r="3045">
      <c r="U3045" s="72"/>
    </row>
    <row r="3046">
      <c r="U3046" s="72"/>
    </row>
    <row r="3047">
      <c r="U3047" s="72"/>
    </row>
    <row r="3048">
      <c r="U3048" s="72"/>
    </row>
    <row r="3049">
      <c r="U3049" s="72"/>
    </row>
    <row r="3050">
      <c r="U3050" s="72"/>
    </row>
    <row r="3051">
      <c r="U3051" s="72"/>
    </row>
    <row r="3052">
      <c r="U3052" s="72"/>
    </row>
    <row r="3053">
      <c r="U3053" s="72"/>
    </row>
    <row r="3054">
      <c r="U3054" s="72"/>
    </row>
    <row r="3055">
      <c r="U3055" s="72"/>
    </row>
    <row r="3056">
      <c r="U3056" s="72"/>
    </row>
    <row r="3057">
      <c r="U3057" s="72"/>
    </row>
    <row r="3058">
      <c r="U3058" s="72"/>
    </row>
    <row r="3059">
      <c r="U3059" s="72"/>
    </row>
    <row r="3060">
      <c r="U3060" s="72"/>
    </row>
    <row r="3061">
      <c r="U3061" s="72"/>
    </row>
    <row r="3062">
      <c r="U3062" s="72"/>
    </row>
    <row r="3063">
      <c r="U3063" s="72"/>
    </row>
    <row r="3064">
      <c r="U3064" s="72"/>
    </row>
    <row r="3065">
      <c r="U3065" s="72"/>
    </row>
    <row r="3066">
      <c r="U3066" s="72"/>
    </row>
    <row r="3067">
      <c r="U3067" s="72"/>
    </row>
    <row r="3068">
      <c r="U3068" s="72"/>
    </row>
    <row r="3069">
      <c r="U3069" s="72"/>
    </row>
    <row r="3070">
      <c r="U3070" s="72"/>
    </row>
    <row r="3071">
      <c r="U3071" s="72"/>
    </row>
    <row r="3072">
      <c r="U3072" s="72"/>
    </row>
    <row r="3073">
      <c r="U3073" s="72"/>
    </row>
    <row r="3074">
      <c r="U3074" s="72"/>
    </row>
    <row r="3075">
      <c r="U3075" s="72"/>
    </row>
    <row r="3076">
      <c r="U3076" s="72"/>
    </row>
    <row r="3077">
      <c r="U3077" s="72"/>
    </row>
    <row r="3078">
      <c r="U3078" s="72"/>
    </row>
    <row r="3079">
      <c r="U3079" s="72"/>
    </row>
    <row r="3080">
      <c r="U3080" s="72"/>
    </row>
    <row r="3081">
      <c r="U3081" s="72"/>
    </row>
    <row r="3082">
      <c r="U3082" s="72"/>
    </row>
    <row r="3083">
      <c r="U3083" s="72"/>
    </row>
    <row r="3084">
      <c r="U3084" s="72"/>
    </row>
    <row r="3085">
      <c r="U3085" s="72"/>
    </row>
    <row r="3086">
      <c r="U3086" s="72"/>
    </row>
    <row r="3087">
      <c r="U3087" s="72"/>
    </row>
    <row r="3088">
      <c r="U3088" s="72"/>
    </row>
    <row r="3089">
      <c r="U3089" s="72"/>
    </row>
    <row r="3090">
      <c r="U3090" s="72"/>
    </row>
    <row r="3091">
      <c r="U3091" s="72"/>
    </row>
    <row r="3092">
      <c r="U3092" s="72"/>
    </row>
    <row r="3093">
      <c r="U3093" s="72"/>
    </row>
    <row r="3094">
      <c r="U3094" s="72"/>
    </row>
    <row r="3095">
      <c r="U3095" s="72"/>
    </row>
    <row r="3096">
      <c r="U3096" s="72"/>
    </row>
    <row r="3097">
      <c r="U3097" s="72"/>
    </row>
    <row r="3098">
      <c r="U3098" s="72"/>
    </row>
    <row r="3099">
      <c r="U3099" s="72"/>
    </row>
    <row r="3100">
      <c r="U3100" s="72"/>
    </row>
    <row r="3101">
      <c r="U3101" s="72"/>
    </row>
    <row r="3102">
      <c r="U3102" s="72"/>
    </row>
    <row r="3103">
      <c r="U3103" s="72"/>
    </row>
    <row r="3104">
      <c r="U3104" s="72"/>
    </row>
    <row r="3105">
      <c r="U3105" s="72"/>
    </row>
    <row r="3106">
      <c r="U3106" s="72"/>
    </row>
    <row r="3107">
      <c r="U3107" s="72"/>
    </row>
    <row r="3108">
      <c r="U3108" s="72"/>
    </row>
    <row r="3109">
      <c r="U3109" s="72"/>
    </row>
    <row r="3110">
      <c r="U3110" s="72"/>
    </row>
    <row r="3111">
      <c r="U3111" s="72"/>
    </row>
    <row r="3112">
      <c r="U3112" s="72"/>
    </row>
    <row r="3113">
      <c r="U3113" s="72"/>
    </row>
    <row r="3114">
      <c r="U3114" s="72"/>
    </row>
    <row r="3115">
      <c r="U3115" s="72"/>
    </row>
    <row r="3116">
      <c r="U3116" s="72"/>
    </row>
    <row r="3117">
      <c r="U3117" s="72"/>
    </row>
    <row r="3118">
      <c r="U3118" s="72"/>
    </row>
    <row r="3119">
      <c r="U3119" s="72"/>
    </row>
    <row r="3120">
      <c r="U3120" s="72"/>
    </row>
    <row r="3121">
      <c r="U3121" s="72"/>
    </row>
    <row r="3122">
      <c r="U3122" s="72"/>
    </row>
    <row r="3123">
      <c r="U3123" s="72"/>
    </row>
    <row r="3124">
      <c r="U3124" s="72"/>
    </row>
    <row r="3125">
      <c r="U3125" s="72"/>
    </row>
    <row r="3126">
      <c r="U3126" s="72"/>
    </row>
    <row r="3127">
      <c r="U3127" s="72"/>
    </row>
    <row r="3128">
      <c r="U3128" s="72"/>
    </row>
    <row r="3129">
      <c r="U3129" s="72"/>
    </row>
    <row r="3130">
      <c r="U3130" s="72"/>
    </row>
    <row r="3131">
      <c r="U3131" s="72"/>
    </row>
    <row r="3132">
      <c r="U3132" s="72"/>
    </row>
    <row r="3133">
      <c r="U3133" s="72"/>
    </row>
    <row r="3134">
      <c r="U3134" s="72"/>
    </row>
    <row r="3135">
      <c r="U3135" s="72"/>
    </row>
    <row r="3136">
      <c r="U3136" s="72"/>
    </row>
    <row r="3137">
      <c r="U3137" s="72"/>
    </row>
    <row r="3138">
      <c r="U3138" s="72"/>
    </row>
    <row r="3139">
      <c r="U3139" s="72"/>
    </row>
    <row r="3140">
      <c r="U3140" s="72"/>
    </row>
    <row r="3141">
      <c r="U3141" s="72"/>
    </row>
    <row r="3142">
      <c r="U3142" s="72"/>
    </row>
    <row r="3143">
      <c r="U3143" s="72"/>
    </row>
    <row r="3144">
      <c r="U3144" s="72"/>
    </row>
    <row r="3145">
      <c r="U3145" s="72"/>
    </row>
    <row r="3146">
      <c r="U3146" s="72"/>
    </row>
    <row r="3147">
      <c r="U3147" s="72"/>
    </row>
    <row r="3148">
      <c r="U3148" s="72"/>
    </row>
    <row r="3149">
      <c r="U3149" s="72"/>
    </row>
    <row r="3150">
      <c r="U3150" s="72"/>
    </row>
    <row r="3151">
      <c r="U3151" s="72"/>
    </row>
    <row r="3152">
      <c r="U3152" s="72"/>
    </row>
    <row r="3153">
      <c r="U3153" s="72"/>
    </row>
    <row r="3154">
      <c r="U3154" s="72"/>
    </row>
    <row r="3155">
      <c r="U3155" s="72"/>
    </row>
    <row r="3156">
      <c r="U3156" s="72"/>
    </row>
    <row r="3157">
      <c r="U3157" s="72"/>
    </row>
    <row r="3158">
      <c r="U3158" s="72"/>
    </row>
    <row r="3159">
      <c r="U3159" s="72"/>
    </row>
    <row r="3160">
      <c r="U3160" s="72"/>
    </row>
    <row r="3161">
      <c r="U3161" s="72"/>
    </row>
    <row r="3162">
      <c r="U3162" s="72"/>
    </row>
    <row r="3163">
      <c r="U3163" s="72"/>
    </row>
    <row r="3164">
      <c r="U3164" s="72"/>
    </row>
    <row r="3165">
      <c r="U3165" s="72"/>
    </row>
    <row r="3166">
      <c r="U3166" s="72"/>
    </row>
    <row r="3167">
      <c r="U3167" s="72"/>
    </row>
    <row r="3168">
      <c r="U3168" s="72"/>
    </row>
    <row r="3169">
      <c r="U3169" s="72"/>
    </row>
    <row r="3170">
      <c r="U3170" s="72"/>
    </row>
    <row r="3171">
      <c r="U3171" s="72"/>
    </row>
    <row r="3172">
      <c r="U3172" s="72"/>
    </row>
    <row r="3173">
      <c r="U3173" s="72"/>
    </row>
    <row r="3174">
      <c r="U3174" s="72"/>
    </row>
    <row r="3175">
      <c r="U3175" s="72"/>
    </row>
    <row r="3176">
      <c r="U3176" s="72"/>
    </row>
    <row r="3177">
      <c r="U3177" s="72"/>
    </row>
    <row r="3178">
      <c r="U3178" s="72"/>
    </row>
    <row r="3179">
      <c r="U3179" s="72"/>
    </row>
    <row r="3180">
      <c r="U3180" s="72"/>
    </row>
    <row r="3181">
      <c r="U3181" s="72"/>
    </row>
    <row r="3182">
      <c r="U3182" s="72"/>
    </row>
    <row r="3183">
      <c r="U3183" s="72"/>
    </row>
    <row r="3184">
      <c r="U3184" s="72"/>
    </row>
    <row r="3185">
      <c r="U3185" s="72"/>
    </row>
    <row r="3186">
      <c r="U3186" s="72"/>
    </row>
    <row r="3187">
      <c r="U3187" s="72"/>
    </row>
    <row r="3188">
      <c r="U3188" s="72"/>
    </row>
    <row r="3189">
      <c r="U3189" s="72"/>
    </row>
    <row r="3190">
      <c r="U3190" s="72"/>
    </row>
    <row r="3191">
      <c r="U3191" s="72"/>
    </row>
    <row r="3192">
      <c r="U3192" s="72"/>
    </row>
    <row r="3193">
      <c r="U3193" s="72"/>
    </row>
    <row r="3194">
      <c r="U3194" s="72"/>
    </row>
    <row r="3195">
      <c r="U3195" s="72"/>
    </row>
    <row r="3196">
      <c r="U3196" s="72"/>
    </row>
    <row r="3197">
      <c r="U3197" s="72"/>
    </row>
    <row r="3198">
      <c r="U3198" s="72"/>
    </row>
    <row r="3199">
      <c r="U3199" s="72"/>
    </row>
    <row r="3200">
      <c r="U3200" s="72"/>
    </row>
    <row r="3201">
      <c r="U3201" s="72"/>
    </row>
    <row r="3202">
      <c r="U3202" s="72"/>
    </row>
    <row r="3203">
      <c r="U3203" s="72"/>
    </row>
    <row r="3204">
      <c r="U3204" s="72"/>
    </row>
    <row r="3205">
      <c r="U3205" s="72"/>
    </row>
    <row r="3206">
      <c r="U3206" s="72"/>
    </row>
    <row r="3207">
      <c r="U3207" s="72"/>
    </row>
    <row r="3208">
      <c r="U3208" s="72"/>
    </row>
    <row r="3209">
      <c r="U3209" s="72"/>
    </row>
    <row r="3210">
      <c r="U3210" s="72"/>
    </row>
    <row r="3211">
      <c r="U3211" s="72"/>
    </row>
    <row r="3212">
      <c r="U3212" s="72"/>
    </row>
    <row r="3213">
      <c r="U3213" s="72"/>
    </row>
    <row r="3214">
      <c r="U3214" s="72"/>
    </row>
    <row r="3215">
      <c r="U3215" s="72"/>
    </row>
    <row r="3216">
      <c r="U3216" s="72"/>
    </row>
    <row r="3217">
      <c r="U3217" s="72"/>
    </row>
    <row r="3218">
      <c r="U3218" s="72"/>
    </row>
    <row r="3219">
      <c r="U3219" s="72"/>
    </row>
    <row r="3220">
      <c r="U3220" s="72"/>
    </row>
    <row r="3221">
      <c r="U3221" s="72"/>
    </row>
    <row r="3222">
      <c r="U3222" s="72"/>
    </row>
    <row r="3223">
      <c r="U3223" s="72"/>
    </row>
    <row r="3224">
      <c r="U3224" s="72"/>
    </row>
    <row r="3225">
      <c r="U3225" s="72"/>
    </row>
    <row r="3226">
      <c r="U3226" s="72"/>
    </row>
    <row r="3227">
      <c r="U3227" s="72"/>
    </row>
    <row r="3228">
      <c r="U3228" s="72"/>
    </row>
    <row r="3229">
      <c r="U3229" s="72"/>
    </row>
    <row r="3230">
      <c r="U3230" s="72"/>
    </row>
    <row r="3231">
      <c r="U3231" s="72"/>
    </row>
    <row r="3232">
      <c r="U3232" s="72"/>
    </row>
    <row r="3233">
      <c r="U3233" s="72"/>
    </row>
    <row r="3234">
      <c r="U3234" s="72"/>
    </row>
    <row r="3235">
      <c r="U3235" s="72"/>
    </row>
    <row r="3236">
      <c r="U3236" s="72"/>
    </row>
    <row r="3237">
      <c r="U3237" s="72"/>
    </row>
    <row r="3238">
      <c r="U3238" s="72"/>
    </row>
    <row r="3239">
      <c r="U3239" s="72"/>
    </row>
    <row r="3240">
      <c r="U3240" s="72"/>
    </row>
    <row r="3241">
      <c r="U3241" s="72"/>
    </row>
    <row r="3242">
      <c r="U3242" s="72"/>
    </row>
    <row r="3243">
      <c r="U3243" s="72"/>
    </row>
    <row r="3244">
      <c r="U3244" s="72"/>
    </row>
    <row r="3245">
      <c r="U3245" s="72"/>
    </row>
    <row r="3246">
      <c r="U3246" s="72"/>
    </row>
    <row r="3247">
      <c r="U3247" s="72"/>
    </row>
    <row r="3248">
      <c r="U3248" s="72"/>
    </row>
    <row r="3249">
      <c r="U3249" s="72"/>
    </row>
    <row r="3250">
      <c r="U3250" s="72"/>
    </row>
    <row r="3251">
      <c r="U3251" s="72"/>
    </row>
    <row r="3252">
      <c r="U3252" s="72"/>
    </row>
    <row r="3253">
      <c r="U3253" s="72"/>
    </row>
    <row r="3254">
      <c r="U3254" s="72"/>
    </row>
    <row r="3255">
      <c r="U3255" s="72"/>
    </row>
    <row r="3256">
      <c r="U3256" s="72"/>
    </row>
    <row r="3257">
      <c r="U3257" s="72"/>
    </row>
    <row r="3258">
      <c r="U3258" s="72"/>
    </row>
    <row r="3259">
      <c r="U3259" s="72"/>
    </row>
    <row r="3260">
      <c r="U3260" s="72"/>
    </row>
    <row r="3261">
      <c r="U3261" s="72"/>
    </row>
    <row r="3262">
      <c r="U3262" s="72"/>
    </row>
    <row r="3263">
      <c r="U3263" s="72"/>
    </row>
    <row r="3264">
      <c r="U3264" s="72"/>
    </row>
    <row r="3265">
      <c r="U3265" s="72"/>
    </row>
    <row r="3266">
      <c r="U3266" s="72"/>
    </row>
    <row r="3267">
      <c r="U3267" s="72"/>
    </row>
    <row r="3268">
      <c r="U3268" s="72"/>
    </row>
    <row r="3269">
      <c r="U3269" s="72"/>
    </row>
    <row r="3270">
      <c r="U3270" s="72"/>
    </row>
    <row r="3271">
      <c r="U3271" s="72"/>
    </row>
    <row r="3272">
      <c r="U3272" s="72"/>
    </row>
    <row r="3273">
      <c r="U3273" s="72"/>
    </row>
    <row r="3274">
      <c r="U3274" s="72"/>
    </row>
    <row r="3275">
      <c r="U3275" s="72"/>
    </row>
    <row r="3276">
      <c r="U3276" s="72"/>
    </row>
    <row r="3277">
      <c r="U3277" s="72"/>
    </row>
    <row r="3278">
      <c r="U3278" s="72"/>
    </row>
    <row r="3279">
      <c r="U3279" s="72"/>
    </row>
    <row r="3280">
      <c r="U3280" s="72"/>
    </row>
    <row r="3281">
      <c r="U3281" s="72"/>
    </row>
    <row r="3282">
      <c r="U3282" s="72"/>
    </row>
    <row r="3283">
      <c r="U3283" s="72"/>
    </row>
    <row r="3284">
      <c r="U3284" s="72"/>
    </row>
    <row r="3285">
      <c r="U3285" s="72"/>
    </row>
    <row r="3286">
      <c r="U3286" s="72"/>
    </row>
    <row r="3287">
      <c r="U3287" s="72"/>
    </row>
    <row r="3288">
      <c r="U3288" s="72"/>
    </row>
    <row r="3289">
      <c r="U3289" s="72"/>
    </row>
    <row r="3290">
      <c r="U3290" s="72"/>
    </row>
    <row r="3291">
      <c r="U3291" s="72"/>
    </row>
    <row r="3292">
      <c r="U3292" s="72"/>
    </row>
    <row r="3293">
      <c r="U3293" s="72"/>
    </row>
    <row r="3294">
      <c r="U3294" s="72"/>
    </row>
    <row r="3295">
      <c r="U3295" s="72"/>
    </row>
    <row r="3296">
      <c r="U3296" s="72"/>
    </row>
    <row r="3297">
      <c r="U3297" s="72"/>
    </row>
    <row r="3298">
      <c r="U3298" s="72"/>
    </row>
    <row r="3299">
      <c r="U3299" s="72"/>
    </row>
    <row r="3300">
      <c r="U3300" s="72"/>
    </row>
    <row r="3301">
      <c r="U3301" s="72"/>
    </row>
    <row r="3302">
      <c r="U3302" s="72"/>
    </row>
    <row r="3303">
      <c r="U3303" s="72"/>
    </row>
    <row r="3304">
      <c r="U3304" s="72"/>
    </row>
    <row r="3305">
      <c r="U3305" s="72"/>
    </row>
    <row r="3306">
      <c r="U3306" s="72"/>
    </row>
    <row r="3307">
      <c r="U3307" s="72"/>
    </row>
    <row r="3308">
      <c r="U3308" s="72"/>
    </row>
    <row r="3309">
      <c r="U3309" s="72"/>
    </row>
    <row r="3310">
      <c r="U3310" s="72"/>
    </row>
    <row r="3311">
      <c r="U3311" s="72"/>
    </row>
    <row r="3312">
      <c r="U3312" s="72"/>
    </row>
    <row r="3313">
      <c r="U3313" s="72"/>
    </row>
    <row r="3314">
      <c r="U3314" s="72"/>
    </row>
    <row r="3315">
      <c r="U3315" s="72"/>
    </row>
    <row r="3316">
      <c r="U3316" s="72"/>
    </row>
    <row r="3317">
      <c r="U3317" s="72"/>
    </row>
    <row r="3318">
      <c r="U3318" s="72"/>
    </row>
    <row r="3319">
      <c r="U3319" s="72"/>
    </row>
    <row r="3320">
      <c r="U3320" s="72"/>
    </row>
    <row r="3321">
      <c r="U3321" s="72"/>
    </row>
    <row r="3322">
      <c r="U3322" s="72"/>
    </row>
    <row r="3323">
      <c r="U3323" s="72"/>
    </row>
    <row r="3324">
      <c r="U3324" s="72"/>
    </row>
    <row r="3325">
      <c r="U3325" s="72"/>
    </row>
    <row r="3326">
      <c r="U3326" s="72"/>
    </row>
    <row r="3327">
      <c r="U3327" s="72"/>
    </row>
    <row r="3328">
      <c r="U3328" s="72"/>
    </row>
    <row r="3329">
      <c r="U3329" s="72"/>
    </row>
    <row r="3330">
      <c r="U3330" s="72"/>
    </row>
    <row r="3331">
      <c r="U3331" s="72"/>
    </row>
    <row r="3332">
      <c r="U3332" s="72"/>
    </row>
    <row r="3333">
      <c r="U3333" s="72"/>
    </row>
    <row r="3334">
      <c r="U3334" s="72"/>
    </row>
    <row r="3335">
      <c r="U3335" s="72"/>
    </row>
    <row r="3336">
      <c r="U3336" s="72"/>
    </row>
    <row r="3337">
      <c r="U3337" s="72"/>
    </row>
    <row r="3338">
      <c r="U3338" s="72"/>
    </row>
    <row r="3339">
      <c r="U3339" s="72"/>
    </row>
    <row r="3340">
      <c r="U3340" s="72"/>
    </row>
    <row r="3341">
      <c r="U3341" s="72"/>
    </row>
    <row r="3342">
      <c r="U3342" s="72"/>
    </row>
    <row r="3343">
      <c r="U3343" s="72"/>
    </row>
    <row r="3344">
      <c r="U3344" s="72"/>
    </row>
    <row r="3345">
      <c r="U3345" s="72"/>
    </row>
    <row r="3346">
      <c r="U3346" s="72"/>
    </row>
    <row r="3347">
      <c r="U3347" s="72"/>
    </row>
    <row r="3348">
      <c r="U3348" s="72"/>
    </row>
    <row r="3349">
      <c r="U3349" s="72"/>
    </row>
    <row r="3350">
      <c r="U3350" s="72"/>
    </row>
    <row r="3351">
      <c r="U3351" s="72"/>
    </row>
    <row r="3352">
      <c r="U3352" s="72"/>
    </row>
    <row r="3353">
      <c r="U3353" s="72"/>
    </row>
    <row r="3354">
      <c r="U3354" s="72"/>
    </row>
    <row r="3355">
      <c r="U3355" s="72"/>
    </row>
    <row r="3356">
      <c r="U3356" s="72"/>
    </row>
    <row r="3357">
      <c r="U3357" s="72"/>
    </row>
    <row r="3358">
      <c r="U3358" s="72"/>
    </row>
    <row r="3359">
      <c r="U3359" s="72"/>
    </row>
    <row r="3360">
      <c r="U3360" s="72"/>
    </row>
    <row r="3361">
      <c r="U3361" s="72"/>
    </row>
    <row r="3362">
      <c r="U3362" s="72"/>
    </row>
    <row r="3363">
      <c r="U3363" s="72"/>
    </row>
    <row r="3364">
      <c r="U3364" s="72"/>
    </row>
    <row r="3365">
      <c r="U3365" s="72"/>
    </row>
    <row r="3366">
      <c r="U3366" s="72"/>
    </row>
    <row r="3367">
      <c r="U3367" s="72"/>
    </row>
    <row r="3368">
      <c r="U3368" s="72"/>
    </row>
    <row r="3369">
      <c r="U3369" s="72"/>
    </row>
    <row r="3370">
      <c r="U3370" s="72"/>
    </row>
    <row r="3371">
      <c r="U3371" s="72"/>
    </row>
    <row r="3372">
      <c r="U3372" s="72"/>
    </row>
    <row r="3373">
      <c r="U3373" s="72"/>
    </row>
    <row r="3374">
      <c r="U3374" s="72"/>
    </row>
    <row r="3375">
      <c r="U3375" s="72"/>
    </row>
    <row r="3376">
      <c r="U3376" s="72"/>
    </row>
    <row r="3377">
      <c r="U3377" s="72"/>
    </row>
    <row r="3378">
      <c r="U3378" s="72"/>
    </row>
    <row r="3379">
      <c r="U3379" s="72"/>
    </row>
    <row r="3380">
      <c r="U3380" s="72"/>
    </row>
    <row r="3381">
      <c r="U3381" s="72"/>
    </row>
    <row r="3382">
      <c r="U3382" s="72"/>
    </row>
    <row r="3383">
      <c r="U3383" s="72"/>
    </row>
    <row r="3384">
      <c r="U3384" s="72"/>
    </row>
    <row r="3385">
      <c r="U3385" s="72"/>
    </row>
    <row r="3386">
      <c r="U3386" s="72"/>
    </row>
    <row r="3387">
      <c r="U3387" s="72"/>
    </row>
    <row r="3388">
      <c r="U3388" s="72"/>
    </row>
    <row r="3389">
      <c r="U3389" s="72"/>
    </row>
    <row r="3390">
      <c r="U3390" s="72"/>
    </row>
    <row r="3391">
      <c r="U3391" s="72"/>
    </row>
    <row r="3392">
      <c r="U3392" s="72"/>
    </row>
    <row r="3393">
      <c r="U3393" s="72"/>
    </row>
    <row r="3394">
      <c r="U3394" s="72"/>
    </row>
    <row r="3395">
      <c r="U3395" s="72"/>
    </row>
    <row r="3396">
      <c r="U3396" s="72"/>
    </row>
    <row r="3397">
      <c r="U3397" s="72"/>
    </row>
    <row r="3398">
      <c r="U3398" s="72"/>
    </row>
    <row r="3399">
      <c r="U3399" s="72"/>
    </row>
    <row r="3400">
      <c r="U3400" s="72"/>
    </row>
    <row r="3401">
      <c r="U3401" s="72"/>
    </row>
    <row r="3402">
      <c r="U3402" s="72"/>
    </row>
    <row r="3403">
      <c r="U3403" s="72"/>
    </row>
    <row r="3404">
      <c r="U3404" s="72"/>
    </row>
    <row r="3405">
      <c r="U3405" s="72"/>
    </row>
    <row r="3406">
      <c r="U3406" s="72"/>
    </row>
    <row r="3407">
      <c r="U3407" s="72"/>
    </row>
    <row r="3408">
      <c r="U3408" s="72"/>
    </row>
    <row r="3409">
      <c r="U3409" s="72"/>
    </row>
    <row r="3410">
      <c r="U3410" s="72"/>
    </row>
    <row r="3411">
      <c r="U3411" s="72"/>
    </row>
    <row r="3412">
      <c r="U3412" s="72"/>
    </row>
    <row r="3413">
      <c r="U3413" s="72"/>
    </row>
    <row r="3414">
      <c r="U3414" s="72"/>
    </row>
    <row r="3415">
      <c r="U3415" s="72"/>
    </row>
    <row r="3416">
      <c r="U3416" s="72"/>
    </row>
    <row r="3417">
      <c r="U3417" s="72"/>
    </row>
    <row r="3418">
      <c r="U3418" s="72"/>
    </row>
    <row r="3419">
      <c r="U3419" s="72"/>
    </row>
    <row r="3420">
      <c r="U3420" s="72"/>
    </row>
    <row r="3421">
      <c r="U3421" s="72"/>
    </row>
    <row r="3422">
      <c r="U3422" s="72"/>
    </row>
    <row r="3423">
      <c r="U3423" s="72"/>
    </row>
    <row r="3424">
      <c r="U3424" s="72"/>
    </row>
    <row r="3425">
      <c r="U3425" s="72"/>
    </row>
    <row r="3426">
      <c r="U3426" s="72"/>
    </row>
    <row r="3427">
      <c r="U3427" s="72"/>
    </row>
    <row r="3428">
      <c r="U3428" s="72"/>
    </row>
    <row r="3429">
      <c r="U3429" s="72"/>
    </row>
    <row r="3430">
      <c r="U3430" s="72"/>
    </row>
    <row r="3431">
      <c r="U3431" s="72"/>
    </row>
    <row r="3432">
      <c r="U3432" s="72"/>
    </row>
    <row r="3433">
      <c r="U3433" s="72"/>
    </row>
    <row r="3434">
      <c r="U3434" s="72"/>
    </row>
    <row r="3435">
      <c r="U3435" s="72"/>
    </row>
    <row r="3436">
      <c r="U3436" s="72"/>
    </row>
    <row r="3437">
      <c r="U3437" s="72"/>
    </row>
    <row r="3438">
      <c r="U3438" s="72"/>
    </row>
    <row r="3439">
      <c r="U3439" s="72"/>
    </row>
    <row r="3440">
      <c r="U3440" s="72"/>
    </row>
    <row r="3441">
      <c r="U3441" s="72"/>
    </row>
    <row r="3442">
      <c r="U3442" s="72"/>
    </row>
    <row r="3443">
      <c r="U3443" s="72"/>
    </row>
    <row r="3444">
      <c r="U3444" s="72"/>
    </row>
    <row r="3445">
      <c r="U3445" s="72"/>
    </row>
    <row r="3446">
      <c r="U3446" s="72"/>
    </row>
    <row r="3447">
      <c r="U3447" s="72"/>
    </row>
    <row r="3448">
      <c r="U3448" s="72"/>
    </row>
    <row r="3449">
      <c r="U3449" s="72"/>
    </row>
    <row r="3450">
      <c r="U3450" s="72"/>
    </row>
    <row r="3451">
      <c r="U3451" s="72"/>
    </row>
    <row r="3452">
      <c r="U3452" s="72"/>
    </row>
    <row r="3453">
      <c r="U3453" s="72"/>
    </row>
    <row r="3454">
      <c r="U3454" s="72"/>
    </row>
    <row r="3455">
      <c r="U3455" s="72"/>
    </row>
    <row r="3456">
      <c r="U3456" s="72"/>
    </row>
    <row r="3457">
      <c r="U3457" s="72"/>
    </row>
    <row r="3458">
      <c r="U3458" s="72"/>
    </row>
    <row r="3459">
      <c r="U3459" s="72"/>
    </row>
    <row r="3460">
      <c r="U3460" s="72"/>
    </row>
    <row r="3461">
      <c r="U3461" s="72"/>
    </row>
    <row r="3462">
      <c r="U3462" s="72"/>
    </row>
    <row r="3463">
      <c r="U3463" s="72"/>
    </row>
    <row r="3464">
      <c r="U3464" s="72"/>
    </row>
    <row r="3465">
      <c r="U3465" s="72"/>
    </row>
    <row r="3466">
      <c r="U3466" s="72"/>
    </row>
    <row r="3467">
      <c r="U3467" s="72"/>
    </row>
    <row r="3468">
      <c r="U3468" s="72"/>
    </row>
    <row r="3469">
      <c r="U3469" s="72"/>
    </row>
    <row r="3470">
      <c r="U3470" s="72"/>
    </row>
    <row r="3471">
      <c r="U3471" s="72"/>
    </row>
    <row r="3472">
      <c r="U3472" s="72"/>
    </row>
    <row r="3473">
      <c r="U3473" s="72"/>
    </row>
    <row r="3474">
      <c r="U3474" s="72"/>
    </row>
    <row r="3475">
      <c r="U3475" s="72"/>
    </row>
    <row r="3476">
      <c r="U3476" s="72"/>
    </row>
    <row r="3477">
      <c r="U3477" s="72"/>
    </row>
    <row r="3478">
      <c r="U3478" s="72"/>
    </row>
    <row r="3479">
      <c r="U3479" s="72"/>
    </row>
    <row r="3480">
      <c r="U3480" s="72"/>
    </row>
    <row r="3481">
      <c r="U3481" s="72"/>
    </row>
    <row r="3482">
      <c r="U3482" s="72"/>
    </row>
    <row r="3483">
      <c r="U3483" s="72"/>
    </row>
    <row r="3484">
      <c r="U3484" s="72"/>
    </row>
    <row r="3485">
      <c r="U3485" s="72"/>
    </row>
    <row r="3486">
      <c r="U3486" s="72"/>
    </row>
    <row r="3487">
      <c r="U3487" s="72"/>
    </row>
    <row r="3488">
      <c r="U3488" s="72"/>
    </row>
    <row r="3489">
      <c r="U3489" s="72"/>
    </row>
    <row r="3490">
      <c r="U3490" s="72"/>
    </row>
    <row r="3491">
      <c r="U3491" s="72"/>
    </row>
    <row r="3492">
      <c r="U3492" s="72"/>
    </row>
    <row r="3493">
      <c r="U3493" s="72"/>
    </row>
    <row r="3494">
      <c r="U3494" s="72"/>
    </row>
    <row r="3495">
      <c r="U3495" s="72"/>
    </row>
    <row r="3496">
      <c r="U3496" s="72"/>
    </row>
    <row r="3497">
      <c r="U3497" s="72"/>
    </row>
    <row r="3498">
      <c r="U3498" s="72"/>
    </row>
    <row r="3499">
      <c r="U3499" s="72"/>
    </row>
    <row r="3500">
      <c r="U3500" s="72"/>
    </row>
    <row r="3501">
      <c r="U3501" s="72"/>
    </row>
    <row r="3502">
      <c r="U3502" s="72"/>
    </row>
    <row r="3503">
      <c r="U3503" s="72"/>
    </row>
    <row r="3504">
      <c r="U3504" s="72"/>
    </row>
    <row r="3505">
      <c r="U3505" s="72"/>
    </row>
    <row r="3506">
      <c r="U3506" s="72"/>
    </row>
    <row r="3507">
      <c r="U3507" s="72"/>
    </row>
    <row r="3508">
      <c r="U3508" s="72"/>
    </row>
    <row r="3509">
      <c r="U3509" s="72"/>
    </row>
    <row r="3510">
      <c r="U3510" s="72"/>
    </row>
    <row r="3511">
      <c r="U3511" s="72"/>
    </row>
    <row r="3512">
      <c r="U3512" s="72"/>
    </row>
    <row r="3513">
      <c r="U3513" s="72"/>
    </row>
    <row r="3514">
      <c r="U3514" s="72"/>
    </row>
    <row r="3515">
      <c r="U3515" s="72"/>
    </row>
    <row r="3516">
      <c r="U3516" s="72"/>
    </row>
    <row r="3517">
      <c r="U3517" s="72"/>
    </row>
    <row r="3518">
      <c r="U3518" s="72"/>
    </row>
    <row r="3519">
      <c r="U3519" s="72"/>
    </row>
    <row r="3520">
      <c r="U3520" s="72"/>
    </row>
    <row r="3521">
      <c r="U3521" s="72"/>
    </row>
    <row r="3522">
      <c r="U3522" s="72"/>
    </row>
    <row r="3523">
      <c r="U3523" s="72"/>
    </row>
    <row r="3524">
      <c r="U3524" s="72"/>
    </row>
    <row r="3525">
      <c r="U3525" s="72"/>
    </row>
    <row r="3526">
      <c r="U3526" s="72"/>
    </row>
    <row r="3527">
      <c r="U3527" s="72"/>
    </row>
    <row r="3528">
      <c r="U3528" s="72"/>
    </row>
    <row r="3529">
      <c r="U3529" s="72"/>
    </row>
    <row r="3530">
      <c r="U3530" s="72"/>
    </row>
    <row r="3531">
      <c r="U3531" s="72"/>
    </row>
    <row r="3532">
      <c r="U3532" s="72"/>
    </row>
    <row r="3533">
      <c r="U3533" s="72"/>
    </row>
    <row r="3534">
      <c r="U3534" s="72"/>
    </row>
    <row r="3535">
      <c r="U3535" s="72"/>
    </row>
    <row r="3536">
      <c r="U3536" s="72"/>
    </row>
    <row r="3537">
      <c r="U3537" s="72"/>
    </row>
    <row r="3538">
      <c r="U3538" s="72"/>
    </row>
    <row r="3539">
      <c r="U3539" s="72"/>
    </row>
    <row r="3540">
      <c r="U3540" s="72"/>
    </row>
    <row r="3541">
      <c r="U3541" s="72"/>
    </row>
    <row r="3542">
      <c r="U3542" s="72"/>
    </row>
    <row r="3543">
      <c r="U3543" s="72"/>
    </row>
    <row r="3544">
      <c r="U3544" s="72"/>
    </row>
    <row r="3545">
      <c r="U3545" s="72"/>
    </row>
    <row r="3546">
      <c r="U3546" s="72"/>
    </row>
    <row r="3547">
      <c r="U3547" s="72"/>
    </row>
    <row r="3548">
      <c r="U3548" s="72"/>
    </row>
    <row r="3549">
      <c r="U3549" s="72"/>
    </row>
    <row r="3550">
      <c r="U3550" s="72"/>
    </row>
    <row r="3551">
      <c r="U3551" s="72"/>
    </row>
    <row r="3552">
      <c r="U3552" s="72"/>
    </row>
    <row r="3553">
      <c r="U3553" s="72"/>
    </row>
    <row r="3554">
      <c r="U3554" s="72"/>
    </row>
    <row r="3555">
      <c r="U3555" s="72"/>
    </row>
    <row r="3556">
      <c r="U3556" s="72"/>
    </row>
    <row r="3557">
      <c r="U3557" s="72"/>
    </row>
    <row r="3558">
      <c r="U3558" s="72"/>
    </row>
    <row r="3559">
      <c r="U3559" s="72"/>
    </row>
    <row r="3560">
      <c r="U3560" s="72"/>
    </row>
    <row r="3561">
      <c r="U3561" s="72"/>
    </row>
    <row r="3562">
      <c r="U3562" s="72"/>
    </row>
    <row r="3563">
      <c r="U3563" s="72"/>
    </row>
    <row r="3564">
      <c r="U3564" s="72"/>
    </row>
    <row r="3565">
      <c r="U3565" s="72"/>
    </row>
    <row r="3566">
      <c r="U3566" s="72"/>
    </row>
    <row r="3567">
      <c r="U3567" s="72"/>
    </row>
    <row r="3568">
      <c r="U3568" s="72"/>
    </row>
    <row r="3569">
      <c r="U3569" s="72"/>
    </row>
    <row r="3570">
      <c r="U3570" s="72"/>
    </row>
    <row r="3571">
      <c r="U3571" s="72"/>
    </row>
    <row r="3572">
      <c r="U3572" s="72"/>
    </row>
    <row r="3573">
      <c r="U3573" s="72"/>
    </row>
    <row r="3574">
      <c r="U3574" s="72"/>
    </row>
    <row r="3575">
      <c r="U3575" s="72"/>
    </row>
    <row r="3576">
      <c r="U3576" s="72"/>
    </row>
    <row r="3577">
      <c r="U3577" s="72"/>
    </row>
    <row r="3578">
      <c r="U3578" s="72"/>
    </row>
    <row r="3579">
      <c r="U3579" s="72"/>
    </row>
    <row r="3580">
      <c r="U3580" s="72"/>
    </row>
    <row r="3581">
      <c r="U3581" s="72"/>
    </row>
    <row r="3582">
      <c r="U3582" s="72"/>
    </row>
    <row r="3583">
      <c r="U3583" s="72"/>
    </row>
    <row r="3584">
      <c r="U3584" s="72"/>
    </row>
    <row r="3585">
      <c r="U3585" s="72"/>
    </row>
    <row r="3586">
      <c r="U3586" s="72"/>
    </row>
    <row r="3587">
      <c r="U3587" s="72"/>
    </row>
    <row r="3588">
      <c r="U3588" s="72"/>
    </row>
    <row r="3589">
      <c r="U3589" s="72"/>
    </row>
    <row r="3590">
      <c r="U3590" s="72"/>
    </row>
    <row r="3591">
      <c r="U3591" s="72"/>
    </row>
    <row r="3592">
      <c r="U3592" s="72"/>
    </row>
    <row r="3593">
      <c r="U3593" s="72"/>
    </row>
    <row r="3594">
      <c r="U3594" s="72"/>
    </row>
    <row r="3595">
      <c r="U3595" s="72"/>
    </row>
    <row r="3596">
      <c r="U3596" s="72"/>
    </row>
    <row r="3597">
      <c r="U3597" s="72"/>
    </row>
    <row r="3598">
      <c r="U3598" s="72"/>
    </row>
    <row r="3599">
      <c r="U3599" s="72"/>
    </row>
    <row r="3600">
      <c r="U3600" s="72"/>
    </row>
    <row r="3601">
      <c r="U3601" s="72"/>
    </row>
    <row r="3602">
      <c r="U3602" s="72"/>
    </row>
    <row r="3603">
      <c r="U3603" s="72"/>
    </row>
    <row r="3604">
      <c r="U3604" s="72"/>
    </row>
    <row r="3605">
      <c r="U3605" s="72"/>
    </row>
    <row r="3606">
      <c r="U3606" s="72"/>
    </row>
    <row r="3607">
      <c r="U3607" s="72"/>
    </row>
    <row r="3608">
      <c r="U3608" s="72"/>
    </row>
    <row r="3609">
      <c r="U3609" s="72"/>
    </row>
    <row r="3610">
      <c r="U3610" s="72"/>
    </row>
    <row r="3611">
      <c r="U3611" s="72"/>
    </row>
    <row r="3612">
      <c r="U3612" s="72"/>
    </row>
    <row r="3613">
      <c r="U3613" s="72"/>
    </row>
    <row r="3614">
      <c r="U3614" s="72"/>
    </row>
    <row r="3615">
      <c r="U3615" s="72"/>
    </row>
    <row r="3616">
      <c r="U3616" s="72"/>
    </row>
    <row r="3617">
      <c r="U3617" s="72"/>
    </row>
    <row r="3618">
      <c r="U3618" s="72"/>
    </row>
    <row r="3619">
      <c r="U3619" s="72"/>
    </row>
    <row r="3620">
      <c r="U3620" s="72"/>
    </row>
    <row r="3621">
      <c r="U3621" s="72"/>
    </row>
    <row r="3622">
      <c r="U3622" s="72"/>
    </row>
    <row r="3623">
      <c r="U3623" s="72"/>
    </row>
    <row r="3624">
      <c r="U3624" s="72"/>
    </row>
    <row r="3625">
      <c r="U3625" s="72"/>
    </row>
    <row r="3626">
      <c r="U3626" s="72"/>
    </row>
    <row r="3627">
      <c r="U3627" s="72"/>
    </row>
    <row r="3628">
      <c r="U3628" s="72"/>
    </row>
    <row r="3629">
      <c r="U3629" s="72"/>
    </row>
    <row r="3630">
      <c r="U3630" s="72"/>
    </row>
    <row r="3631">
      <c r="U3631" s="72"/>
    </row>
    <row r="3632">
      <c r="U3632" s="72"/>
    </row>
    <row r="3633">
      <c r="U3633" s="72"/>
    </row>
    <row r="3634">
      <c r="U3634" s="72"/>
    </row>
    <row r="3635">
      <c r="U3635" s="72"/>
    </row>
    <row r="3636">
      <c r="U3636" s="72"/>
    </row>
    <row r="3637">
      <c r="U3637" s="72"/>
    </row>
    <row r="3638">
      <c r="U3638" s="72"/>
    </row>
    <row r="3639">
      <c r="U3639" s="72"/>
    </row>
    <row r="3640">
      <c r="U3640" s="72"/>
    </row>
    <row r="3641">
      <c r="U3641" s="72"/>
    </row>
    <row r="3642">
      <c r="U3642" s="72"/>
    </row>
    <row r="3643">
      <c r="U3643" s="72"/>
    </row>
    <row r="3644">
      <c r="U3644" s="72"/>
    </row>
    <row r="3645">
      <c r="U3645" s="72"/>
    </row>
    <row r="3646">
      <c r="U3646" s="72"/>
    </row>
    <row r="3647">
      <c r="U3647" s="72"/>
    </row>
    <row r="3648">
      <c r="U3648" s="72"/>
    </row>
    <row r="3649">
      <c r="U3649" s="72"/>
    </row>
    <row r="3650">
      <c r="U3650" s="72"/>
    </row>
    <row r="3651">
      <c r="U3651" s="72"/>
    </row>
    <row r="3652">
      <c r="U3652" s="72"/>
    </row>
    <row r="3653">
      <c r="U3653" s="72"/>
    </row>
    <row r="3654">
      <c r="U3654" s="72"/>
    </row>
    <row r="3655">
      <c r="U3655" s="72"/>
    </row>
    <row r="3656">
      <c r="U3656" s="72"/>
    </row>
    <row r="3657">
      <c r="U3657" s="72"/>
    </row>
    <row r="3658">
      <c r="U3658" s="72"/>
    </row>
    <row r="3659">
      <c r="U3659" s="72"/>
    </row>
    <row r="3660">
      <c r="U3660" s="72"/>
    </row>
    <row r="3661">
      <c r="U3661" s="72"/>
    </row>
    <row r="3662">
      <c r="U3662" s="72"/>
    </row>
    <row r="3663">
      <c r="U3663" s="72"/>
    </row>
    <row r="3664">
      <c r="U3664" s="72"/>
    </row>
    <row r="3665">
      <c r="U3665" s="72"/>
    </row>
    <row r="3666">
      <c r="U3666" s="72"/>
    </row>
    <row r="3667">
      <c r="U3667" s="72"/>
    </row>
    <row r="3668">
      <c r="U3668" s="72"/>
    </row>
    <row r="3669">
      <c r="U3669" s="72"/>
    </row>
    <row r="3670">
      <c r="U3670" s="72"/>
    </row>
    <row r="3671">
      <c r="U3671" s="72"/>
    </row>
    <row r="3672">
      <c r="U3672" s="72"/>
    </row>
    <row r="3673">
      <c r="U3673" s="72"/>
    </row>
    <row r="3674">
      <c r="U3674" s="72"/>
    </row>
    <row r="3675">
      <c r="U3675" s="72"/>
    </row>
    <row r="3676">
      <c r="U3676" s="72"/>
    </row>
    <row r="3677">
      <c r="U3677" s="72"/>
    </row>
    <row r="3678">
      <c r="U3678" s="72"/>
    </row>
    <row r="3679">
      <c r="U3679" s="72"/>
    </row>
    <row r="3680">
      <c r="U3680" s="72"/>
    </row>
    <row r="3681">
      <c r="U3681" s="72"/>
    </row>
    <row r="3682">
      <c r="U3682" s="72"/>
    </row>
    <row r="3683">
      <c r="U3683" s="72"/>
    </row>
    <row r="3684">
      <c r="U3684" s="72"/>
    </row>
    <row r="3685">
      <c r="U3685" s="72"/>
    </row>
    <row r="3686">
      <c r="U3686" s="72"/>
    </row>
    <row r="3687">
      <c r="U3687" s="72"/>
    </row>
    <row r="3688">
      <c r="U3688" s="72"/>
    </row>
    <row r="3689">
      <c r="U3689" s="72"/>
    </row>
    <row r="3690">
      <c r="U3690" s="72"/>
    </row>
    <row r="3691">
      <c r="U3691" s="72"/>
    </row>
    <row r="3692">
      <c r="U3692" s="72"/>
    </row>
    <row r="3693">
      <c r="U3693" s="72"/>
    </row>
    <row r="3694">
      <c r="U3694" s="72"/>
    </row>
    <row r="3695">
      <c r="U3695" s="72"/>
    </row>
    <row r="3696">
      <c r="U3696" s="72"/>
    </row>
    <row r="3697">
      <c r="U3697" s="72"/>
    </row>
    <row r="3698">
      <c r="U3698" s="72"/>
    </row>
    <row r="3699">
      <c r="U3699" s="72"/>
    </row>
    <row r="3700">
      <c r="U3700" s="72"/>
    </row>
    <row r="3701">
      <c r="U3701" s="72"/>
    </row>
    <row r="3702">
      <c r="U3702" s="72"/>
    </row>
    <row r="3703">
      <c r="U3703" s="72"/>
    </row>
    <row r="3704">
      <c r="U3704" s="72"/>
    </row>
    <row r="3705">
      <c r="U3705" s="72"/>
    </row>
    <row r="3706">
      <c r="U3706" s="72"/>
    </row>
    <row r="3707">
      <c r="U3707" s="72"/>
    </row>
    <row r="3708">
      <c r="U3708" s="72"/>
    </row>
    <row r="3709">
      <c r="U3709" s="72"/>
    </row>
    <row r="3710">
      <c r="U3710" s="72"/>
    </row>
    <row r="3711">
      <c r="U3711" s="72"/>
    </row>
    <row r="3712">
      <c r="U3712" s="72"/>
    </row>
    <row r="3713">
      <c r="U3713" s="72"/>
    </row>
    <row r="3714">
      <c r="U3714" s="72"/>
    </row>
    <row r="3715">
      <c r="U3715" s="72"/>
    </row>
    <row r="3716">
      <c r="U3716" s="72"/>
    </row>
    <row r="3717">
      <c r="U3717" s="72"/>
    </row>
    <row r="3718">
      <c r="U3718" s="72"/>
    </row>
    <row r="3719">
      <c r="U3719" s="72"/>
    </row>
    <row r="3720">
      <c r="U3720" s="72"/>
    </row>
    <row r="3721">
      <c r="U3721" s="72"/>
    </row>
    <row r="3722">
      <c r="U3722" s="72"/>
    </row>
    <row r="3723">
      <c r="U3723" s="72"/>
    </row>
    <row r="3724">
      <c r="U3724" s="72"/>
    </row>
    <row r="3725">
      <c r="U3725" s="72"/>
    </row>
    <row r="3726">
      <c r="U3726" s="72"/>
    </row>
    <row r="3727">
      <c r="U3727" s="72"/>
    </row>
    <row r="3728">
      <c r="U3728" s="72"/>
    </row>
    <row r="3729">
      <c r="U3729" s="72"/>
    </row>
    <row r="3730">
      <c r="U3730" s="72"/>
    </row>
    <row r="3731">
      <c r="U3731" s="72"/>
    </row>
    <row r="3732">
      <c r="U3732" s="72"/>
    </row>
    <row r="3733">
      <c r="U3733" s="72"/>
    </row>
    <row r="3734">
      <c r="U3734" s="72"/>
    </row>
    <row r="3735">
      <c r="U3735" s="72"/>
    </row>
    <row r="3736">
      <c r="U3736" s="72"/>
    </row>
    <row r="3737">
      <c r="U3737" s="72"/>
    </row>
    <row r="3738">
      <c r="U3738" s="72"/>
    </row>
    <row r="3739">
      <c r="U3739" s="72"/>
    </row>
    <row r="3740">
      <c r="U3740" s="72"/>
    </row>
    <row r="3741">
      <c r="U3741" s="72"/>
    </row>
    <row r="3742">
      <c r="U3742" s="72"/>
    </row>
    <row r="3743">
      <c r="U3743" s="72"/>
    </row>
    <row r="3744">
      <c r="U3744" s="72"/>
    </row>
    <row r="3745">
      <c r="U3745" s="72"/>
    </row>
    <row r="3746">
      <c r="U3746" s="72"/>
    </row>
    <row r="3747">
      <c r="U3747" s="72"/>
    </row>
    <row r="3748">
      <c r="U3748" s="72"/>
    </row>
    <row r="3749">
      <c r="U3749" s="72"/>
    </row>
    <row r="3750">
      <c r="U3750" s="72"/>
    </row>
    <row r="3751">
      <c r="U3751" s="72"/>
    </row>
    <row r="3752">
      <c r="U3752" s="72"/>
    </row>
    <row r="3753">
      <c r="U3753" s="72"/>
    </row>
    <row r="3754">
      <c r="U3754" s="72"/>
    </row>
    <row r="3755">
      <c r="U3755" s="72"/>
    </row>
    <row r="3756">
      <c r="U3756" s="72"/>
    </row>
    <row r="3757">
      <c r="U3757" s="72"/>
    </row>
    <row r="3758">
      <c r="U3758" s="72"/>
    </row>
    <row r="3759">
      <c r="U3759" s="72"/>
    </row>
    <row r="3760">
      <c r="U3760" s="72"/>
    </row>
    <row r="3761">
      <c r="U3761" s="72"/>
    </row>
    <row r="3762">
      <c r="U3762" s="72"/>
    </row>
    <row r="3763">
      <c r="U3763" s="72"/>
    </row>
    <row r="3764">
      <c r="U3764" s="72"/>
    </row>
    <row r="3765">
      <c r="U3765" s="72"/>
    </row>
    <row r="3766">
      <c r="U3766" s="72"/>
    </row>
    <row r="3767">
      <c r="U3767" s="72"/>
    </row>
    <row r="3768">
      <c r="U3768" s="72"/>
    </row>
    <row r="3769">
      <c r="U3769" s="72"/>
    </row>
    <row r="3770">
      <c r="U3770" s="72"/>
    </row>
    <row r="3771">
      <c r="U3771" s="72"/>
    </row>
    <row r="3772">
      <c r="U3772" s="72"/>
    </row>
    <row r="3773">
      <c r="U3773" s="72"/>
    </row>
    <row r="3774">
      <c r="U3774" s="72"/>
    </row>
    <row r="3775">
      <c r="U3775" s="72"/>
    </row>
    <row r="3776">
      <c r="U3776" s="72"/>
    </row>
    <row r="3777">
      <c r="U3777" s="72"/>
    </row>
    <row r="3778">
      <c r="U3778" s="72"/>
    </row>
    <row r="3779">
      <c r="U3779" s="72"/>
    </row>
    <row r="3780">
      <c r="U3780" s="72"/>
    </row>
    <row r="3781">
      <c r="U3781" s="72"/>
    </row>
    <row r="3782">
      <c r="U3782" s="72"/>
    </row>
    <row r="3783">
      <c r="U3783" s="72"/>
    </row>
    <row r="3784">
      <c r="U3784" s="72"/>
    </row>
    <row r="3785">
      <c r="U3785" s="72"/>
    </row>
    <row r="3786">
      <c r="U3786" s="72"/>
    </row>
    <row r="3787">
      <c r="U3787" s="72"/>
    </row>
    <row r="3788">
      <c r="U3788" s="72"/>
    </row>
    <row r="3789">
      <c r="U3789" s="72"/>
    </row>
    <row r="3790">
      <c r="U3790" s="72"/>
    </row>
    <row r="3791">
      <c r="U3791" s="72"/>
    </row>
    <row r="3792">
      <c r="U3792" s="72"/>
    </row>
    <row r="3793">
      <c r="U3793" s="72"/>
    </row>
    <row r="3794">
      <c r="U3794" s="72"/>
    </row>
    <row r="3795">
      <c r="U3795" s="72"/>
    </row>
    <row r="3796">
      <c r="U3796" s="72"/>
    </row>
    <row r="3797">
      <c r="U3797" s="72"/>
    </row>
    <row r="3798">
      <c r="U3798" s="72"/>
    </row>
    <row r="3799">
      <c r="U3799" s="72"/>
    </row>
    <row r="3800">
      <c r="U3800" s="72"/>
    </row>
    <row r="3801">
      <c r="U3801" s="72"/>
    </row>
    <row r="3802">
      <c r="U3802" s="72"/>
    </row>
    <row r="3803">
      <c r="U3803" s="72"/>
    </row>
    <row r="3804">
      <c r="U3804" s="72"/>
    </row>
    <row r="3805">
      <c r="U3805" s="72"/>
    </row>
    <row r="3806">
      <c r="U3806" s="72"/>
    </row>
    <row r="3807">
      <c r="U3807" s="72"/>
    </row>
    <row r="3808">
      <c r="U3808" s="72"/>
    </row>
    <row r="3809">
      <c r="U3809" s="72"/>
    </row>
    <row r="3810">
      <c r="U3810" s="72"/>
    </row>
    <row r="3811">
      <c r="U3811" s="72"/>
    </row>
    <row r="3812">
      <c r="U3812" s="72"/>
    </row>
    <row r="3813">
      <c r="U3813" s="72"/>
    </row>
    <row r="3814">
      <c r="U3814" s="72"/>
    </row>
    <row r="3815">
      <c r="U3815" s="72"/>
    </row>
    <row r="3816">
      <c r="U3816" s="72"/>
    </row>
    <row r="3817">
      <c r="U3817" s="72"/>
    </row>
    <row r="3818">
      <c r="U3818" s="72"/>
    </row>
    <row r="3819">
      <c r="U3819" s="72"/>
    </row>
    <row r="3820">
      <c r="U3820" s="72"/>
    </row>
    <row r="3821">
      <c r="U3821" s="72"/>
    </row>
    <row r="3822">
      <c r="U3822" s="72"/>
    </row>
    <row r="3823">
      <c r="U3823" s="72"/>
    </row>
    <row r="3824">
      <c r="U3824" s="72"/>
    </row>
    <row r="3825">
      <c r="U3825" s="72"/>
    </row>
    <row r="3826">
      <c r="U3826" s="72"/>
    </row>
    <row r="3827">
      <c r="U3827" s="72"/>
    </row>
    <row r="3828">
      <c r="U3828" s="72"/>
    </row>
    <row r="3829">
      <c r="U3829" s="72"/>
    </row>
    <row r="3830">
      <c r="U3830" s="72"/>
    </row>
    <row r="3831">
      <c r="U3831" s="72"/>
    </row>
    <row r="3832">
      <c r="U3832" s="72"/>
    </row>
    <row r="3833">
      <c r="U3833" s="72"/>
    </row>
    <row r="3834">
      <c r="U3834" s="72"/>
    </row>
    <row r="3835">
      <c r="U3835" s="72"/>
    </row>
    <row r="3836">
      <c r="U3836" s="72"/>
    </row>
    <row r="3837">
      <c r="U3837" s="72"/>
    </row>
    <row r="3838">
      <c r="U3838" s="72"/>
    </row>
    <row r="3839">
      <c r="U3839" s="72"/>
    </row>
    <row r="3840">
      <c r="U3840" s="72"/>
    </row>
    <row r="3841">
      <c r="U3841" s="72"/>
    </row>
    <row r="3842">
      <c r="U3842" s="72"/>
    </row>
    <row r="3843">
      <c r="U3843" s="72"/>
    </row>
    <row r="3844">
      <c r="U3844" s="72"/>
    </row>
    <row r="3845">
      <c r="U3845" s="72"/>
    </row>
    <row r="3846">
      <c r="U3846" s="72"/>
    </row>
    <row r="3847">
      <c r="U3847" s="72"/>
    </row>
    <row r="3848">
      <c r="U3848" s="72"/>
    </row>
    <row r="3849">
      <c r="U3849" s="72"/>
    </row>
    <row r="3850">
      <c r="U3850" s="72"/>
    </row>
    <row r="3851">
      <c r="U3851" s="72"/>
    </row>
    <row r="3852">
      <c r="U3852" s="72"/>
    </row>
    <row r="3853">
      <c r="U3853" s="72"/>
    </row>
    <row r="3854">
      <c r="U3854" s="72"/>
    </row>
    <row r="3855">
      <c r="U3855" s="72"/>
    </row>
    <row r="3856">
      <c r="U3856" s="72"/>
    </row>
    <row r="3857">
      <c r="U3857" s="72"/>
    </row>
    <row r="3858">
      <c r="U3858" s="72"/>
    </row>
    <row r="3859">
      <c r="U3859" s="72"/>
    </row>
    <row r="3860">
      <c r="U3860" s="72"/>
    </row>
    <row r="3861">
      <c r="U3861" s="72"/>
    </row>
    <row r="3862">
      <c r="U3862" s="72"/>
    </row>
    <row r="3863">
      <c r="U3863" s="72"/>
    </row>
    <row r="3864">
      <c r="U3864" s="72"/>
    </row>
    <row r="3865">
      <c r="U3865" s="72"/>
    </row>
    <row r="3866">
      <c r="U3866" s="72"/>
    </row>
    <row r="3867">
      <c r="U3867" s="72"/>
    </row>
    <row r="3868">
      <c r="U3868" s="72"/>
    </row>
    <row r="3869">
      <c r="U3869" s="72"/>
    </row>
    <row r="3870">
      <c r="U3870" s="72"/>
    </row>
    <row r="3871">
      <c r="U3871" s="72"/>
    </row>
    <row r="3872">
      <c r="U3872" s="72"/>
    </row>
    <row r="3873">
      <c r="U3873" s="72"/>
    </row>
    <row r="3874">
      <c r="U3874" s="72"/>
    </row>
    <row r="3875">
      <c r="U3875" s="72"/>
    </row>
    <row r="3876">
      <c r="U3876" s="72"/>
    </row>
    <row r="3877">
      <c r="U3877" s="72"/>
    </row>
    <row r="3878">
      <c r="U3878" s="72"/>
    </row>
    <row r="3879">
      <c r="U3879" s="72"/>
    </row>
    <row r="3880">
      <c r="U3880" s="72"/>
    </row>
    <row r="3881">
      <c r="U3881" s="72"/>
    </row>
    <row r="3882">
      <c r="U3882" s="72"/>
    </row>
    <row r="3883">
      <c r="U3883" s="72"/>
    </row>
    <row r="3884">
      <c r="U3884" s="72"/>
    </row>
    <row r="3885">
      <c r="U3885" s="72"/>
    </row>
    <row r="3886">
      <c r="U3886" s="72"/>
    </row>
    <row r="3887">
      <c r="U3887" s="72"/>
    </row>
    <row r="3888">
      <c r="U3888" s="72"/>
    </row>
    <row r="3889">
      <c r="U3889" s="72"/>
    </row>
    <row r="3890">
      <c r="U3890" s="72"/>
    </row>
    <row r="3891">
      <c r="U3891" s="72"/>
    </row>
    <row r="3892">
      <c r="U3892" s="72"/>
    </row>
    <row r="3893">
      <c r="U3893" s="72"/>
    </row>
    <row r="3894">
      <c r="U3894" s="72"/>
    </row>
    <row r="3895">
      <c r="U3895" s="72"/>
    </row>
    <row r="3896">
      <c r="U3896" s="72"/>
    </row>
    <row r="3897">
      <c r="U3897" s="72"/>
    </row>
    <row r="3898">
      <c r="U3898" s="72"/>
    </row>
    <row r="3899">
      <c r="U3899" s="72"/>
    </row>
    <row r="3900">
      <c r="U3900" s="72"/>
    </row>
    <row r="3901">
      <c r="U3901" s="72"/>
    </row>
    <row r="3902">
      <c r="U3902" s="72"/>
    </row>
    <row r="3903">
      <c r="U3903" s="72"/>
    </row>
    <row r="3904">
      <c r="U3904" s="72"/>
    </row>
    <row r="3905">
      <c r="U3905" s="72"/>
    </row>
    <row r="3906">
      <c r="U3906" s="72"/>
    </row>
    <row r="3907">
      <c r="U3907" s="72"/>
    </row>
    <row r="3908">
      <c r="U3908" s="72"/>
    </row>
    <row r="3909">
      <c r="U3909" s="72"/>
    </row>
    <row r="3910">
      <c r="U3910" s="72"/>
    </row>
    <row r="3911">
      <c r="U3911" s="72"/>
    </row>
    <row r="3912">
      <c r="U3912" s="72"/>
    </row>
    <row r="3913">
      <c r="U3913" s="72"/>
    </row>
    <row r="3914">
      <c r="U3914" s="72"/>
    </row>
    <row r="3915">
      <c r="U3915" s="72"/>
    </row>
    <row r="3916">
      <c r="U3916" s="72"/>
    </row>
    <row r="3917">
      <c r="U3917" s="72"/>
    </row>
    <row r="3918">
      <c r="U3918" s="72"/>
    </row>
    <row r="3919">
      <c r="U3919" s="72"/>
    </row>
    <row r="3920">
      <c r="U3920" s="72"/>
    </row>
    <row r="3921">
      <c r="U3921" s="72"/>
    </row>
    <row r="3922">
      <c r="U3922" s="72"/>
    </row>
    <row r="3923">
      <c r="U3923" s="72"/>
    </row>
    <row r="3924">
      <c r="U3924" s="72"/>
    </row>
    <row r="3925">
      <c r="U3925" s="72"/>
    </row>
    <row r="3926">
      <c r="U3926" s="72"/>
    </row>
    <row r="3927">
      <c r="U3927" s="72"/>
    </row>
    <row r="3928">
      <c r="U3928" s="72"/>
    </row>
    <row r="3929">
      <c r="U3929" s="72"/>
    </row>
    <row r="3930">
      <c r="U3930" s="72"/>
    </row>
    <row r="3931">
      <c r="U3931" s="72"/>
    </row>
    <row r="3932">
      <c r="U3932" s="72"/>
    </row>
    <row r="3933">
      <c r="U3933" s="72"/>
    </row>
    <row r="3934">
      <c r="U3934" s="72"/>
    </row>
    <row r="3935">
      <c r="U3935" s="72"/>
    </row>
    <row r="3936">
      <c r="U3936" s="72"/>
    </row>
    <row r="3937">
      <c r="U3937" s="72"/>
    </row>
    <row r="3938">
      <c r="U3938" s="72"/>
    </row>
    <row r="3939">
      <c r="U3939" s="72"/>
    </row>
    <row r="3940">
      <c r="U3940" s="72"/>
    </row>
    <row r="3941">
      <c r="U3941" s="72"/>
    </row>
    <row r="3942">
      <c r="U3942" s="72"/>
    </row>
    <row r="3943">
      <c r="U3943" s="72"/>
    </row>
    <row r="3944">
      <c r="U3944" s="72"/>
    </row>
    <row r="3945">
      <c r="U3945" s="72"/>
    </row>
    <row r="3946">
      <c r="U3946" s="72"/>
    </row>
    <row r="3947">
      <c r="U3947" s="72"/>
    </row>
    <row r="3948">
      <c r="U3948" s="72"/>
    </row>
    <row r="3949">
      <c r="U3949" s="72"/>
    </row>
    <row r="3950">
      <c r="U3950" s="72"/>
    </row>
    <row r="3951">
      <c r="U3951" s="72"/>
    </row>
    <row r="3952">
      <c r="U3952" s="72"/>
    </row>
    <row r="3953">
      <c r="U3953" s="72"/>
    </row>
    <row r="3954">
      <c r="U3954" s="72"/>
    </row>
    <row r="3955">
      <c r="U3955" s="72"/>
    </row>
    <row r="3956">
      <c r="U3956" s="72"/>
    </row>
    <row r="3957">
      <c r="U3957" s="72"/>
    </row>
    <row r="3958">
      <c r="U3958" s="72"/>
    </row>
    <row r="3959">
      <c r="U3959" s="72"/>
    </row>
    <row r="3960">
      <c r="U3960" s="72"/>
    </row>
    <row r="3961">
      <c r="U3961" s="72"/>
    </row>
    <row r="3962">
      <c r="U3962" s="72"/>
    </row>
    <row r="3963">
      <c r="U3963" s="72"/>
    </row>
    <row r="3964">
      <c r="U3964" s="72"/>
    </row>
    <row r="3965">
      <c r="U3965" s="72"/>
    </row>
    <row r="3966">
      <c r="U3966" s="72"/>
    </row>
    <row r="3967">
      <c r="U3967" s="72"/>
    </row>
    <row r="3968">
      <c r="U3968" s="72"/>
    </row>
    <row r="3969">
      <c r="U3969" s="72"/>
    </row>
    <row r="3970">
      <c r="U3970" s="72"/>
    </row>
    <row r="3971">
      <c r="U3971" s="72"/>
    </row>
    <row r="3972">
      <c r="U3972" s="72"/>
    </row>
    <row r="3973">
      <c r="U3973" s="72"/>
    </row>
    <row r="3974">
      <c r="U3974" s="72"/>
    </row>
    <row r="3975">
      <c r="U3975" s="72"/>
    </row>
    <row r="3976">
      <c r="U3976" s="72"/>
    </row>
    <row r="3977">
      <c r="U3977" s="72"/>
    </row>
    <row r="3978">
      <c r="U3978" s="72"/>
    </row>
    <row r="3979">
      <c r="U3979" s="72"/>
    </row>
    <row r="3980">
      <c r="U3980" s="72"/>
    </row>
    <row r="3981">
      <c r="U3981" s="72"/>
    </row>
    <row r="3982">
      <c r="U3982" s="72"/>
    </row>
    <row r="3983">
      <c r="U3983" s="72"/>
    </row>
    <row r="3984">
      <c r="U3984" s="72"/>
    </row>
    <row r="3985">
      <c r="U3985" s="72"/>
    </row>
    <row r="3986">
      <c r="U3986" s="72"/>
    </row>
    <row r="3987">
      <c r="U3987" s="72"/>
    </row>
    <row r="3988">
      <c r="U3988" s="72"/>
    </row>
    <row r="3989">
      <c r="U3989" s="72"/>
    </row>
    <row r="3990">
      <c r="U3990" s="72"/>
    </row>
    <row r="3991">
      <c r="U3991" s="72"/>
    </row>
    <row r="3992">
      <c r="U3992" s="72"/>
    </row>
    <row r="3993">
      <c r="U3993" s="72"/>
    </row>
    <row r="3994">
      <c r="U3994" s="72"/>
    </row>
    <row r="3995">
      <c r="U3995" s="72"/>
    </row>
    <row r="3996">
      <c r="U3996" s="72"/>
    </row>
    <row r="3997">
      <c r="U3997" s="72"/>
    </row>
    <row r="3998">
      <c r="U3998" s="72"/>
    </row>
    <row r="3999">
      <c r="U3999" s="72"/>
    </row>
    <row r="4000">
      <c r="U4000" s="72"/>
    </row>
    <row r="4001">
      <c r="U4001" s="72"/>
    </row>
    <row r="4002">
      <c r="U4002" s="72"/>
    </row>
    <row r="4003">
      <c r="U4003" s="72"/>
    </row>
    <row r="4004">
      <c r="U4004" s="72"/>
    </row>
    <row r="4005">
      <c r="U4005" s="72"/>
    </row>
    <row r="4006">
      <c r="U4006" s="72"/>
    </row>
    <row r="4007">
      <c r="U4007" s="72"/>
    </row>
    <row r="4008">
      <c r="U4008" s="72"/>
    </row>
    <row r="4009">
      <c r="U4009" s="72"/>
    </row>
    <row r="4010">
      <c r="U4010" s="72"/>
    </row>
    <row r="4011">
      <c r="U4011" s="72"/>
    </row>
    <row r="4012">
      <c r="U4012" s="72"/>
    </row>
    <row r="4013">
      <c r="U4013" s="72"/>
    </row>
    <row r="4014">
      <c r="U4014" s="72"/>
    </row>
    <row r="4015">
      <c r="U4015" s="72"/>
    </row>
    <row r="4016">
      <c r="U4016" s="72"/>
    </row>
    <row r="4017">
      <c r="U4017" s="72"/>
    </row>
    <row r="4018">
      <c r="U4018" s="72"/>
    </row>
    <row r="4019">
      <c r="U4019" s="72"/>
    </row>
    <row r="4020">
      <c r="U4020" s="72"/>
    </row>
    <row r="4021">
      <c r="U4021" s="72"/>
    </row>
    <row r="4022">
      <c r="U4022" s="72"/>
    </row>
    <row r="4023">
      <c r="U4023" s="72"/>
    </row>
    <row r="4024">
      <c r="U4024" s="72"/>
    </row>
    <row r="4025">
      <c r="U4025" s="72"/>
    </row>
    <row r="4026">
      <c r="U4026" s="72"/>
    </row>
    <row r="4027">
      <c r="U4027" s="72"/>
    </row>
    <row r="4028">
      <c r="U4028" s="72"/>
    </row>
    <row r="4029">
      <c r="U4029" s="72"/>
    </row>
    <row r="4030">
      <c r="U4030" s="72"/>
    </row>
    <row r="4031">
      <c r="U4031" s="72"/>
    </row>
    <row r="4032">
      <c r="U4032" s="72"/>
    </row>
    <row r="4033">
      <c r="U4033" s="72"/>
    </row>
    <row r="4034">
      <c r="U4034" s="72"/>
    </row>
    <row r="4035">
      <c r="U4035" s="72"/>
    </row>
    <row r="4036">
      <c r="U4036" s="72"/>
    </row>
    <row r="4037">
      <c r="U4037" s="72"/>
    </row>
    <row r="4038">
      <c r="U4038" s="72"/>
    </row>
    <row r="4039">
      <c r="U4039" s="72"/>
    </row>
    <row r="4040">
      <c r="U4040" s="72"/>
    </row>
    <row r="4041">
      <c r="U4041" s="72"/>
    </row>
    <row r="4042">
      <c r="U4042" s="72"/>
    </row>
    <row r="4043">
      <c r="U4043" s="72"/>
    </row>
    <row r="4044">
      <c r="U4044" s="72"/>
    </row>
    <row r="4045">
      <c r="U4045" s="72"/>
    </row>
    <row r="4046">
      <c r="U4046" s="72"/>
    </row>
    <row r="4047">
      <c r="U4047" s="72"/>
    </row>
    <row r="4048">
      <c r="U4048" s="72"/>
    </row>
    <row r="4049">
      <c r="U4049" s="72"/>
    </row>
    <row r="4050">
      <c r="U4050" s="72"/>
    </row>
    <row r="4051">
      <c r="U4051" s="72"/>
    </row>
    <row r="4052">
      <c r="U4052" s="72"/>
    </row>
    <row r="4053">
      <c r="U4053" s="72"/>
    </row>
    <row r="4054">
      <c r="U4054" s="72"/>
    </row>
    <row r="4055">
      <c r="U4055" s="72"/>
    </row>
    <row r="4056">
      <c r="U4056" s="72"/>
    </row>
    <row r="4057">
      <c r="U4057" s="72"/>
    </row>
    <row r="4058">
      <c r="U4058" s="72"/>
    </row>
    <row r="4059">
      <c r="U4059" s="72"/>
    </row>
    <row r="4060">
      <c r="U4060" s="72"/>
    </row>
    <row r="4061">
      <c r="U4061" s="72"/>
    </row>
    <row r="4062">
      <c r="U4062" s="72"/>
    </row>
    <row r="4063">
      <c r="U4063" s="72"/>
    </row>
    <row r="4064">
      <c r="U4064" s="72"/>
    </row>
    <row r="4065">
      <c r="U4065" s="72"/>
    </row>
    <row r="4066">
      <c r="U4066" s="72"/>
    </row>
    <row r="4067">
      <c r="U4067" s="72"/>
    </row>
    <row r="4068">
      <c r="U4068" s="72"/>
    </row>
    <row r="4069">
      <c r="U4069" s="72"/>
    </row>
    <row r="4070">
      <c r="U4070" s="72"/>
    </row>
    <row r="4071">
      <c r="U4071" s="72"/>
    </row>
    <row r="4072">
      <c r="U4072" s="72"/>
    </row>
    <row r="4073">
      <c r="U4073" s="72"/>
    </row>
    <row r="4074">
      <c r="U4074" s="72"/>
    </row>
    <row r="4075">
      <c r="U4075" s="72"/>
    </row>
    <row r="4076">
      <c r="U4076" s="72"/>
    </row>
    <row r="4077">
      <c r="U4077" s="72"/>
    </row>
    <row r="4078">
      <c r="U4078" s="72"/>
    </row>
    <row r="4079">
      <c r="U4079" s="72"/>
    </row>
    <row r="4080">
      <c r="U4080" s="72"/>
    </row>
    <row r="4081">
      <c r="U4081" s="72"/>
    </row>
    <row r="4082">
      <c r="U4082" s="72"/>
    </row>
    <row r="4083">
      <c r="U4083" s="72"/>
    </row>
    <row r="4084">
      <c r="U4084" s="72"/>
    </row>
    <row r="4085">
      <c r="U4085" s="72"/>
    </row>
    <row r="4086">
      <c r="U4086" s="72"/>
    </row>
    <row r="4087">
      <c r="U4087" s="72"/>
    </row>
    <row r="4088">
      <c r="U4088" s="72"/>
    </row>
    <row r="4089">
      <c r="U4089" s="72"/>
    </row>
    <row r="4090">
      <c r="U4090" s="72"/>
    </row>
    <row r="4091">
      <c r="U4091" s="72"/>
    </row>
    <row r="4092">
      <c r="U4092" s="72"/>
    </row>
    <row r="4093">
      <c r="U4093" s="72"/>
    </row>
    <row r="4094">
      <c r="U4094" s="72"/>
    </row>
    <row r="4095">
      <c r="U4095" s="72"/>
    </row>
    <row r="4096">
      <c r="U4096" s="72"/>
    </row>
    <row r="4097">
      <c r="U4097" s="72"/>
    </row>
    <row r="4098">
      <c r="U4098" s="72"/>
    </row>
    <row r="4099">
      <c r="U4099" s="72"/>
    </row>
    <row r="4100">
      <c r="U4100" s="72"/>
    </row>
    <row r="4101">
      <c r="U4101" s="72"/>
    </row>
    <row r="4102">
      <c r="U4102" s="72"/>
    </row>
    <row r="4103">
      <c r="U4103" s="72"/>
    </row>
    <row r="4104">
      <c r="U4104" s="72"/>
    </row>
    <row r="4105">
      <c r="U4105" s="72"/>
    </row>
    <row r="4106">
      <c r="U4106" s="72"/>
    </row>
    <row r="4107">
      <c r="U4107" s="72"/>
    </row>
    <row r="4108">
      <c r="U4108" s="72"/>
    </row>
    <row r="4109">
      <c r="U4109" s="72"/>
    </row>
    <row r="4110">
      <c r="U4110" s="72"/>
    </row>
    <row r="4111">
      <c r="U4111" s="72"/>
    </row>
    <row r="4112">
      <c r="U4112" s="72"/>
    </row>
    <row r="4113">
      <c r="U4113" s="72"/>
    </row>
    <row r="4114">
      <c r="U4114" s="72"/>
    </row>
    <row r="4115">
      <c r="U4115" s="72"/>
    </row>
    <row r="4116">
      <c r="U4116" s="72"/>
    </row>
    <row r="4117">
      <c r="U4117" s="72"/>
    </row>
    <row r="4118">
      <c r="U4118" s="72"/>
    </row>
    <row r="4119">
      <c r="U4119" s="72"/>
    </row>
    <row r="4120">
      <c r="U4120" s="72"/>
    </row>
    <row r="4121">
      <c r="U4121" s="72"/>
    </row>
    <row r="4122">
      <c r="U4122" s="72"/>
    </row>
    <row r="4123">
      <c r="U4123" s="72"/>
    </row>
    <row r="4124">
      <c r="U4124" s="72"/>
    </row>
    <row r="4125">
      <c r="U4125" s="72"/>
    </row>
    <row r="4126">
      <c r="U4126" s="72"/>
    </row>
    <row r="4127">
      <c r="U4127" s="72"/>
    </row>
    <row r="4128">
      <c r="U4128" s="72"/>
    </row>
    <row r="4129">
      <c r="U4129" s="72"/>
    </row>
    <row r="4130">
      <c r="U4130" s="72"/>
    </row>
    <row r="4131">
      <c r="U4131" s="72"/>
    </row>
    <row r="4132">
      <c r="U4132" s="72"/>
    </row>
    <row r="4133">
      <c r="U4133" s="72"/>
    </row>
    <row r="4134">
      <c r="U4134" s="72"/>
    </row>
    <row r="4135">
      <c r="U4135" s="72"/>
    </row>
    <row r="4136">
      <c r="U4136" s="72"/>
    </row>
    <row r="4137">
      <c r="U4137" s="72"/>
    </row>
    <row r="4138">
      <c r="U4138" s="72"/>
    </row>
    <row r="4139">
      <c r="U4139" s="72"/>
    </row>
    <row r="4140">
      <c r="U4140" s="72"/>
    </row>
    <row r="4141">
      <c r="U4141" s="72"/>
    </row>
    <row r="4142">
      <c r="U4142" s="72"/>
    </row>
    <row r="4143">
      <c r="U4143" s="72"/>
    </row>
    <row r="4144">
      <c r="U4144" s="72"/>
    </row>
    <row r="4145">
      <c r="U4145" s="72"/>
    </row>
    <row r="4146">
      <c r="U4146" s="72"/>
    </row>
    <row r="4147">
      <c r="U4147" s="72"/>
    </row>
    <row r="4148">
      <c r="U4148" s="72"/>
    </row>
    <row r="4149">
      <c r="U4149" s="72"/>
    </row>
    <row r="4150">
      <c r="U4150" s="72"/>
    </row>
    <row r="4151">
      <c r="U4151" s="72"/>
    </row>
    <row r="4152">
      <c r="U4152" s="72"/>
    </row>
    <row r="4153">
      <c r="U4153" s="72"/>
    </row>
    <row r="4154">
      <c r="U4154" s="72"/>
    </row>
    <row r="4155">
      <c r="U4155" s="72"/>
    </row>
    <row r="4156">
      <c r="U4156" s="72"/>
    </row>
    <row r="4157">
      <c r="U4157" s="72"/>
    </row>
    <row r="4158">
      <c r="U4158" s="72"/>
    </row>
    <row r="4159">
      <c r="U4159" s="72"/>
    </row>
    <row r="4160">
      <c r="U4160" s="72"/>
    </row>
    <row r="4161">
      <c r="U4161" s="72"/>
    </row>
    <row r="4162">
      <c r="U4162" s="72"/>
    </row>
    <row r="4163">
      <c r="U4163" s="72"/>
    </row>
    <row r="4164">
      <c r="U4164" s="72"/>
    </row>
    <row r="4165">
      <c r="U4165" s="72"/>
    </row>
    <row r="4166">
      <c r="U4166" s="72"/>
    </row>
    <row r="4167">
      <c r="U4167" s="72"/>
    </row>
    <row r="4168">
      <c r="U4168" s="72"/>
    </row>
    <row r="4169">
      <c r="U4169" s="72"/>
    </row>
    <row r="4170">
      <c r="U4170" s="72"/>
    </row>
    <row r="4171">
      <c r="U4171" s="72"/>
    </row>
    <row r="4172">
      <c r="U4172" s="72"/>
    </row>
    <row r="4173">
      <c r="U4173" s="72"/>
    </row>
    <row r="4174">
      <c r="U4174" s="72"/>
    </row>
    <row r="4175">
      <c r="U4175" s="72"/>
    </row>
    <row r="4176">
      <c r="U4176" s="72"/>
    </row>
    <row r="4177">
      <c r="U4177" s="72"/>
    </row>
    <row r="4178">
      <c r="U4178" s="72"/>
    </row>
    <row r="4179">
      <c r="U4179" s="72"/>
    </row>
    <row r="4180">
      <c r="U4180" s="72"/>
    </row>
    <row r="4181">
      <c r="U4181" s="72"/>
    </row>
    <row r="4182">
      <c r="U4182" s="72"/>
    </row>
    <row r="4183">
      <c r="U4183" s="72"/>
    </row>
    <row r="4184">
      <c r="U4184" s="72"/>
    </row>
    <row r="4185">
      <c r="U4185" s="72"/>
    </row>
    <row r="4186">
      <c r="U4186" s="72"/>
    </row>
    <row r="4187">
      <c r="U4187" s="72"/>
    </row>
    <row r="4188">
      <c r="U4188" s="72"/>
    </row>
    <row r="4189">
      <c r="U4189" s="72"/>
    </row>
    <row r="4190">
      <c r="U4190" s="72"/>
    </row>
    <row r="4191">
      <c r="U4191" s="72"/>
    </row>
    <row r="4192">
      <c r="U4192" s="72"/>
    </row>
    <row r="4193">
      <c r="U4193" s="72"/>
    </row>
    <row r="4194">
      <c r="U4194" s="72"/>
    </row>
    <row r="4195">
      <c r="U4195" s="72"/>
    </row>
    <row r="4196">
      <c r="U4196" s="72"/>
    </row>
    <row r="4197">
      <c r="U4197" s="72"/>
    </row>
    <row r="4198">
      <c r="U4198" s="72"/>
    </row>
    <row r="4199">
      <c r="U4199" s="72"/>
    </row>
    <row r="4200">
      <c r="U4200" s="72"/>
    </row>
    <row r="4201">
      <c r="U4201" s="72"/>
    </row>
    <row r="4202">
      <c r="U4202" s="72"/>
    </row>
    <row r="4203">
      <c r="U4203" s="72"/>
    </row>
    <row r="4204">
      <c r="U4204" s="72"/>
    </row>
    <row r="4205">
      <c r="U4205" s="72"/>
    </row>
    <row r="4206">
      <c r="U4206" s="72"/>
    </row>
    <row r="4207">
      <c r="U4207" s="72"/>
    </row>
    <row r="4208">
      <c r="U4208" s="72"/>
    </row>
    <row r="4209">
      <c r="U4209" s="72"/>
    </row>
    <row r="4210">
      <c r="U4210" s="72"/>
    </row>
    <row r="4211">
      <c r="U4211" s="72"/>
    </row>
    <row r="4212">
      <c r="U4212" s="72"/>
    </row>
    <row r="4213">
      <c r="U4213" s="72"/>
    </row>
    <row r="4214">
      <c r="U4214" s="72"/>
    </row>
    <row r="4215">
      <c r="U4215" s="72"/>
    </row>
    <row r="4216">
      <c r="U4216" s="72"/>
    </row>
    <row r="4217">
      <c r="U4217" s="72"/>
    </row>
    <row r="4218">
      <c r="U4218" s="72"/>
    </row>
    <row r="4219">
      <c r="U4219" s="72"/>
    </row>
    <row r="4220">
      <c r="U4220" s="72"/>
    </row>
    <row r="4221">
      <c r="U4221" s="72"/>
    </row>
    <row r="4222">
      <c r="U4222" s="72"/>
    </row>
    <row r="4223">
      <c r="U4223" s="72"/>
    </row>
    <row r="4224">
      <c r="U4224" s="72"/>
    </row>
    <row r="4225">
      <c r="U4225" s="72"/>
    </row>
    <row r="4226">
      <c r="U4226" s="72"/>
    </row>
    <row r="4227">
      <c r="U4227" s="72"/>
    </row>
    <row r="4228">
      <c r="U4228" s="72"/>
    </row>
    <row r="4229">
      <c r="U4229" s="72"/>
    </row>
    <row r="4230">
      <c r="U4230" s="72"/>
    </row>
    <row r="4231">
      <c r="U4231" s="72"/>
    </row>
    <row r="4232">
      <c r="U4232" s="72"/>
    </row>
    <row r="4233">
      <c r="U4233" s="72"/>
    </row>
    <row r="4234">
      <c r="U4234" s="72"/>
    </row>
    <row r="4235">
      <c r="U4235" s="72"/>
    </row>
    <row r="4236">
      <c r="U4236" s="72"/>
    </row>
    <row r="4237">
      <c r="U4237" s="72"/>
    </row>
    <row r="4238">
      <c r="U4238" s="72"/>
    </row>
    <row r="4239">
      <c r="U4239" s="72"/>
    </row>
    <row r="4240">
      <c r="U4240" s="72"/>
    </row>
    <row r="4241">
      <c r="U4241" s="72"/>
    </row>
    <row r="4242">
      <c r="U4242" s="72"/>
    </row>
    <row r="4243">
      <c r="U4243" s="72"/>
    </row>
    <row r="4244">
      <c r="U4244" s="72"/>
    </row>
    <row r="4245">
      <c r="U4245" s="72"/>
    </row>
    <row r="4246">
      <c r="U4246" s="72"/>
    </row>
    <row r="4247">
      <c r="U4247" s="72"/>
    </row>
    <row r="4248">
      <c r="U4248" s="72"/>
    </row>
    <row r="4249">
      <c r="U4249" s="72"/>
    </row>
    <row r="4250">
      <c r="U4250" s="72"/>
    </row>
    <row r="4251">
      <c r="U4251" s="72"/>
    </row>
    <row r="4252">
      <c r="U4252" s="72"/>
    </row>
    <row r="4253">
      <c r="U4253" s="72"/>
    </row>
    <row r="4254">
      <c r="U4254" s="72"/>
    </row>
    <row r="4255">
      <c r="U4255" s="72"/>
    </row>
    <row r="4256">
      <c r="U4256" s="72"/>
    </row>
    <row r="4257">
      <c r="U4257" s="72"/>
    </row>
    <row r="4258">
      <c r="U4258" s="72"/>
    </row>
    <row r="4259">
      <c r="U4259" s="72"/>
    </row>
    <row r="4260">
      <c r="U4260" s="72"/>
    </row>
    <row r="4261">
      <c r="U4261" s="72"/>
    </row>
    <row r="4262">
      <c r="U4262" s="72"/>
    </row>
    <row r="4263">
      <c r="U4263" s="72"/>
    </row>
    <row r="4264">
      <c r="U4264" s="72"/>
    </row>
    <row r="4265">
      <c r="U4265" s="72"/>
    </row>
    <row r="4266">
      <c r="U4266" s="72"/>
    </row>
    <row r="4267">
      <c r="U4267" s="72"/>
    </row>
    <row r="4268">
      <c r="U4268" s="72"/>
    </row>
    <row r="4269">
      <c r="U4269" s="72"/>
    </row>
    <row r="4270">
      <c r="U4270" s="72"/>
    </row>
    <row r="4271">
      <c r="U4271" s="72"/>
    </row>
    <row r="4272">
      <c r="U4272" s="72"/>
    </row>
    <row r="4273">
      <c r="U4273" s="72"/>
    </row>
    <row r="4274">
      <c r="U4274" s="72"/>
    </row>
    <row r="4275">
      <c r="U4275" s="72"/>
    </row>
    <row r="4276">
      <c r="U4276" s="72"/>
    </row>
    <row r="4277">
      <c r="U4277" s="72"/>
    </row>
    <row r="4278">
      <c r="U4278" s="72"/>
    </row>
    <row r="4279">
      <c r="U4279" s="72"/>
    </row>
    <row r="4280">
      <c r="U4280" s="72"/>
    </row>
    <row r="4281">
      <c r="U4281" s="72"/>
    </row>
    <row r="4282">
      <c r="U4282" s="72"/>
    </row>
    <row r="4283">
      <c r="U4283" s="72"/>
    </row>
    <row r="4284">
      <c r="U4284" s="72"/>
    </row>
    <row r="4285">
      <c r="U4285" s="72"/>
    </row>
    <row r="4286">
      <c r="U4286" s="72"/>
    </row>
    <row r="4287">
      <c r="U4287" s="72"/>
    </row>
    <row r="4288">
      <c r="U4288" s="72"/>
    </row>
    <row r="4289">
      <c r="U4289" s="72"/>
    </row>
    <row r="4290">
      <c r="U4290" s="72"/>
    </row>
    <row r="4291">
      <c r="U4291" s="72"/>
    </row>
    <row r="4292">
      <c r="U4292" s="72"/>
    </row>
    <row r="4293">
      <c r="U4293" s="72"/>
    </row>
    <row r="4294">
      <c r="U4294" s="72"/>
    </row>
    <row r="4295">
      <c r="U4295" s="72"/>
    </row>
    <row r="4296">
      <c r="U4296" s="72"/>
    </row>
    <row r="4297">
      <c r="U4297" s="72"/>
    </row>
    <row r="4298">
      <c r="U4298" s="72"/>
    </row>
    <row r="4299">
      <c r="U4299" s="72"/>
    </row>
    <row r="4300">
      <c r="U4300" s="72"/>
    </row>
    <row r="4301">
      <c r="U4301" s="72"/>
    </row>
    <row r="4302">
      <c r="U4302" s="72"/>
    </row>
    <row r="4303">
      <c r="U4303" s="72"/>
    </row>
    <row r="4304">
      <c r="U4304" s="72"/>
    </row>
    <row r="4305">
      <c r="U4305" s="72"/>
    </row>
    <row r="4306">
      <c r="U4306" s="72"/>
    </row>
    <row r="4307">
      <c r="U4307" s="72"/>
    </row>
    <row r="4308">
      <c r="U4308" s="72"/>
    </row>
    <row r="4309">
      <c r="U4309" s="72"/>
    </row>
    <row r="4310">
      <c r="U4310" s="72"/>
    </row>
    <row r="4311">
      <c r="U4311" s="72"/>
    </row>
    <row r="4312">
      <c r="U4312" s="72"/>
    </row>
    <row r="4313">
      <c r="U4313" s="72"/>
    </row>
    <row r="4314">
      <c r="U4314" s="72"/>
    </row>
    <row r="4315">
      <c r="U4315" s="72"/>
    </row>
    <row r="4316">
      <c r="U4316" s="72"/>
    </row>
    <row r="4317">
      <c r="U4317" s="72"/>
    </row>
    <row r="4318">
      <c r="U4318" s="72"/>
    </row>
    <row r="4319">
      <c r="U4319" s="72"/>
    </row>
    <row r="4320">
      <c r="U4320" s="72"/>
    </row>
    <row r="4321">
      <c r="U4321" s="72"/>
    </row>
    <row r="4322">
      <c r="U4322" s="72"/>
    </row>
    <row r="4323">
      <c r="U4323" s="72"/>
    </row>
    <row r="4324">
      <c r="U4324" s="72"/>
    </row>
    <row r="4325">
      <c r="U4325" s="72"/>
    </row>
    <row r="4326">
      <c r="U4326" s="72"/>
    </row>
    <row r="4327">
      <c r="U4327" s="72"/>
    </row>
    <row r="4328">
      <c r="U4328" s="72"/>
    </row>
    <row r="4329">
      <c r="U4329" s="72"/>
    </row>
    <row r="4330">
      <c r="U4330" s="72"/>
    </row>
    <row r="4331">
      <c r="U4331" s="72"/>
    </row>
    <row r="4332">
      <c r="U4332" s="72"/>
    </row>
    <row r="4333">
      <c r="U4333" s="72"/>
    </row>
    <row r="4334">
      <c r="U4334" s="72"/>
    </row>
    <row r="4335">
      <c r="U4335" s="72"/>
    </row>
    <row r="4336">
      <c r="U4336" s="72"/>
    </row>
    <row r="4337">
      <c r="U4337" s="72"/>
    </row>
    <row r="4338">
      <c r="U4338" s="72"/>
    </row>
    <row r="4339">
      <c r="U4339" s="72"/>
    </row>
    <row r="4340">
      <c r="U4340" s="72"/>
    </row>
    <row r="4341">
      <c r="U4341" s="72"/>
    </row>
    <row r="4342">
      <c r="U4342" s="72"/>
    </row>
    <row r="4343">
      <c r="U4343" s="72"/>
    </row>
    <row r="4344">
      <c r="U4344" s="72"/>
    </row>
    <row r="4345">
      <c r="U4345" s="72"/>
    </row>
    <row r="4346">
      <c r="U4346" s="72"/>
    </row>
    <row r="4347">
      <c r="U4347" s="72"/>
    </row>
    <row r="4348">
      <c r="U4348" s="72"/>
    </row>
    <row r="4349">
      <c r="U4349" s="72"/>
    </row>
    <row r="4350">
      <c r="U4350" s="72"/>
    </row>
    <row r="4351">
      <c r="U4351" s="72"/>
    </row>
    <row r="4352">
      <c r="U4352" s="72"/>
    </row>
    <row r="4353">
      <c r="U4353" s="72"/>
    </row>
    <row r="4354">
      <c r="U4354" s="72"/>
    </row>
    <row r="4355">
      <c r="U4355" s="72"/>
    </row>
    <row r="4356">
      <c r="U4356" s="72"/>
    </row>
    <row r="4357">
      <c r="U4357" s="72"/>
    </row>
    <row r="4358">
      <c r="U4358" s="72"/>
    </row>
    <row r="4359">
      <c r="U4359" s="72"/>
    </row>
    <row r="4360">
      <c r="U4360" s="72"/>
    </row>
    <row r="4361">
      <c r="U4361" s="72"/>
    </row>
    <row r="4362">
      <c r="U4362" s="72"/>
    </row>
    <row r="4363">
      <c r="U4363" s="72"/>
    </row>
    <row r="4364">
      <c r="U4364" s="72"/>
    </row>
    <row r="4365">
      <c r="U4365" s="72"/>
    </row>
    <row r="4366">
      <c r="U4366" s="72"/>
    </row>
    <row r="4367">
      <c r="U4367" s="72"/>
    </row>
    <row r="4368">
      <c r="U4368" s="72"/>
    </row>
    <row r="4369">
      <c r="U4369" s="72"/>
    </row>
    <row r="4370">
      <c r="U4370" s="72"/>
    </row>
    <row r="4371">
      <c r="U4371" s="72"/>
    </row>
    <row r="4372">
      <c r="U4372" s="72"/>
    </row>
    <row r="4373">
      <c r="U4373" s="72"/>
    </row>
    <row r="4374">
      <c r="U4374" s="72"/>
    </row>
    <row r="4375">
      <c r="U4375" s="72"/>
    </row>
    <row r="4376">
      <c r="U4376" s="72"/>
    </row>
    <row r="4377">
      <c r="U4377" s="72"/>
    </row>
    <row r="4378">
      <c r="U4378" s="72"/>
    </row>
    <row r="4379">
      <c r="U4379" s="72"/>
    </row>
    <row r="4380">
      <c r="U4380" s="72"/>
    </row>
    <row r="4381">
      <c r="U4381" s="72"/>
    </row>
    <row r="4382">
      <c r="U4382" s="72"/>
    </row>
    <row r="4383">
      <c r="U4383" s="72"/>
    </row>
    <row r="4384">
      <c r="U4384" s="72"/>
    </row>
    <row r="4385">
      <c r="U4385" s="72"/>
    </row>
    <row r="4386">
      <c r="U4386" s="72"/>
    </row>
    <row r="4387">
      <c r="U4387" s="72"/>
    </row>
    <row r="4388">
      <c r="U4388" s="72"/>
    </row>
    <row r="4389">
      <c r="U4389" s="72"/>
    </row>
    <row r="4390">
      <c r="U4390" s="72"/>
    </row>
    <row r="4391">
      <c r="U4391" s="72"/>
    </row>
    <row r="4392">
      <c r="U4392" s="72"/>
    </row>
    <row r="4393">
      <c r="U4393" s="72"/>
    </row>
    <row r="4394">
      <c r="U4394" s="72"/>
    </row>
    <row r="4395">
      <c r="U4395" s="72"/>
    </row>
    <row r="4396">
      <c r="U4396" s="72"/>
    </row>
    <row r="4397">
      <c r="U4397" s="72"/>
    </row>
    <row r="4398">
      <c r="U4398" s="72"/>
    </row>
    <row r="4399">
      <c r="U4399" s="72"/>
    </row>
    <row r="4400">
      <c r="U4400" s="72"/>
    </row>
    <row r="4401">
      <c r="U4401" s="72"/>
    </row>
    <row r="4402">
      <c r="U4402" s="72"/>
    </row>
    <row r="4403">
      <c r="U4403" s="72"/>
    </row>
    <row r="4404">
      <c r="U4404" s="72"/>
    </row>
    <row r="4405">
      <c r="U4405" s="72"/>
    </row>
    <row r="4406">
      <c r="U4406" s="72"/>
    </row>
    <row r="4407">
      <c r="U4407" s="72"/>
    </row>
    <row r="4408">
      <c r="U4408" s="72"/>
    </row>
    <row r="4409">
      <c r="U4409" s="72"/>
    </row>
    <row r="4410">
      <c r="U4410" s="72"/>
    </row>
    <row r="4411">
      <c r="U4411" s="72"/>
    </row>
    <row r="4412">
      <c r="U4412" s="72"/>
    </row>
    <row r="4413">
      <c r="U4413" s="72"/>
    </row>
    <row r="4414">
      <c r="U4414" s="72"/>
    </row>
    <row r="4415">
      <c r="U4415" s="72"/>
    </row>
    <row r="4416">
      <c r="U4416" s="72"/>
    </row>
    <row r="4417">
      <c r="U4417" s="72"/>
    </row>
    <row r="4418">
      <c r="U4418" s="72"/>
    </row>
    <row r="4419">
      <c r="U4419" s="72"/>
    </row>
    <row r="4420">
      <c r="U4420" s="72"/>
    </row>
    <row r="4421">
      <c r="U4421" s="72"/>
    </row>
    <row r="4422">
      <c r="U4422" s="72"/>
    </row>
    <row r="4423">
      <c r="U4423" s="72"/>
    </row>
    <row r="4424">
      <c r="U4424" s="72"/>
    </row>
    <row r="4425">
      <c r="U4425" s="72"/>
    </row>
    <row r="4426">
      <c r="U4426" s="72"/>
    </row>
    <row r="4427">
      <c r="U4427" s="72"/>
    </row>
    <row r="4428">
      <c r="U4428" s="72"/>
    </row>
    <row r="4429">
      <c r="U4429" s="72"/>
    </row>
    <row r="4430">
      <c r="U4430" s="72"/>
    </row>
    <row r="4431">
      <c r="U4431" s="72"/>
    </row>
    <row r="4432">
      <c r="U4432" s="72"/>
    </row>
    <row r="4433">
      <c r="U4433" s="72"/>
    </row>
    <row r="4434">
      <c r="U4434" s="72"/>
    </row>
    <row r="4435">
      <c r="U4435" s="72"/>
    </row>
    <row r="4436">
      <c r="U4436" s="72"/>
    </row>
    <row r="4437">
      <c r="U4437" s="72"/>
    </row>
    <row r="4438">
      <c r="U4438" s="72"/>
    </row>
    <row r="4439">
      <c r="U4439" s="72"/>
    </row>
    <row r="4440">
      <c r="U4440" s="72"/>
    </row>
    <row r="4441">
      <c r="U4441" s="72"/>
    </row>
    <row r="4442">
      <c r="U4442" s="72"/>
    </row>
    <row r="4443">
      <c r="U4443" s="72"/>
    </row>
    <row r="4444">
      <c r="U4444" s="72"/>
    </row>
    <row r="4445">
      <c r="U4445" s="72"/>
    </row>
    <row r="4446">
      <c r="U4446" s="72"/>
    </row>
    <row r="4447">
      <c r="U4447" s="72"/>
    </row>
    <row r="4448">
      <c r="U4448" s="72"/>
    </row>
    <row r="4449">
      <c r="U4449" s="72"/>
    </row>
    <row r="4450">
      <c r="U4450" s="72"/>
    </row>
    <row r="4451">
      <c r="U4451" s="72"/>
    </row>
    <row r="4452">
      <c r="U4452" s="72"/>
    </row>
    <row r="4453">
      <c r="U4453" s="72"/>
    </row>
    <row r="4454">
      <c r="U4454" s="72"/>
    </row>
    <row r="4455">
      <c r="U4455" s="72"/>
    </row>
    <row r="4456">
      <c r="U4456" s="72"/>
    </row>
    <row r="4457">
      <c r="U4457" s="72"/>
    </row>
    <row r="4458">
      <c r="U4458" s="72"/>
    </row>
    <row r="4459">
      <c r="U4459" s="72"/>
    </row>
    <row r="4460">
      <c r="U4460" s="72"/>
    </row>
    <row r="4461">
      <c r="U4461" s="72"/>
    </row>
    <row r="4462">
      <c r="U4462" s="72"/>
    </row>
    <row r="4463">
      <c r="U4463" s="72"/>
    </row>
    <row r="4464">
      <c r="U4464" s="72"/>
    </row>
    <row r="4465">
      <c r="U4465" s="72"/>
    </row>
    <row r="4466">
      <c r="U4466" s="72"/>
    </row>
    <row r="4467">
      <c r="U4467" s="72"/>
    </row>
    <row r="4468">
      <c r="U4468" s="72"/>
    </row>
    <row r="4469">
      <c r="U4469" s="72"/>
    </row>
    <row r="4470">
      <c r="U4470" s="72"/>
    </row>
    <row r="4471">
      <c r="U4471" s="72"/>
    </row>
    <row r="4472">
      <c r="U4472" s="72"/>
    </row>
    <row r="4473">
      <c r="U4473" s="72"/>
    </row>
    <row r="4474">
      <c r="U4474" s="72"/>
    </row>
    <row r="4475">
      <c r="U4475" s="72"/>
    </row>
    <row r="4476">
      <c r="U4476" s="72"/>
    </row>
    <row r="4477">
      <c r="U4477" s="72"/>
    </row>
    <row r="4478">
      <c r="U4478" s="72"/>
    </row>
    <row r="4479">
      <c r="U4479" s="72"/>
    </row>
    <row r="4480">
      <c r="U4480" s="72"/>
    </row>
    <row r="4481">
      <c r="U4481" s="72"/>
    </row>
    <row r="4482">
      <c r="U4482" s="72"/>
    </row>
    <row r="4483">
      <c r="U4483" s="72"/>
    </row>
    <row r="4484">
      <c r="U4484" s="72"/>
    </row>
    <row r="4485">
      <c r="U4485" s="72"/>
    </row>
    <row r="4486">
      <c r="U4486" s="72"/>
    </row>
    <row r="4487">
      <c r="U4487" s="72"/>
    </row>
    <row r="4488">
      <c r="U4488" s="72"/>
    </row>
    <row r="4489">
      <c r="U4489" s="72"/>
    </row>
    <row r="4490">
      <c r="U4490" s="72"/>
    </row>
    <row r="4491">
      <c r="U4491" s="72"/>
    </row>
    <row r="4492">
      <c r="U4492" s="72"/>
    </row>
    <row r="4493">
      <c r="U4493" s="72"/>
    </row>
    <row r="4494">
      <c r="U4494" s="72"/>
    </row>
    <row r="4495">
      <c r="U4495" s="72"/>
    </row>
    <row r="4496">
      <c r="U4496" s="72"/>
    </row>
    <row r="4497">
      <c r="U4497" s="72"/>
    </row>
    <row r="4498">
      <c r="U4498" s="72"/>
    </row>
    <row r="4499">
      <c r="U4499" s="72"/>
    </row>
    <row r="4500">
      <c r="U4500" s="72"/>
    </row>
    <row r="4501">
      <c r="U4501" s="72"/>
    </row>
    <row r="4502">
      <c r="U4502" s="72"/>
    </row>
    <row r="4503">
      <c r="U4503" s="72"/>
    </row>
    <row r="4504">
      <c r="U4504" s="72"/>
    </row>
    <row r="4505">
      <c r="U4505" s="72"/>
    </row>
    <row r="4506">
      <c r="U4506" s="72"/>
    </row>
    <row r="4507">
      <c r="U4507" s="72"/>
    </row>
    <row r="4508">
      <c r="U4508" s="72"/>
    </row>
    <row r="4509">
      <c r="U4509" s="72"/>
    </row>
    <row r="4510">
      <c r="U4510" s="72"/>
    </row>
    <row r="4511">
      <c r="U4511" s="72"/>
    </row>
    <row r="4512">
      <c r="U4512" s="72"/>
    </row>
    <row r="4513">
      <c r="U4513" s="72"/>
    </row>
    <row r="4514">
      <c r="U4514" s="72"/>
    </row>
    <row r="4515">
      <c r="U4515" s="72"/>
    </row>
    <row r="4516">
      <c r="U4516" s="72"/>
    </row>
    <row r="4517">
      <c r="U4517" s="72"/>
    </row>
    <row r="4518">
      <c r="U4518" s="72"/>
    </row>
    <row r="4519">
      <c r="U4519" s="72"/>
    </row>
    <row r="4520">
      <c r="U4520" s="72"/>
    </row>
    <row r="4521">
      <c r="U4521" s="72"/>
    </row>
    <row r="4522">
      <c r="U4522" s="72"/>
    </row>
    <row r="4523">
      <c r="U4523" s="72"/>
    </row>
    <row r="4524">
      <c r="U4524" s="72"/>
    </row>
    <row r="4525">
      <c r="U4525" s="72"/>
    </row>
    <row r="4526">
      <c r="U4526" s="72"/>
    </row>
    <row r="4527">
      <c r="U4527" s="72"/>
    </row>
    <row r="4528">
      <c r="U4528" s="72"/>
    </row>
    <row r="4529">
      <c r="U4529" s="72"/>
    </row>
    <row r="4530">
      <c r="U4530" s="72"/>
    </row>
    <row r="4531">
      <c r="U4531" s="72"/>
    </row>
    <row r="4532">
      <c r="U4532" s="72"/>
    </row>
    <row r="4533">
      <c r="U4533" s="72"/>
    </row>
    <row r="4534">
      <c r="U4534" s="72"/>
    </row>
    <row r="4535">
      <c r="U4535" s="72"/>
    </row>
    <row r="4536">
      <c r="U4536" s="72"/>
    </row>
    <row r="4537">
      <c r="U4537" s="72"/>
    </row>
    <row r="4538">
      <c r="U4538" s="72"/>
    </row>
    <row r="4539">
      <c r="U4539" s="72"/>
    </row>
    <row r="4540">
      <c r="U4540" s="72"/>
    </row>
    <row r="4541">
      <c r="U4541" s="72"/>
    </row>
    <row r="4542">
      <c r="U4542" s="72"/>
    </row>
    <row r="4543">
      <c r="U4543" s="72"/>
    </row>
    <row r="4544">
      <c r="U4544" s="72"/>
    </row>
    <row r="4545">
      <c r="U4545" s="72"/>
    </row>
    <row r="4546">
      <c r="U4546" s="72"/>
    </row>
    <row r="4547">
      <c r="U4547" s="72"/>
    </row>
    <row r="4548">
      <c r="U4548" s="72"/>
    </row>
    <row r="4549">
      <c r="U4549" s="72"/>
    </row>
    <row r="4550">
      <c r="U4550" s="72"/>
    </row>
    <row r="4551">
      <c r="U4551" s="72"/>
    </row>
    <row r="4552">
      <c r="U4552" s="72"/>
    </row>
    <row r="4553">
      <c r="U4553" s="72"/>
    </row>
    <row r="4554">
      <c r="U4554" s="72"/>
    </row>
    <row r="4555">
      <c r="U4555" s="72"/>
    </row>
    <row r="4556">
      <c r="U4556" s="72"/>
    </row>
    <row r="4557">
      <c r="U4557" s="72"/>
    </row>
    <row r="4558">
      <c r="U4558" s="72"/>
    </row>
    <row r="4559">
      <c r="U4559" s="72"/>
    </row>
    <row r="4560">
      <c r="U4560" s="72"/>
    </row>
    <row r="4561">
      <c r="U4561" s="72"/>
    </row>
    <row r="4562">
      <c r="U4562" s="72"/>
    </row>
    <row r="4563">
      <c r="U4563" s="72"/>
    </row>
    <row r="4564">
      <c r="U4564" s="72"/>
    </row>
    <row r="4565">
      <c r="U4565" s="72"/>
    </row>
    <row r="4566">
      <c r="U4566" s="72"/>
    </row>
    <row r="4567">
      <c r="U4567" s="72"/>
    </row>
    <row r="4568">
      <c r="U4568" s="72"/>
    </row>
    <row r="4569">
      <c r="U4569" s="72"/>
    </row>
    <row r="4570">
      <c r="U4570" s="72"/>
    </row>
    <row r="4571">
      <c r="U4571" s="72"/>
    </row>
    <row r="4572">
      <c r="U4572" s="72"/>
    </row>
    <row r="4573">
      <c r="U4573" s="72"/>
    </row>
    <row r="4574">
      <c r="U4574" s="72"/>
    </row>
    <row r="4575">
      <c r="U4575" s="72"/>
    </row>
    <row r="4576">
      <c r="U4576" s="72"/>
    </row>
    <row r="4577">
      <c r="U4577" s="72"/>
    </row>
    <row r="4578">
      <c r="U4578" s="72"/>
    </row>
    <row r="4579">
      <c r="U4579" s="72"/>
    </row>
    <row r="4580">
      <c r="U4580" s="72"/>
    </row>
    <row r="4581">
      <c r="U4581" s="72"/>
    </row>
    <row r="4582">
      <c r="U4582" s="72"/>
    </row>
    <row r="4583">
      <c r="U4583" s="72"/>
    </row>
    <row r="4584">
      <c r="U4584" s="72"/>
    </row>
    <row r="4585">
      <c r="U4585" s="72"/>
    </row>
    <row r="4586">
      <c r="U4586" s="72"/>
    </row>
    <row r="4587">
      <c r="U4587" s="72"/>
    </row>
    <row r="4588">
      <c r="U4588" s="72"/>
    </row>
    <row r="4589">
      <c r="U4589" s="72"/>
    </row>
    <row r="4590">
      <c r="U4590" s="72"/>
    </row>
    <row r="4591">
      <c r="U4591" s="72"/>
    </row>
    <row r="4592">
      <c r="U4592" s="72"/>
    </row>
    <row r="4593">
      <c r="U4593" s="72"/>
    </row>
    <row r="4594">
      <c r="U4594" s="72"/>
    </row>
    <row r="4595">
      <c r="U4595" s="72"/>
    </row>
    <row r="4596">
      <c r="U4596" s="72"/>
    </row>
    <row r="4597">
      <c r="U4597" s="72"/>
    </row>
    <row r="4598">
      <c r="U4598" s="72"/>
    </row>
    <row r="4599">
      <c r="U4599" s="72"/>
    </row>
    <row r="4600">
      <c r="U4600" s="72"/>
    </row>
    <row r="4601">
      <c r="U4601" s="72"/>
    </row>
    <row r="4602">
      <c r="U4602" s="72"/>
    </row>
    <row r="4603">
      <c r="U4603" s="72"/>
    </row>
    <row r="4604">
      <c r="U4604" s="72"/>
    </row>
    <row r="4605">
      <c r="U4605" s="72"/>
    </row>
    <row r="4606">
      <c r="U4606" s="72"/>
    </row>
    <row r="4607">
      <c r="U4607" s="72"/>
    </row>
    <row r="4608">
      <c r="U4608" s="72"/>
    </row>
    <row r="4609">
      <c r="U4609" s="72"/>
    </row>
    <row r="4610">
      <c r="U4610" s="72"/>
    </row>
    <row r="4611">
      <c r="U4611" s="72"/>
    </row>
    <row r="4612">
      <c r="U4612" s="72"/>
    </row>
    <row r="4613">
      <c r="U4613" s="72"/>
    </row>
    <row r="4614">
      <c r="U4614" s="72"/>
    </row>
    <row r="4615">
      <c r="U4615" s="72"/>
    </row>
    <row r="4616">
      <c r="U4616" s="72"/>
    </row>
    <row r="4617">
      <c r="U4617" s="72"/>
    </row>
    <row r="4618">
      <c r="U4618" s="72"/>
    </row>
    <row r="4619">
      <c r="U4619" s="72"/>
    </row>
    <row r="4620">
      <c r="U4620" s="72"/>
    </row>
    <row r="4621">
      <c r="U4621" s="72"/>
    </row>
    <row r="4622">
      <c r="U4622" s="72"/>
    </row>
    <row r="4623">
      <c r="U4623" s="72"/>
    </row>
    <row r="4624">
      <c r="U4624" s="72"/>
    </row>
    <row r="4625">
      <c r="U4625" s="72"/>
    </row>
    <row r="4626">
      <c r="U4626" s="72"/>
    </row>
    <row r="4627">
      <c r="U4627" s="72"/>
    </row>
    <row r="4628">
      <c r="U4628" s="72"/>
    </row>
    <row r="4629">
      <c r="U4629" s="72"/>
    </row>
    <row r="4630">
      <c r="U4630" s="72"/>
    </row>
    <row r="4631">
      <c r="U4631" s="72"/>
    </row>
    <row r="4632">
      <c r="U4632" s="72"/>
    </row>
    <row r="4633">
      <c r="U4633" s="72"/>
    </row>
    <row r="4634">
      <c r="U4634" s="72"/>
    </row>
    <row r="4635">
      <c r="U4635" s="72"/>
    </row>
    <row r="4636">
      <c r="U4636" s="72"/>
    </row>
    <row r="4637">
      <c r="U4637" s="72"/>
    </row>
    <row r="4638">
      <c r="U4638" s="72"/>
    </row>
    <row r="4639">
      <c r="U4639" s="72"/>
    </row>
    <row r="4640">
      <c r="U4640" s="72"/>
    </row>
    <row r="4641">
      <c r="U4641" s="72"/>
    </row>
    <row r="4642">
      <c r="U4642" s="72"/>
    </row>
    <row r="4643">
      <c r="U4643" s="72"/>
    </row>
    <row r="4644">
      <c r="U4644" s="72"/>
    </row>
    <row r="4645">
      <c r="U4645" s="72"/>
    </row>
    <row r="4646">
      <c r="U4646" s="72"/>
    </row>
    <row r="4647">
      <c r="U4647" s="72"/>
    </row>
    <row r="4648">
      <c r="U4648" s="72"/>
    </row>
    <row r="4649">
      <c r="U4649" s="72"/>
    </row>
    <row r="4650">
      <c r="U4650" s="72"/>
    </row>
    <row r="4651">
      <c r="U4651" s="72"/>
    </row>
    <row r="4652">
      <c r="U4652" s="72"/>
    </row>
    <row r="4653">
      <c r="U4653" s="72"/>
    </row>
    <row r="4654">
      <c r="U4654" s="72"/>
    </row>
    <row r="4655">
      <c r="U4655" s="72"/>
    </row>
    <row r="4656">
      <c r="U4656" s="72"/>
    </row>
    <row r="4657">
      <c r="U4657" s="72"/>
    </row>
    <row r="4658">
      <c r="U4658" s="72"/>
    </row>
    <row r="4659">
      <c r="U4659" s="72"/>
    </row>
    <row r="4660">
      <c r="U4660" s="72"/>
    </row>
    <row r="4661">
      <c r="U4661" s="72"/>
    </row>
    <row r="4662">
      <c r="U4662" s="72"/>
    </row>
    <row r="4663">
      <c r="U4663" s="72"/>
    </row>
    <row r="4664">
      <c r="U4664" s="72"/>
    </row>
    <row r="4665">
      <c r="U4665" s="72"/>
    </row>
    <row r="4666">
      <c r="U4666" s="72"/>
    </row>
    <row r="4667">
      <c r="U4667" s="72"/>
    </row>
    <row r="4668">
      <c r="U4668" s="72"/>
    </row>
    <row r="4669">
      <c r="U4669" s="72"/>
    </row>
    <row r="4670">
      <c r="U4670" s="72"/>
    </row>
    <row r="4671">
      <c r="U4671" s="72"/>
    </row>
    <row r="4672">
      <c r="U4672" s="72"/>
    </row>
    <row r="4673">
      <c r="U4673" s="72"/>
    </row>
    <row r="4674">
      <c r="U4674" s="72"/>
    </row>
    <row r="4675">
      <c r="U4675" s="72"/>
    </row>
    <row r="4676">
      <c r="U4676" s="72"/>
    </row>
    <row r="4677">
      <c r="U4677" s="72"/>
    </row>
    <row r="4678">
      <c r="U4678" s="72"/>
    </row>
    <row r="4679">
      <c r="U4679" s="72"/>
    </row>
    <row r="4680">
      <c r="U4680" s="72"/>
    </row>
    <row r="4681">
      <c r="U4681" s="72"/>
    </row>
    <row r="4682">
      <c r="U4682" s="72"/>
    </row>
    <row r="4683">
      <c r="U4683" s="72"/>
    </row>
    <row r="4684">
      <c r="U4684" s="72"/>
    </row>
    <row r="4685">
      <c r="U4685" s="72"/>
    </row>
    <row r="4686">
      <c r="U4686" s="72"/>
    </row>
    <row r="4687">
      <c r="U4687" s="72"/>
    </row>
    <row r="4688">
      <c r="U4688" s="72"/>
    </row>
    <row r="4689">
      <c r="U4689" s="72"/>
    </row>
    <row r="4690">
      <c r="U4690" s="72"/>
    </row>
    <row r="4691">
      <c r="U4691" s="72"/>
    </row>
    <row r="4692">
      <c r="U4692" s="72"/>
    </row>
    <row r="4693">
      <c r="U4693" s="72"/>
    </row>
    <row r="4694">
      <c r="U4694" s="72"/>
    </row>
    <row r="4695">
      <c r="U4695" s="72"/>
    </row>
    <row r="4696">
      <c r="U4696" s="72"/>
    </row>
    <row r="4697">
      <c r="U4697" s="72"/>
    </row>
    <row r="4698">
      <c r="U4698" s="72"/>
    </row>
    <row r="4699">
      <c r="U4699" s="72"/>
    </row>
    <row r="4700">
      <c r="U4700" s="72"/>
    </row>
    <row r="4701">
      <c r="U4701" s="72"/>
    </row>
    <row r="4702">
      <c r="U4702" s="72"/>
    </row>
    <row r="4703">
      <c r="U4703" s="72"/>
    </row>
    <row r="4704">
      <c r="U4704" s="72"/>
    </row>
    <row r="4705">
      <c r="U4705" s="72"/>
    </row>
    <row r="4706">
      <c r="U4706" s="72"/>
    </row>
    <row r="4707">
      <c r="U4707" s="72"/>
    </row>
    <row r="4708">
      <c r="U4708" s="72"/>
    </row>
    <row r="4709">
      <c r="U4709" s="72"/>
    </row>
    <row r="4710">
      <c r="U4710" s="72"/>
    </row>
    <row r="4711">
      <c r="U4711" s="72"/>
    </row>
    <row r="4712">
      <c r="U4712" s="72"/>
    </row>
    <row r="4713">
      <c r="U4713" s="72"/>
    </row>
    <row r="4714">
      <c r="U4714" s="72"/>
    </row>
    <row r="4715">
      <c r="U4715" s="72"/>
    </row>
    <row r="4716">
      <c r="U4716" s="72"/>
    </row>
    <row r="4717">
      <c r="U4717" s="72"/>
    </row>
    <row r="4718">
      <c r="U4718" s="72"/>
    </row>
    <row r="4719">
      <c r="U4719" s="72"/>
    </row>
    <row r="4720">
      <c r="U4720" s="72"/>
    </row>
    <row r="4721">
      <c r="U4721" s="72"/>
    </row>
    <row r="4722">
      <c r="U4722" s="72"/>
    </row>
    <row r="4723">
      <c r="U4723" s="72"/>
    </row>
    <row r="4724">
      <c r="U4724" s="72"/>
    </row>
    <row r="4725">
      <c r="U4725" s="72"/>
    </row>
    <row r="4726">
      <c r="U4726" s="72"/>
    </row>
    <row r="4727">
      <c r="U4727" s="72"/>
    </row>
    <row r="4728">
      <c r="U4728" s="72"/>
    </row>
    <row r="4729">
      <c r="U4729" s="72"/>
    </row>
    <row r="4730">
      <c r="U4730" s="72"/>
    </row>
    <row r="4731">
      <c r="U4731" s="72"/>
    </row>
    <row r="4732">
      <c r="U4732" s="72"/>
    </row>
    <row r="4733">
      <c r="U4733" s="72"/>
    </row>
    <row r="4734">
      <c r="U4734" s="72"/>
    </row>
    <row r="4735">
      <c r="U4735" s="72"/>
    </row>
    <row r="4736">
      <c r="U4736" s="72"/>
    </row>
    <row r="4737">
      <c r="U4737" s="72"/>
    </row>
    <row r="4738">
      <c r="U4738" s="72"/>
    </row>
    <row r="4739">
      <c r="U4739" s="72"/>
    </row>
    <row r="4740">
      <c r="U4740" s="72"/>
    </row>
    <row r="4741">
      <c r="U4741" s="72"/>
    </row>
    <row r="4742">
      <c r="U4742" s="72"/>
    </row>
    <row r="4743">
      <c r="U4743" s="72"/>
    </row>
    <row r="4744">
      <c r="U4744" s="72"/>
    </row>
    <row r="4745">
      <c r="U4745" s="72"/>
    </row>
    <row r="4746">
      <c r="U4746" s="72"/>
    </row>
    <row r="4747">
      <c r="U4747" s="72"/>
    </row>
    <row r="4748">
      <c r="U4748" s="72"/>
    </row>
    <row r="4749">
      <c r="U4749" s="72"/>
    </row>
    <row r="4750">
      <c r="U4750" s="72"/>
    </row>
    <row r="4751">
      <c r="U4751" s="72"/>
    </row>
    <row r="4752">
      <c r="U4752" s="72"/>
    </row>
    <row r="4753">
      <c r="U4753" s="72"/>
    </row>
    <row r="4754">
      <c r="U4754" s="72"/>
    </row>
    <row r="4755">
      <c r="U4755" s="72"/>
    </row>
    <row r="4756">
      <c r="U4756" s="72"/>
    </row>
    <row r="4757">
      <c r="U4757" s="72"/>
    </row>
    <row r="4758">
      <c r="U4758" s="72"/>
    </row>
    <row r="4759">
      <c r="U4759" s="72"/>
    </row>
    <row r="4760">
      <c r="U4760" s="72"/>
    </row>
    <row r="4761">
      <c r="U4761" s="72"/>
    </row>
    <row r="4762">
      <c r="U4762" s="72"/>
    </row>
    <row r="4763">
      <c r="U4763" s="72"/>
    </row>
    <row r="4764">
      <c r="U4764" s="72"/>
    </row>
    <row r="4765">
      <c r="U4765" s="72"/>
    </row>
    <row r="4766">
      <c r="U4766" s="72"/>
    </row>
    <row r="4767">
      <c r="U4767" s="72"/>
    </row>
    <row r="4768">
      <c r="U4768" s="72"/>
    </row>
    <row r="4769">
      <c r="U4769" s="72"/>
    </row>
    <row r="4770">
      <c r="U4770" s="72"/>
    </row>
    <row r="4771">
      <c r="U4771" s="72"/>
    </row>
    <row r="4772">
      <c r="U4772" s="72"/>
    </row>
    <row r="4773">
      <c r="U4773" s="72"/>
    </row>
    <row r="4774">
      <c r="U4774" s="72"/>
    </row>
    <row r="4775">
      <c r="U4775" s="72"/>
    </row>
    <row r="4776">
      <c r="U4776" s="72"/>
    </row>
    <row r="4777">
      <c r="U4777" s="72"/>
    </row>
    <row r="4778">
      <c r="U4778" s="72"/>
    </row>
    <row r="4779">
      <c r="U4779" s="72"/>
    </row>
    <row r="4780">
      <c r="U4780" s="72"/>
    </row>
    <row r="4781">
      <c r="U4781" s="72"/>
    </row>
    <row r="4782">
      <c r="U4782" s="72"/>
    </row>
    <row r="4783">
      <c r="U4783" s="72"/>
    </row>
    <row r="4784">
      <c r="U4784" s="72"/>
    </row>
    <row r="4785">
      <c r="U4785" s="72"/>
    </row>
    <row r="4786">
      <c r="U4786" s="72"/>
    </row>
    <row r="4787">
      <c r="U4787" s="72"/>
    </row>
    <row r="4788">
      <c r="U4788" s="72"/>
    </row>
    <row r="4789">
      <c r="U4789" s="72"/>
    </row>
    <row r="4790">
      <c r="U4790" s="72"/>
    </row>
    <row r="4791">
      <c r="U4791" s="72"/>
    </row>
    <row r="4792">
      <c r="U4792" s="72"/>
    </row>
    <row r="4793">
      <c r="U4793" s="72"/>
    </row>
    <row r="4794">
      <c r="U4794" s="72"/>
    </row>
    <row r="4795">
      <c r="U4795" s="72"/>
    </row>
    <row r="4796">
      <c r="U4796" s="72"/>
    </row>
    <row r="4797">
      <c r="U4797" s="72"/>
    </row>
    <row r="4798">
      <c r="U4798" s="72"/>
    </row>
    <row r="4799">
      <c r="U4799" s="72"/>
    </row>
    <row r="4800">
      <c r="U4800" s="72"/>
    </row>
    <row r="4801">
      <c r="U4801" s="72"/>
    </row>
    <row r="4802">
      <c r="U4802" s="72"/>
    </row>
    <row r="4803">
      <c r="U4803" s="72"/>
    </row>
    <row r="4804">
      <c r="U4804" s="72"/>
    </row>
    <row r="4805">
      <c r="U4805" s="72"/>
    </row>
    <row r="4806">
      <c r="U4806" s="72"/>
    </row>
    <row r="4807">
      <c r="U4807" s="72"/>
    </row>
    <row r="4808">
      <c r="U4808" s="72"/>
    </row>
    <row r="4809">
      <c r="U4809" s="72"/>
    </row>
    <row r="4810">
      <c r="U4810" s="72"/>
    </row>
    <row r="4811">
      <c r="U4811" s="72"/>
    </row>
    <row r="4812">
      <c r="U4812" s="72"/>
    </row>
    <row r="4813">
      <c r="U4813" s="72"/>
    </row>
    <row r="4814">
      <c r="U4814" s="72"/>
    </row>
    <row r="4815">
      <c r="U4815" s="72"/>
    </row>
    <row r="4816">
      <c r="U4816" s="72"/>
    </row>
    <row r="4817">
      <c r="U4817" s="72"/>
    </row>
    <row r="4818">
      <c r="U4818" s="72"/>
    </row>
    <row r="4819">
      <c r="U4819" s="72"/>
    </row>
    <row r="4820">
      <c r="U4820" s="72"/>
    </row>
    <row r="4821">
      <c r="U4821" s="72"/>
    </row>
    <row r="4822">
      <c r="U4822" s="72"/>
    </row>
    <row r="4823">
      <c r="U4823" s="72"/>
    </row>
    <row r="4824">
      <c r="U4824" s="72"/>
    </row>
    <row r="4825">
      <c r="U4825" s="72"/>
    </row>
    <row r="4826">
      <c r="U4826" s="72"/>
    </row>
    <row r="4827">
      <c r="U4827" s="72"/>
    </row>
    <row r="4828">
      <c r="U4828" s="72"/>
    </row>
    <row r="4829">
      <c r="U4829" s="72"/>
    </row>
    <row r="4830">
      <c r="U4830" s="72"/>
    </row>
    <row r="4831">
      <c r="U4831" s="72"/>
    </row>
    <row r="4832">
      <c r="U4832" s="72"/>
    </row>
    <row r="4833">
      <c r="U4833" s="72"/>
    </row>
    <row r="4834">
      <c r="U4834" s="72"/>
    </row>
    <row r="4835">
      <c r="U4835" s="72"/>
    </row>
    <row r="4836">
      <c r="U4836" s="72"/>
    </row>
    <row r="4837">
      <c r="U4837" s="72"/>
    </row>
    <row r="4838">
      <c r="U4838" s="72"/>
    </row>
    <row r="4839">
      <c r="U4839" s="72"/>
    </row>
    <row r="4840">
      <c r="U4840" s="72"/>
    </row>
    <row r="4841">
      <c r="U4841" s="72"/>
    </row>
    <row r="4842">
      <c r="U4842" s="72"/>
    </row>
    <row r="4843">
      <c r="U4843" s="72"/>
    </row>
    <row r="4844">
      <c r="U4844" s="72"/>
    </row>
    <row r="4845">
      <c r="U4845" s="72"/>
    </row>
    <row r="4846">
      <c r="U4846" s="72"/>
    </row>
    <row r="4847">
      <c r="U4847" s="72"/>
    </row>
    <row r="4848">
      <c r="U4848" s="72"/>
    </row>
    <row r="4849">
      <c r="U4849" s="72"/>
    </row>
    <row r="4850">
      <c r="U4850" s="72"/>
    </row>
    <row r="4851">
      <c r="U4851" s="72"/>
    </row>
    <row r="4852">
      <c r="U4852" s="72"/>
    </row>
    <row r="4853">
      <c r="U4853" s="72"/>
    </row>
    <row r="4854">
      <c r="U4854" s="72"/>
    </row>
    <row r="4855">
      <c r="U4855" s="72"/>
    </row>
    <row r="4856">
      <c r="U4856" s="72"/>
    </row>
    <row r="4857">
      <c r="U4857" s="72"/>
    </row>
    <row r="4858">
      <c r="U4858" s="72"/>
    </row>
    <row r="4859">
      <c r="U4859" s="72"/>
    </row>
    <row r="4860">
      <c r="U4860" s="72"/>
    </row>
    <row r="4861">
      <c r="U4861" s="72"/>
    </row>
    <row r="4862">
      <c r="U4862" s="72"/>
    </row>
    <row r="4863">
      <c r="U4863" s="72"/>
    </row>
    <row r="4864">
      <c r="U4864" s="72"/>
    </row>
    <row r="4865">
      <c r="U4865" s="72"/>
    </row>
    <row r="4866">
      <c r="U4866" s="72"/>
    </row>
    <row r="4867">
      <c r="U4867" s="72"/>
    </row>
    <row r="4868">
      <c r="U4868" s="72"/>
    </row>
    <row r="4869">
      <c r="U4869" s="72"/>
    </row>
    <row r="4870">
      <c r="U4870" s="72"/>
    </row>
    <row r="4871">
      <c r="U4871" s="72"/>
    </row>
    <row r="4872">
      <c r="U4872" s="72"/>
    </row>
    <row r="4873">
      <c r="U4873" s="72"/>
    </row>
    <row r="4874">
      <c r="U4874" s="72"/>
    </row>
    <row r="4875">
      <c r="U4875" s="72"/>
    </row>
    <row r="4876">
      <c r="U4876" s="72"/>
    </row>
    <row r="4877">
      <c r="U4877" s="72"/>
    </row>
    <row r="4878">
      <c r="U4878" s="72"/>
    </row>
    <row r="4879">
      <c r="U4879" s="72"/>
    </row>
    <row r="4880">
      <c r="U4880" s="72"/>
    </row>
    <row r="4881">
      <c r="U4881" s="72"/>
    </row>
    <row r="4882">
      <c r="U4882" s="72"/>
    </row>
    <row r="4883">
      <c r="U4883" s="72"/>
    </row>
    <row r="4884">
      <c r="U4884" s="72"/>
    </row>
    <row r="4885">
      <c r="U4885" s="72"/>
    </row>
    <row r="4886">
      <c r="U4886" s="72"/>
    </row>
    <row r="4887">
      <c r="U4887" s="72"/>
    </row>
    <row r="4888">
      <c r="U4888" s="72"/>
    </row>
    <row r="4889">
      <c r="U4889" s="72"/>
    </row>
    <row r="4890">
      <c r="U4890" s="72"/>
    </row>
    <row r="4891">
      <c r="U4891" s="72"/>
    </row>
    <row r="4892">
      <c r="U4892" s="72"/>
    </row>
    <row r="4893">
      <c r="U4893" s="72"/>
    </row>
    <row r="4894">
      <c r="U4894" s="72"/>
    </row>
    <row r="4895">
      <c r="U4895" s="72"/>
    </row>
    <row r="4896">
      <c r="U4896" s="72"/>
    </row>
    <row r="4897">
      <c r="U4897" s="72"/>
    </row>
    <row r="4898">
      <c r="U4898" s="72"/>
    </row>
    <row r="4899">
      <c r="U4899" s="72"/>
    </row>
    <row r="4900">
      <c r="U4900" s="72"/>
    </row>
    <row r="4901">
      <c r="U4901" s="72"/>
    </row>
    <row r="4902">
      <c r="U4902" s="72"/>
    </row>
    <row r="4903">
      <c r="U4903" s="72"/>
    </row>
    <row r="4904">
      <c r="U4904" s="72"/>
    </row>
    <row r="4905">
      <c r="U4905" s="72"/>
    </row>
    <row r="4906">
      <c r="U4906" s="72"/>
    </row>
    <row r="4907">
      <c r="U4907" s="72"/>
    </row>
    <row r="4908">
      <c r="U4908" s="72"/>
    </row>
    <row r="4909">
      <c r="U4909" s="72"/>
    </row>
    <row r="4910">
      <c r="U4910" s="72"/>
    </row>
    <row r="4911">
      <c r="U4911" s="72"/>
    </row>
    <row r="4912">
      <c r="U4912" s="72"/>
    </row>
    <row r="4913">
      <c r="U4913" s="72"/>
    </row>
    <row r="4914">
      <c r="U4914" s="72"/>
    </row>
    <row r="4915">
      <c r="U4915" s="72"/>
    </row>
    <row r="4916">
      <c r="U4916" s="72"/>
    </row>
    <row r="4917">
      <c r="U4917" s="72"/>
    </row>
    <row r="4918">
      <c r="U4918" s="72"/>
    </row>
    <row r="4919">
      <c r="U4919" s="72"/>
    </row>
    <row r="4920">
      <c r="U4920" s="72"/>
    </row>
    <row r="4921">
      <c r="U4921" s="72"/>
    </row>
    <row r="4922">
      <c r="U4922" s="72"/>
    </row>
    <row r="4923">
      <c r="U4923" s="72"/>
    </row>
    <row r="4924">
      <c r="U4924" s="72"/>
    </row>
    <row r="4925">
      <c r="U4925" s="72"/>
    </row>
    <row r="4926">
      <c r="U4926" s="72"/>
    </row>
    <row r="4927">
      <c r="U4927" s="72"/>
    </row>
    <row r="4928">
      <c r="U4928" s="72"/>
    </row>
    <row r="4929">
      <c r="U4929" s="72"/>
    </row>
    <row r="4930">
      <c r="U4930" s="72"/>
    </row>
    <row r="4931">
      <c r="U4931" s="72"/>
    </row>
    <row r="4932">
      <c r="U4932" s="72"/>
    </row>
    <row r="4933">
      <c r="U4933" s="72"/>
    </row>
    <row r="4934">
      <c r="U4934" s="72"/>
    </row>
    <row r="4935">
      <c r="U4935" s="72"/>
    </row>
    <row r="4936">
      <c r="U4936" s="72"/>
    </row>
    <row r="4937">
      <c r="U4937" s="72"/>
    </row>
    <row r="4938">
      <c r="U4938" s="72"/>
    </row>
    <row r="4939">
      <c r="U4939" s="72"/>
    </row>
    <row r="4940">
      <c r="U4940" s="72"/>
    </row>
    <row r="4941">
      <c r="U4941" s="72"/>
    </row>
    <row r="4942">
      <c r="U4942" s="72"/>
    </row>
    <row r="4943">
      <c r="U4943" s="72"/>
    </row>
    <row r="4944">
      <c r="U4944" s="72"/>
    </row>
    <row r="4945">
      <c r="U4945" s="72"/>
    </row>
    <row r="4946">
      <c r="U4946" s="72"/>
    </row>
    <row r="4947">
      <c r="U4947" s="72"/>
    </row>
    <row r="4948">
      <c r="U4948" s="72"/>
    </row>
    <row r="4949">
      <c r="U4949" s="72"/>
    </row>
    <row r="4950">
      <c r="U4950" s="72"/>
    </row>
    <row r="4951">
      <c r="U4951" s="72"/>
    </row>
    <row r="4952">
      <c r="U4952" s="72"/>
    </row>
    <row r="4953">
      <c r="U4953" s="72"/>
    </row>
    <row r="4954">
      <c r="U4954" s="72"/>
    </row>
    <row r="4955">
      <c r="U4955" s="72"/>
    </row>
    <row r="4956">
      <c r="U4956" s="72"/>
    </row>
    <row r="4957">
      <c r="U4957" s="72"/>
    </row>
    <row r="4958">
      <c r="U4958" s="72"/>
    </row>
    <row r="4959">
      <c r="U4959" s="72"/>
    </row>
    <row r="4960">
      <c r="U4960" s="72"/>
    </row>
    <row r="4961">
      <c r="U4961" s="72"/>
    </row>
    <row r="4962">
      <c r="U4962" s="72"/>
    </row>
    <row r="4963">
      <c r="U4963" s="72"/>
    </row>
    <row r="4964">
      <c r="U4964" s="72"/>
    </row>
    <row r="4965">
      <c r="U4965" s="72"/>
    </row>
    <row r="4966">
      <c r="U4966" s="72"/>
    </row>
    <row r="4967">
      <c r="U4967" s="72"/>
    </row>
    <row r="4968">
      <c r="U4968" s="72"/>
    </row>
    <row r="4969">
      <c r="U4969" s="72"/>
    </row>
    <row r="4970">
      <c r="U4970" s="72"/>
    </row>
    <row r="4971">
      <c r="U4971" s="72"/>
    </row>
    <row r="4972">
      <c r="U4972" s="72"/>
    </row>
    <row r="4973">
      <c r="U4973" s="72"/>
    </row>
    <row r="4974">
      <c r="U4974" s="72"/>
    </row>
    <row r="4975">
      <c r="U4975" s="72"/>
    </row>
    <row r="4976">
      <c r="U4976" s="72"/>
    </row>
    <row r="4977">
      <c r="U4977" s="72"/>
    </row>
    <row r="4978">
      <c r="U4978" s="72"/>
    </row>
    <row r="4979">
      <c r="U4979" s="72"/>
    </row>
    <row r="4980">
      <c r="U4980" s="72"/>
    </row>
    <row r="4981">
      <c r="U4981" s="72"/>
    </row>
    <row r="4982">
      <c r="U4982" s="72"/>
    </row>
    <row r="4983">
      <c r="U4983" s="72"/>
    </row>
    <row r="4984">
      <c r="U4984" s="72"/>
    </row>
    <row r="4985">
      <c r="U4985" s="72"/>
    </row>
    <row r="4986">
      <c r="U4986" s="72"/>
    </row>
    <row r="4987">
      <c r="U4987" s="72"/>
    </row>
    <row r="4988">
      <c r="U4988" s="72"/>
    </row>
    <row r="4989">
      <c r="U4989" s="72"/>
    </row>
    <row r="4990">
      <c r="U4990" s="72"/>
    </row>
    <row r="4991">
      <c r="U4991" s="72"/>
    </row>
    <row r="4992">
      <c r="U4992" s="72"/>
    </row>
    <row r="4993">
      <c r="U4993" s="72"/>
    </row>
    <row r="4994">
      <c r="U4994" s="72"/>
    </row>
    <row r="4995">
      <c r="U4995" s="72"/>
    </row>
    <row r="4996">
      <c r="U4996" s="72"/>
    </row>
    <row r="4997">
      <c r="U4997" s="72"/>
    </row>
    <row r="4998">
      <c r="U4998" s="72"/>
    </row>
    <row r="4999">
      <c r="U4999" s="72"/>
    </row>
    <row r="5000">
      <c r="U5000" s="72"/>
    </row>
    <row r="5001">
      <c r="U5001" s="72"/>
    </row>
    <row r="5002">
      <c r="U5002" s="72"/>
    </row>
    <row r="5003">
      <c r="U5003" s="72"/>
    </row>
    <row r="5004">
      <c r="U5004" s="72"/>
    </row>
    <row r="5005">
      <c r="U5005" s="72"/>
    </row>
    <row r="5006">
      <c r="U5006" s="72"/>
    </row>
    <row r="5007">
      <c r="U5007" s="72"/>
    </row>
    <row r="5008">
      <c r="U5008" s="72"/>
    </row>
    <row r="5009">
      <c r="U5009" s="72"/>
    </row>
    <row r="5010">
      <c r="U5010" s="72"/>
    </row>
    <row r="5011">
      <c r="U5011" s="72"/>
    </row>
    <row r="5012">
      <c r="U5012" s="72"/>
    </row>
    <row r="5013">
      <c r="U5013" s="72"/>
    </row>
    <row r="5014">
      <c r="U5014" s="72"/>
    </row>
    <row r="5015">
      <c r="U5015" s="72"/>
    </row>
    <row r="5016">
      <c r="U5016" s="72"/>
    </row>
    <row r="5017">
      <c r="U5017" s="72"/>
    </row>
    <row r="5018">
      <c r="U5018" s="72"/>
    </row>
    <row r="5019">
      <c r="U5019" s="72"/>
    </row>
    <row r="5020">
      <c r="U5020" s="72"/>
    </row>
    <row r="5021">
      <c r="U5021" s="72"/>
    </row>
    <row r="5022">
      <c r="U5022" s="72"/>
    </row>
    <row r="5023">
      <c r="U5023" s="72"/>
    </row>
    <row r="5024">
      <c r="U5024" s="72"/>
    </row>
    <row r="5025">
      <c r="U5025" s="72"/>
    </row>
    <row r="5026">
      <c r="U5026" s="72"/>
    </row>
    <row r="5027">
      <c r="U5027" s="72"/>
    </row>
    <row r="5028">
      <c r="U5028" s="72"/>
    </row>
    <row r="5029">
      <c r="U5029" s="72"/>
    </row>
    <row r="5030">
      <c r="U5030" s="72"/>
    </row>
    <row r="5031">
      <c r="U5031" s="72"/>
    </row>
    <row r="5032">
      <c r="U5032" s="72"/>
    </row>
    <row r="5033">
      <c r="U5033" s="72"/>
    </row>
    <row r="5034">
      <c r="U5034" s="72"/>
    </row>
    <row r="5035">
      <c r="U5035" s="72"/>
    </row>
    <row r="5036">
      <c r="U5036" s="72"/>
    </row>
    <row r="5037">
      <c r="U5037" s="72"/>
    </row>
    <row r="5038">
      <c r="U5038" s="72"/>
    </row>
    <row r="5039">
      <c r="U5039" s="72"/>
    </row>
    <row r="5040">
      <c r="U5040" s="72"/>
    </row>
    <row r="5041">
      <c r="U5041" s="72"/>
    </row>
    <row r="5042">
      <c r="U5042" s="72"/>
    </row>
    <row r="5043">
      <c r="U5043" s="72"/>
    </row>
    <row r="5044">
      <c r="U5044" s="72"/>
    </row>
    <row r="5045">
      <c r="U5045" s="72"/>
    </row>
    <row r="5046">
      <c r="U5046" s="72"/>
    </row>
    <row r="5047">
      <c r="U5047" s="72"/>
    </row>
    <row r="5048">
      <c r="U5048" s="72"/>
    </row>
    <row r="5049">
      <c r="U5049" s="72"/>
    </row>
    <row r="5050">
      <c r="U5050" s="72"/>
    </row>
    <row r="5051">
      <c r="U5051" s="72"/>
    </row>
    <row r="5052">
      <c r="U5052" s="72"/>
    </row>
    <row r="5053">
      <c r="U5053" s="72"/>
    </row>
    <row r="5054">
      <c r="U5054" s="72"/>
    </row>
    <row r="5055">
      <c r="U5055" s="72"/>
    </row>
    <row r="5056">
      <c r="U5056" s="72"/>
    </row>
    <row r="5057">
      <c r="U5057" s="72"/>
    </row>
    <row r="5058">
      <c r="U5058" s="72"/>
    </row>
    <row r="5059">
      <c r="U5059" s="72"/>
    </row>
    <row r="5060">
      <c r="U5060" s="72"/>
    </row>
    <row r="5061">
      <c r="U5061" s="72"/>
    </row>
    <row r="5062">
      <c r="U5062" s="72"/>
    </row>
    <row r="5063">
      <c r="U5063" s="72"/>
    </row>
    <row r="5064">
      <c r="U5064" s="72"/>
    </row>
    <row r="5065">
      <c r="U5065" s="72"/>
    </row>
    <row r="5066">
      <c r="U5066" s="72"/>
    </row>
    <row r="5067">
      <c r="U5067" s="72"/>
    </row>
    <row r="5068">
      <c r="U5068" s="72"/>
    </row>
    <row r="5069">
      <c r="U5069" s="72"/>
    </row>
    <row r="5070">
      <c r="U5070" s="72"/>
    </row>
    <row r="5071">
      <c r="U5071" s="72"/>
    </row>
    <row r="5072">
      <c r="U5072" s="72"/>
    </row>
    <row r="5073">
      <c r="U5073" s="72"/>
    </row>
    <row r="5074">
      <c r="U5074" s="72"/>
    </row>
    <row r="5075">
      <c r="U5075" s="72"/>
    </row>
    <row r="5076">
      <c r="U5076" s="72"/>
    </row>
    <row r="5077">
      <c r="U5077" s="72"/>
    </row>
    <row r="5078">
      <c r="U5078" s="72"/>
    </row>
    <row r="5079">
      <c r="U5079" s="72"/>
    </row>
    <row r="5080">
      <c r="U5080" s="72"/>
    </row>
    <row r="5081">
      <c r="U5081" s="72"/>
    </row>
    <row r="5082">
      <c r="U5082" s="72"/>
    </row>
    <row r="5083">
      <c r="U5083" s="72"/>
    </row>
    <row r="5084">
      <c r="U5084" s="72"/>
    </row>
    <row r="5085">
      <c r="U5085" s="72"/>
    </row>
    <row r="5086">
      <c r="U5086" s="72"/>
    </row>
    <row r="5087">
      <c r="U5087" s="72"/>
    </row>
    <row r="5088">
      <c r="U5088" s="72"/>
    </row>
    <row r="5089">
      <c r="U5089" s="72"/>
    </row>
    <row r="5090">
      <c r="U5090" s="72"/>
    </row>
    <row r="5091">
      <c r="U5091" s="72"/>
    </row>
    <row r="5092">
      <c r="U5092" s="72"/>
    </row>
    <row r="5093">
      <c r="U5093" s="72"/>
    </row>
    <row r="5094">
      <c r="U5094" s="72"/>
    </row>
    <row r="5095">
      <c r="U5095" s="72"/>
    </row>
    <row r="5096">
      <c r="U5096" s="72"/>
    </row>
    <row r="5097">
      <c r="U5097" s="72"/>
    </row>
    <row r="5098">
      <c r="U5098" s="72"/>
    </row>
    <row r="5099">
      <c r="U5099" s="72"/>
    </row>
    <row r="5100">
      <c r="U5100" s="72"/>
    </row>
    <row r="5101">
      <c r="U5101" s="72"/>
    </row>
    <row r="5102">
      <c r="U5102" s="72"/>
    </row>
    <row r="5103">
      <c r="U5103" s="72"/>
    </row>
    <row r="5104">
      <c r="U5104" s="72"/>
    </row>
    <row r="5105">
      <c r="U5105" s="72"/>
    </row>
    <row r="5106">
      <c r="U5106" s="72"/>
    </row>
    <row r="5107">
      <c r="U5107" s="72"/>
    </row>
    <row r="5108">
      <c r="U5108" s="72"/>
    </row>
    <row r="5109">
      <c r="U5109" s="72"/>
    </row>
    <row r="5110">
      <c r="U5110" s="72"/>
    </row>
    <row r="5111">
      <c r="U5111" s="72"/>
    </row>
    <row r="5112">
      <c r="U5112" s="72"/>
    </row>
    <row r="5113">
      <c r="U5113" s="72"/>
    </row>
    <row r="5114">
      <c r="U5114" s="72"/>
    </row>
    <row r="5115">
      <c r="U5115" s="72"/>
    </row>
    <row r="5116">
      <c r="U5116" s="72"/>
    </row>
    <row r="5117">
      <c r="U5117" s="72"/>
    </row>
    <row r="5118">
      <c r="U5118" s="72"/>
    </row>
    <row r="5119">
      <c r="U5119" s="72"/>
    </row>
    <row r="5120">
      <c r="U5120" s="72"/>
    </row>
    <row r="5121">
      <c r="U5121" s="72"/>
    </row>
    <row r="5122">
      <c r="U5122" s="72"/>
    </row>
    <row r="5123">
      <c r="U5123" s="72"/>
    </row>
    <row r="5124">
      <c r="U5124" s="72"/>
    </row>
    <row r="5125">
      <c r="U5125" s="72"/>
    </row>
    <row r="5126">
      <c r="U5126" s="72"/>
    </row>
    <row r="5127">
      <c r="U5127" s="72"/>
    </row>
    <row r="5128">
      <c r="U5128" s="72"/>
    </row>
    <row r="5129">
      <c r="U5129" s="72"/>
    </row>
    <row r="5130">
      <c r="U5130" s="72"/>
    </row>
    <row r="5131">
      <c r="U5131" s="72"/>
    </row>
    <row r="5132">
      <c r="U5132" s="72"/>
    </row>
    <row r="5133">
      <c r="U5133" s="72"/>
    </row>
    <row r="5134">
      <c r="U5134" s="72"/>
    </row>
    <row r="5135">
      <c r="U5135" s="72"/>
    </row>
    <row r="5136">
      <c r="U5136" s="72"/>
    </row>
    <row r="5137">
      <c r="U5137" s="72"/>
    </row>
    <row r="5138">
      <c r="U5138" s="72"/>
    </row>
    <row r="5139">
      <c r="U5139" s="72"/>
    </row>
    <row r="5140">
      <c r="U5140" s="72"/>
    </row>
    <row r="5141">
      <c r="U5141" s="72"/>
    </row>
    <row r="5142">
      <c r="U5142" s="72"/>
    </row>
    <row r="5143">
      <c r="U5143" s="72"/>
    </row>
    <row r="5144">
      <c r="U5144" s="72"/>
    </row>
    <row r="5145">
      <c r="U5145" s="72"/>
    </row>
    <row r="5146">
      <c r="U5146" s="72"/>
    </row>
    <row r="5147">
      <c r="U5147" s="72"/>
    </row>
    <row r="5148">
      <c r="U5148" s="72"/>
    </row>
    <row r="5149">
      <c r="U5149" s="72"/>
    </row>
    <row r="5150">
      <c r="U5150" s="72"/>
    </row>
    <row r="5151">
      <c r="U5151" s="72"/>
    </row>
    <row r="5152">
      <c r="U5152" s="72"/>
    </row>
    <row r="5153">
      <c r="U5153" s="72"/>
    </row>
    <row r="5154">
      <c r="U5154" s="72"/>
    </row>
    <row r="5155">
      <c r="U5155" s="72"/>
    </row>
    <row r="5156">
      <c r="U5156" s="72"/>
    </row>
    <row r="5157">
      <c r="U5157" s="72"/>
    </row>
    <row r="5158">
      <c r="U5158" s="72"/>
    </row>
    <row r="5159">
      <c r="U5159" s="72"/>
    </row>
    <row r="5160">
      <c r="U5160" s="72"/>
    </row>
    <row r="5161">
      <c r="U5161" s="72"/>
    </row>
    <row r="5162">
      <c r="U5162" s="72"/>
    </row>
    <row r="5163">
      <c r="U5163" s="72"/>
    </row>
    <row r="5164">
      <c r="U5164" s="72"/>
    </row>
    <row r="5165">
      <c r="U5165" s="72"/>
    </row>
    <row r="5166">
      <c r="U5166" s="72"/>
    </row>
    <row r="5167">
      <c r="U5167" s="72"/>
    </row>
    <row r="5168">
      <c r="U5168" s="72"/>
    </row>
    <row r="5169">
      <c r="U5169" s="72"/>
    </row>
    <row r="5170">
      <c r="U5170" s="72"/>
    </row>
    <row r="5171">
      <c r="U5171" s="72"/>
    </row>
    <row r="5172">
      <c r="U5172" s="72"/>
    </row>
    <row r="5173">
      <c r="U5173" s="72"/>
    </row>
    <row r="5174">
      <c r="U5174" s="72"/>
    </row>
    <row r="5175">
      <c r="U5175" s="72"/>
    </row>
    <row r="5176">
      <c r="U5176" s="72"/>
    </row>
    <row r="5177">
      <c r="U5177" s="72"/>
    </row>
    <row r="5178">
      <c r="U5178" s="72"/>
    </row>
    <row r="5179">
      <c r="U5179" s="72"/>
    </row>
    <row r="5180">
      <c r="U5180" s="72"/>
    </row>
    <row r="5181">
      <c r="U5181" s="72"/>
    </row>
    <row r="5182">
      <c r="U5182" s="72"/>
    </row>
    <row r="5183">
      <c r="U5183" s="72"/>
    </row>
    <row r="5184">
      <c r="U5184" s="72"/>
    </row>
    <row r="5185">
      <c r="U5185" s="72"/>
    </row>
    <row r="5186">
      <c r="U5186" s="72"/>
    </row>
    <row r="5187">
      <c r="U5187" s="72"/>
    </row>
    <row r="5188">
      <c r="U5188" s="72"/>
    </row>
    <row r="5189">
      <c r="U5189" s="72"/>
    </row>
    <row r="5190">
      <c r="U5190" s="72"/>
    </row>
    <row r="5191">
      <c r="U5191" s="72"/>
    </row>
    <row r="5192">
      <c r="U5192" s="72"/>
    </row>
    <row r="5193">
      <c r="U5193" s="72"/>
    </row>
    <row r="5194">
      <c r="U5194" s="72"/>
    </row>
    <row r="5195">
      <c r="U5195" s="72"/>
    </row>
    <row r="5196">
      <c r="U5196" s="72"/>
    </row>
    <row r="5197">
      <c r="U5197" s="72"/>
    </row>
    <row r="5198">
      <c r="U5198" s="72"/>
    </row>
    <row r="5199">
      <c r="U5199" s="72"/>
    </row>
    <row r="5200">
      <c r="U5200" s="72"/>
    </row>
    <row r="5201">
      <c r="U5201" s="72"/>
    </row>
    <row r="5202">
      <c r="U5202" s="72"/>
    </row>
    <row r="5203">
      <c r="U5203" s="72"/>
    </row>
    <row r="5204">
      <c r="U5204" s="72"/>
    </row>
    <row r="5205">
      <c r="U5205" s="72"/>
    </row>
    <row r="5206">
      <c r="U5206" s="72"/>
    </row>
    <row r="5207">
      <c r="U5207" s="72"/>
    </row>
    <row r="5208">
      <c r="U5208" s="72"/>
    </row>
    <row r="5209">
      <c r="U5209" s="72"/>
    </row>
    <row r="5210">
      <c r="U5210" s="72"/>
    </row>
    <row r="5211">
      <c r="U5211" s="72"/>
    </row>
    <row r="5212">
      <c r="U5212" s="72"/>
    </row>
    <row r="5213">
      <c r="U5213" s="72"/>
    </row>
    <row r="5214">
      <c r="U5214" s="72"/>
    </row>
    <row r="5215">
      <c r="U5215" s="72"/>
    </row>
    <row r="5216">
      <c r="U5216" s="72"/>
    </row>
    <row r="5217">
      <c r="U5217" s="72"/>
    </row>
    <row r="5218">
      <c r="U5218" s="72"/>
    </row>
    <row r="5219">
      <c r="U5219" s="72"/>
    </row>
    <row r="5220">
      <c r="U5220" s="72"/>
    </row>
    <row r="5221">
      <c r="U5221" s="72"/>
    </row>
    <row r="5222">
      <c r="U5222" s="72"/>
    </row>
    <row r="5223">
      <c r="U5223" s="72"/>
    </row>
    <row r="5224">
      <c r="U5224" s="72"/>
    </row>
    <row r="5225">
      <c r="U5225" s="72"/>
    </row>
    <row r="5226">
      <c r="U5226" s="72"/>
    </row>
    <row r="5227">
      <c r="U5227" s="72"/>
    </row>
    <row r="5228">
      <c r="U5228" s="72"/>
    </row>
    <row r="5229">
      <c r="U5229" s="72"/>
    </row>
    <row r="5230">
      <c r="U5230" s="72"/>
    </row>
    <row r="5231">
      <c r="U5231" s="72"/>
    </row>
    <row r="5232">
      <c r="U5232" s="72"/>
    </row>
    <row r="5233">
      <c r="U5233" s="72"/>
    </row>
    <row r="5234">
      <c r="U5234" s="72"/>
    </row>
    <row r="5235">
      <c r="U5235" s="72"/>
    </row>
    <row r="5236">
      <c r="U5236" s="72"/>
    </row>
    <row r="5237">
      <c r="U5237" s="72"/>
    </row>
    <row r="5238">
      <c r="U5238" s="72"/>
    </row>
    <row r="5239">
      <c r="U5239" s="72"/>
    </row>
    <row r="5240">
      <c r="U5240" s="72"/>
    </row>
    <row r="5241">
      <c r="U5241" s="72"/>
    </row>
    <row r="5242">
      <c r="U5242" s="72"/>
    </row>
    <row r="5243">
      <c r="U5243" s="72"/>
    </row>
    <row r="5244">
      <c r="U5244" s="72"/>
    </row>
    <row r="5245">
      <c r="U5245" s="72"/>
    </row>
    <row r="5246">
      <c r="U5246" s="72"/>
    </row>
    <row r="5247">
      <c r="U5247" s="72"/>
    </row>
    <row r="5248">
      <c r="U5248" s="72"/>
    </row>
    <row r="5249">
      <c r="U5249" s="72"/>
    </row>
    <row r="5250">
      <c r="U5250" s="72"/>
    </row>
    <row r="5251">
      <c r="U5251" s="72"/>
    </row>
    <row r="5252">
      <c r="U5252" s="72"/>
    </row>
    <row r="5253">
      <c r="U5253" s="72"/>
    </row>
    <row r="5254">
      <c r="U5254" s="72"/>
    </row>
    <row r="5255">
      <c r="U5255" s="72"/>
    </row>
    <row r="5256">
      <c r="U5256" s="72"/>
    </row>
    <row r="5257">
      <c r="U5257" s="72"/>
    </row>
    <row r="5258">
      <c r="U5258" s="72"/>
    </row>
    <row r="5259">
      <c r="U5259" s="72"/>
    </row>
    <row r="5260">
      <c r="U5260" s="72"/>
    </row>
    <row r="5261">
      <c r="U5261" s="72"/>
    </row>
    <row r="5262">
      <c r="U5262" s="72"/>
    </row>
    <row r="5263">
      <c r="U5263" s="72"/>
    </row>
    <row r="5264">
      <c r="U5264" s="72"/>
    </row>
    <row r="5265">
      <c r="U5265" s="72"/>
    </row>
    <row r="5266">
      <c r="U5266" s="72"/>
    </row>
    <row r="5267">
      <c r="U5267" s="72"/>
    </row>
    <row r="5268">
      <c r="U5268" s="72"/>
    </row>
    <row r="5269">
      <c r="U5269" s="72"/>
    </row>
    <row r="5270">
      <c r="U5270" s="72"/>
    </row>
    <row r="5271">
      <c r="U5271" s="72"/>
    </row>
    <row r="5272">
      <c r="U5272" s="72"/>
    </row>
    <row r="5273">
      <c r="U5273" s="72"/>
    </row>
    <row r="5274">
      <c r="U5274" s="72"/>
    </row>
    <row r="5275">
      <c r="U5275" s="72"/>
    </row>
    <row r="5276">
      <c r="U5276" s="72"/>
    </row>
    <row r="5277">
      <c r="U5277" s="72"/>
    </row>
    <row r="5278">
      <c r="U5278" s="72"/>
    </row>
    <row r="5279">
      <c r="U5279" s="72"/>
    </row>
    <row r="5280">
      <c r="U5280" s="72"/>
    </row>
    <row r="5281">
      <c r="U5281" s="72"/>
    </row>
    <row r="5282">
      <c r="U5282" s="72"/>
    </row>
    <row r="5283">
      <c r="U5283" s="72"/>
    </row>
    <row r="5284">
      <c r="U5284" s="72"/>
    </row>
    <row r="5285">
      <c r="U5285" s="72"/>
    </row>
    <row r="5286">
      <c r="U5286" s="72"/>
    </row>
    <row r="5287">
      <c r="U5287" s="72"/>
    </row>
    <row r="5288">
      <c r="U5288" s="72"/>
    </row>
    <row r="5289">
      <c r="U5289" s="72"/>
    </row>
    <row r="5290">
      <c r="U5290" s="72"/>
    </row>
    <row r="5291">
      <c r="U5291" s="72"/>
    </row>
    <row r="5292">
      <c r="U5292" s="72"/>
    </row>
    <row r="5293">
      <c r="U5293" s="72"/>
    </row>
    <row r="5294">
      <c r="U5294" s="72"/>
    </row>
    <row r="5295">
      <c r="U5295" s="72"/>
    </row>
    <row r="5296">
      <c r="U5296" s="72"/>
    </row>
    <row r="5297">
      <c r="U5297" s="72"/>
    </row>
    <row r="5298">
      <c r="U5298" s="72"/>
    </row>
    <row r="5299">
      <c r="U5299" s="72"/>
    </row>
    <row r="5300">
      <c r="U5300" s="72"/>
    </row>
    <row r="5301">
      <c r="U5301" s="72"/>
    </row>
    <row r="5302">
      <c r="U5302" s="72"/>
    </row>
    <row r="5303">
      <c r="U5303" s="72"/>
    </row>
    <row r="5304">
      <c r="U5304" s="72"/>
    </row>
    <row r="5305">
      <c r="U5305" s="72"/>
    </row>
    <row r="5306">
      <c r="U5306" s="72"/>
    </row>
    <row r="5307">
      <c r="U5307" s="72"/>
    </row>
    <row r="5308">
      <c r="U5308" s="72"/>
    </row>
    <row r="5309">
      <c r="U5309" s="72"/>
    </row>
    <row r="5310">
      <c r="U5310" s="72"/>
    </row>
    <row r="5311">
      <c r="U5311" s="72"/>
    </row>
    <row r="5312">
      <c r="U5312" s="72"/>
    </row>
    <row r="5313">
      <c r="U5313" s="72"/>
    </row>
    <row r="5314">
      <c r="U5314" s="72"/>
    </row>
    <row r="5315">
      <c r="U5315" s="72"/>
    </row>
    <row r="5316">
      <c r="U5316" s="72"/>
    </row>
    <row r="5317">
      <c r="U5317" s="72"/>
    </row>
    <row r="5318">
      <c r="U5318" s="72"/>
    </row>
    <row r="5319">
      <c r="U5319" s="72"/>
    </row>
    <row r="5320">
      <c r="U5320" s="72"/>
    </row>
    <row r="5321">
      <c r="U5321" s="72"/>
    </row>
    <row r="5322">
      <c r="U5322" s="72"/>
    </row>
    <row r="5323">
      <c r="U5323" s="72"/>
    </row>
    <row r="5324">
      <c r="U5324" s="72"/>
    </row>
    <row r="5325">
      <c r="U5325" s="72"/>
    </row>
    <row r="5326">
      <c r="U5326" s="72"/>
    </row>
    <row r="5327">
      <c r="U5327" s="72"/>
    </row>
    <row r="5328">
      <c r="U5328" s="72"/>
    </row>
    <row r="5329">
      <c r="U5329" s="72"/>
    </row>
    <row r="5330">
      <c r="U5330" s="72"/>
    </row>
    <row r="5331">
      <c r="U5331" s="72"/>
    </row>
    <row r="5332">
      <c r="U5332" s="72"/>
    </row>
    <row r="5333">
      <c r="U5333" s="72"/>
    </row>
    <row r="5334">
      <c r="U5334" s="72"/>
    </row>
    <row r="5335">
      <c r="U5335" s="72"/>
    </row>
    <row r="5336">
      <c r="U5336" s="72"/>
    </row>
    <row r="5337">
      <c r="U5337" s="72"/>
    </row>
    <row r="5338">
      <c r="U5338" s="72"/>
    </row>
    <row r="5339">
      <c r="U5339" s="72"/>
    </row>
    <row r="5340">
      <c r="U5340" s="72"/>
    </row>
    <row r="5341">
      <c r="U5341" s="72"/>
    </row>
    <row r="5342">
      <c r="U5342" s="72"/>
    </row>
    <row r="5343">
      <c r="U5343" s="72"/>
    </row>
    <row r="5344">
      <c r="U5344" s="72"/>
    </row>
    <row r="5345">
      <c r="U5345" s="72"/>
    </row>
    <row r="5346">
      <c r="U5346" s="72"/>
    </row>
    <row r="5347">
      <c r="U5347" s="72"/>
    </row>
    <row r="5348">
      <c r="U5348" s="72"/>
    </row>
    <row r="5349">
      <c r="U5349" s="72"/>
    </row>
    <row r="5350">
      <c r="U5350" s="72"/>
    </row>
    <row r="5351">
      <c r="U5351" s="72"/>
    </row>
    <row r="5352">
      <c r="U5352" s="72"/>
    </row>
    <row r="5353">
      <c r="U5353" s="72"/>
    </row>
    <row r="5354">
      <c r="U5354" s="72"/>
    </row>
    <row r="5355">
      <c r="U5355" s="72"/>
    </row>
    <row r="5356">
      <c r="U5356" s="72"/>
    </row>
    <row r="5357">
      <c r="U5357" s="72"/>
    </row>
    <row r="5358">
      <c r="U5358" s="72"/>
    </row>
    <row r="5359">
      <c r="U5359" s="72"/>
    </row>
    <row r="5360">
      <c r="U5360" s="72"/>
    </row>
    <row r="5361">
      <c r="U5361" s="72"/>
    </row>
    <row r="5362">
      <c r="U5362" s="72"/>
    </row>
    <row r="5363">
      <c r="U5363" s="72"/>
    </row>
    <row r="5364">
      <c r="U5364" s="72"/>
    </row>
    <row r="5365">
      <c r="U5365" s="72"/>
    </row>
    <row r="5366">
      <c r="U5366" s="72"/>
    </row>
    <row r="5367">
      <c r="U5367" s="72"/>
    </row>
    <row r="5368">
      <c r="U5368" s="72"/>
    </row>
    <row r="5369">
      <c r="U5369" s="72"/>
    </row>
    <row r="5370">
      <c r="U5370" s="72"/>
    </row>
    <row r="5371">
      <c r="U5371" s="72"/>
    </row>
    <row r="5372">
      <c r="U5372" s="72"/>
    </row>
    <row r="5373">
      <c r="U5373" s="72"/>
    </row>
    <row r="5374">
      <c r="U5374" s="72"/>
    </row>
    <row r="5375">
      <c r="U5375" s="72"/>
    </row>
    <row r="5376">
      <c r="U5376" s="72"/>
    </row>
    <row r="5377">
      <c r="U5377" s="72"/>
    </row>
    <row r="5378">
      <c r="U5378" s="72"/>
    </row>
    <row r="5379">
      <c r="U5379" s="72"/>
    </row>
    <row r="5380">
      <c r="U5380" s="72"/>
    </row>
    <row r="5381">
      <c r="U5381" s="72"/>
    </row>
    <row r="5382">
      <c r="U5382" s="72"/>
    </row>
    <row r="5383">
      <c r="U5383" s="72"/>
    </row>
    <row r="5384">
      <c r="U5384" s="72"/>
    </row>
    <row r="5385">
      <c r="U5385" s="72"/>
    </row>
    <row r="5386">
      <c r="U5386" s="72"/>
    </row>
    <row r="5387">
      <c r="U5387" s="72"/>
    </row>
    <row r="5388">
      <c r="U5388" s="72"/>
    </row>
    <row r="5389">
      <c r="U5389" s="72"/>
    </row>
    <row r="5390">
      <c r="U5390" s="72"/>
    </row>
    <row r="5391">
      <c r="U5391" s="72"/>
    </row>
    <row r="5392">
      <c r="U5392" s="72"/>
    </row>
    <row r="5393">
      <c r="U5393" s="72"/>
    </row>
    <row r="5394">
      <c r="U5394" s="72"/>
    </row>
    <row r="5395">
      <c r="U5395" s="72"/>
    </row>
    <row r="5396">
      <c r="U5396" s="72"/>
    </row>
    <row r="5397">
      <c r="U5397" s="72"/>
    </row>
    <row r="5398">
      <c r="U5398" s="72"/>
    </row>
    <row r="5399">
      <c r="U5399" s="72"/>
    </row>
    <row r="5400">
      <c r="U5400" s="72"/>
    </row>
    <row r="5401">
      <c r="U5401" s="72"/>
    </row>
    <row r="5402">
      <c r="U5402" s="72"/>
    </row>
    <row r="5403">
      <c r="U5403" s="72"/>
    </row>
    <row r="5404">
      <c r="U5404" s="72"/>
    </row>
    <row r="5405">
      <c r="U5405" s="72"/>
    </row>
    <row r="5406">
      <c r="U5406" s="72"/>
    </row>
    <row r="5407">
      <c r="U5407" s="72"/>
    </row>
    <row r="5408">
      <c r="U5408" s="72"/>
    </row>
    <row r="5409">
      <c r="U5409" s="72"/>
    </row>
    <row r="5410">
      <c r="U5410" s="72"/>
    </row>
    <row r="5411">
      <c r="U5411" s="72"/>
    </row>
    <row r="5412">
      <c r="U5412" s="72"/>
    </row>
    <row r="5413">
      <c r="U5413" s="72"/>
    </row>
    <row r="5414">
      <c r="U5414" s="72"/>
    </row>
    <row r="5415">
      <c r="U5415" s="72"/>
    </row>
    <row r="5416">
      <c r="U5416" s="72"/>
    </row>
    <row r="5417">
      <c r="U5417" s="72"/>
    </row>
    <row r="5418">
      <c r="U5418" s="72"/>
    </row>
    <row r="5419">
      <c r="U5419" s="72"/>
    </row>
    <row r="5420">
      <c r="U5420" s="72"/>
    </row>
    <row r="5421">
      <c r="U5421" s="72"/>
    </row>
    <row r="5422">
      <c r="U5422" s="72"/>
    </row>
    <row r="5423">
      <c r="U5423" s="72"/>
    </row>
    <row r="5424">
      <c r="U5424" s="72"/>
    </row>
    <row r="5425">
      <c r="U5425" s="72"/>
    </row>
    <row r="5426">
      <c r="U5426" s="72"/>
    </row>
    <row r="5427">
      <c r="U5427" s="72"/>
    </row>
    <row r="5428">
      <c r="U5428" s="72"/>
    </row>
    <row r="5429">
      <c r="U5429" s="72"/>
    </row>
    <row r="5430">
      <c r="U5430" s="72"/>
    </row>
    <row r="5431">
      <c r="U5431" s="72"/>
    </row>
    <row r="5432">
      <c r="U5432" s="72"/>
    </row>
    <row r="5433">
      <c r="U5433" s="72"/>
    </row>
    <row r="5434">
      <c r="U5434" s="72"/>
    </row>
    <row r="5435">
      <c r="U5435" s="72"/>
    </row>
    <row r="5436">
      <c r="U5436" s="72"/>
    </row>
    <row r="5437">
      <c r="U5437" s="72"/>
    </row>
    <row r="5438">
      <c r="U5438" s="72"/>
    </row>
    <row r="5439">
      <c r="U5439" s="72"/>
    </row>
    <row r="5440">
      <c r="U5440" s="72"/>
    </row>
    <row r="5441">
      <c r="U5441" s="72"/>
    </row>
    <row r="5442">
      <c r="U5442" s="72"/>
    </row>
    <row r="5443">
      <c r="U5443" s="72"/>
    </row>
    <row r="5444">
      <c r="U5444" s="72"/>
    </row>
    <row r="5445">
      <c r="U5445" s="72"/>
    </row>
    <row r="5446">
      <c r="U5446" s="72"/>
    </row>
    <row r="5447">
      <c r="U5447" s="72"/>
    </row>
    <row r="5448">
      <c r="U5448" s="72"/>
    </row>
    <row r="5449">
      <c r="U5449" s="72"/>
    </row>
    <row r="5450">
      <c r="U5450" s="72"/>
    </row>
    <row r="5451">
      <c r="U5451" s="72"/>
    </row>
    <row r="5452">
      <c r="U5452" s="72"/>
    </row>
    <row r="5453">
      <c r="U5453" s="72"/>
    </row>
    <row r="5454">
      <c r="U5454" s="72"/>
    </row>
    <row r="5455">
      <c r="U5455" s="72"/>
    </row>
    <row r="5456">
      <c r="U5456" s="72"/>
    </row>
    <row r="5457">
      <c r="U5457" s="72"/>
    </row>
    <row r="5458">
      <c r="U5458" s="72"/>
    </row>
    <row r="5459">
      <c r="U5459" s="72"/>
    </row>
    <row r="5460">
      <c r="U5460" s="72"/>
    </row>
    <row r="5461">
      <c r="U5461" s="72"/>
    </row>
    <row r="5462">
      <c r="U5462" s="72"/>
    </row>
    <row r="5463">
      <c r="U5463" s="72"/>
    </row>
    <row r="5464">
      <c r="U5464" s="72"/>
    </row>
    <row r="5465">
      <c r="U5465" s="72"/>
    </row>
    <row r="5466">
      <c r="U5466" s="72"/>
    </row>
    <row r="5467">
      <c r="U5467" s="72"/>
    </row>
    <row r="5468">
      <c r="U5468" s="72"/>
    </row>
    <row r="5469">
      <c r="U5469" s="72"/>
    </row>
    <row r="5470">
      <c r="U5470" s="72"/>
    </row>
    <row r="5471">
      <c r="U5471" s="72"/>
    </row>
    <row r="5472">
      <c r="U5472" s="72"/>
    </row>
    <row r="5473">
      <c r="U5473" s="72"/>
    </row>
    <row r="5474">
      <c r="U5474" s="72"/>
    </row>
    <row r="5475">
      <c r="U5475" s="72"/>
    </row>
    <row r="5476">
      <c r="U5476" s="72"/>
    </row>
    <row r="5477">
      <c r="U5477" s="72"/>
    </row>
    <row r="5478">
      <c r="U5478" s="72"/>
    </row>
    <row r="5479">
      <c r="U5479" s="72"/>
    </row>
    <row r="5480">
      <c r="U5480" s="72"/>
    </row>
    <row r="5481">
      <c r="U5481" s="72"/>
    </row>
    <row r="5482">
      <c r="U5482" s="72"/>
    </row>
    <row r="5483">
      <c r="U5483" s="72"/>
    </row>
    <row r="5484">
      <c r="U5484" s="72"/>
    </row>
    <row r="5485">
      <c r="U5485" s="72"/>
    </row>
    <row r="5486">
      <c r="U5486" s="72"/>
    </row>
    <row r="5487">
      <c r="U5487" s="72"/>
    </row>
    <row r="5488">
      <c r="U5488" s="72"/>
    </row>
    <row r="5489">
      <c r="U5489" s="72"/>
    </row>
    <row r="5490">
      <c r="U5490" s="72"/>
    </row>
    <row r="5491">
      <c r="U5491" s="72"/>
    </row>
    <row r="5492">
      <c r="U5492" s="72"/>
    </row>
    <row r="5493">
      <c r="U5493" s="72"/>
    </row>
    <row r="5494">
      <c r="U5494" s="72"/>
    </row>
    <row r="5495">
      <c r="U5495" s="72"/>
    </row>
    <row r="5496">
      <c r="U5496" s="72"/>
    </row>
    <row r="5497">
      <c r="U5497" s="72"/>
    </row>
    <row r="5498">
      <c r="U5498" s="72"/>
    </row>
    <row r="5499">
      <c r="U5499" s="72"/>
    </row>
    <row r="5500">
      <c r="U5500" s="72"/>
    </row>
    <row r="5501">
      <c r="U5501" s="72"/>
    </row>
    <row r="5502">
      <c r="U5502" s="72"/>
    </row>
    <row r="5503">
      <c r="U5503" s="72"/>
    </row>
    <row r="5504">
      <c r="U5504" s="72"/>
    </row>
    <row r="5505">
      <c r="U5505" s="72"/>
    </row>
    <row r="5506">
      <c r="U5506" s="72"/>
    </row>
    <row r="5507">
      <c r="U5507" s="72"/>
    </row>
    <row r="5508">
      <c r="U5508" s="72"/>
    </row>
    <row r="5509">
      <c r="U5509" s="72"/>
    </row>
    <row r="5510">
      <c r="U5510" s="72"/>
    </row>
    <row r="5511">
      <c r="U5511" s="72"/>
    </row>
    <row r="5512">
      <c r="U5512" s="72"/>
    </row>
    <row r="5513">
      <c r="U5513" s="72"/>
    </row>
    <row r="5514">
      <c r="U5514" s="72"/>
    </row>
    <row r="5515">
      <c r="U5515" s="72"/>
    </row>
    <row r="5516">
      <c r="U5516" s="72"/>
    </row>
    <row r="5517">
      <c r="U5517" s="72"/>
    </row>
    <row r="5518">
      <c r="U5518" s="72"/>
    </row>
    <row r="5519">
      <c r="U5519" s="72"/>
    </row>
    <row r="5520">
      <c r="U5520" s="72"/>
    </row>
    <row r="5521">
      <c r="U5521" s="72"/>
    </row>
    <row r="5522">
      <c r="U5522" s="72"/>
    </row>
    <row r="5523">
      <c r="U5523" s="72"/>
    </row>
    <row r="5524">
      <c r="U5524" s="72"/>
    </row>
    <row r="5525">
      <c r="U5525" s="72"/>
    </row>
    <row r="5526">
      <c r="U5526" s="72"/>
    </row>
    <row r="5527">
      <c r="U5527" s="72"/>
    </row>
    <row r="5528">
      <c r="U5528" s="72"/>
    </row>
    <row r="5529">
      <c r="U5529" s="72"/>
    </row>
    <row r="5530">
      <c r="U5530" s="72"/>
    </row>
    <row r="5531">
      <c r="U5531" s="72"/>
    </row>
    <row r="5532">
      <c r="U5532" s="72"/>
    </row>
    <row r="5533">
      <c r="U5533" s="72"/>
    </row>
    <row r="5534">
      <c r="U5534" s="72"/>
    </row>
    <row r="5535">
      <c r="U5535" s="72"/>
    </row>
    <row r="5536">
      <c r="U5536" s="72"/>
    </row>
    <row r="5537">
      <c r="U5537" s="72"/>
    </row>
    <row r="5538">
      <c r="U5538" s="72"/>
    </row>
    <row r="5539">
      <c r="U5539" s="72"/>
    </row>
    <row r="5540">
      <c r="U5540" s="72"/>
    </row>
    <row r="5541">
      <c r="U5541" s="72"/>
    </row>
    <row r="5542">
      <c r="U5542" s="72"/>
    </row>
    <row r="5543">
      <c r="U5543" s="72"/>
    </row>
    <row r="5544">
      <c r="U5544" s="72"/>
    </row>
    <row r="5545">
      <c r="U5545" s="72"/>
    </row>
    <row r="5546">
      <c r="U5546" s="72"/>
    </row>
    <row r="5547">
      <c r="U5547" s="72"/>
    </row>
    <row r="5548">
      <c r="U5548" s="72"/>
    </row>
    <row r="5549">
      <c r="U5549" s="72"/>
    </row>
    <row r="5550">
      <c r="U5550" s="72"/>
    </row>
    <row r="5551">
      <c r="U5551" s="72"/>
    </row>
    <row r="5552">
      <c r="U5552" s="72"/>
    </row>
    <row r="5553">
      <c r="U5553" s="72"/>
    </row>
    <row r="5554">
      <c r="U5554" s="72"/>
    </row>
    <row r="5555">
      <c r="U5555" s="72"/>
    </row>
    <row r="5556">
      <c r="U5556" s="72"/>
    </row>
    <row r="5557">
      <c r="U5557" s="72"/>
    </row>
    <row r="5558">
      <c r="U5558" s="72"/>
    </row>
    <row r="5559">
      <c r="U5559" s="72"/>
    </row>
    <row r="5560">
      <c r="U5560" s="72"/>
    </row>
    <row r="5561">
      <c r="U5561" s="72"/>
    </row>
    <row r="5562">
      <c r="U5562" s="72"/>
    </row>
    <row r="5563">
      <c r="U5563" s="72"/>
    </row>
    <row r="5564">
      <c r="U5564" s="72"/>
    </row>
    <row r="5565">
      <c r="U5565" s="72"/>
    </row>
    <row r="5566">
      <c r="U5566" s="72"/>
    </row>
    <row r="5567">
      <c r="U5567" s="72"/>
    </row>
    <row r="5568">
      <c r="U5568" s="72"/>
    </row>
    <row r="5569">
      <c r="U5569" s="72"/>
    </row>
    <row r="5570">
      <c r="U5570" s="72"/>
    </row>
    <row r="5571">
      <c r="U5571" s="72"/>
    </row>
    <row r="5572">
      <c r="U5572" s="72"/>
    </row>
    <row r="5573">
      <c r="U5573" s="72"/>
    </row>
    <row r="5574">
      <c r="U5574" s="72"/>
    </row>
    <row r="5575">
      <c r="U5575" s="72"/>
    </row>
    <row r="5576">
      <c r="U5576" s="72"/>
    </row>
    <row r="5577">
      <c r="U5577" s="72"/>
    </row>
    <row r="5578">
      <c r="U5578" s="72"/>
    </row>
    <row r="5579">
      <c r="U5579" s="72"/>
    </row>
    <row r="5580">
      <c r="U5580" s="72"/>
    </row>
    <row r="5581">
      <c r="U5581" s="72"/>
    </row>
    <row r="5582">
      <c r="U5582" s="72"/>
    </row>
    <row r="5583">
      <c r="U5583" s="72"/>
    </row>
    <row r="5584">
      <c r="U5584" s="72"/>
    </row>
    <row r="5585">
      <c r="U5585" s="72"/>
    </row>
    <row r="5586">
      <c r="U5586" s="72"/>
    </row>
    <row r="5587">
      <c r="U5587" s="72"/>
    </row>
    <row r="5588">
      <c r="U5588" s="72"/>
    </row>
    <row r="5589">
      <c r="U5589" s="72"/>
    </row>
    <row r="5590">
      <c r="U5590" s="72"/>
    </row>
    <row r="5591">
      <c r="U5591" s="72"/>
    </row>
    <row r="5592">
      <c r="U5592" s="72"/>
    </row>
    <row r="5593">
      <c r="U5593" s="72"/>
    </row>
    <row r="5594">
      <c r="U5594" s="72"/>
    </row>
    <row r="5595">
      <c r="U5595" s="72"/>
    </row>
    <row r="5596">
      <c r="U5596" s="72"/>
    </row>
    <row r="5597">
      <c r="U5597" s="72"/>
    </row>
    <row r="5598">
      <c r="U5598" s="72"/>
    </row>
    <row r="5599">
      <c r="U5599" s="72"/>
    </row>
    <row r="5600">
      <c r="U5600" s="72"/>
    </row>
    <row r="5601">
      <c r="U5601" s="72"/>
    </row>
    <row r="5602">
      <c r="U5602" s="72"/>
    </row>
    <row r="5603">
      <c r="U5603" s="72"/>
    </row>
    <row r="5604">
      <c r="U5604" s="72"/>
    </row>
    <row r="5605">
      <c r="U5605" s="72"/>
    </row>
    <row r="5606">
      <c r="U5606" s="72"/>
    </row>
    <row r="5607">
      <c r="U5607" s="72"/>
    </row>
    <row r="5608">
      <c r="U5608" s="72"/>
    </row>
    <row r="5609">
      <c r="U5609" s="72"/>
    </row>
    <row r="5610">
      <c r="U5610" s="72"/>
    </row>
    <row r="5611">
      <c r="U5611" s="72"/>
    </row>
    <row r="5612">
      <c r="U5612" s="72"/>
    </row>
    <row r="5613">
      <c r="U5613" s="72"/>
    </row>
    <row r="5614">
      <c r="U5614" s="72"/>
    </row>
    <row r="5615">
      <c r="U5615" s="72"/>
    </row>
    <row r="5616">
      <c r="U5616" s="72"/>
    </row>
    <row r="5617">
      <c r="U5617" s="72"/>
    </row>
    <row r="5618">
      <c r="U5618" s="72"/>
    </row>
    <row r="5619">
      <c r="U5619" s="72"/>
    </row>
    <row r="5620">
      <c r="U5620" s="72"/>
    </row>
    <row r="5621">
      <c r="U5621" s="72"/>
    </row>
    <row r="5622">
      <c r="U5622" s="72"/>
    </row>
    <row r="5623">
      <c r="U5623" s="72"/>
    </row>
    <row r="5624">
      <c r="U5624" s="72"/>
    </row>
    <row r="5625">
      <c r="U5625" s="72"/>
    </row>
    <row r="5626">
      <c r="U5626" s="72"/>
    </row>
    <row r="5627">
      <c r="U5627" s="72"/>
    </row>
    <row r="5628">
      <c r="U5628" s="72"/>
    </row>
    <row r="5629">
      <c r="U5629" s="72"/>
    </row>
    <row r="5630">
      <c r="U5630" s="72"/>
    </row>
    <row r="5631">
      <c r="U5631" s="72"/>
    </row>
    <row r="5632">
      <c r="U5632" s="72"/>
    </row>
    <row r="5633">
      <c r="U5633" s="72"/>
    </row>
    <row r="5634">
      <c r="U5634" s="72"/>
    </row>
    <row r="5635">
      <c r="U5635" s="72"/>
    </row>
    <row r="5636">
      <c r="U5636" s="72"/>
    </row>
    <row r="5637">
      <c r="U5637" s="72"/>
    </row>
    <row r="5638">
      <c r="U5638" s="72"/>
    </row>
    <row r="5639">
      <c r="U5639" s="72"/>
    </row>
    <row r="5640">
      <c r="U5640" s="72"/>
    </row>
    <row r="5641">
      <c r="U5641" s="72"/>
    </row>
    <row r="5642">
      <c r="U5642" s="72"/>
    </row>
    <row r="5643">
      <c r="U5643" s="72"/>
    </row>
    <row r="5644">
      <c r="U5644" s="72"/>
    </row>
    <row r="5645">
      <c r="U5645" s="72"/>
    </row>
    <row r="5646">
      <c r="U5646" s="72"/>
    </row>
    <row r="5647">
      <c r="U5647" s="72"/>
    </row>
    <row r="5648">
      <c r="U5648" s="72"/>
    </row>
    <row r="5649">
      <c r="U5649" s="72"/>
    </row>
    <row r="5650">
      <c r="U5650" s="72"/>
    </row>
    <row r="5651">
      <c r="U5651" s="72"/>
    </row>
    <row r="5652">
      <c r="U5652" s="72"/>
    </row>
    <row r="5653">
      <c r="U5653" s="72"/>
    </row>
    <row r="5654">
      <c r="U5654" s="72"/>
    </row>
    <row r="5655">
      <c r="U5655" s="72"/>
    </row>
    <row r="5656">
      <c r="U5656" s="72"/>
    </row>
    <row r="5657">
      <c r="U5657" s="72"/>
    </row>
    <row r="5658">
      <c r="U5658" s="72"/>
    </row>
    <row r="5659">
      <c r="U5659" s="72"/>
    </row>
    <row r="5660">
      <c r="U5660" s="72"/>
    </row>
    <row r="5661">
      <c r="U5661" s="72"/>
    </row>
    <row r="5662">
      <c r="U5662" s="72"/>
    </row>
    <row r="5663">
      <c r="U5663" s="72"/>
    </row>
    <row r="5664">
      <c r="U5664" s="72"/>
    </row>
    <row r="5665">
      <c r="U5665" s="72"/>
    </row>
    <row r="5666">
      <c r="U5666" s="72"/>
    </row>
    <row r="5667">
      <c r="U5667" s="72"/>
    </row>
    <row r="5668">
      <c r="U5668" s="72"/>
    </row>
    <row r="5669">
      <c r="U5669" s="72"/>
    </row>
    <row r="5670">
      <c r="U5670" s="72"/>
    </row>
    <row r="5671">
      <c r="U5671" s="72"/>
    </row>
    <row r="5672">
      <c r="U5672" s="72"/>
    </row>
    <row r="5673">
      <c r="U5673" s="72"/>
    </row>
    <row r="5674">
      <c r="U5674" s="72"/>
    </row>
    <row r="5675">
      <c r="U5675" s="72"/>
    </row>
    <row r="5676">
      <c r="U5676" s="72"/>
    </row>
    <row r="5677">
      <c r="U5677" s="72"/>
    </row>
    <row r="5678">
      <c r="U5678" s="72"/>
    </row>
    <row r="5679">
      <c r="U5679" s="72"/>
    </row>
    <row r="5680">
      <c r="U5680" s="72"/>
    </row>
    <row r="5681">
      <c r="U5681" s="72"/>
    </row>
    <row r="5682">
      <c r="U5682" s="72"/>
    </row>
    <row r="5683">
      <c r="U5683" s="72"/>
    </row>
    <row r="5684">
      <c r="U5684" s="72"/>
    </row>
    <row r="5685">
      <c r="U5685" s="72"/>
    </row>
    <row r="5686">
      <c r="U5686" s="72"/>
    </row>
    <row r="5687">
      <c r="U5687" s="72"/>
    </row>
    <row r="5688">
      <c r="U5688" s="72"/>
    </row>
    <row r="5689">
      <c r="U5689" s="72"/>
    </row>
    <row r="5690">
      <c r="U5690" s="72"/>
    </row>
    <row r="5691">
      <c r="U5691" s="72"/>
    </row>
    <row r="5692">
      <c r="U5692" s="72"/>
    </row>
    <row r="5693">
      <c r="U5693" s="72"/>
    </row>
    <row r="5694">
      <c r="U5694" s="72"/>
    </row>
    <row r="5695">
      <c r="U5695" s="72"/>
    </row>
    <row r="5696">
      <c r="U5696" s="72"/>
    </row>
    <row r="5697">
      <c r="U5697" s="72"/>
    </row>
    <row r="5698">
      <c r="U5698" s="72"/>
    </row>
    <row r="5699">
      <c r="U5699" s="72"/>
    </row>
    <row r="5700">
      <c r="U5700" s="72"/>
    </row>
    <row r="5701">
      <c r="U5701" s="72"/>
    </row>
    <row r="5702">
      <c r="U5702" s="72"/>
    </row>
    <row r="5703">
      <c r="U5703" s="72"/>
    </row>
    <row r="5704">
      <c r="U5704" s="72"/>
    </row>
    <row r="5705">
      <c r="U5705" s="72"/>
    </row>
    <row r="5706">
      <c r="U5706" s="72"/>
    </row>
    <row r="5707">
      <c r="U5707" s="72"/>
    </row>
    <row r="5708">
      <c r="U5708" s="72"/>
    </row>
    <row r="5709">
      <c r="U5709" s="72"/>
    </row>
    <row r="5710">
      <c r="U5710" s="72"/>
    </row>
    <row r="5711">
      <c r="U5711" s="72"/>
    </row>
    <row r="5712">
      <c r="U5712" s="72"/>
    </row>
    <row r="5713">
      <c r="U5713" s="72"/>
    </row>
    <row r="5714">
      <c r="U5714" s="72"/>
    </row>
    <row r="5715">
      <c r="U5715" s="72"/>
    </row>
    <row r="5716">
      <c r="U5716" s="72"/>
    </row>
    <row r="5717">
      <c r="U5717" s="72"/>
    </row>
    <row r="5718">
      <c r="U5718" s="72"/>
    </row>
    <row r="5719">
      <c r="U5719" s="72"/>
    </row>
    <row r="5720">
      <c r="U5720" s="72"/>
    </row>
    <row r="5721">
      <c r="U5721" s="72"/>
    </row>
    <row r="5722">
      <c r="U5722" s="72"/>
    </row>
    <row r="5723">
      <c r="U5723" s="72"/>
    </row>
    <row r="5724">
      <c r="U5724" s="72"/>
    </row>
    <row r="5725">
      <c r="U5725" s="72"/>
    </row>
    <row r="5726">
      <c r="U5726" s="72"/>
    </row>
    <row r="5727">
      <c r="U5727" s="72"/>
    </row>
    <row r="5728">
      <c r="U5728" s="72"/>
    </row>
    <row r="5729">
      <c r="U5729" s="72"/>
    </row>
    <row r="5730">
      <c r="U5730" s="72"/>
    </row>
    <row r="5731">
      <c r="U5731" s="72"/>
    </row>
    <row r="5732">
      <c r="U5732" s="72"/>
    </row>
    <row r="5733">
      <c r="U5733" s="72"/>
    </row>
    <row r="5734">
      <c r="U5734" s="72"/>
    </row>
    <row r="5735">
      <c r="U5735" s="72"/>
    </row>
    <row r="5736">
      <c r="U5736" s="72"/>
    </row>
    <row r="5737">
      <c r="U5737" s="72"/>
    </row>
    <row r="5738">
      <c r="U5738" s="72"/>
    </row>
    <row r="5739">
      <c r="U5739" s="72"/>
    </row>
    <row r="5740">
      <c r="U5740" s="72"/>
    </row>
    <row r="5741">
      <c r="U5741" s="72"/>
    </row>
    <row r="5742">
      <c r="U5742" s="72"/>
    </row>
    <row r="5743">
      <c r="U5743" s="72"/>
    </row>
    <row r="5744">
      <c r="U5744" s="72"/>
    </row>
    <row r="5745">
      <c r="U5745" s="72"/>
    </row>
    <row r="5746">
      <c r="U5746" s="72"/>
    </row>
    <row r="5747">
      <c r="U5747" s="72"/>
    </row>
    <row r="5748">
      <c r="U5748" s="72"/>
    </row>
    <row r="5749">
      <c r="U5749" s="72"/>
    </row>
    <row r="5750">
      <c r="U5750" s="72"/>
    </row>
    <row r="5751">
      <c r="U5751" s="72"/>
    </row>
    <row r="5752">
      <c r="U5752" s="72"/>
    </row>
    <row r="5753">
      <c r="U5753" s="72"/>
    </row>
    <row r="5754">
      <c r="U5754" s="72"/>
    </row>
    <row r="5755">
      <c r="U5755" s="72"/>
    </row>
    <row r="5756">
      <c r="U5756" s="72"/>
    </row>
    <row r="5757">
      <c r="U5757" s="72"/>
    </row>
    <row r="5758">
      <c r="U5758" s="72"/>
    </row>
    <row r="5759">
      <c r="U5759" s="72"/>
    </row>
    <row r="5760">
      <c r="U5760" s="72"/>
    </row>
    <row r="5761">
      <c r="U5761" s="72"/>
    </row>
    <row r="5762">
      <c r="U5762" s="72"/>
    </row>
    <row r="5763">
      <c r="U5763" s="72"/>
    </row>
    <row r="5764">
      <c r="U5764" s="72"/>
    </row>
    <row r="5765">
      <c r="U5765" s="72"/>
    </row>
    <row r="5766">
      <c r="U5766" s="72"/>
    </row>
    <row r="5767">
      <c r="U5767" s="72"/>
    </row>
    <row r="5768">
      <c r="U5768" s="72"/>
    </row>
    <row r="5769">
      <c r="U5769" s="72"/>
    </row>
    <row r="5770">
      <c r="U5770" s="72"/>
    </row>
    <row r="5771">
      <c r="U5771" s="72"/>
    </row>
    <row r="5772">
      <c r="U5772" s="72"/>
    </row>
    <row r="5773">
      <c r="U5773" s="72"/>
    </row>
    <row r="5774">
      <c r="U5774" s="72"/>
    </row>
    <row r="5775">
      <c r="U5775" s="72"/>
    </row>
    <row r="5776">
      <c r="U5776" s="72"/>
    </row>
    <row r="5777">
      <c r="U5777" s="72"/>
    </row>
    <row r="5778">
      <c r="U5778" s="72"/>
    </row>
    <row r="5779">
      <c r="U5779" s="72"/>
    </row>
    <row r="5780">
      <c r="U5780" s="72"/>
    </row>
    <row r="5781">
      <c r="U5781" s="72"/>
    </row>
    <row r="5782">
      <c r="U5782" s="72"/>
    </row>
    <row r="5783">
      <c r="U5783" s="72"/>
    </row>
    <row r="5784">
      <c r="U5784" s="72"/>
    </row>
    <row r="5785">
      <c r="U5785" s="72"/>
    </row>
    <row r="5786">
      <c r="U5786" s="72"/>
    </row>
    <row r="5787">
      <c r="U5787" s="72"/>
    </row>
    <row r="5788">
      <c r="U5788" s="72"/>
    </row>
    <row r="5789">
      <c r="U5789" s="72"/>
    </row>
    <row r="5790">
      <c r="U5790" s="72"/>
    </row>
    <row r="5791">
      <c r="U5791" s="72"/>
    </row>
    <row r="5792">
      <c r="U5792" s="72"/>
    </row>
    <row r="5793">
      <c r="U5793" s="72"/>
    </row>
    <row r="5794">
      <c r="U5794" s="72"/>
    </row>
    <row r="5795">
      <c r="U5795" s="72"/>
    </row>
    <row r="5796">
      <c r="U5796" s="72"/>
    </row>
    <row r="5797">
      <c r="U5797" s="72"/>
    </row>
    <row r="5798">
      <c r="U5798" s="72"/>
    </row>
    <row r="5799">
      <c r="U5799" s="72"/>
    </row>
    <row r="5800">
      <c r="U5800" s="72"/>
    </row>
    <row r="5801">
      <c r="U5801" s="72"/>
    </row>
    <row r="5802">
      <c r="U5802" s="72"/>
    </row>
    <row r="5803">
      <c r="U5803" s="72"/>
    </row>
    <row r="5804">
      <c r="U5804" s="72"/>
    </row>
    <row r="5805">
      <c r="U5805" s="72"/>
    </row>
    <row r="5806">
      <c r="U5806" s="72"/>
    </row>
    <row r="5807">
      <c r="U5807" s="72"/>
    </row>
    <row r="5808">
      <c r="U5808" s="72"/>
    </row>
    <row r="5809">
      <c r="U5809" s="72"/>
    </row>
    <row r="5810">
      <c r="U5810" s="72"/>
    </row>
    <row r="5811">
      <c r="U5811" s="72"/>
    </row>
    <row r="5812">
      <c r="U5812" s="72"/>
    </row>
    <row r="5813">
      <c r="U5813" s="72"/>
    </row>
    <row r="5814">
      <c r="U5814" s="72"/>
    </row>
    <row r="5815">
      <c r="U5815" s="72"/>
    </row>
    <row r="5816">
      <c r="U5816" s="72"/>
    </row>
    <row r="5817">
      <c r="U5817" s="72"/>
    </row>
    <row r="5818">
      <c r="U5818" s="72"/>
    </row>
    <row r="5819">
      <c r="U5819" s="72"/>
    </row>
    <row r="5820">
      <c r="U5820" s="72"/>
    </row>
    <row r="5821">
      <c r="U5821" s="72"/>
    </row>
    <row r="5822">
      <c r="U5822" s="72"/>
    </row>
    <row r="5823">
      <c r="U5823" s="72"/>
    </row>
    <row r="5824">
      <c r="U5824" s="72"/>
    </row>
    <row r="5825">
      <c r="U5825" s="72"/>
    </row>
    <row r="5826">
      <c r="U5826" s="72"/>
    </row>
    <row r="5827">
      <c r="U5827" s="72"/>
    </row>
    <row r="5828">
      <c r="U5828" s="72"/>
    </row>
    <row r="5829">
      <c r="U5829" s="72"/>
    </row>
    <row r="5830">
      <c r="U5830" s="72"/>
    </row>
    <row r="5831">
      <c r="U5831" s="72"/>
    </row>
    <row r="5832">
      <c r="U5832" s="72"/>
    </row>
    <row r="5833">
      <c r="U5833" s="72"/>
    </row>
    <row r="5834">
      <c r="U5834" s="72"/>
    </row>
    <row r="5835">
      <c r="U5835" s="72"/>
    </row>
    <row r="5836">
      <c r="U5836" s="72"/>
    </row>
    <row r="5837">
      <c r="U5837" s="72"/>
    </row>
    <row r="5838">
      <c r="U5838" s="72"/>
    </row>
    <row r="5839">
      <c r="U5839" s="72"/>
    </row>
    <row r="5840">
      <c r="U5840" s="72"/>
    </row>
    <row r="5841">
      <c r="U5841" s="72"/>
    </row>
    <row r="5842">
      <c r="U5842" s="72"/>
    </row>
    <row r="5843">
      <c r="U5843" s="72"/>
    </row>
    <row r="5844">
      <c r="U5844" s="72"/>
    </row>
    <row r="5845">
      <c r="U5845" s="72"/>
    </row>
    <row r="5846">
      <c r="U5846" s="72"/>
    </row>
    <row r="5847">
      <c r="U5847" s="72"/>
    </row>
    <row r="5848">
      <c r="U5848" s="72"/>
    </row>
    <row r="5849">
      <c r="U5849" s="72"/>
    </row>
    <row r="5850">
      <c r="U5850" s="72"/>
    </row>
    <row r="5851">
      <c r="U5851" s="72"/>
    </row>
    <row r="5852">
      <c r="U5852" s="72"/>
    </row>
    <row r="5853">
      <c r="U5853" s="72"/>
    </row>
    <row r="5854">
      <c r="U5854" s="72"/>
    </row>
    <row r="5855">
      <c r="U5855" s="72"/>
    </row>
    <row r="5856">
      <c r="U5856" s="72"/>
    </row>
    <row r="5857">
      <c r="U5857" s="72"/>
    </row>
    <row r="5858">
      <c r="U5858" s="72"/>
    </row>
    <row r="5859">
      <c r="U5859" s="72"/>
    </row>
    <row r="5860">
      <c r="U5860" s="72"/>
    </row>
    <row r="5861">
      <c r="U5861" s="72"/>
    </row>
    <row r="5862">
      <c r="U5862" s="72"/>
    </row>
    <row r="5863">
      <c r="U5863" s="72"/>
    </row>
    <row r="5864">
      <c r="U5864" s="72"/>
    </row>
    <row r="5865">
      <c r="U5865" s="72"/>
    </row>
    <row r="5866">
      <c r="U5866" s="72"/>
    </row>
    <row r="5867">
      <c r="U5867" s="72"/>
    </row>
    <row r="5868">
      <c r="U5868" s="72"/>
    </row>
    <row r="5869">
      <c r="U5869" s="72"/>
    </row>
    <row r="5870">
      <c r="U5870" s="72"/>
    </row>
    <row r="5871">
      <c r="U5871" s="72"/>
    </row>
    <row r="5872">
      <c r="U5872" s="72"/>
    </row>
    <row r="5873">
      <c r="U5873" s="72"/>
    </row>
    <row r="5874">
      <c r="U5874" s="72"/>
    </row>
    <row r="5875">
      <c r="U5875" s="72"/>
    </row>
    <row r="5876">
      <c r="U5876" s="72"/>
    </row>
    <row r="5877">
      <c r="U5877" s="72"/>
    </row>
    <row r="5878">
      <c r="U5878" s="72"/>
    </row>
    <row r="5879">
      <c r="U5879" s="72"/>
    </row>
    <row r="5880">
      <c r="U5880" s="72"/>
    </row>
    <row r="5881">
      <c r="U5881" s="72"/>
    </row>
    <row r="5882">
      <c r="U5882" s="72"/>
    </row>
    <row r="5883">
      <c r="U5883" s="72"/>
    </row>
    <row r="5884">
      <c r="U5884" s="72"/>
    </row>
    <row r="5885">
      <c r="U5885" s="72"/>
    </row>
    <row r="5886">
      <c r="U5886" s="72"/>
    </row>
    <row r="5887">
      <c r="U5887" s="72"/>
    </row>
    <row r="5888">
      <c r="U5888" s="72"/>
    </row>
    <row r="5889">
      <c r="U5889" s="72"/>
    </row>
    <row r="5890">
      <c r="U5890" s="72"/>
    </row>
    <row r="5891">
      <c r="U5891" s="72"/>
    </row>
    <row r="5892">
      <c r="U5892" s="72"/>
    </row>
    <row r="5893">
      <c r="U5893" s="72"/>
    </row>
    <row r="5894">
      <c r="U5894" s="72"/>
    </row>
    <row r="5895">
      <c r="U5895" s="72"/>
    </row>
    <row r="5896">
      <c r="U5896" s="72"/>
    </row>
    <row r="5897">
      <c r="U5897" s="72"/>
    </row>
    <row r="5898">
      <c r="U5898" s="72"/>
    </row>
    <row r="5899">
      <c r="U5899" s="72"/>
    </row>
    <row r="5900">
      <c r="U5900" s="72"/>
    </row>
    <row r="5901">
      <c r="U5901" s="72"/>
    </row>
    <row r="5902">
      <c r="U5902" s="72"/>
    </row>
    <row r="5903">
      <c r="U5903" s="72"/>
    </row>
    <row r="5904">
      <c r="U5904" s="72"/>
    </row>
    <row r="5905">
      <c r="U5905" s="72"/>
    </row>
    <row r="5906">
      <c r="U5906" s="72"/>
    </row>
    <row r="5907">
      <c r="U5907" s="72"/>
    </row>
    <row r="5908">
      <c r="U5908" s="72"/>
    </row>
    <row r="5909">
      <c r="U5909" s="72"/>
    </row>
    <row r="5910">
      <c r="U5910" s="72"/>
    </row>
    <row r="5911">
      <c r="U5911" s="72"/>
    </row>
    <row r="5912">
      <c r="U5912" s="72"/>
    </row>
    <row r="5913">
      <c r="U5913" s="72"/>
    </row>
    <row r="5914">
      <c r="U5914" s="72"/>
    </row>
    <row r="5915">
      <c r="U5915" s="72"/>
    </row>
    <row r="5916">
      <c r="U5916" s="72"/>
    </row>
    <row r="5917">
      <c r="U5917" s="72"/>
    </row>
    <row r="5918">
      <c r="U5918" s="72"/>
    </row>
    <row r="5919">
      <c r="U5919" s="72"/>
    </row>
    <row r="5920">
      <c r="U5920" s="72"/>
    </row>
    <row r="5921">
      <c r="U5921" s="72"/>
    </row>
    <row r="5922">
      <c r="U5922" s="72"/>
    </row>
    <row r="5923">
      <c r="U5923" s="72"/>
    </row>
    <row r="5924">
      <c r="U5924" s="72"/>
    </row>
    <row r="5925">
      <c r="U5925" s="72"/>
    </row>
    <row r="5926">
      <c r="U5926" s="72"/>
    </row>
    <row r="5927">
      <c r="U5927" s="72"/>
    </row>
    <row r="5928">
      <c r="U5928" s="72"/>
    </row>
    <row r="5929">
      <c r="U5929" s="72"/>
    </row>
    <row r="5930">
      <c r="U5930" s="72"/>
    </row>
    <row r="5931">
      <c r="U5931" s="72"/>
    </row>
    <row r="5932">
      <c r="U5932" s="72"/>
    </row>
    <row r="5933">
      <c r="U5933" s="72"/>
    </row>
    <row r="5934">
      <c r="U5934" s="72"/>
    </row>
    <row r="5935">
      <c r="U5935" s="72"/>
    </row>
    <row r="5936">
      <c r="U5936" s="72"/>
    </row>
    <row r="5937">
      <c r="U5937" s="72"/>
    </row>
    <row r="5938">
      <c r="U5938" s="72"/>
    </row>
    <row r="5939">
      <c r="U5939" s="72"/>
    </row>
    <row r="5940">
      <c r="U5940" s="72"/>
    </row>
    <row r="5941">
      <c r="U5941" s="72"/>
    </row>
    <row r="5942">
      <c r="U5942" s="72"/>
    </row>
    <row r="5943">
      <c r="U5943" s="72"/>
    </row>
    <row r="5944">
      <c r="U5944" s="72"/>
    </row>
    <row r="5945">
      <c r="U5945" s="72"/>
    </row>
    <row r="5946">
      <c r="U5946" s="72"/>
    </row>
    <row r="5947">
      <c r="U5947" s="72"/>
    </row>
    <row r="5948">
      <c r="U5948" s="72"/>
    </row>
    <row r="5949">
      <c r="U5949" s="72"/>
    </row>
    <row r="5950">
      <c r="U5950" s="72"/>
    </row>
    <row r="5951">
      <c r="U5951" s="72"/>
    </row>
    <row r="5952">
      <c r="U5952" s="72"/>
    </row>
    <row r="5953">
      <c r="U5953" s="72"/>
    </row>
    <row r="5954">
      <c r="U5954" s="72"/>
    </row>
    <row r="5955">
      <c r="U5955" s="72"/>
    </row>
    <row r="5956">
      <c r="U5956" s="72"/>
    </row>
    <row r="5957">
      <c r="U5957" s="72"/>
    </row>
    <row r="5958">
      <c r="U5958" s="72"/>
    </row>
    <row r="5959">
      <c r="U5959" s="72"/>
    </row>
    <row r="5960">
      <c r="U5960" s="72"/>
    </row>
    <row r="5961">
      <c r="U5961" s="72"/>
    </row>
    <row r="5962">
      <c r="U5962" s="72"/>
    </row>
    <row r="5963">
      <c r="U5963" s="72"/>
    </row>
    <row r="5964">
      <c r="U5964" s="72"/>
    </row>
    <row r="5965">
      <c r="U5965" s="72"/>
    </row>
    <row r="5966">
      <c r="U5966" s="72"/>
    </row>
    <row r="5967">
      <c r="U5967" s="72"/>
    </row>
    <row r="5968">
      <c r="U5968" s="72"/>
    </row>
    <row r="5969">
      <c r="U5969" s="72"/>
    </row>
    <row r="5970">
      <c r="U5970" s="72"/>
    </row>
    <row r="5971">
      <c r="U5971" s="72"/>
    </row>
    <row r="5972">
      <c r="U5972" s="72"/>
    </row>
    <row r="5973">
      <c r="U5973" s="72"/>
    </row>
    <row r="5974">
      <c r="U5974" s="72"/>
    </row>
    <row r="5975">
      <c r="U5975" s="72"/>
    </row>
    <row r="5976">
      <c r="U5976" s="72"/>
    </row>
    <row r="5977">
      <c r="U5977" s="72"/>
    </row>
    <row r="5978">
      <c r="U5978" s="72"/>
    </row>
    <row r="5979">
      <c r="U5979" s="72"/>
    </row>
    <row r="5980">
      <c r="U5980" s="72"/>
    </row>
    <row r="5981">
      <c r="U5981" s="72"/>
    </row>
    <row r="5982">
      <c r="U5982" s="72"/>
    </row>
    <row r="5983">
      <c r="U5983" s="72"/>
    </row>
    <row r="5984">
      <c r="U5984" s="72"/>
    </row>
    <row r="5985">
      <c r="U5985" s="72"/>
    </row>
    <row r="5986">
      <c r="U5986" s="72"/>
    </row>
    <row r="5987">
      <c r="U5987" s="72"/>
    </row>
    <row r="5988">
      <c r="U5988" s="72"/>
    </row>
    <row r="5989">
      <c r="U5989" s="72"/>
    </row>
    <row r="5990">
      <c r="U5990" s="72"/>
    </row>
    <row r="5991">
      <c r="U5991" s="72"/>
    </row>
    <row r="5992">
      <c r="U5992" s="72"/>
    </row>
    <row r="5993">
      <c r="U5993" s="72"/>
    </row>
    <row r="5994">
      <c r="U5994" s="72"/>
    </row>
    <row r="5995">
      <c r="U5995" s="72"/>
    </row>
    <row r="5996">
      <c r="U5996" s="72"/>
    </row>
    <row r="5997">
      <c r="U5997" s="72"/>
    </row>
    <row r="5998">
      <c r="U5998" s="72"/>
    </row>
    <row r="5999">
      <c r="U5999" s="72"/>
    </row>
    <row r="6000">
      <c r="U6000" s="72"/>
    </row>
    <row r="6001">
      <c r="U6001" s="72"/>
    </row>
    <row r="6002">
      <c r="U6002" s="72"/>
    </row>
    <row r="6003">
      <c r="U6003" s="72"/>
    </row>
    <row r="6004">
      <c r="U6004" s="72"/>
    </row>
    <row r="6005">
      <c r="U6005" s="72"/>
    </row>
    <row r="6006">
      <c r="U6006" s="72"/>
    </row>
    <row r="6007">
      <c r="U6007" s="72"/>
    </row>
    <row r="6008">
      <c r="U6008" s="72"/>
    </row>
    <row r="6009">
      <c r="U6009" s="72"/>
    </row>
    <row r="6010">
      <c r="U6010" s="72"/>
    </row>
    <row r="6011">
      <c r="U6011" s="72"/>
    </row>
    <row r="6012">
      <c r="U6012" s="72"/>
    </row>
    <row r="6013">
      <c r="U6013" s="72"/>
    </row>
    <row r="6014">
      <c r="U6014" s="72"/>
    </row>
    <row r="6015">
      <c r="U6015" s="72"/>
    </row>
    <row r="6016">
      <c r="U6016" s="72"/>
    </row>
    <row r="6017">
      <c r="U6017" s="72"/>
    </row>
    <row r="6018">
      <c r="U6018" s="72"/>
    </row>
    <row r="6019">
      <c r="U6019" s="72"/>
    </row>
    <row r="6020">
      <c r="U6020" s="72"/>
    </row>
    <row r="6021">
      <c r="U6021" s="72"/>
    </row>
    <row r="6022">
      <c r="U6022" s="72"/>
    </row>
    <row r="6023">
      <c r="U6023" s="72"/>
    </row>
    <row r="6024">
      <c r="U6024" s="72"/>
    </row>
    <row r="6025">
      <c r="U6025" s="72"/>
    </row>
    <row r="6026">
      <c r="U6026" s="72"/>
    </row>
    <row r="6027">
      <c r="U6027" s="72"/>
    </row>
    <row r="6028">
      <c r="U6028" s="72"/>
    </row>
    <row r="6029">
      <c r="U6029" s="72"/>
    </row>
    <row r="6030">
      <c r="U6030" s="72"/>
    </row>
    <row r="6031">
      <c r="U6031" s="72"/>
    </row>
    <row r="6032">
      <c r="U6032" s="72"/>
    </row>
    <row r="6033">
      <c r="U6033" s="72"/>
    </row>
    <row r="6034">
      <c r="U6034" s="72"/>
    </row>
    <row r="6035">
      <c r="U6035" s="72"/>
    </row>
    <row r="6036">
      <c r="U6036" s="72"/>
    </row>
    <row r="6037">
      <c r="U6037" s="72"/>
    </row>
    <row r="6038">
      <c r="U6038" s="72"/>
    </row>
    <row r="6039">
      <c r="U6039" s="72"/>
    </row>
    <row r="6040">
      <c r="U6040" s="72"/>
    </row>
    <row r="6041">
      <c r="U6041" s="72"/>
    </row>
    <row r="6042">
      <c r="U6042" s="72"/>
    </row>
    <row r="6043">
      <c r="U6043" s="72"/>
    </row>
    <row r="6044">
      <c r="U6044" s="72"/>
    </row>
    <row r="6045">
      <c r="U6045" s="72"/>
    </row>
    <row r="6046">
      <c r="U6046" s="72"/>
    </row>
    <row r="6047">
      <c r="U6047" s="72"/>
    </row>
    <row r="6048">
      <c r="U6048" s="72"/>
    </row>
    <row r="6049">
      <c r="U6049" s="72"/>
    </row>
    <row r="6050">
      <c r="U6050" s="72"/>
    </row>
    <row r="6051">
      <c r="U6051" s="72"/>
    </row>
    <row r="6052">
      <c r="U6052" s="72"/>
    </row>
    <row r="6053">
      <c r="U6053" s="72"/>
    </row>
    <row r="6054">
      <c r="U6054" s="72"/>
    </row>
    <row r="6055">
      <c r="U6055" s="72"/>
    </row>
    <row r="6056">
      <c r="U6056" s="72"/>
    </row>
    <row r="6057">
      <c r="U6057" s="72"/>
    </row>
    <row r="6058">
      <c r="U6058" s="72"/>
    </row>
    <row r="6059">
      <c r="U6059" s="72"/>
    </row>
    <row r="6060">
      <c r="U6060" s="72"/>
    </row>
    <row r="6061">
      <c r="U6061" s="72"/>
    </row>
    <row r="6062">
      <c r="U6062" s="72"/>
    </row>
    <row r="6063">
      <c r="U6063" s="72"/>
    </row>
    <row r="6064">
      <c r="U6064" s="72"/>
    </row>
    <row r="6065">
      <c r="U6065" s="72"/>
    </row>
    <row r="6066">
      <c r="U6066" s="72"/>
    </row>
    <row r="6067">
      <c r="U6067" s="72"/>
    </row>
    <row r="6068">
      <c r="U6068" s="72"/>
    </row>
    <row r="6069">
      <c r="U6069" s="72"/>
    </row>
    <row r="6070">
      <c r="U6070" s="72"/>
    </row>
    <row r="6071">
      <c r="U6071" s="72"/>
    </row>
    <row r="6072">
      <c r="U6072" s="72"/>
    </row>
    <row r="6073">
      <c r="U6073" s="72"/>
    </row>
    <row r="6074">
      <c r="U6074" s="72"/>
    </row>
    <row r="6075">
      <c r="U6075" s="72"/>
    </row>
    <row r="6076">
      <c r="U6076" s="72"/>
    </row>
    <row r="6077">
      <c r="U6077" s="72"/>
    </row>
    <row r="6078">
      <c r="U6078" s="72"/>
    </row>
    <row r="6079">
      <c r="U6079" s="72"/>
    </row>
    <row r="6080">
      <c r="U6080" s="72"/>
    </row>
    <row r="6081">
      <c r="U6081" s="72"/>
    </row>
    <row r="6082">
      <c r="U6082" s="72"/>
    </row>
    <row r="6083">
      <c r="U6083" s="72"/>
    </row>
    <row r="6084">
      <c r="U6084" s="72"/>
    </row>
    <row r="6085">
      <c r="U6085" s="72"/>
    </row>
    <row r="6086">
      <c r="U6086" s="72"/>
    </row>
    <row r="6087">
      <c r="U6087" s="72"/>
    </row>
    <row r="6088">
      <c r="U6088" s="72"/>
    </row>
    <row r="6089">
      <c r="U6089" s="72"/>
    </row>
    <row r="6090">
      <c r="U6090" s="72"/>
    </row>
    <row r="6091">
      <c r="U6091" s="72"/>
    </row>
    <row r="6092">
      <c r="U6092" s="72"/>
    </row>
    <row r="6093">
      <c r="U6093" s="72"/>
    </row>
    <row r="6094">
      <c r="U6094" s="72"/>
    </row>
    <row r="6095">
      <c r="U6095" s="72"/>
    </row>
    <row r="6096">
      <c r="U6096" s="72"/>
    </row>
    <row r="6097">
      <c r="U6097" s="72"/>
    </row>
    <row r="6098">
      <c r="U6098" s="72"/>
    </row>
    <row r="6099">
      <c r="U6099" s="72"/>
    </row>
    <row r="6100">
      <c r="U6100" s="72"/>
    </row>
    <row r="6101">
      <c r="U6101" s="72"/>
    </row>
    <row r="6102">
      <c r="U6102" s="72"/>
    </row>
    <row r="6103">
      <c r="U6103" s="72"/>
    </row>
    <row r="6104">
      <c r="U6104" s="72"/>
    </row>
    <row r="6105">
      <c r="U6105" s="72"/>
    </row>
    <row r="6106">
      <c r="U6106" s="72"/>
    </row>
    <row r="6107">
      <c r="U6107" s="72"/>
    </row>
    <row r="6108">
      <c r="U6108" s="72"/>
    </row>
    <row r="6109">
      <c r="U6109" s="72"/>
    </row>
    <row r="6110">
      <c r="U6110" s="72"/>
    </row>
    <row r="6111">
      <c r="U6111" s="72"/>
    </row>
    <row r="6112">
      <c r="U6112" s="72"/>
    </row>
    <row r="6113">
      <c r="U6113" s="72"/>
    </row>
    <row r="6114">
      <c r="U6114" s="72"/>
    </row>
    <row r="6115">
      <c r="U6115" s="72"/>
    </row>
    <row r="6116">
      <c r="U6116" s="72"/>
    </row>
    <row r="6117">
      <c r="U6117" s="72"/>
    </row>
    <row r="6118">
      <c r="U6118" s="72"/>
    </row>
    <row r="6119">
      <c r="U6119" s="72"/>
    </row>
    <row r="6120">
      <c r="U6120" s="72"/>
    </row>
    <row r="6121">
      <c r="U6121" s="72"/>
    </row>
    <row r="6122">
      <c r="U6122" s="72"/>
    </row>
    <row r="6123">
      <c r="U6123" s="72"/>
    </row>
    <row r="6124">
      <c r="U6124" s="72"/>
    </row>
    <row r="6125">
      <c r="U6125" s="72"/>
    </row>
    <row r="6126">
      <c r="U6126" s="72"/>
    </row>
    <row r="6127">
      <c r="U6127" s="72"/>
    </row>
    <row r="6128">
      <c r="U6128" s="72"/>
    </row>
    <row r="6129">
      <c r="U6129" s="72"/>
    </row>
    <row r="6130">
      <c r="U6130" s="72"/>
    </row>
    <row r="6131">
      <c r="U6131" s="72"/>
    </row>
    <row r="6132">
      <c r="U6132" s="72"/>
    </row>
    <row r="6133">
      <c r="U6133" s="72"/>
    </row>
    <row r="6134">
      <c r="U6134" s="72"/>
    </row>
    <row r="6135">
      <c r="U6135" s="72"/>
    </row>
    <row r="6136">
      <c r="U6136" s="72"/>
    </row>
    <row r="6137">
      <c r="U6137" s="72"/>
    </row>
    <row r="6138">
      <c r="U6138" s="72"/>
    </row>
    <row r="6139">
      <c r="U6139" s="72"/>
    </row>
    <row r="6140">
      <c r="U6140" s="72"/>
    </row>
    <row r="6141">
      <c r="U6141" s="72"/>
    </row>
    <row r="6142">
      <c r="U6142" s="72"/>
    </row>
    <row r="6143">
      <c r="U6143" s="72"/>
    </row>
    <row r="6144">
      <c r="U6144" s="72"/>
    </row>
    <row r="6145">
      <c r="U6145" s="72"/>
    </row>
    <row r="6146">
      <c r="U6146" s="72"/>
    </row>
    <row r="6147">
      <c r="U6147" s="72"/>
    </row>
    <row r="6148">
      <c r="U6148" s="72"/>
    </row>
    <row r="6149">
      <c r="U6149" s="72"/>
    </row>
    <row r="6150">
      <c r="U6150" s="72"/>
    </row>
    <row r="6151">
      <c r="U6151" s="72"/>
    </row>
    <row r="6152">
      <c r="U6152" s="72"/>
    </row>
    <row r="6153">
      <c r="U6153" s="72"/>
    </row>
    <row r="6154">
      <c r="U6154" s="72"/>
    </row>
    <row r="6155">
      <c r="U6155" s="72"/>
    </row>
    <row r="6156">
      <c r="U6156" s="72"/>
    </row>
    <row r="6157">
      <c r="U6157" s="72"/>
    </row>
    <row r="6158">
      <c r="U6158" s="72"/>
    </row>
    <row r="6159">
      <c r="U6159" s="72"/>
    </row>
    <row r="6160">
      <c r="U6160" s="72"/>
    </row>
    <row r="6161">
      <c r="U6161" s="72"/>
    </row>
    <row r="6162">
      <c r="U6162" s="72"/>
    </row>
    <row r="6163">
      <c r="U6163" s="72"/>
    </row>
    <row r="6164">
      <c r="U6164" s="72"/>
    </row>
    <row r="6165">
      <c r="U6165" s="72"/>
    </row>
    <row r="6166">
      <c r="U6166" s="72"/>
    </row>
    <row r="6167">
      <c r="U6167" s="72"/>
    </row>
    <row r="6168">
      <c r="U6168" s="72"/>
    </row>
    <row r="6169">
      <c r="U6169" s="72"/>
    </row>
    <row r="6170">
      <c r="U6170" s="72"/>
    </row>
    <row r="6171">
      <c r="U6171" s="72"/>
    </row>
    <row r="6172">
      <c r="U6172" s="72"/>
    </row>
    <row r="6173">
      <c r="U6173" s="72"/>
    </row>
    <row r="6174">
      <c r="U6174" s="72"/>
    </row>
    <row r="6175">
      <c r="U6175" s="72"/>
    </row>
    <row r="6176">
      <c r="U6176" s="72"/>
    </row>
    <row r="6177">
      <c r="U6177" s="72"/>
    </row>
    <row r="6178">
      <c r="U6178" s="72"/>
    </row>
    <row r="6179">
      <c r="U6179" s="72"/>
    </row>
    <row r="6180">
      <c r="U6180" s="72"/>
    </row>
    <row r="6181">
      <c r="U6181" s="72"/>
    </row>
    <row r="6182">
      <c r="U6182" s="72"/>
    </row>
    <row r="6183">
      <c r="U6183" s="72"/>
    </row>
    <row r="6184">
      <c r="U6184" s="72"/>
    </row>
    <row r="6185">
      <c r="U6185" s="72"/>
    </row>
    <row r="6186">
      <c r="U6186" s="72"/>
    </row>
    <row r="6187">
      <c r="U6187" s="72"/>
    </row>
    <row r="6188">
      <c r="U6188" s="72"/>
    </row>
    <row r="6189">
      <c r="U6189" s="72"/>
    </row>
    <row r="6190">
      <c r="U6190" s="72"/>
    </row>
    <row r="6191">
      <c r="U6191" s="72"/>
    </row>
    <row r="6192">
      <c r="U6192" s="72"/>
    </row>
    <row r="6193">
      <c r="U6193" s="72"/>
    </row>
    <row r="6194">
      <c r="U6194" s="72"/>
    </row>
    <row r="6195">
      <c r="U6195" s="72"/>
    </row>
    <row r="6196">
      <c r="U6196" s="72"/>
    </row>
    <row r="6197">
      <c r="U6197" s="72"/>
    </row>
    <row r="6198">
      <c r="U6198" s="72"/>
    </row>
    <row r="6199">
      <c r="U6199" s="72"/>
    </row>
    <row r="6200">
      <c r="U6200" s="72"/>
    </row>
    <row r="6201">
      <c r="U6201" s="72"/>
    </row>
    <row r="6202">
      <c r="U6202" s="72"/>
    </row>
    <row r="6203">
      <c r="U6203" s="72"/>
    </row>
    <row r="6204">
      <c r="U6204" s="72"/>
    </row>
    <row r="6205">
      <c r="U6205" s="72"/>
    </row>
    <row r="6206">
      <c r="U6206" s="72"/>
    </row>
    <row r="6207">
      <c r="U6207" s="72"/>
    </row>
    <row r="6208">
      <c r="U6208" s="72"/>
    </row>
    <row r="6209">
      <c r="U6209" s="72"/>
    </row>
    <row r="6210">
      <c r="U6210" s="72"/>
    </row>
    <row r="6211">
      <c r="U6211" s="72"/>
    </row>
    <row r="6212">
      <c r="U6212" s="72"/>
    </row>
    <row r="6213">
      <c r="U6213" s="72"/>
    </row>
    <row r="6214">
      <c r="U6214" s="72"/>
    </row>
    <row r="6215">
      <c r="U6215" s="72"/>
    </row>
    <row r="6216">
      <c r="U6216" s="72"/>
    </row>
    <row r="6217">
      <c r="U6217" s="72"/>
    </row>
    <row r="6218">
      <c r="U6218" s="72"/>
    </row>
    <row r="6219">
      <c r="U6219" s="72"/>
    </row>
    <row r="6220">
      <c r="U6220" s="72"/>
    </row>
    <row r="6221">
      <c r="U6221" s="72"/>
    </row>
    <row r="6222">
      <c r="U6222" s="72"/>
    </row>
    <row r="6223">
      <c r="U6223" s="72"/>
    </row>
    <row r="6224">
      <c r="U6224" s="72"/>
    </row>
    <row r="6225">
      <c r="U6225" s="72"/>
    </row>
    <row r="6226">
      <c r="U6226" s="72"/>
    </row>
    <row r="6227">
      <c r="U6227" s="72"/>
    </row>
    <row r="6228">
      <c r="U6228" s="72"/>
    </row>
    <row r="6229">
      <c r="U6229" s="72"/>
    </row>
    <row r="6230">
      <c r="U6230" s="72"/>
    </row>
    <row r="6231">
      <c r="U6231" s="72"/>
    </row>
    <row r="6232">
      <c r="U6232" s="72"/>
    </row>
    <row r="6233">
      <c r="U6233" s="72"/>
    </row>
    <row r="6234">
      <c r="U6234" s="72"/>
    </row>
    <row r="6235">
      <c r="U6235" s="72"/>
    </row>
    <row r="6236">
      <c r="U6236" s="72"/>
    </row>
    <row r="6237">
      <c r="U6237" s="72"/>
    </row>
    <row r="6238">
      <c r="U6238" s="72"/>
    </row>
    <row r="6239">
      <c r="U6239" s="72"/>
    </row>
    <row r="6240">
      <c r="U6240" s="72"/>
    </row>
    <row r="6241">
      <c r="U6241" s="72"/>
    </row>
    <row r="6242">
      <c r="U6242" s="72"/>
    </row>
    <row r="6243">
      <c r="U6243" s="72"/>
    </row>
    <row r="6244">
      <c r="U6244" s="72"/>
    </row>
    <row r="6245">
      <c r="U6245" s="72"/>
    </row>
    <row r="6246">
      <c r="U6246" s="72"/>
    </row>
    <row r="6247">
      <c r="U6247" s="72"/>
    </row>
    <row r="6248">
      <c r="U6248" s="72"/>
    </row>
    <row r="6249">
      <c r="U6249" s="72"/>
    </row>
    <row r="6250">
      <c r="U6250" s="72"/>
    </row>
    <row r="6251">
      <c r="U6251" s="72"/>
    </row>
    <row r="6252">
      <c r="U6252" s="72"/>
    </row>
    <row r="6253">
      <c r="U6253" s="72"/>
    </row>
    <row r="6254">
      <c r="U6254" s="72"/>
    </row>
    <row r="6255">
      <c r="U6255" s="72"/>
    </row>
    <row r="6256">
      <c r="U6256" s="72"/>
    </row>
    <row r="6257">
      <c r="U6257" s="72"/>
    </row>
    <row r="6258">
      <c r="U6258" s="72"/>
    </row>
    <row r="6259">
      <c r="U6259" s="72"/>
    </row>
    <row r="6260">
      <c r="U6260" s="72"/>
    </row>
    <row r="6261">
      <c r="U6261" s="72"/>
    </row>
    <row r="6262">
      <c r="U6262" s="72"/>
    </row>
    <row r="6263">
      <c r="U6263" s="72"/>
    </row>
    <row r="6264">
      <c r="U6264" s="72"/>
    </row>
    <row r="6265">
      <c r="U6265" s="72"/>
    </row>
    <row r="6266">
      <c r="U6266" s="72"/>
    </row>
    <row r="6267">
      <c r="U6267" s="72"/>
    </row>
    <row r="6268">
      <c r="U6268" s="72"/>
    </row>
    <row r="6269">
      <c r="U6269" s="72"/>
    </row>
    <row r="6270">
      <c r="U6270" s="72"/>
    </row>
    <row r="6271">
      <c r="U6271" s="72"/>
    </row>
    <row r="6272">
      <c r="U6272" s="72"/>
    </row>
    <row r="6273">
      <c r="U6273" s="72"/>
    </row>
    <row r="6274">
      <c r="U6274" s="72"/>
    </row>
    <row r="6275">
      <c r="U6275" s="72"/>
    </row>
    <row r="6276">
      <c r="U6276" s="72"/>
    </row>
    <row r="6277">
      <c r="U6277" s="72"/>
    </row>
    <row r="6278">
      <c r="U6278" s="72"/>
    </row>
    <row r="6279">
      <c r="U6279" s="72"/>
    </row>
    <row r="6280">
      <c r="U6280" s="72"/>
    </row>
    <row r="6281">
      <c r="U6281" s="72"/>
    </row>
    <row r="6282">
      <c r="U6282" s="72"/>
    </row>
    <row r="6283">
      <c r="U6283" s="72"/>
    </row>
    <row r="6284">
      <c r="U6284" s="72"/>
    </row>
    <row r="6285">
      <c r="U6285" s="72"/>
    </row>
    <row r="6286">
      <c r="U6286" s="72"/>
    </row>
    <row r="6287">
      <c r="U6287" s="72"/>
    </row>
    <row r="6288">
      <c r="U6288" s="72"/>
    </row>
    <row r="6289">
      <c r="U6289" s="72"/>
    </row>
    <row r="6290">
      <c r="U6290" s="72"/>
    </row>
    <row r="6291">
      <c r="U6291" s="72"/>
    </row>
    <row r="6292">
      <c r="U6292" s="72"/>
    </row>
    <row r="6293">
      <c r="U6293" s="72"/>
    </row>
    <row r="6294">
      <c r="U6294" s="72"/>
    </row>
    <row r="6295">
      <c r="U6295" s="72"/>
    </row>
    <row r="6296">
      <c r="U6296" s="72"/>
    </row>
    <row r="6297">
      <c r="U6297" s="72"/>
    </row>
    <row r="6298">
      <c r="U6298" s="72"/>
    </row>
    <row r="6299">
      <c r="U6299" s="72"/>
    </row>
    <row r="6300">
      <c r="U6300" s="72"/>
    </row>
    <row r="6301">
      <c r="U6301" s="72"/>
    </row>
    <row r="6302">
      <c r="U6302" s="72"/>
    </row>
    <row r="6303">
      <c r="U6303" s="72"/>
    </row>
    <row r="6304">
      <c r="U6304" s="72"/>
    </row>
    <row r="6305">
      <c r="U6305" s="72"/>
    </row>
    <row r="6306">
      <c r="U6306" s="72"/>
    </row>
    <row r="6307">
      <c r="U6307" s="72"/>
    </row>
    <row r="6308">
      <c r="U6308" s="72"/>
    </row>
    <row r="6309">
      <c r="U6309" s="72"/>
    </row>
    <row r="6310">
      <c r="U6310" s="72"/>
    </row>
    <row r="6311">
      <c r="U6311" s="72"/>
    </row>
    <row r="6312">
      <c r="U6312" s="72"/>
    </row>
    <row r="6313">
      <c r="U6313" s="72"/>
    </row>
    <row r="6314">
      <c r="U6314" s="72"/>
    </row>
    <row r="6315">
      <c r="U6315" s="72"/>
    </row>
    <row r="6316">
      <c r="U6316" s="72"/>
    </row>
    <row r="6317">
      <c r="U6317" s="72"/>
    </row>
    <row r="6318">
      <c r="U6318" s="72"/>
    </row>
    <row r="6319">
      <c r="U6319" s="72"/>
    </row>
    <row r="6320">
      <c r="U6320" s="72"/>
    </row>
    <row r="6321">
      <c r="U6321" s="72"/>
    </row>
    <row r="6322">
      <c r="U6322" s="72"/>
    </row>
    <row r="6323">
      <c r="U6323" s="72"/>
    </row>
    <row r="6324">
      <c r="U6324" s="72"/>
    </row>
    <row r="6325">
      <c r="U6325" s="72"/>
    </row>
    <row r="6326">
      <c r="U6326" s="72"/>
    </row>
    <row r="6327">
      <c r="U6327" s="72"/>
    </row>
    <row r="6328">
      <c r="U6328" s="72"/>
    </row>
    <row r="6329">
      <c r="U6329" s="72"/>
    </row>
    <row r="6330">
      <c r="U6330" s="72"/>
    </row>
    <row r="6331">
      <c r="U6331" s="72"/>
    </row>
    <row r="6332">
      <c r="U6332" s="72"/>
    </row>
    <row r="6333">
      <c r="U6333" s="72"/>
    </row>
    <row r="6334">
      <c r="U6334" s="72"/>
    </row>
    <row r="6335">
      <c r="U6335" s="72"/>
    </row>
    <row r="6336">
      <c r="U6336" s="72"/>
    </row>
    <row r="6337">
      <c r="U6337" s="72"/>
    </row>
    <row r="6338">
      <c r="U6338" s="72"/>
    </row>
    <row r="6339">
      <c r="U6339" s="72"/>
    </row>
    <row r="6340">
      <c r="U6340" s="72"/>
    </row>
    <row r="6341">
      <c r="U6341" s="72"/>
    </row>
    <row r="6342">
      <c r="U6342" s="72"/>
    </row>
    <row r="6343">
      <c r="U6343" s="72"/>
    </row>
    <row r="6344">
      <c r="U6344" s="72"/>
    </row>
    <row r="6345">
      <c r="U6345" s="72"/>
    </row>
    <row r="6346">
      <c r="U6346" s="72"/>
    </row>
    <row r="6347">
      <c r="U6347" s="72"/>
    </row>
    <row r="6348">
      <c r="U6348" s="72"/>
    </row>
    <row r="6349">
      <c r="U6349" s="72"/>
    </row>
    <row r="6350">
      <c r="U6350" s="72"/>
    </row>
    <row r="6351">
      <c r="U6351" s="72"/>
    </row>
    <row r="6352">
      <c r="U6352" s="72"/>
    </row>
    <row r="6353">
      <c r="U6353" s="72"/>
    </row>
    <row r="6354">
      <c r="U6354" s="72"/>
    </row>
    <row r="6355">
      <c r="U6355" s="72"/>
    </row>
    <row r="6356">
      <c r="U6356" s="72"/>
    </row>
    <row r="6357">
      <c r="U6357" s="72"/>
    </row>
    <row r="6358">
      <c r="U6358" s="72"/>
    </row>
    <row r="6359">
      <c r="U6359" s="72"/>
    </row>
    <row r="6360">
      <c r="U6360" s="72"/>
    </row>
    <row r="6361">
      <c r="U6361" s="72"/>
    </row>
    <row r="6362">
      <c r="U6362" s="72"/>
    </row>
    <row r="6363">
      <c r="U6363" s="72"/>
    </row>
    <row r="6364">
      <c r="U6364" s="72"/>
    </row>
    <row r="6365">
      <c r="U6365" s="72"/>
    </row>
    <row r="6366">
      <c r="U6366" s="72"/>
    </row>
    <row r="6367">
      <c r="U6367" s="72"/>
    </row>
    <row r="6368">
      <c r="U6368" s="72"/>
    </row>
    <row r="6369">
      <c r="U6369" s="72"/>
    </row>
    <row r="6370">
      <c r="U6370" s="72"/>
    </row>
    <row r="6371">
      <c r="U6371" s="72"/>
    </row>
    <row r="6372">
      <c r="U6372" s="72"/>
    </row>
    <row r="6373">
      <c r="U6373" s="72"/>
    </row>
    <row r="6374">
      <c r="U6374" s="72"/>
    </row>
    <row r="6375">
      <c r="U6375" s="72"/>
    </row>
    <row r="6376">
      <c r="U6376" s="72"/>
    </row>
    <row r="6377">
      <c r="U6377" s="72"/>
    </row>
    <row r="6378">
      <c r="U6378" s="72"/>
    </row>
    <row r="6379">
      <c r="U6379" s="72"/>
    </row>
    <row r="6380">
      <c r="U6380" s="72"/>
    </row>
    <row r="6381">
      <c r="U6381" s="72"/>
    </row>
    <row r="6382">
      <c r="U6382" s="72"/>
    </row>
    <row r="6383">
      <c r="U6383" s="72"/>
    </row>
    <row r="6384">
      <c r="U6384" s="72"/>
    </row>
    <row r="6385">
      <c r="U6385" s="72"/>
    </row>
    <row r="6386">
      <c r="U6386" s="72"/>
    </row>
    <row r="6387">
      <c r="U6387" s="72"/>
    </row>
    <row r="6388">
      <c r="U6388" s="72"/>
    </row>
    <row r="6389">
      <c r="U6389" s="72"/>
    </row>
    <row r="6390">
      <c r="U6390" s="72"/>
    </row>
    <row r="6391">
      <c r="U6391" s="72"/>
    </row>
    <row r="6392">
      <c r="U6392" s="72"/>
    </row>
    <row r="6393">
      <c r="U6393" s="72"/>
    </row>
    <row r="6394">
      <c r="U6394" s="72"/>
    </row>
    <row r="6395">
      <c r="U6395" s="72"/>
    </row>
    <row r="6396">
      <c r="U6396" s="72"/>
    </row>
    <row r="6397">
      <c r="U6397" s="72"/>
    </row>
    <row r="6398">
      <c r="U6398" s="72"/>
    </row>
    <row r="6399">
      <c r="U6399" s="72"/>
    </row>
    <row r="6400">
      <c r="U6400" s="72"/>
    </row>
    <row r="6401">
      <c r="U6401" s="72"/>
    </row>
    <row r="6402">
      <c r="U6402" s="72"/>
    </row>
    <row r="6403">
      <c r="U6403" s="72"/>
    </row>
    <row r="6404">
      <c r="U6404" s="72"/>
    </row>
    <row r="6405">
      <c r="U6405" s="72"/>
    </row>
    <row r="6406">
      <c r="U6406" s="72"/>
    </row>
    <row r="6407">
      <c r="U6407" s="72"/>
    </row>
    <row r="6408">
      <c r="U6408" s="72"/>
    </row>
    <row r="6409">
      <c r="U6409" s="72"/>
    </row>
    <row r="6410">
      <c r="U6410" s="72"/>
    </row>
    <row r="6411">
      <c r="U6411" s="72"/>
    </row>
    <row r="6412">
      <c r="U6412" s="72"/>
    </row>
    <row r="6413">
      <c r="U6413" s="72"/>
    </row>
    <row r="6414">
      <c r="U6414" s="72"/>
    </row>
    <row r="6415">
      <c r="U6415" s="72"/>
    </row>
    <row r="6416">
      <c r="U6416" s="72"/>
    </row>
    <row r="6417">
      <c r="U6417" s="72"/>
    </row>
    <row r="6418">
      <c r="U6418" s="72"/>
    </row>
    <row r="6419">
      <c r="U6419" s="72"/>
    </row>
    <row r="6420">
      <c r="U6420" s="72"/>
    </row>
    <row r="6421">
      <c r="U6421" s="72"/>
    </row>
    <row r="6422">
      <c r="U6422" s="72"/>
    </row>
    <row r="6423">
      <c r="U6423" s="72"/>
    </row>
    <row r="6424">
      <c r="U6424" s="72"/>
    </row>
    <row r="6425">
      <c r="U6425" s="72"/>
    </row>
    <row r="6426">
      <c r="U6426" s="72"/>
    </row>
    <row r="6427">
      <c r="U6427" s="72"/>
    </row>
    <row r="6428">
      <c r="U6428" s="72"/>
    </row>
    <row r="6429">
      <c r="U6429" s="72"/>
    </row>
    <row r="6430">
      <c r="U6430" s="72"/>
    </row>
    <row r="6431">
      <c r="U6431" s="72"/>
    </row>
    <row r="6432">
      <c r="U6432" s="72"/>
    </row>
    <row r="6433">
      <c r="U6433" s="72"/>
    </row>
    <row r="6434">
      <c r="U6434" s="72"/>
    </row>
    <row r="6435">
      <c r="U6435" s="72"/>
    </row>
    <row r="6436">
      <c r="U6436" s="72"/>
    </row>
    <row r="6437">
      <c r="U6437" s="72"/>
    </row>
    <row r="6438">
      <c r="U6438" s="72"/>
    </row>
    <row r="6439">
      <c r="U6439" s="72"/>
    </row>
    <row r="6440">
      <c r="U6440" s="72"/>
    </row>
    <row r="6441">
      <c r="U6441" s="72"/>
    </row>
    <row r="6442">
      <c r="U6442" s="72"/>
    </row>
    <row r="6443">
      <c r="U6443" s="72"/>
    </row>
    <row r="6444">
      <c r="U6444" s="72"/>
    </row>
    <row r="6445">
      <c r="U6445" s="72"/>
    </row>
    <row r="6446">
      <c r="U6446" s="72"/>
    </row>
    <row r="6447">
      <c r="U6447" s="72"/>
    </row>
    <row r="6448">
      <c r="U6448" s="72"/>
    </row>
    <row r="6449">
      <c r="U6449" s="72"/>
    </row>
    <row r="6450">
      <c r="U6450" s="72"/>
    </row>
    <row r="6451">
      <c r="U6451" s="72"/>
    </row>
    <row r="6452">
      <c r="U6452" s="72"/>
    </row>
    <row r="6453">
      <c r="U6453" s="72"/>
    </row>
    <row r="6454">
      <c r="U6454" s="72"/>
    </row>
    <row r="6455">
      <c r="U6455" s="72"/>
    </row>
    <row r="6456">
      <c r="U6456" s="72"/>
    </row>
    <row r="6457">
      <c r="U6457" s="72"/>
    </row>
    <row r="6458">
      <c r="U6458" s="72"/>
    </row>
    <row r="6459">
      <c r="U6459" s="72"/>
    </row>
    <row r="6460">
      <c r="U6460" s="72"/>
    </row>
    <row r="6461">
      <c r="U6461" s="72"/>
    </row>
    <row r="6462">
      <c r="U6462" s="72"/>
    </row>
    <row r="6463">
      <c r="U6463" s="72"/>
    </row>
    <row r="6464">
      <c r="U6464" s="72"/>
    </row>
    <row r="6465">
      <c r="U6465" s="72"/>
    </row>
    <row r="6466">
      <c r="U6466" s="72"/>
    </row>
    <row r="6467">
      <c r="U6467" s="72"/>
    </row>
    <row r="6468">
      <c r="U6468" s="72"/>
    </row>
    <row r="6469">
      <c r="U6469" s="72"/>
    </row>
    <row r="6470">
      <c r="U6470" s="72"/>
    </row>
    <row r="6471">
      <c r="U6471" s="72"/>
    </row>
    <row r="6472">
      <c r="U6472" s="72"/>
    </row>
    <row r="6473">
      <c r="U6473" s="72"/>
    </row>
    <row r="6474">
      <c r="U6474" s="72"/>
    </row>
    <row r="6475">
      <c r="U6475" s="72"/>
    </row>
    <row r="6476">
      <c r="U6476" s="72"/>
    </row>
    <row r="6477">
      <c r="U6477" s="72"/>
    </row>
    <row r="6478">
      <c r="U6478" s="72"/>
    </row>
    <row r="6479">
      <c r="U6479" s="72"/>
    </row>
    <row r="6480">
      <c r="U6480" s="72"/>
    </row>
    <row r="6481">
      <c r="U6481" s="72"/>
    </row>
    <row r="6482">
      <c r="U6482" s="72"/>
    </row>
    <row r="6483">
      <c r="U6483" s="72"/>
    </row>
    <row r="6484">
      <c r="U6484" s="72"/>
    </row>
    <row r="6485">
      <c r="U6485" s="72"/>
    </row>
    <row r="6486">
      <c r="U6486" s="72"/>
    </row>
    <row r="6487">
      <c r="U6487" s="72"/>
    </row>
    <row r="6488">
      <c r="U6488" s="72"/>
    </row>
    <row r="6489">
      <c r="U6489" s="72"/>
    </row>
    <row r="6490">
      <c r="U6490" s="72"/>
    </row>
    <row r="6491">
      <c r="U6491" s="72"/>
    </row>
    <row r="6492">
      <c r="U6492" s="72"/>
    </row>
    <row r="6493">
      <c r="U6493" s="72"/>
    </row>
    <row r="6494">
      <c r="U6494" s="72"/>
    </row>
    <row r="6495">
      <c r="U6495" s="72"/>
    </row>
    <row r="6496">
      <c r="U6496" s="72"/>
    </row>
    <row r="6497">
      <c r="U6497" s="72"/>
    </row>
    <row r="6498">
      <c r="U6498" s="72"/>
    </row>
    <row r="6499">
      <c r="U6499" s="72"/>
    </row>
    <row r="6500">
      <c r="U6500" s="72"/>
    </row>
    <row r="6501">
      <c r="U6501" s="72"/>
    </row>
    <row r="6502">
      <c r="U6502" s="72"/>
    </row>
    <row r="6503">
      <c r="U6503" s="72"/>
    </row>
    <row r="6504">
      <c r="U6504" s="72"/>
    </row>
    <row r="6505">
      <c r="U6505" s="72"/>
    </row>
    <row r="6506">
      <c r="U6506" s="72"/>
    </row>
    <row r="6507">
      <c r="U6507" s="72"/>
    </row>
    <row r="6508">
      <c r="U6508" s="72"/>
    </row>
    <row r="6509">
      <c r="U6509" s="72"/>
    </row>
    <row r="6510">
      <c r="U6510" s="72"/>
    </row>
    <row r="6511">
      <c r="U6511" s="72"/>
    </row>
    <row r="6512">
      <c r="U6512" s="72"/>
    </row>
    <row r="6513">
      <c r="U6513" s="72"/>
    </row>
    <row r="6514">
      <c r="U6514" s="72"/>
    </row>
    <row r="6515">
      <c r="U6515" s="72"/>
    </row>
    <row r="6516">
      <c r="U6516" s="72"/>
    </row>
    <row r="6517">
      <c r="U6517" s="72"/>
    </row>
    <row r="6518">
      <c r="U6518" s="72"/>
    </row>
    <row r="6519">
      <c r="U6519" s="72"/>
    </row>
    <row r="6520">
      <c r="U6520" s="72"/>
    </row>
    <row r="6521">
      <c r="U6521" s="72"/>
    </row>
    <row r="6522">
      <c r="U6522" s="72"/>
    </row>
    <row r="6523">
      <c r="U6523" s="72"/>
    </row>
    <row r="6524">
      <c r="U6524" s="72"/>
    </row>
    <row r="6525">
      <c r="U6525" s="72"/>
    </row>
    <row r="6526">
      <c r="U6526" s="72"/>
    </row>
    <row r="6527">
      <c r="U6527" s="72"/>
    </row>
    <row r="6528">
      <c r="U6528" s="72"/>
    </row>
    <row r="6529">
      <c r="U6529" s="72"/>
    </row>
    <row r="6530">
      <c r="U6530" s="72"/>
    </row>
    <row r="6531">
      <c r="U6531" s="72"/>
    </row>
    <row r="6532">
      <c r="U6532" s="72"/>
    </row>
    <row r="6533">
      <c r="U6533" s="72"/>
    </row>
    <row r="6534">
      <c r="U6534" s="72"/>
    </row>
    <row r="6535">
      <c r="U6535" s="72"/>
    </row>
    <row r="6536">
      <c r="U6536" s="72"/>
    </row>
    <row r="6537">
      <c r="U6537" s="72"/>
    </row>
    <row r="6538">
      <c r="U6538" s="72"/>
    </row>
    <row r="6539">
      <c r="U6539" s="72"/>
    </row>
    <row r="6540">
      <c r="U6540" s="72"/>
    </row>
    <row r="6541">
      <c r="U6541" s="72"/>
    </row>
    <row r="6542">
      <c r="U6542" s="72"/>
    </row>
    <row r="6543">
      <c r="U6543" s="72"/>
    </row>
    <row r="6544">
      <c r="U6544" s="72"/>
    </row>
    <row r="6545">
      <c r="U6545" s="72"/>
    </row>
    <row r="6546">
      <c r="U6546" s="72"/>
    </row>
    <row r="6547">
      <c r="U6547" s="72"/>
    </row>
    <row r="6548">
      <c r="U6548" s="72"/>
    </row>
    <row r="6549">
      <c r="U6549" s="72"/>
    </row>
    <row r="6550">
      <c r="U6550" s="72"/>
    </row>
    <row r="6551">
      <c r="U6551" s="72"/>
    </row>
    <row r="6552">
      <c r="U6552" s="72"/>
    </row>
    <row r="6553">
      <c r="U6553" s="72"/>
    </row>
    <row r="6554">
      <c r="U6554" s="72"/>
    </row>
    <row r="6555">
      <c r="U6555" s="72"/>
    </row>
    <row r="6556">
      <c r="U6556" s="72"/>
    </row>
    <row r="6557">
      <c r="U6557" s="72"/>
    </row>
    <row r="6558">
      <c r="U6558" s="72"/>
    </row>
    <row r="6559">
      <c r="U6559" s="72"/>
    </row>
    <row r="6560">
      <c r="U6560" s="72"/>
    </row>
    <row r="6561">
      <c r="U6561" s="72"/>
    </row>
    <row r="6562">
      <c r="U6562" s="72"/>
    </row>
    <row r="6563">
      <c r="U6563" s="72"/>
    </row>
    <row r="6564">
      <c r="U6564" s="72"/>
    </row>
    <row r="6565">
      <c r="U6565" s="72"/>
    </row>
    <row r="6566">
      <c r="U6566" s="72"/>
    </row>
    <row r="6567">
      <c r="U6567" s="72"/>
    </row>
    <row r="6568">
      <c r="U6568" s="72"/>
    </row>
    <row r="6569">
      <c r="U6569" s="72"/>
    </row>
    <row r="6570">
      <c r="U6570" s="72"/>
    </row>
    <row r="6571">
      <c r="U6571" s="72"/>
    </row>
    <row r="6572">
      <c r="U6572" s="72"/>
    </row>
    <row r="6573">
      <c r="U6573" s="72"/>
    </row>
    <row r="6574">
      <c r="U6574" s="72"/>
    </row>
    <row r="6575">
      <c r="U6575" s="72"/>
    </row>
    <row r="6576">
      <c r="U6576" s="72"/>
    </row>
    <row r="6577">
      <c r="U6577" s="72"/>
    </row>
    <row r="6578">
      <c r="U6578" s="72"/>
    </row>
    <row r="6579">
      <c r="U6579" s="72"/>
    </row>
    <row r="6580">
      <c r="U6580" s="72"/>
    </row>
    <row r="6581">
      <c r="U6581" s="72"/>
    </row>
    <row r="6582">
      <c r="U6582" s="72"/>
    </row>
    <row r="6583">
      <c r="U6583" s="72"/>
    </row>
    <row r="6584">
      <c r="U6584" s="72"/>
    </row>
    <row r="6585">
      <c r="U6585" s="72"/>
    </row>
    <row r="6586">
      <c r="U6586" s="72"/>
    </row>
    <row r="6587">
      <c r="U6587" s="72"/>
    </row>
    <row r="6588">
      <c r="U6588" s="72"/>
    </row>
    <row r="6589">
      <c r="U6589" s="72"/>
    </row>
    <row r="6590">
      <c r="U6590" s="72"/>
    </row>
    <row r="6591">
      <c r="U6591" s="72"/>
    </row>
    <row r="6592">
      <c r="U6592" s="72"/>
    </row>
    <row r="6593">
      <c r="U6593" s="72"/>
    </row>
    <row r="6594">
      <c r="U6594" s="72"/>
    </row>
    <row r="6595">
      <c r="U6595" s="72"/>
    </row>
    <row r="6596">
      <c r="U6596" s="72"/>
    </row>
    <row r="6597">
      <c r="U6597" s="72"/>
    </row>
    <row r="6598">
      <c r="U6598" s="72"/>
    </row>
    <row r="6599">
      <c r="U6599" s="72"/>
    </row>
    <row r="6600">
      <c r="U6600" s="72"/>
    </row>
    <row r="6601">
      <c r="U6601" s="72"/>
    </row>
    <row r="6602">
      <c r="U6602" s="72"/>
    </row>
    <row r="6603">
      <c r="U6603" s="72"/>
    </row>
    <row r="6604">
      <c r="U6604" s="72"/>
    </row>
    <row r="6605">
      <c r="U6605" s="72"/>
    </row>
    <row r="6606">
      <c r="U6606" s="72"/>
    </row>
    <row r="6607">
      <c r="U6607" s="72"/>
    </row>
    <row r="6608">
      <c r="U6608" s="72"/>
    </row>
    <row r="6609">
      <c r="U6609" s="72"/>
    </row>
    <row r="6610">
      <c r="U6610" s="72"/>
    </row>
    <row r="6611">
      <c r="U6611" s="72"/>
    </row>
    <row r="6612">
      <c r="U6612" s="72"/>
    </row>
    <row r="6613">
      <c r="U6613" s="72"/>
    </row>
    <row r="6614">
      <c r="U6614" s="72"/>
    </row>
    <row r="6615">
      <c r="U6615" s="72"/>
    </row>
    <row r="6616">
      <c r="U6616" s="72"/>
    </row>
    <row r="6617">
      <c r="U6617" s="72"/>
    </row>
    <row r="6618">
      <c r="U6618" s="72"/>
    </row>
    <row r="6619">
      <c r="U6619" s="72"/>
    </row>
    <row r="6620">
      <c r="U6620" s="72"/>
    </row>
    <row r="6621">
      <c r="U6621" s="72"/>
    </row>
    <row r="6622">
      <c r="U6622" s="72"/>
    </row>
    <row r="6623">
      <c r="U6623" s="72"/>
    </row>
    <row r="6624">
      <c r="U6624" s="72"/>
    </row>
    <row r="6625">
      <c r="U6625" s="72"/>
    </row>
    <row r="6626">
      <c r="U6626" s="72"/>
    </row>
    <row r="6627">
      <c r="U6627" s="72"/>
    </row>
    <row r="6628">
      <c r="U6628" s="72"/>
    </row>
    <row r="6629">
      <c r="U6629" s="72"/>
    </row>
    <row r="6630">
      <c r="U6630" s="72"/>
    </row>
    <row r="6631">
      <c r="U6631" s="72"/>
    </row>
    <row r="6632">
      <c r="U6632" s="72"/>
    </row>
    <row r="6633">
      <c r="U6633" s="72"/>
    </row>
    <row r="6634">
      <c r="U6634" s="72"/>
    </row>
    <row r="6635">
      <c r="U6635" s="72"/>
    </row>
    <row r="6636">
      <c r="U6636" s="72"/>
    </row>
    <row r="6637">
      <c r="U6637" s="72"/>
    </row>
    <row r="6638">
      <c r="U6638" s="72"/>
    </row>
    <row r="6639">
      <c r="U6639" s="72"/>
    </row>
    <row r="6640">
      <c r="U6640" s="72"/>
    </row>
    <row r="6641">
      <c r="U6641" s="72"/>
    </row>
    <row r="6642">
      <c r="U6642" s="72"/>
    </row>
    <row r="6643">
      <c r="U6643" s="72"/>
    </row>
    <row r="6644">
      <c r="U6644" s="72"/>
    </row>
    <row r="6645">
      <c r="U6645" s="72"/>
    </row>
    <row r="6646">
      <c r="U6646" s="72"/>
    </row>
    <row r="6647">
      <c r="U6647" s="72"/>
    </row>
    <row r="6648">
      <c r="U6648" s="72"/>
    </row>
    <row r="6649">
      <c r="U6649" s="72"/>
    </row>
    <row r="6650">
      <c r="U6650" s="72"/>
    </row>
    <row r="6651">
      <c r="U6651" s="72"/>
    </row>
    <row r="6652">
      <c r="U6652" s="72"/>
    </row>
    <row r="6653">
      <c r="U6653" s="72"/>
    </row>
    <row r="6654">
      <c r="U6654" s="72"/>
    </row>
    <row r="6655">
      <c r="U6655" s="72"/>
    </row>
    <row r="6656">
      <c r="U6656" s="72"/>
    </row>
    <row r="6657">
      <c r="U6657" s="72"/>
    </row>
    <row r="6658">
      <c r="U6658" s="72"/>
    </row>
    <row r="6659">
      <c r="U6659" s="72"/>
    </row>
    <row r="6660">
      <c r="U6660" s="72"/>
    </row>
    <row r="6661">
      <c r="U6661" s="72"/>
    </row>
    <row r="6662">
      <c r="U6662" s="72"/>
    </row>
    <row r="6663">
      <c r="U6663" s="72"/>
    </row>
    <row r="6664">
      <c r="U6664" s="72"/>
    </row>
    <row r="6665">
      <c r="U6665" s="72"/>
    </row>
    <row r="6666">
      <c r="U6666" s="72"/>
    </row>
    <row r="6667">
      <c r="U6667" s="72"/>
    </row>
    <row r="6668">
      <c r="U6668" s="72"/>
    </row>
    <row r="6669">
      <c r="U6669" s="72"/>
    </row>
    <row r="6670">
      <c r="U6670" s="72"/>
    </row>
    <row r="6671">
      <c r="U6671" s="72"/>
    </row>
    <row r="6672">
      <c r="U6672" s="72"/>
    </row>
    <row r="6673">
      <c r="U6673" s="72"/>
    </row>
    <row r="6674">
      <c r="U6674" s="72"/>
    </row>
    <row r="6675">
      <c r="U6675" s="72"/>
    </row>
    <row r="6676">
      <c r="U6676" s="72"/>
    </row>
    <row r="6677">
      <c r="U6677" s="72"/>
    </row>
    <row r="6678">
      <c r="U6678" s="72"/>
    </row>
    <row r="6679">
      <c r="U6679" s="72"/>
    </row>
    <row r="6680">
      <c r="U6680" s="72"/>
    </row>
    <row r="6681">
      <c r="U6681" s="72"/>
    </row>
    <row r="6682">
      <c r="U6682" s="72"/>
    </row>
    <row r="6683">
      <c r="U6683" s="72"/>
    </row>
    <row r="6684">
      <c r="U6684" s="72"/>
    </row>
    <row r="6685">
      <c r="U6685" s="72"/>
    </row>
    <row r="6686">
      <c r="U6686" s="72"/>
    </row>
    <row r="6687">
      <c r="U6687" s="72"/>
    </row>
    <row r="6688">
      <c r="U6688" s="72"/>
    </row>
    <row r="6689">
      <c r="U6689" s="72"/>
    </row>
    <row r="6690">
      <c r="U6690" s="72"/>
    </row>
    <row r="6691">
      <c r="U6691" s="72"/>
    </row>
    <row r="6692">
      <c r="U6692" s="72"/>
    </row>
    <row r="6693">
      <c r="U6693" s="72"/>
    </row>
    <row r="6694">
      <c r="U6694" s="72"/>
    </row>
    <row r="6695">
      <c r="U6695" s="72"/>
    </row>
    <row r="6696">
      <c r="U6696" s="72"/>
    </row>
    <row r="6697">
      <c r="U6697" s="72"/>
    </row>
    <row r="6698">
      <c r="U6698" s="72"/>
    </row>
    <row r="6699">
      <c r="U6699" s="72"/>
    </row>
    <row r="6700">
      <c r="U6700" s="72"/>
    </row>
    <row r="6701">
      <c r="U6701" s="72"/>
    </row>
    <row r="6702">
      <c r="U6702" s="72"/>
    </row>
    <row r="6703">
      <c r="U6703" s="72"/>
    </row>
    <row r="6704">
      <c r="U6704" s="72"/>
    </row>
    <row r="6705">
      <c r="U6705" s="72"/>
    </row>
    <row r="6706">
      <c r="U6706" s="72"/>
    </row>
    <row r="6707">
      <c r="U6707" s="72"/>
    </row>
    <row r="6708">
      <c r="U6708" s="72"/>
    </row>
    <row r="6709">
      <c r="U6709" s="72"/>
    </row>
    <row r="6710">
      <c r="U6710" s="72"/>
    </row>
    <row r="6711">
      <c r="U6711" s="72"/>
    </row>
    <row r="6712">
      <c r="U6712" s="72"/>
    </row>
    <row r="6713">
      <c r="U6713" s="72"/>
    </row>
    <row r="6714">
      <c r="U6714" s="72"/>
    </row>
    <row r="6715">
      <c r="U6715" s="72"/>
    </row>
    <row r="6716">
      <c r="U6716" s="72"/>
    </row>
    <row r="6717">
      <c r="U6717" s="72"/>
    </row>
    <row r="6718">
      <c r="U6718" s="72"/>
    </row>
    <row r="6719">
      <c r="U6719" s="72"/>
    </row>
    <row r="6720">
      <c r="U6720" s="72"/>
    </row>
    <row r="6721">
      <c r="U6721" s="72"/>
    </row>
    <row r="6722">
      <c r="U6722" s="72"/>
    </row>
    <row r="6723">
      <c r="U6723" s="72"/>
    </row>
    <row r="6724">
      <c r="U6724" s="72"/>
    </row>
    <row r="6725">
      <c r="U6725" s="72"/>
    </row>
    <row r="6726">
      <c r="U6726" s="72"/>
    </row>
    <row r="6727">
      <c r="U6727" s="72"/>
    </row>
    <row r="6728">
      <c r="U6728" s="72"/>
    </row>
    <row r="6729">
      <c r="U6729" s="72"/>
    </row>
    <row r="6730">
      <c r="U6730" s="72"/>
    </row>
    <row r="6731">
      <c r="U6731" s="72"/>
    </row>
    <row r="6732">
      <c r="U6732" s="72"/>
    </row>
    <row r="6733">
      <c r="U6733" s="72"/>
    </row>
    <row r="6734">
      <c r="U6734" s="72"/>
    </row>
    <row r="6735">
      <c r="U6735" s="72"/>
    </row>
    <row r="6736">
      <c r="U6736" s="72"/>
    </row>
    <row r="6737">
      <c r="U6737" s="72"/>
    </row>
    <row r="6738">
      <c r="U6738" s="72"/>
    </row>
    <row r="6739">
      <c r="U6739" s="72"/>
    </row>
    <row r="6740">
      <c r="U6740" s="72"/>
    </row>
    <row r="6741">
      <c r="U6741" s="72"/>
    </row>
    <row r="6742">
      <c r="U6742" s="72"/>
    </row>
    <row r="6743">
      <c r="U6743" s="72"/>
    </row>
    <row r="6744">
      <c r="U6744" s="72"/>
    </row>
    <row r="6745">
      <c r="U6745" s="72"/>
    </row>
    <row r="6746">
      <c r="U6746" s="72"/>
    </row>
    <row r="6747">
      <c r="U6747" s="72"/>
    </row>
    <row r="6748">
      <c r="U6748" s="72"/>
    </row>
    <row r="6749">
      <c r="U6749" s="72"/>
    </row>
    <row r="6750">
      <c r="U6750" s="72"/>
    </row>
    <row r="6751">
      <c r="U6751" s="72"/>
    </row>
    <row r="6752">
      <c r="U6752" s="72"/>
    </row>
    <row r="6753">
      <c r="U6753" s="72"/>
    </row>
    <row r="6754">
      <c r="U6754" s="72"/>
    </row>
    <row r="6755">
      <c r="U6755" s="72"/>
    </row>
    <row r="6756">
      <c r="U6756" s="72"/>
    </row>
    <row r="6757">
      <c r="U6757" s="72"/>
    </row>
    <row r="6758">
      <c r="U6758" s="72"/>
    </row>
    <row r="6759">
      <c r="U6759" s="72"/>
    </row>
    <row r="6760">
      <c r="U6760" s="72"/>
    </row>
    <row r="6761">
      <c r="U6761" s="72"/>
    </row>
    <row r="6762">
      <c r="U6762" s="72"/>
    </row>
    <row r="6763">
      <c r="U6763" s="72"/>
    </row>
    <row r="6764">
      <c r="U6764" s="72"/>
    </row>
    <row r="6765">
      <c r="U6765" s="72"/>
    </row>
    <row r="6766">
      <c r="U6766" s="72"/>
    </row>
    <row r="6767">
      <c r="U6767" s="72"/>
    </row>
    <row r="6768">
      <c r="U6768" s="72"/>
    </row>
    <row r="6769">
      <c r="U6769" s="72"/>
    </row>
    <row r="6770">
      <c r="U6770" s="72"/>
    </row>
    <row r="6771">
      <c r="U6771" s="72"/>
    </row>
    <row r="6772">
      <c r="U6772" s="72"/>
    </row>
    <row r="6773">
      <c r="U6773" s="72"/>
    </row>
    <row r="6774">
      <c r="U6774" s="72"/>
    </row>
    <row r="6775">
      <c r="U6775" s="72"/>
    </row>
    <row r="6776">
      <c r="U6776" s="72"/>
    </row>
    <row r="6777">
      <c r="U6777" s="72"/>
    </row>
    <row r="6778">
      <c r="U6778" s="72"/>
    </row>
    <row r="6779">
      <c r="U6779" s="72"/>
    </row>
    <row r="6780">
      <c r="U6780" s="72"/>
    </row>
    <row r="6781">
      <c r="U6781" s="72"/>
    </row>
    <row r="6782">
      <c r="U6782" s="72"/>
    </row>
    <row r="6783">
      <c r="U6783" s="72"/>
    </row>
    <row r="6784">
      <c r="U6784" s="72"/>
    </row>
    <row r="6785">
      <c r="U6785" s="72"/>
    </row>
    <row r="6786">
      <c r="U6786" s="72"/>
    </row>
    <row r="6787">
      <c r="U6787" s="72"/>
    </row>
    <row r="6788">
      <c r="U6788" s="72"/>
    </row>
    <row r="6789">
      <c r="U6789" s="72"/>
    </row>
    <row r="6790">
      <c r="U6790" s="72"/>
    </row>
    <row r="6791">
      <c r="U6791" s="72"/>
    </row>
    <row r="6792">
      <c r="U6792" s="72"/>
    </row>
    <row r="6793">
      <c r="U6793" s="72"/>
    </row>
    <row r="6794">
      <c r="U6794" s="72"/>
    </row>
    <row r="6795">
      <c r="U6795" s="72"/>
    </row>
    <row r="6796">
      <c r="U6796" s="72"/>
    </row>
    <row r="6797">
      <c r="U6797" s="72"/>
    </row>
    <row r="6798">
      <c r="U6798" s="72"/>
    </row>
    <row r="6799">
      <c r="U6799" s="72"/>
    </row>
    <row r="6800">
      <c r="U6800" s="72"/>
    </row>
    <row r="6801">
      <c r="U6801" s="72"/>
    </row>
    <row r="6802">
      <c r="U6802" s="72"/>
    </row>
    <row r="6803">
      <c r="U6803" s="72"/>
    </row>
    <row r="6804">
      <c r="U6804" s="72"/>
    </row>
    <row r="6805">
      <c r="U6805" s="72"/>
    </row>
    <row r="6806">
      <c r="U6806" s="72"/>
    </row>
    <row r="6807">
      <c r="U6807" s="72"/>
    </row>
    <row r="6808">
      <c r="U6808" s="72"/>
    </row>
    <row r="6809">
      <c r="U6809" s="72"/>
    </row>
    <row r="6810">
      <c r="U6810" s="72"/>
    </row>
    <row r="6811">
      <c r="U6811" s="72"/>
    </row>
    <row r="6812">
      <c r="U6812" s="72"/>
    </row>
    <row r="6813">
      <c r="U6813" s="72"/>
    </row>
    <row r="6814">
      <c r="U6814" s="72"/>
    </row>
    <row r="6815">
      <c r="U6815" s="72"/>
    </row>
    <row r="6816">
      <c r="U6816" s="72"/>
    </row>
    <row r="6817">
      <c r="U6817" s="72"/>
    </row>
    <row r="6818">
      <c r="U6818" s="72"/>
    </row>
    <row r="6819">
      <c r="U6819" s="72"/>
    </row>
    <row r="6820">
      <c r="U6820" s="72"/>
    </row>
    <row r="6821">
      <c r="U6821" s="72"/>
    </row>
    <row r="6822">
      <c r="U6822" s="72"/>
    </row>
    <row r="6823">
      <c r="U6823" s="72"/>
    </row>
    <row r="6824">
      <c r="U6824" s="72"/>
    </row>
    <row r="6825">
      <c r="U6825" s="72"/>
    </row>
    <row r="6826">
      <c r="U6826" s="72"/>
    </row>
    <row r="6827">
      <c r="U6827" s="72"/>
    </row>
    <row r="6828">
      <c r="U6828" s="72"/>
    </row>
    <row r="6829">
      <c r="U6829" s="72"/>
    </row>
    <row r="6830">
      <c r="U6830" s="72"/>
    </row>
    <row r="6831">
      <c r="U6831" s="72"/>
    </row>
    <row r="6832">
      <c r="U6832" s="72"/>
    </row>
    <row r="6833">
      <c r="U6833" s="72"/>
    </row>
    <row r="6834">
      <c r="U6834" s="72"/>
    </row>
    <row r="6835">
      <c r="U6835" s="72"/>
    </row>
    <row r="6836">
      <c r="U6836" s="72"/>
    </row>
    <row r="6837">
      <c r="U6837" s="72"/>
    </row>
    <row r="6838">
      <c r="U6838" s="72"/>
    </row>
    <row r="6839">
      <c r="U6839" s="72"/>
    </row>
    <row r="6840">
      <c r="U6840" s="72"/>
    </row>
    <row r="6841">
      <c r="U6841" s="72"/>
    </row>
    <row r="6842">
      <c r="U6842" s="72"/>
    </row>
    <row r="6843">
      <c r="U6843" s="72"/>
    </row>
    <row r="6844">
      <c r="U6844" s="72"/>
    </row>
    <row r="6845">
      <c r="U6845" s="72"/>
    </row>
    <row r="6846">
      <c r="U6846" s="72"/>
    </row>
    <row r="6847">
      <c r="U6847" s="72"/>
    </row>
    <row r="6848">
      <c r="U6848" s="72"/>
    </row>
    <row r="6849">
      <c r="U6849" s="72"/>
    </row>
    <row r="6850">
      <c r="U6850" s="72"/>
    </row>
    <row r="6851">
      <c r="U6851" s="72"/>
    </row>
    <row r="6852">
      <c r="U6852" s="72"/>
    </row>
    <row r="6853">
      <c r="U6853" s="72"/>
    </row>
    <row r="6854">
      <c r="U6854" s="72"/>
    </row>
    <row r="6855">
      <c r="U6855" s="72"/>
    </row>
    <row r="6856">
      <c r="U6856" s="72"/>
    </row>
    <row r="6857">
      <c r="U6857" s="72"/>
    </row>
    <row r="6858">
      <c r="U6858" s="72"/>
    </row>
    <row r="6859">
      <c r="U6859" s="72"/>
    </row>
    <row r="6860">
      <c r="U6860" s="72"/>
    </row>
    <row r="6861">
      <c r="U6861" s="72"/>
    </row>
    <row r="6862">
      <c r="U6862" s="72"/>
    </row>
    <row r="6863">
      <c r="U6863" s="72"/>
    </row>
    <row r="6864">
      <c r="U6864" s="72"/>
    </row>
    <row r="6865">
      <c r="U6865" s="72"/>
    </row>
    <row r="6866">
      <c r="U6866" s="72"/>
    </row>
    <row r="6867">
      <c r="U6867" s="72"/>
    </row>
    <row r="6868">
      <c r="U6868" s="72"/>
    </row>
    <row r="6869">
      <c r="U6869" s="72"/>
    </row>
    <row r="6870">
      <c r="U6870" s="72"/>
    </row>
    <row r="6871">
      <c r="U6871" s="72"/>
    </row>
    <row r="6872">
      <c r="U6872" s="72"/>
    </row>
    <row r="6873">
      <c r="U6873" s="72"/>
    </row>
    <row r="6874">
      <c r="U6874" s="72"/>
    </row>
    <row r="6875">
      <c r="U6875" s="72"/>
    </row>
    <row r="6876">
      <c r="U6876" s="72"/>
    </row>
    <row r="6877">
      <c r="U6877" s="72"/>
    </row>
    <row r="6878">
      <c r="U6878" s="72"/>
    </row>
    <row r="6879">
      <c r="U6879" s="72"/>
    </row>
    <row r="6880">
      <c r="U6880" s="72"/>
    </row>
    <row r="6881">
      <c r="U6881" s="72"/>
    </row>
    <row r="6882">
      <c r="U6882" s="72"/>
    </row>
    <row r="6883">
      <c r="U6883" s="72"/>
    </row>
    <row r="6884">
      <c r="U6884" s="72"/>
    </row>
    <row r="6885">
      <c r="U6885" s="72"/>
    </row>
    <row r="6886">
      <c r="U6886" s="72"/>
    </row>
    <row r="6887">
      <c r="U6887" s="72"/>
    </row>
    <row r="6888">
      <c r="U6888" s="72"/>
    </row>
    <row r="6889">
      <c r="U6889" s="72"/>
    </row>
    <row r="6890">
      <c r="U6890" s="72"/>
    </row>
    <row r="6891">
      <c r="U6891" s="72"/>
    </row>
    <row r="6892">
      <c r="U6892" s="72"/>
    </row>
    <row r="6893">
      <c r="U6893" s="72"/>
    </row>
    <row r="6894">
      <c r="U6894" s="72"/>
    </row>
    <row r="6895">
      <c r="U6895" s="72"/>
    </row>
    <row r="6896">
      <c r="U6896" s="72"/>
    </row>
    <row r="6897">
      <c r="U6897" s="72"/>
    </row>
    <row r="6898">
      <c r="U6898" s="72"/>
    </row>
    <row r="6899">
      <c r="U6899" s="72"/>
    </row>
    <row r="6900">
      <c r="U6900" s="72"/>
    </row>
    <row r="6901">
      <c r="U6901" s="72"/>
    </row>
    <row r="6902">
      <c r="U6902" s="72"/>
    </row>
    <row r="6903">
      <c r="U6903" s="72"/>
    </row>
    <row r="6904">
      <c r="U6904" s="72"/>
    </row>
    <row r="6905">
      <c r="U6905" s="72"/>
    </row>
    <row r="6906">
      <c r="U6906" s="72"/>
    </row>
    <row r="6907">
      <c r="U6907" s="72"/>
    </row>
    <row r="6908">
      <c r="U6908" s="72"/>
    </row>
    <row r="6909">
      <c r="U6909" s="72"/>
    </row>
    <row r="6910">
      <c r="U6910" s="72"/>
    </row>
    <row r="6911">
      <c r="U6911" s="72"/>
    </row>
    <row r="6912">
      <c r="U6912" s="72"/>
    </row>
    <row r="6913">
      <c r="U6913" s="72"/>
    </row>
    <row r="6914">
      <c r="U6914" s="72"/>
    </row>
    <row r="6915">
      <c r="U6915" s="72"/>
    </row>
    <row r="6916">
      <c r="U6916" s="72"/>
    </row>
    <row r="6917">
      <c r="U6917" s="72"/>
    </row>
    <row r="6918">
      <c r="U6918" s="72"/>
    </row>
    <row r="6919">
      <c r="U6919" s="72"/>
    </row>
    <row r="6920">
      <c r="U6920" s="72"/>
    </row>
    <row r="6921">
      <c r="U6921" s="72"/>
    </row>
    <row r="6922">
      <c r="U6922" s="72"/>
    </row>
    <row r="6923">
      <c r="U6923" s="72"/>
    </row>
    <row r="6924">
      <c r="U6924" s="72"/>
    </row>
    <row r="6925">
      <c r="U6925" s="72"/>
    </row>
    <row r="6926">
      <c r="U6926" s="72"/>
    </row>
    <row r="6927">
      <c r="U6927" s="72"/>
    </row>
    <row r="6928">
      <c r="U6928" s="72"/>
    </row>
    <row r="6929">
      <c r="U6929" s="72"/>
    </row>
    <row r="6930">
      <c r="U6930" s="72"/>
    </row>
    <row r="6931">
      <c r="U6931" s="72"/>
    </row>
    <row r="6932">
      <c r="U6932" s="72"/>
    </row>
    <row r="6933">
      <c r="U6933" s="72"/>
    </row>
    <row r="6934">
      <c r="U6934" s="72"/>
    </row>
    <row r="6935">
      <c r="U6935" s="72"/>
    </row>
    <row r="6936">
      <c r="U6936" s="72"/>
    </row>
    <row r="6937">
      <c r="U6937" s="72"/>
    </row>
    <row r="6938">
      <c r="U6938" s="72"/>
    </row>
    <row r="6939">
      <c r="U6939" s="72"/>
    </row>
    <row r="6940">
      <c r="U6940" s="72"/>
    </row>
    <row r="6941">
      <c r="U6941" s="72"/>
    </row>
    <row r="6942">
      <c r="U6942" s="72"/>
    </row>
    <row r="6943">
      <c r="U6943" s="72"/>
    </row>
    <row r="6944">
      <c r="U6944" s="72"/>
    </row>
    <row r="6945">
      <c r="U6945" s="72"/>
    </row>
    <row r="6946">
      <c r="U6946" s="72"/>
    </row>
    <row r="6947">
      <c r="U6947" s="72"/>
    </row>
    <row r="6948">
      <c r="U6948" s="72"/>
    </row>
    <row r="6949">
      <c r="U6949" s="72"/>
    </row>
    <row r="6950">
      <c r="U6950" s="72"/>
    </row>
    <row r="6951">
      <c r="U6951" s="72"/>
    </row>
    <row r="6952">
      <c r="U6952" s="72"/>
    </row>
    <row r="6953">
      <c r="U6953" s="72"/>
    </row>
    <row r="6954">
      <c r="U6954" s="72"/>
    </row>
    <row r="6955">
      <c r="U6955" s="72"/>
    </row>
    <row r="6956">
      <c r="U6956" s="72"/>
    </row>
    <row r="6957">
      <c r="U6957" s="72"/>
    </row>
    <row r="6958">
      <c r="U6958" s="72"/>
    </row>
    <row r="6959">
      <c r="U6959" s="72"/>
    </row>
    <row r="6960">
      <c r="U6960" s="72"/>
    </row>
    <row r="6961">
      <c r="U6961" s="72"/>
    </row>
    <row r="6962">
      <c r="U6962" s="72"/>
    </row>
    <row r="6963">
      <c r="U6963" s="72"/>
    </row>
    <row r="6964">
      <c r="U6964" s="72"/>
    </row>
    <row r="6965">
      <c r="U6965" s="72"/>
    </row>
    <row r="6966">
      <c r="U6966" s="72"/>
    </row>
    <row r="6967">
      <c r="U6967" s="72"/>
    </row>
    <row r="6968">
      <c r="U6968" s="72"/>
    </row>
    <row r="6969">
      <c r="U6969" s="72"/>
    </row>
    <row r="6970">
      <c r="U6970" s="72"/>
    </row>
    <row r="6971">
      <c r="U6971" s="72"/>
    </row>
    <row r="6972">
      <c r="U6972" s="72"/>
    </row>
    <row r="6973">
      <c r="U6973" s="72"/>
    </row>
    <row r="6974">
      <c r="U6974" s="72"/>
    </row>
    <row r="6975">
      <c r="U6975" s="72"/>
    </row>
    <row r="6976">
      <c r="U6976" s="72"/>
    </row>
    <row r="6977">
      <c r="U6977" s="72"/>
    </row>
    <row r="6978">
      <c r="U6978" s="72"/>
    </row>
    <row r="6979">
      <c r="U6979" s="72"/>
    </row>
    <row r="6980">
      <c r="U6980" s="72"/>
    </row>
    <row r="6981">
      <c r="U6981" s="72"/>
    </row>
    <row r="6982">
      <c r="U6982" s="72"/>
    </row>
    <row r="6983">
      <c r="U6983" s="72"/>
    </row>
    <row r="6984">
      <c r="U6984" s="72"/>
    </row>
    <row r="6985">
      <c r="U6985" s="72"/>
    </row>
    <row r="6986">
      <c r="U6986" s="72"/>
    </row>
    <row r="6987">
      <c r="U6987" s="72"/>
    </row>
    <row r="6988">
      <c r="U6988" s="72"/>
    </row>
    <row r="6989">
      <c r="U6989" s="72"/>
    </row>
    <row r="6990">
      <c r="U6990" s="72"/>
    </row>
    <row r="6991">
      <c r="U6991" s="72"/>
    </row>
    <row r="6992">
      <c r="U6992" s="72"/>
    </row>
    <row r="6993">
      <c r="U6993" s="72"/>
    </row>
    <row r="6994">
      <c r="U6994" s="72"/>
    </row>
    <row r="6995">
      <c r="U6995" s="72"/>
    </row>
    <row r="6996">
      <c r="U6996" s="72"/>
    </row>
    <row r="6997">
      <c r="U6997" s="72"/>
    </row>
    <row r="6998">
      <c r="U6998" s="72"/>
    </row>
    <row r="6999">
      <c r="U6999" s="72"/>
    </row>
    <row r="7000">
      <c r="U7000" s="72"/>
    </row>
    <row r="7001">
      <c r="U7001" s="72"/>
    </row>
    <row r="7002">
      <c r="U7002" s="72"/>
    </row>
    <row r="7003">
      <c r="U7003" s="72"/>
    </row>
    <row r="7004">
      <c r="U7004" s="72"/>
    </row>
    <row r="7005">
      <c r="U7005" s="72"/>
    </row>
    <row r="7006">
      <c r="U7006" s="72"/>
    </row>
    <row r="7007">
      <c r="U7007" s="72"/>
    </row>
    <row r="7008">
      <c r="U7008" s="72"/>
    </row>
    <row r="7009">
      <c r="U7009" s="72"/>
    </row>
    <row r="7010">
      <c r="U7010" s="72"/>
    </row>
    <row r="7011">
      <c r="U7011" s="72"/>
    </row>
    <row r="7012">
      <c r="U7012" s="72"/>
    </row>
    <row r="7013">
      <c r="U7013" s="72"/>
    </row>
    <row r="7014">
      <c r="U7014" s="72"/>
    </row>
    <row r="7015">
      <c r="U7015" s="72"/>
    </row>
    <row r="7016">
      <c r="U7016" s="72"/>
    </row>
    <row r="7017">
      <c r="U7017" s="72"/>
    </row>
    <row r="7018">
      <c r="U7018" s="72"/>
    </row>
    <row r="7019">
      <c r="U7019" s="72"/>
    </row>
    <row r="7020">
      <c r="U7020" s="72"/>
    </row>
    <row r="7021">
      <c r="U7021" s="72"/>
    </row>
    <row r="7022">
      <c r="U7022" s="72"/>
    </row>
    <row r="7023">
      <c r="U7023" s="72"/>
    </row>
    <row r="7024">
      <c r="U7024" s="72"/>
    </row>
    <row r="7025">
      <c r="U7025" s="72"/>
    </row>
    <row r="7026">
      <c r="U7026" s="72"/>
    </row>
    <row r="7027">
      <c r="U7027" s="72"/>
    </row>
    <row r="7028">
      <c r="U7028" s="72"/>
    </row>
    <row r="7029">
      <c r="U7029" s="72"/>
    </row>
    <row r="7030">
      <c r="U7030" s="72"/>
    </row>
    <row r="7031">
      <c r="U7031" s="72"/>
    </row>
    <row r="7032">
      <c r="U7032" s="72"/>
    </row>
    <row r="7033">
      <c r="U7033" s="72"/>
    </row>
    <row r="7034">
      <c r="U7034" s="72"/>
    </row>
    <row r="7035">
      <c r="U7035" s="72"/>
    </row>
    <row r="7036">
      <c r="U7036" s="72"/>
    </row>
    <row r="7037">
      <c r="U7037" s="72"/>
    </row>
    <row r="7038">
      <c r="U7038" s="72"/>
    </row>
    <row r="7039">
      <c r="U7039" s="72"/>
    </row>
    <row r="7040">
      <c r="U7040" s="72"/>
    </row>
    <row r="7041">
      <c r="U7041" s="72"/>
    </row>
    <row r="7042">
      <c r="U7042" s="72"/>
    </row>
    <row r="7043">
      <c r="U7043" s="72"/>
    </row>
    <row r="7044">
      <c r="U7044" s="72"/>
    </row>
    <row r="7045">
      <c r="U7045" s="72"/>
    </row>
    <row r="7046">
      <c r="U7046" s="72"/>
    </row>
    <row r="7047">
      <c r="U7047" s="72"/>
    </row>
    <row r="7048">
      <c r="U7048" s="72"/>
    </row>
    <row r="7049">
      <c r="U7049" s="72"/>
    </row>
    <row r="7050">
      <c r="U7050" s="72"/>
    </row>
    <row r="7051">
      <c r="U7051" s="72"/>
    </row>
    <row r="7052">
      <c r="U7052" s="72"/>
    </row>
    <row r="7053">
      <c r="U7053" s="72"/>
    </row>
    <row r="7054">
      <c r="U7054" s="72"/>
    </row>
    <row r="7055">
      <c r="U7055" s="72"/>
    </row>
    <row r="7056">
      <c r="U7056" s="72"/>
    </row>
    <row r="7057">
      <c r="U7057" s="72"/>
    </row>
    <row r="7058">
      <c r="U7058" s="72"/>
    </row>
    <row r="7059">
      <c r="U7059" s="72"/>
    </row>
    <row r="7060">
      <c r="U7060" s="72"/>
    </row>
    <row r="7061">
      <c r="U7061" s="72"/>
    </row>
    <row r="7062">
      <c r="U7062" s="72"/>
    </row>
    <row r="7063">
      <c r="U7063" s="72"/>
    </row>
    <row r="7064">
      <c r="U7064" s="72"/>
    </row>
    <row r="7065">
      <c r="U7065" s="72"/>
    </row>
    <row r="7066">
      <c r="U7066" s="72"/>
    </row>
    <row r="7067">
      <c r="U7067" s="72"/>
    </row>
    <row r="7068">
      <c r="U7068" s="72"/>
    </row>
    <row r="7069">
      <c r="U7069" s="72"/>
    </row>
    <row r="7070">
      <c r="U7070" s="72"/>
    </row>
    <row r="7071">
      <c r="U7071" s="72"/>
    </row>
    <row r="7072">
      <c r="U7072" s="72"/>
    </row>
    <row r="7073">
      <c r="U7073" s="72"/>
    </row>
    <row r="7074">
      <c r="U7074" s="72"/>
    </row>
    <row r="7075">
      <c r="U7075" s="72"/>
    </row>
    <row r="7076">
      <c r="U7076" s="72"/>
    </row>
    <row r="7077">
      <c r="U7077" s="72"/>
    </row>
    <row r="7078">
      <c r="U7078" s="72"/>
    </row>
    <row r="7079">
      <c r="U7079" s="72"/>
    </row>
    <row r="7080">
      <c r="U7080" s="72"/>
    </row>
    <row r="7081">
      <c r="U7081" s="72"/>
    </row>
    <row r="7082">
      <c r="U7082" s="72"/>
    </row>
    <row r="7083">
      <c r="U7083" s="72"/>
    </row>
    <row r="7084">
      <c r="U7084" s="72"/>
    </row>
    <row r="7085">
      <c r="U7085" s="72"/>
    </row>
    <row r="7086">
      <c r="U7086" s="72"/>
    </row>
    <row r="7087">
      <c r="U7087" s="72"/>
    </row>
    <row r="7088">
      <c r="U7088" s="72"/>
    </row>
    <row r="7089">
      <c r="U7089" s="72"/>
    </row>
    <row r="7090">
      <c r="U7090" s="72"/>
    </row>
    <row r="7091">
      <c r="U7091" s="72"/>
    </row>
    <row r="7092">
      <c r="U7092" s="72"/>
    </row>
    <row r="7093">
      <c r="U7093" s="72"/>
    </row>
    <row r="7094">
      <c r="U7094" s="72"/>
    </row>
    <row r="7095">
      <c r="U7095" s="72"/>
    </row>
    <row r="7096">
      <c r="U7096" s="72"/>
    </row>
    <row r="7097">
      <c r="U7097" s="72"/>
    </row>
    <row r="7098">
      <c r="U7098" s="72"/>
    </row>
    <row r="7099">
      <c r="U7099" s="72"/>
    </row>
    <row r="7100">
      <c r="U7100" s="72"/>
    </row>
    <row r="7101">
      <c r="U7101" s="72"/>
    </row>
    <row r="7102">
      <c r="U7102" s="72"/>
    </row>
    <row r="7103">
      <c r="U7103" s="72"/>
    </row>
    <row r="7104">
      <c r="U7104" s="72"/>
    </row>
    <row r="7105">
      <c r="U7105" s="72"/>
    </row>
    <row r="7106">
      <c r="U7106" s="72"/>
    </row>
    <row r="7107">
      <c r="U7107" s="72"/>
    </row>
    <row r="7108">
      <c r="U7108" s="72"/>
    </row>
    <row r="7109">
      <c r="U7109" s="72"/>
    </row>
    <row r="7110">
      <c r="U7110" s="72"/>
    </row>
    <row r="7111">
      <c r="U7111" s="72"/>
    </row>
    <row r="7112">
      <c r="U7112" s="72"/>
    </row>
    <row r="7113">
      <c r="U7113" s="72"/>
    </row>
    <row r="7114">
      <c r="U7114" s="72"/>
    </row>
    <row r="7115">
      <c r="U7115" s="72"/>
    </row>
    <row r="7116">
      <c r="U7116" s="72"/>
    </row>
    <row r="7117">
      <c r="U7117" s="72"/>
    </row>
    <row r="7118">
      <c r="U7118" s="72"/>
    </row>
    <row r="7119">
      <c r="U7119" s="72"/>
    </row>
    <row r="7120">
      <c r="U7120" s="72"/>
    </row>
    <row r="7121">
      <c r="U7121" s="72"/>
    </row>
    <row r="7122">
      <c r="U7122" s="72"/>
    </row>
    <row r="7123">
      <c r="U7123" s="72"/>
    </row>
    <row r="7124">
      <c r="U7124" s="72"/>
    </row>
    <row r="7125">
      <c r="U7125" s="72"/>
    </row>
    <row r="7126">
      <c r="U7126" s="72"/>
    </row>
    <row r="7127">
      <c r="U7127" s="72"/>
    </row>
    <row r="7128">
      <c r="U7128" s="72"/>
    </row>
    <row r="7129">
      <c r="U7129" s="72"/>
    </row>
    <row r="7130">
      <c r="U7130" s="72"/>
    </row>
    <row r="7131">
      <c r="U7131" s="72"/>
    </row>
    <row r="7132">
      <c r="U7132" s="72"/>
    </row>
    <row r="7133">
      <c r="U7133" s="72"/>
    </row>
    <row r="7134">
      <c r="U7134" s="72"/>
    </row>
    <row r="7135">
      <c r="U7135" s="72"/>
    </row>
    <row r="7136">
      <c r="U7136" s="72"/>
    </row>
    <row r="7137">
      <c r="U7137" s="72"/>
    </row>
    <row r="7138">
      <c r="U7138" s="72"/>
    </row>
    <row r="7139">
      <c r="U7139" s="72"/>
    </row>
    <row r="7140">
      <c r="U7140" s="72"/>
    </row>
    <row r="7141">
      <c r="U7141" s="72"/>
    </row>
    <row r="7142">
      <c r="U7142" s="72"/>
    </row>
    <row r="7143">
      <c r="U7143" s="72"/>
    </row>
    <row r="7144">
      <c r="U7144" s="72"/>
    </row>
    <row r="7145">
      <c r="U7145" s="72"/>
    </row>
    <row r="7146">
      <c r="U7146" s="72"/>
    </row>
    <row r="7147">
      <c r="U7147" s="72"/>
    </row>
    <row r="7148">
      <c r="U7148" s="72"/>
    </row>
    <row r="7149">
      <c r="U7149" s="72"/>
    </row>
    <row r="7150">
      <c r="U7150" s="72"/>
    </row>
    <row r="7151">
      <c r="U7151" s="72"/>
    </row>
    <row r="7152">
      <c r="U7152" s="72"/>
    </row>
    <row r="7153">
      <c r="U7153" s="72"/>
    </row>
    <row r="7154">
      <c r="U7154" s="72"/>
    </row>
    <row r="7155">
      <c r="U7155" s="72"/>
    </row>
    <row r="7156">
      <c r="U7156" s="72"/>
    </row>
    <row r="7157">
      <c r="U7157" s="72"/>
    </row>
    <row r="7158">
      <c r="U7158" s="72"/>
    </row>
    <row r="7159">
      <c r="U7159" s="72"/>
    </row>
    <row r="7160">
      <c r="U7160" s="72"/>
    </row>
    <row r="7161">
      <c r="U7161" s="72"/>
    </row>
    <row r="7162">
      <c r="U7162" s="72"/>
    </row>
    <row r="7163">
      <c r="U7163" s="72"/>
    </row>
    <row r="7164">
      <c r="U7164" s="72"/>
    </row>
    <row r="7165">
      <c r="U7165" s="72"/>
    </row>
    <row r="7166">
      <c r="U7166" s="72"/>
    </row>
    <row r="7167">
      <c r="U7167" s="72"/>
    </row>
    <row r="7168">
      <c r="U7168" s="72"/>
    </row>
    <row r="7169">
      <c r="U7169" s="72"/>
    </row>
    <row r="7170">
      <c r="U7170" s="72"/>
    </row>
    <row r="7171">
      <c r="U7171" s="72"/>
    </row>
    <row r="7172">
      <c r="U7172" s="72"/>
    </row>
    <row r="7173">
      <c r="U7173" s="72"/>
    </row>
    <row r="7174">
      <c r="U7174" s="72"/>
    </row>
    <row r="7175">
      <c r="U7175" s="72"/>
    </row>
    <row r="7176">
      <c r="U7176" s="72"/>
    </row>
    <row r="7177">
      <c r="U7177" s="72"/>
    </row>
    <row r="7178">
      <c r="U7178" s="72"/>
    </row>
    <row r="7179">
      <c r="U7179" s="72"/>
    </row>
    <row r="7180">
      <c r="U7180" s="72"/>
    </row>
    <row r="7181">
      <c r="U7181" s="72"/>
    </row>
    <row r="7182">
      <c r="U7182" s="72"/>
    </row>
    <row r="7183">
      <c r="U7183" s="72"/>
    </row>
    <row r="7184">
      <c r="U7184" s="72"/>
    </row>
    <row r="7185">
      <c r="U7185" s="72"/>
    </row>
    <row r="7186">
      <c r="U7186" s="72"/>
    </row>
    <row r="7187">
      <c r="U7187" s="72"/>
    </row>
    <row r="7188">
      <c r="U7188" s="72"/>
    </row>
    <row r="7189">
      <c r="U7189" s="72"/>
    </row>
    <row r="7190">
      <c r="U7190" s="72"/>
    </row>
    <row r="7191">
      <c r="U7191" s="72"/>
    </row>
    <row r="7192">
      <c r="U7192" s="72"/>
    </row>
    <row r="7193">
      <c r="U7193" s="72"/>
    </row>
    <row r="7194">
      <c r="U7194" s="72"/>
    </row>
    <row r="7195">
      <c r="U7195" s="72"/>
    </row>
    <row r="7196">
      <c r="U7196" s="72"/>
    </row>
    <row r="7197">
      <c r="U7197" s="72"/>
    </row>
    <row r="7198">
      <c r="U7198" s="72"/>
    </row>
    <row r="7199">
      <c r="U7199" s="72"/>
    </row>
    <row r="7200">
      <c r="U7200" s="72"/>
    </row>
    <row r="7201">
      <c r="U7201" s="72"/>
    </row>
    <row r="7202">
      <c r="U7202" s="72"/>
    </row>
    <row r="7203">
      <c r="U7203" s="72"/>
    </row>
    <row r="7204">
      <c r="U7204" s="72"/>
    </row>
    <row r="7205">
      <c r="U7205" s="72"/>
    </row>
    <row r="7206">
      <c r="U7206" s="72"/>
    </row>
    <row r="7207">
      <c r="U7207" s="72"/>
    </row>
    <row r="7208">
      <c r="U7208" s="72"/>
    </row>
    <row r="7209">
      <c r="U7209" s="72"/>
    </row>
    <row r="7210">
      <c r="U7210" s="72"/>
    </row>
    <row r="7211">
      <c r="U7211" s="72"/>
    </row>
    <row r="7212">
      <c r="U7212" s="72"/>
    </row>
    <row r="7213">
      <c r="U7213" s="72"/>
    </row>
    <row r="7214">
      <c r="U7214" s="72"/>
    </row>
    <row r="7215">
      <c r="U7215" s="72"/>
    </row>
    <row r="7216">
      <c r="U7216" s="72"/>
    </row>
    <row r="7217">
      <c r="U7217" s="72"/>
    </row>
    <row r="7218">
      <c r="U7218" s="72"/>
    </row>
    <row r="7219">
      <c r="U7219" s="72"/>
    </row>
    <row r="7220">
      <c r="U7220" s="72"/>
    </row>
    <row r="7221">
      <c r="U7221" s="72"/>
    </row>
    <row r="7222">
      <c r="U7222" s="72"/>
    </row>
    <row r="7223">
      <c r="U7223" s="72"/>
    </row>
    <row r="7224">
      <c r="U7224" s="72"/>
    </row>
    <row r="7225">
      <c r="U7225" s="72"/>
    </row>
    <row r="7226">
      <c r="U7226" s="72"/>
    </row>
    <row r="7227">
      <c r="U7227" s="72"/>
    </row>
    <row r="7228">
      <c r="U7228" s="72"/>
    </row>
    <row r="7229">
      <c r="U7229" s="72"/>
    </row>
    <row r="7230">
      <c r="U7230" s="72"/>
    </row>
    <row r="7231">
      <c r="U7231" s="72"/>
    </row>
    <row r="7232">
      <c r="U7232" s="72"/>
    </row>
    <row r="7233">
      <c r="U7233" s="72"/>
    </row>
    <row r="7234">
      <c r="U7234" s="72"/>
    </row>
    <row r="7235">
      <c r="U7235" s="72"/>
    </row>
    <row r="7236">
      <c r="U7236" s="72"/>
    </row>
    <row r="7237">
      <c r="U7237" s="72"/>
    </row>
    <row r="7238">
      <c r="U7238" s="72"/>
    </row>
    <row r="7239">
      <c r="U7239" s="72"/>
    </row>
    <row r="7240">
      <c r="U7240" s="72"/>
    </row>
    <row r="7241">
      <c r="U7241" s="72"/>
    </row>
    <row r="7242">
      <c r="U7242" s="72"/>
    </row>
    <row r="7243">
      <c r="U7243" s="72"/>
    </row>
    <row r="7244">
      <c r="U7244" s="72"/>
    </row>
    <row r="7245">
      <c r="U7245" s="72"/>
    </row>
    <row r="7246">
      <c r="U7246" s="72"/>
    </row>
    <row r="7247">
      <c r="U7247" s="72"/>
    </row>
    <row r="7248">
      <c r="U7248" s="72"/>
    </row>
    <row r="7249">
      <c r="U7249" s="72"/>
    </row>
    <row r="7250">
      <c r="U7250" s="72"/>
    </row>
    <row r="7251">
      <c r="U7251" s="72"/>
    </row>
    <row r="7252">
      <c r="U7252" s="72"/>
    </row>
    <row r="7253">
      <c r="U7253" s="72"/>
    </row>
    <row r="7254">
      <c r="U7254" s="72"/>
    </row>
    <row r="7255">
      <c r="U7255" s="72"/>
    </row>
    <row r="7256">
      <c r="U7256" s="72"/>
    </row>
    <row r="7257">
      <c r="U7257" s="72"/>
    </row>
    <row r="7258">
      <c r="U7258" s="72"/>
    </row>
    <row r="7259">
      <c r="U7259" s="72"/>
    </row>
    <row r="7260">
      <c r="U7260" s="72"/>
    </row>
    <row r="7261">
      <c r="U7261" s="72"/>
    </row>
    <row r="7262">
      <c r="U7262" s="72"/>
    </row>
    <row r="7263">
      <c r="U7263" s="72"/>
    </row>
    <row r="7264">
      <c r="U7264" s="72"/>
    </row>
    <row r="7265">
      <c r="U7265" s="72"/>
    </row>
    <row r="7266">
      <c r="U7266" s="72"/>
    </row>
    <row r="7267">
      <c r="U7267" s="72"/>
    </row>
    <row r="7268">
      <c r="U7268" s="72"/>
    </row>
    <row r="7269">
      <c r="U7269" s="72"/>
    </row>
    <row r="7270">
      <c r="U7270" s="72"/>
    </row>
    <row r="7271">
      <c r="U7271" s="72"/>
    </row>
    <row r="7272">
      <c r="U7272" s="72"/>
    </row>
    <row r="7273">
      <c r="U7273" s="72"/>
    </row>
    <row r="7274">
      <c r="U7274" s="72"/>
    </row>
    <row r="7275">
      <c r="U7275" s="72"/>
    </row>
    <row r="7276">
      <c r="U7276" s="72"/>
    </row>
    <row r="7277">
      <c r="U7277" s="72"/>
    </row>
    <row r="7278">
      <c r="U7278" s="72"/>
    </row>
    <row r="7279">
      <c r="U7279" s="72"/>
    </row>
    <row r="7280">
      <c r="U7280" s="72"/>
    </row>
    <row r="7281">
      <c r="U7281" s="72"/>
    </row>
    <row r="7282">
      <c r="U7282" s="72"/>
    </row>
    <row r="7283">
      <c r="U7283" s="72"/>
    </row>
    <row r="7284">
      <c r="U7284" s="72"/>
    </row>
    <row r="7285">
      <c r="U7285" s="72"/>
    </row>
    <row r="7286">
      <c r="U7286" s="72"/>
    </row>
    <row r="7287">
      <c r="U7287" s="72"/>
    </row>
    <row r="7288">
      <c r="U7288" s="72"/>
    </row>
    <row r="7289">
      <c r="U7289" s="72"/>
    </row>
    <row r="7290">
      <c r="U7290" s="72"/>
    </row>
    <row r="7291">
      <c r="U7291" s="72"/>
    </row>
    <row r="7292">
      <c r="U7292" s="72"/>
    </row>
    <row r="7293">
      <c r="U7293" s="72"/>
    </row>
    <row r="7294">
      <c r="U7294" s="72"/>
    </row>
    <row r="7295">
      <c r="U7295" s="72"/>
    </row>
    <row r="7296">
      <c r="U7296" s="72"/>
    </row>
    <row r="7297">
      <c r="U7297" s="72"/>
    </row>
    <row r="7298">
      <c r="U7298" s="72"/>
    </row>
    <row r="7299">
      <c r="U7299" s="72"/>
    </row>
    <row r="7300">
      <c r="U7300" s="72"/>
    </row>
    <row r="7301">
      <c r="U7301" s="72"/>
    </row>
    <row r="7302">
      <c r="U7302" s="72"/>
    </row>
    <row r="7303">
      <c r="U7303" s="72"/>
    </row>
    <row r="7304">
      <c r="U7304" s="72"/>
    </row>
    <row r="7305">
      <c r="U7305" s="72"/>
    </row>
    <row r="7306">
      <c r="U7306" s="72"/>
    </row>
    <row r="7307">
      <c r="U7307" s="72"/>
    </row>
    <row r="7308">
      <c r="U7308" s="72"/>
    </row>
    <row r="7309">
      <c r="U7309" s="72"/>
    </row>
    <row r="7310">
      <c r="U7310" s="72"/>
    </row>
    <row r="7311">
      <c r="U7311" s="72"/>
    </row>
    <row r="7312">
      <c r="U7312" s="72"/>
    </row>
    <row r="7313">
      <c r="U7313" s="72"/>
    </row>
    <row r="7314">
      <c r="U7314" s="72"/>
    </row>
    <row r="7315">
      <c r="U7315" s="72"/>
    </row>
    <row r="7316">
      <c r="U7316" s="72"/>
    </row>
    <row r="7317">
      <c r="U7317" s="72"/>
    </row>
    <row r="7318">
      <c r="U7318" s="72"/>
    </row>
    <row r="7319">
      <c r="U7319" s="72"/>
    </row>
    <row r="7320">
      <c r="U7320" s="72"/>
    </row>
    <row r="7321">
      <c r="U7321" s="72"/>
    </row>
    <row r="7322">
      <c r="U7322" s="72"/>
    </row>
    <row r="7323">
      <c r="U7323" s="72"/>
    </row>
    <row r="7324">
      <c r="U7324" s="72"/>
    </row>
    <row r="7325">
      <c r="U7325" s="72"/>
    </row>
    <row r="7326">
      <c r="U7326" s="72"/>
    </row>
    <row r="7327">
      <c r="U7327" s="72"/>
    </row>
    <row r="7328">
      <c r="U7328" s="72"/>
    </row>
    <row r="7329">
      <c r="U7329" s="72"/>
    </row>
    <row r="7330">
      <c r="U7330" s="72"/>
    </row>
    <row r="7331">
      <c r="U7331" s="72"/>
    </row>
    <row r="7332">
      <c r="U7332" s="72"/>
    </row>
    <row r="7333">
      <c r="U7333" s="72"/>
    </row>
    <row r="7334">
      <c r="U7334" s="72"/>
    </row>
    <row r="7335">
      <c r="U7335" s="72"/>
    </row>
    <row r="7336">
      <c r="U7336" s="72"/>
    </row>
    <row r="7337">
      <c r="U7337" s="72"/>
    </row>
    <row r="7338">
      <c r="U7338" s="72"/>
    </row>
    <row r="7339">
      <c r="U7339" s="72"/>
    </row>
    <row r="7340">
      <c r="U7340" s="72"/>
    </row>
    <row r="7341">
      <c r="U7341" s="72"/>
    </row>
    <row r="7342">
      <c r="U7342" s="72"/>
    </row>
    <row r="7343">
      <c r="U7343" s="72"/>
    </row>
    <row r="7344">
      <c r="U7344" s="72"/>
    </row>
    <row r="7345">
      <c r="U7345" s="72"/>
    </row>
    <row r="7346">
      <c r="U7346" s="72"/>
    </row>
    <row r="7347">
      <c r="U7347" s="72"/>
    </row>
    <row r="7348">
      <c r="U7348" s="72"/>
    </row>
    <row r="7349">
      <c r="U7349" s="72"/>
    </row>
    <row r="7350">
      <c r="U7350" s="72"/>
    </row>
    <row r="7351">
      <c r="U7351" s="72"/>
    </row>
    <row r="7352">
      <c r="U7352" s="72"/>
    </row>
    <row r="7353">
      <c r="U7353" s="72"/>
    </row>
    <row r="7354">
      <c r="U7354" s="72"/>
    </row>
    <row r="7355">
      <c r="U7355" s="72"/>
    </row>
    <row r="7356">
      <c r="U7356" s="72"/>
    </row>
    <row r="7357">
      <c r="U7357" s="72"/>
    </row>
    <row r="7358">
      <c r="U7358" s="72"/>
    </row>
    <row r="7359">
      <c r="U7359" s="72"/>
    </row>
    <row r="7360">
      <c r="U7360" s="72"/>
    </row>
    <row r="7361">
      <c r="U7361" s="72"/>
    </row>
    <row r="7362">
      <c r="U7362" s="72"/>
    </row>
    <row r="7363">
      <c r="U7363" s="72"/>
    </row>
    <row r="7364">
      <c r="U7364" s="72"/>
    </row>
    <row r="7365">
      <c r="U7365" s="72"/>
    </row>
    <row r="7366">
      <c r="U7366" s="72"/>
    </row>
    <row r="7367">
      <c r="U7367" s="72"/>
    </row>
    <row r="7368">
      <c r="U7368" s="72"/>
    </row>
    <row r="7369">
      <c r="U7369" s="72"/>
    </row>
    <row r="7370">
      <c r="U7370" s="72"/>
    </row>
    <row r="7371">
      <c r="U7371" s="72"/>
    </row>
    <row r="7372">
      <c r="U7372" s="72"/>
    </row>
    <row r="7373">
      <c r="U7373" s="72"/>
    </row>
    <row r="7374">
      <c r="U7374" s="72"/>
    </row>
    <row r="7375">
      <c r="U7375" s="72"/>
    </row>
    <row r="7376">
      <c r="U7376" s="72"/>
    </row>
    <row r="7377">
      <c r="U7377" s="72"/>
    </row>
    <row r="7378">
      <c r="U7378" s="72"/>
    </row>
    <row r="7379">
      <c r="U7379" s="72"/>
    </row>
    <row r="7380">
      <c r="U7380" s="72"/>
    </row>
    <row r="7381">
      <c r="U7381" s="72"/>
    </row>
    <row r="7382">
      <c r="U7382" s="72"/>
    </row>
    <row r="7383">
      <c r="U7383" s="72"/>
    </row>
    <row r="7384">
      <c r="U7384" s="72"/>
    </row>
    <row r="7385">
      <c r="U7385" s="72"/>
    </row>
    <row r="7386">
      <c r="U7386" s="72"/>
    </row>
    <row r="7387">
      <c r="U7387" s="72"/>
    </row>
    <row r="7388">
      <c r="U7388" s="72"/>
    </row>
    <row r="7389">
      <c r="U7389" s="72"/>
    </row>
    <row r="7390">
      <c r="U7390" s="72"/>
    </row>
    <row r="7391">
      <c r="U7391" s="72"/>
    </row>
    <row r="7392">
      <c r="U7392" s="72"/>
    </row>
    <row r="7393">
      <c r="U7393" s="72"/>
    </row>
    <row r="7394">
      <c r="U7394" s="72"/>
    </row>
    <row r="7395">
      <c r="U7395" s="72"/>
    </row>
    <row r="7396">
      <c r="U7396" s="72"/>
    </row>
    <row r="7397">
      <c r="U7397" s="72"/>
    </row>
    <row r="7398">
      <c r="U7398" s="72"/>
    </row>
    <row r="7399">
      <c r="U7399" s="72"/>
    </row>
    <row r="7400">
      <c r="U7400" s="72"/>
    </row>
    <row r="7401">
      <c r="U7401" s="72"/>
    </row>
    <row r="7402">
      <c r="U7402" s="72"/>
    </row>
    <row r="7403">
      <c r="U7403" s="72"/>
    </row>
    <row r="7404">
      <c r="U7404" s="72"/>
    </row>
    <row r="7405">
      <c r="U7405" s="72"/>
    </row>
    <row r="7406">
      <c r="U7406" s="72"/>
    </row>
    <row r="7407">
      <c r="U7407" s="72"/>
    </row>
    <row r="7408">
      <c r="U7408" s="72"/>
    </row>
    <row r="7409">
      <c r="U7409" s="72"/>
    </row>
    <row r="7410">
      <c r="U7410" s="72"/>
    </row>
    <row r="7411">
      <c r="U7411" s="72"/>
    </row>
    <row r="7412">
      <c r="U7412" s="72"/>
    </row>
    <row r="7413">
      <c r="U7413" s="72"/>
    </row>
    <row r="7414">
      <c r="U7414" s="72"/>
    </row>
    <row r="7415">
      <c r="U7415" s="72"/>
    </row>
    <row r="7416">
      <c r="U7416" s="72"/>
    </row>
    <row r="7417">
      <c r="U7417" s="72"/>
    </row>
    <row r="7418">
      <c r="U7418" s="72"/>
    </row>
    <row r="7419">
      <c r="U7419" s="72"/>
    </row>
    <row r="7420">
      <c r="U7420" s="72"/>
    </row>
    <row r="7421">
      <c r="U7421" s="72"/>
    </row>
    <row r="7422">
      <c r="U7422" s="72"/>
    </row>
    <row r="7423">
      <c r="U7423" s="72"/>
    </row>
    <row r="7424">
      <c r="U7424" s="72"/>
    </row>
    <row r="7425">
      <c r="U7425" s="72"/>
    </row>
    <row r="7426">
      <c r="U7426" s="72"/>
    </row>
    <row r="7427">
      <c r="U7427" s="72"/>
    </row>
    <row r="7428">
      <c r="U7428" s="72"/>
    </row>
    <row r="7429">
      <c r="U7429" s="72"/>
    </row>
    <row r="7430">
      <c r="U7430" s="72"/>
    </row>
    <row r="7431">
      <c r="U7431" s="72"/>
    </row>
    <row r="7432">
      <c r="U7432" s="72"/>
    </row>
    <row r="7433">
      <c r="U7433" s="72"/>
    </row>
    <row r="7434">
      <c r="U7434" s="72"/>
    </row>
    <row r="7435">
      <c r="U7435" s="72"/>
    </row>
    <row r="7436">
      <c r="U7436" s="72"/>
    </row>
    <row r="7437">
      <c r="U7437" s="72"/>
    </row>
    <row r="7438">
      <c r="U7438" s="72"/>
    </row>
    <row r="7439">
      <c r="U7439" s="72"/>
    </row>
    <row r="7440">
      <c r="U7440" s="72"/>
    </row>
    <row r="7441">
      <c r="U7441" s="72"/>
    </row>
    <row r="7442">
      <c r="U7442" s="72"/>
    </row>
    <row r="7443">
      <c r="U7443" s="72"/>
    </row>
    <row r="7444">
      <c r="U7444" s="72"/>
    </row>
    <row r="7445">
      <c r="U7445" s="72"/>
    </row>
    <row r="7446">
      <c r="U7446" s="72"/>
    </row>
    <row r="7447">
      <c r="U7447" s="72"/>
    </row>
    <row r="7448">
      <c r="U7448" s="72"/>
    </row>
    <row r="7449">
      <c r="U7449" s="72"/>
    </row>
    <row r="7450">
      <c r="U7450" s="72"/>
    </row>
    <row r="7451">
      <c r="U7451" s="72"/>
    </row>
    <row r="7452">
      <c r="U7452" s="72"/>
    </row>
    <row r="7453">
      <c r="U7453" s="72"/>
    </row>
    <row r="7454">
      <c r="U7454" s="72"/>
    </row>
    <row r="7455">
      <c r="U7455" s="72"/>
    </row>
    <row r="7456">
      <c r="U7456" s="72"/>
    </row>
    <row r="7457">
      <c r="U7457" s="72"/>
    </row>
    <row r="7458">
      <c r="U7458" s="72"/>
    </row>
    <row r="7459">
      <c r="U7459" s="72"/>
    </row>
    <row r="7460">
      <c r="U7460" s="72"/>
    </row>
    <row r="7461">
      <c r="U7461" s="72"/>
    </row>
    <row r="7462">
      <c r="U7462" s="72"/>
    </row>
    <row r="7463">
      <c r="U7463" s="72"/>
    </row>
    <row r="7464">
      <c r="U7464" s="72"/>
    </row>
    <row r="7465">
      <c r="U7465" s="72"/>
    </row>
    <row r="7466">
      <c r="U7466" s="72"/>
    </row>
    <row r="7467">
      <c r="U7467" s="72"/>
    </row>
    <row r="7468">
      <c r="U7468" s="72"/>
    </row>
    <row r="7469">
      <c r="U7469" s="72"/>
    </row>
    <row r="7470">
      <c r="U7470" s="72"/>
    </row>
    <row r="7471">
      <c r="U7471" s="72"/>
    </row>
    <row r="7472">
      <c r="U7472" s="72"/>
    </row>
    <row r="7473">
      <c r="U7473" s="72"/>
    </row>
    <row r="7474">
      <c r="U7474" s="72"/>
    </row>
    <row r="7475">
      <c r="U7475" s="72"/>
    </row>
    <row r="7476">
      <c r="U7476" s="72"/>
    </row>
    <row r="7477">
      <c r="U7477" s="72"/>
    </row>
    <row r="7478">
      <c r="U7478" s="72"/>
    </row>
    <row r="7479">
      <c r="U7479" s="72"/>
    </row>
    <row r="7480">
      <c r="U7480" s="72"/>
    </row>
    <row r="7481">
      <c r="U7481" s="72"/>
    </row>
    <row r="7482">
      <c r="U7482" s="72"/>
    </row>
    <row r="7483">
      <c r="U7483" s="72"/>
    </row>
    <row r="7484">
      <c r="U7484" s="72"/>
    </row>
    <row r="7485">
      <c r="U7485" s="72"/>
    </row>
    <row r="7486">
      <c r="U7486" s="72"/>
    </row>
    <row r="7487">
      <c r="U7487" s="72"/>
    </row>
    <row r="7488">
      <c r="U7488" s="72"/>
    </row>
    <row r="7489">
      <c r="U7489" s="72"/>
    </row>
    <row r="7490">
      <c r="U7490" s="72"/>
    </row>
    <row r="7491">
      <c r="U7491" s="72"/>
    </row>
    <row r="7492">
      <c r="U7492" s="72"/>
    </row>
    <row r="7493">
      <c r="U7493" s="72"/>
    </row>
    <row r="7494">
      <c r="U7494" s="72"/>
    </row>
    <row r="7495">
      <c r="U7495" s="72"/>
    </row>
    <row r="7496">
      <c r="U7496" s="72"/>
    </row>
    <row r="7497">
      <c r="U7497" s="72"/>
    </row>
    <row r="7498">
      <c r="U7498" s="72"/>
    </row>
    <row r="7499">
      <c r="U7499" s="72"/>
    </row>
    <row r="7500">
      <c r="U7500" s="72"/>
    </row>
    <row r="7501">
      <c r="U7501" s="72"/>
    </row>
    <row r="7502">
      <c r="U7502" s="72"/>
    </row>
    <row r="7503">
      <c r="U7503" s="72"/>
    </row>
    <row r="7504">
      <c r="U7504" s="72"/>
    </row>
    <row r="7505">
      <c r="U7505" s="72"/>
    </row>
    <row r="7506">
      <c r="U7506" s="72"/>
    </row>
    <row r="7507">
      <c r="U7507" s="72"/>
    </row>
    <row r="7508">
      <c r="U7508" s="72"/>
    </row>
    <row r="7509">
      <c r="U7509" s="72"/>
    </row>
    <row r="7510">
      <c r="U7510" s="72"/>
    </row>
    <row r="7511">
      <c r="U7511" s="72"/>
    </row>
    <row r="7512">
      <c r="U7512" s="72"/>
    </row>
    <row r="7513">
      <c r="U7513" s="72"/>
    </row>
    <row r="7514">
      <c r="U7514" s="72"/>
    </row>
    <row r="7515">
      <c r="U7515" s="72"/>
    </row>
    <row r="7516">
      <c r="U7516" s="72"/>
    </row>
    <row r="7517">
      <c r="U7517" s="72"/>
    </row>
    <row r="7518">
      <c r="U7518" s="72"/>
    </row>
    <row r="7519">
      <c r="U7519" s="72"/>
    </row>
    <row r="7520">
      <c r="U7520" s="72"/>
    </row>
    <row r="7521">
      <c r="U7521" s="72"/>
    </row>
    <row r="7522">
      <c r="U7522" s="72"/>
    </row>
    <row r="7523">
      <c r="U7523" s="72"/>
    </row>
    <row r="7524">
      <c r="U7524" s="72"/>
    </row>
    <row r="7525">
      <c r="U7525" s="72"/>
    </row>
    <row r="7526">
      <c r="U7526" s="72"/>
    </row>
    <row r="7527">
      <c r="U7527" s="72"/>
    </row>
    <row r="7528">
      <c r="U7528" s="72"/>
    </row>
    <row r="7529">
      <c r="U7529" s="72"/>
    </row>
    <row r="7530">
      <c r="U7530" s="72"/>
    </row>
    <row r="7531">
      <c r="U7531" s="72"/>
    </row>
    <row r="7532">
      <c r="U7532" s="72"/>
    </row>
    <row r="7533">
      <c r="U7533" s="72"/>
    </row>
    <row r="7534">
      <c r="U7534" s="72"/>
    </row>
    <row r="7535">
      <c r="U7535" s="72"/>
    </row>
    <row r="7536">
      <c r="U7536" s="72"/>
    </row>
    <row r="7537">
      <c r="U7537" s="72"/>
    </row>
    <row r="7538">
      <c r="U7538" s="72"/>
    </row>
    <row r="7539">
      <c r="U7539" s="72"/>
    </row>
    <row r="7540">
      <c r="U7540" s="72"/>
    </row>
    <row r="7541">
      <c r="U7541" s="72"/>
    </row>
    <row r="7542">
      <c r="U7542" s="72"/>
    </row>
    <row r="7543">
      <c r="U7543" s="72"/>
    </row>
    <row r="7544">
      <c r="U7544" s="72"/>
    </row>
    <row r="7545">
      <c r="U7545" s="72"/>
    </row>
    <row r="7546">
      <c r="U7546" s="72"/>
    </row>
    <row r="7547">
      <c r="U7547" s="72"/>
    </row>
    <row r="7548">
      <c r="U7548" s="72"/>
    </row>
    <row r="7549">
      <c r="U7549" s="72"/>
    </row>
    <row r="7550">
      <c r="U7550" s="72"/>
    </row>
    <row r="7551">
      <c r="U7551" s="72"/>
    </row>
    <row r="7552">
      <c r="U7552" s="72"/>
    </row>
    <row r="7553">
      <c r="U7553" s="72"/>
    </row>
    <row r="7554">
      <c r="U7554" s="72"/>
    </row>
    <row r="7555">
      <c r="U7555" s="72"/>
    </row>
    <row r="7556">
      <c r="U7556" s="72"/>
    </row>
    <row r="7557">
      <c r="U7557" s="72"/>
    </row>
    <row r="7558">
      <c r="U7558" s="72"/>
    </row>
    <row r="7559">
      <c r="U7559" s="72"/>
    </row>
    <row r="7560">
      <c r="U7560" s="72"/>
    </row>
    <row r="7561">
      <c r="U7561" s="72"/>
    </row>
    <row r="7562">
      <c r="U7562" s="72"/>
    </row>
    <row r="7563">
      <c r="U7563" s="72"/>
    </row>
    <row r="7564">
      <c r="U7564" s="72"/>
    </row>
    <row r="7565">
      <c r="U7565" s="72"/>
    </row>
    <row r="7566">
      <c r="U7566" s="72"/>
    </row>
    <row r="7567">
      <c r="U7567" s="72"/>
    </row>
    <row r="7568">
      <c r="U7568" s="72"/>
    </row>
    <row r="7569">
      <c r="U7569" s="72"/>
    </row>
    <row r="7570">
      <c r="U7570" s="72"/>
    </row>
    <row r="7571">
      <c r="U7571" s="72"/>
    </row>
    <row r="7572">
      <c r="U7572" s="72"/>
    </row>
    <row r="7573">
      <c r="U7573" s="72"/>
    </row>
    <row r="7574">
      <c r="U7574" s="72"/>
    </row>
    <row r="7575">
      <c r="U7575" s="72"/>
    </row>
    <row r="7576">
      <c r="U7576" s="72"/>
    </row>
    <row r="7577">
      <c r="U7577" s="72"/>
    </row>
    <row r="7578">
      <c r="U7578" s="72"/>
    </row>
    <row r="7579">
      <c r="U7579" s="72"/>
    </row>
    <row r="7580">
      <c r="U7580" s="72"/>
    </row>
    <row r="7581">
      <c r="U7581" s="72"/>
    </row>
    <row r="7582">
      <c r="U7582" s="72"/>
    </row>
    <row r="7583">
      <c r="U7583" s="72"/>
    </row>
    <row r="7584">
      <c r="U7584" s="72"/>
    </row>
    <row r="7585">
      <c r="U7585" s="72"/>
    </row>
    <row r="7586">
      <c r="U7586" s="72"/>
    </row>
    <row r="7587">
      <c r="U7587" s="72"/>
    </row>
    <row r="7588">
      <c r="U7588" s="72"/>
    </row>
    <row r="7589">
      <c r="U7589" s="72"/>
    </row>
    <row r="7590">
      <c r="U7590" s="72"/>
    </row>
    <row r="7591">
      <c r="U7591" s="72"/>
    </row>
    <row r="7592">
      <c r="U7592" s="72"/>
    </row>
    <row r="7593">
      <c r="U7593" s="72"/>
    </row>
    <row r="7594">
      <c r="U7594" s="72"/>
    </row>
    <row r="7595">
      <c r="U7595" s="72"/>
    </row>
    <row r="7596">
      <c r="U7596" s="72"/>
    </row>
    <row r="7597">
      <c r="U7597" s="72"/>
    </row>
    <row r="7598">
      <c r="U7598" s="72"/>
    </row>
    <row r="7599">
      <c r="U7599" s="72"/>
    </row>
    <row r="7600">
      <c r="U7600" s="72"/>
    </row>
    <row r="7601">
      <c r="U7601" s="72"/>
    </row>
    <row r="7602">
      <c r="U7602" s="72"/>
    </row>
    <row r="7603">
      <c r="U7603" s="72"/>
    </row>
    <row r="7604">
      <c r="U7604" s="72"/>
    </row>
    <row r="7605">
      <c r="U7605" s="72"/>
    </row>
    <row r="7606">
      <c r="U7606" s="72"/>
    </row>
    <row r="7607">
      <c r="U7607" s="72"/>
    </row>
    <row r="7608">
      <c r="U7608" s="72"/>
    </row>
    <row r="7609">
      <c r="U7609" s="72"/>
    </row>
    <row r="7610">
      <c r="U7610" s="72"/>
    </row>
    <row r="7611">
      <c r="U7611" s="72"/>
    </row>
    <row r="7612">
      <c r="U7612" s="72"/>
    </row>
    <row r="7613">
      <c r="U7613" s="72"/>
    </row>
    <row r="7614">
      <c r="U7614" s="72"/>
    </row>
    <row r="7615">
      <c r="U7615" s="72"/>
    </row>
    <row r="7616">
      <c r="U7616" s="72"/>
    </row>
    <row r="7617">
      <c r="U7617" s="72"/>
    </row>
    <row r="7618">
      <c r="U7618" s="72"/>
    </row>
    <row r="7619">
      <c r="U7619" s="72"/>
    </row>
    <row r="7620">
      <c r="U7620" s="72"/>
    </row>
    <row r="7621">
      <c r="U7621" s="72"/>
    </row>
    <row r="7622">
      <c r="U7622" s="72"/>
    </row>
    <row r="7623">
      <c r="U7623" s="72"/>
    </row>
    <row r="7624">
      <c r="U7624" s="72"/>
    </row>
    <row r="7625">
      <c r="U7625" s="72"/>
    </row>
    <row r="7626">
      <c r="U7626" s="72"/>
    </row>
    <row r="7627">
      <c r="U7627" s="72"/>
    </row>
    <row r="7628">
      <c r="U7628" s="72"/>
    </row>
    <row r="7629">
      <c r="U7629" s="72"/>
    </row>
    <row r="7630">
      <c r="U7630" s="72"/>
    </row>
    <row r="7631">
      <c r="U7631" s="72"/>
    </row>
    <row r="7632">
      <c r="U7632" s="72"/>
    </row>
    <row r="7633">
      <c r="U7633" s="72"/>
    </row>
    <row r="7634">
      <c r="U7634" s="72"/>
    </row>
    <row r="7635">
      <c r="U7635" s="72"/>
    </row>
    <row r="7636">
      <c r="U7636" s="72"/>
    </row>
    <row r="7637">
      <c r="U7637" s="72"/>
    </row>
    <row r="7638">
      <c r="U7638" s="72"/>
    </row>
    <row r="7639">
      <c r="U7639" s="72"/>
    </row>
    <row r="7640">
      <c r="U7640" s="72"/>
    </row>
    <row r="7641">
      <c r="U7641" s="72"/>
    </row>
    <row r="7642">
      <c r="U7642" s="72"/>
    </row>
    <row r="7643">
      <c r="U7643" s="72"/>
    </row>
    <row r="7644">
      <c r="U7644" s="72"/>
    </row>
    <row r="7645">
      <c r="U7645" s="72"/>
    </row>
    <row r="7646">
      <c r="U7646" s="72"/>
    </row>
    <row r="7647">
      <c r="U7647" s="72"/>
    </row>
    <row r="7648">
      <c r="U7648" s="72"/>
    </row>
    <row r="7649">
      <c r="U7649" s="72"/>
    </row>
    <row r="7650">
      <c r="U7650" s="72"/>
    </row>
    <row r="7651">
      <c r="U7651" s="72"/>
    </row>
    <row r="7652">
      <c r="U7652" s="72"/>
    </row>
    <row r="7653">
      <c r="U7653" s="72"/>
    </row>
    <row r="7654">
      <c r="U7654" s="72"/>
    </row>
    <row r="7655">
      <c r="U7655" s="72"/>
    </row>
    <row r="7656">
      <c r="U7656" s="72"/>
    </row>
    <row r="7657">
      <c r="U7657" s="72"/>
    </row>
    <row r="7658">
      <c r="U7658" s="72"/>
    </row>
    <row r="7659">
      <c r="U7659" s="72"/>
    </row>
    <row r="7660">
      <c r="U7660" s="72"/>
    </row>
    <row r="7661">
      <c r="U7661" s="72"/>
    </row>
    <row r="7662">
      <c r="U7662" s="72"/>
    </row>
    <row r="7663">
      <c r="U7663" s="72"/>
    </row>
    <row r="7664">
      <c r="U7664" s="72"/>
    </row>
    <row r="7665">
      <c r="U7665" s="72"/>
    </row>
    <row r="7666">
      <c r="U7666" s="72"/>
    </row>
    <row r="7667">
      <c r="U7667" s="72"/>
    </row>
    <row r="7668">
      <c r="U7668" s="72"/>
    </row>
    <row r="7669">
      <c r="U7669" s="72"/>
    </row>
    <row r="7670">
      <c r="U7670" s="72"/>
    </row>
    <row r="7671">
      <c r="U7671" s="72"/>
    </row>
    <row r="7672">
      <c r="U7672" s="72"/>
    </row>
    <row r="7673">
      <c r="U7673" s="72"/>
    </row>
    <row r="7674">
      <c r="U7674" s="72"/>
    </row>
    <row r="7675">
      <c r="U7675" s="72"/>
    </row>
    <row r="7676">
      <c r="U7676" s="72"/>
    </row>
    <row r="7677">
      <c r="U7677" s="72"/>
    </row>
    <row r="7678">
      <c r="U7678" s="72"/>
    </row>
    <row r="7679">
      <c r="U7679" s="72"/>
    </row>
    <row r="7680">
      <c r="U7680" s="72"/>
    </row>
    <row r="7681">
      <c r="U7681" s="72"/>
    </row>
    <row r="7682">
      <c r="U7682" s="72"/>
    </row>
    <row r="7683">
      <c r="U7683" s="72"/>
    </row>
    <row r="7684">
      <c r="U7684" s="72"/>
    </row>
    <row r="7685">
      <c r="U7685" s="72"/>
    </row>
    <row r="7686">
      <c r="U7686" s="72"/>
    </row>
    <row r="7687">
      <c r="U7687" s="72"/>
    </row>
    <row r="7688">
      <c r="U7688" s="72"/>
    </row>
    <row r="7689">
      <c r="U7689" s="72"/>
    </row>
    <row r="7690">
      <c r="U7690" s="72"/>
    </row>
    <row r="7691">
      <c r="U7691" s="72"/>
    </row>
    <row r="7692">
      <c r="U7692" s="72"/>
    </row>
    <row r="7693">
      <c r="U7693" s="72"/>
    </row>
    <row r="7694">
      <c r="U7694" s="72"/>
    </row>
    <row r="7695">
      <c r="U7695" s="72"/>
    </row>
    <row r="7696">
      <c r="U7696" s="72"/>
    </row>
    <row r="7697">
      <c r="U7697" s="72"/>
    </row>
    <row r="7698">
      <c r="U7698" s="72"/>
    </row>
    <row r="7699">
      <c r="U7699" s="72"/>
    </row>
    <row r="7700">
      <c r="U7700" s="72"/>
    </row>
    <row r="7701">
      <c r="U7701" s="72"/>
    </row>
    <row r="7702">
      <c r="U7702" s="72"/>
    </row>
    <row r="7703">
      <c r="U7703" s="72"/>
    </row>
    <row r="7704">
      <c r="U7704" s="72"/>
    </row>
    <row r="7705">
      <c r="U7705" s="72"/>
    </row>
    <row r="7706">
      <c r="U7706" s="72"/>
    </row>
    <row r="7707">
      <c r="U7707" s="72"/>
    </row>
    <row r="7708">
      <c r="U7708" s="72"/>
    </row>
    <row r="7709">
      <c r="U7709" s="72"/>
    </row>
    <row r="7710">
      <c r="U7710" s="72"/>
    </row>
    <row r="7711">
      <c r="U7711" s="72"/>
    </row>
    <row r="7712">
      <c r="U7712" s="72"/>
    </row>
    <row r="7713">
      <c r="U7713" s="72"/>
    </row>
    <row r="7714">
      <c r="U7714" s="72"/>
    </row>
    <row r="7715">
      <c r="U7715" s="72"/>
    </row>
    <row r="7716">
      <c r="U7716" s="72"/>
    </row>
    <row r="7717">
      <c r="U7717" s="72"/>
    </row>
    <row r="7718">
      <c r="U7718" s="72"/>
    </row>
    <row r="7719">
      <c r="U7719" s="72"/>
    </row>
    <row r="7720">
      <c r="U7720" s="72"/>
    </row>
    <row r="7721">
      <c r="U7721" s="72"/>
    </row>
    <row r="7722">
      <c r="U7722" s="72"/>
    </row>
    <row r="7723">
      <c r="U7723" s="72"/>
    </row>
    <row r="7724">
      <c r="U7724" s="72"/>
    </row>
    <row r="7725">
      <c r="U7725" s="72"/>
    </row>
    <row r="7726">
      <c r="U7726" s="72"/>
    </row>
    <row r="7727">
      <c r="U7727" s="72"/>
    </row>
    <row r="7728">
      <c r="U7728" s="72"/>
    </row>
    <row r="7729">
      <c r="U7729" s="72"/>
    </row>
    <row r="7730">
      <c r="U7730" s="72"/>
    </row>
    <row r="7731">
      <c r="U7731" s="72"/>
    </row>
    <row r="7732">
      <c r="U7732" s="72"/>
    </row>
    <row r="7733">
      <c r="U7733" s="72"/>
    </row>
    <row r="7734">
      <c r="U7734" s="72"/>
    </row>
    <row r="7735">
      <c r="U7735" s="72"/>
    </row>
    <row r="7736">
      <c r="U7736" s="72"/>
    </row>
    <row r="7737">
      <c r="U7737" s="72"/>
    </row>
    <row r="7738">
      <c r="U7738" s="72"/>
    </row>
    <row r="7739">
      <c r="U7739" s="72"/>
    </row>
    <row r="7740">
      <c r="U7740" s="72"/>
    </row>
    <row r="7741">
      <c r="U7741" s="72"/>
    </row>
    <row r="7742">
      <c r="U7742" s="72"/>
    </row>
    <row r="7743">
      <c r="U7743" s="72"/>
    </row>
    <row r="7744">
      <c r="U7744" s="72"/>
    </row>
    <row r="7745">
      <c r="U7745" s="72"/>
    </row>
    <row r="7746">
      <c r="U7746" s="72"/>
    </row>
    <row r="7747">
      <c r="U7747" s="72"/>
    </row>
    <row r="7748">
      <c r="U7748" s="72"/>
    </row>
    <row r="7749">
      <c r="U7749" s="72"/>
    </row>
    <row r="7750">
      <c r="U7750" s="72"/>
    </row>
    <row r="7751">
      <c r="U7751" s="72"/>
    </row>
    <row r="7752">
      <c r="U7752" s="72"/>
    </row>
    <row r="7753">
      <c r="U7753" s="72"/>
    </row>
    <row r="7754">
      <c r="U7754" s="72"/>
    </row>
    <row r="7755">
      <c r="U7755" s="72"/>
    </row>
    <row r="7756">
      <c r="U7756" s="72"/>
    </row>
    <row r="7757">
      <c r="U7757" s="72"/>
    </row>
    <row r="7758">
      <c r="U7758" s="72"/>
    </row>
    <row r="7759">
      <c r="U7759" s="72"/>
    </row>
    <row r="7760">
      <c r="U7760" s="72"/>
    </row>
    <row r="7761">
      <c r="U7761" s="72"/>
    </row>
    <row r="7762">
      <c r="U7762" s="72"/>
    </row>
    <row r="7763">
      <c r="U7763" s="72"/>
    </row>
    <row r="7764">
      <c r="U7764" s="72"/>
    </row>
    <row r="7765">
      <c r="U7765" s="72"/>
    </row>
    <row r="7766">
      <c r="U7766" s="72"/>
    </row>
    <row r="7767">
      <c r="U7767" s="72"/>
    </row>
    <row r="7768">
      <c r="U7768" s="72"/>
    </row>
    <row r="7769">
      <c r="U7769" s="72"/>
    </row>
    <row r="7770">
      <c r="U7770" s="72"/>
    </row>
    <row r="7771">
      <c r="U7771" s="72"/>
    </row>
    <row r="7772">
      <c r="U7772" s="72"/>
    </row>
    <row r="7773">
      <c r="U7773" s="72"/>
    </row>
    <row r="7774">
      <c r="U7774" s="72"/>
    </row>
    <row r="7775">
      <c r="U7775" s="72"/>
    </row>
    <row r="7776">
      <c r="U7776" s="72"/>
    </row>
    <row r="7777">
      <c r="U7777" s="72"/>
    </row>
    <row r="7778">
      <c r="U7778" s="72"/>
    </row>
    <row r="7779">
      <c r="U7779" s="72"/>
    </row>
    <row r="7780">
      <c r="U7780" s="72"/>
    </row>
    <row r="7781">
      <c r="U7781" s="72"/>
    </row>
    <row r="7782">
      <c r="U7782" s="72"/>
    </row>
    <row r="7783">
      <c r="U7783" s="72"/>
    </row>
    <row r="7784">
      <c r="U7784" s="72"/>
    </row>
    <row r="7785">
      <c r="U7785" s="72"/>
    </row>
    <row r="7786">
      <c r="U7786" s="72"/>
    </row>
    <row r="7787">
      <c r="U7787" s="72"/>
    </row>
    <row r="7788">
      <c r="U7788" s="72"/>
    </row>
    <row r="7789">
      <c r="U7789" s="72"/>
    </row>
    <row r="7790">
      <c r="U7790" s="72"/>
    </row>
    <row r="7791">
      <c r="U7791" s="72"/>
    </row>
    <row r="7792">
      <c r="U7792" s="72"/>
    </row>
    <row r="7793">
      <c r="U7793" s="72"/>
    </row>
    <row r="7794">
      <c r="U7794" s="72"/>
    </row>
    <row r="7795">
      <c r="U7795" s="72"/>
    </row>
    <row r="7796">
      <c r="U7796" s="72"/>
    </row>
    <row r="7797">
      <c r="U7797" s="72"/>
    </row>
    <row r="7798">
      <c r="U7798" s="72"/>
    </row>
    <row r="7799">
      <c r="U7799" s="72"/>
    </row>
    <row r="7800">
      <c r="U7800" s="72"/>
    </row>
    <row r="7801">
      <c r="U7801" s="72"/>
    </row>
    <row r="7802">
      <c r="U7802" s="72"/>
    </row>
    <row r="7803">
      <c r="U7803" s="72"/>
    </row>
    <row r="7804">
      <c r="U7804" s="72"/>
    </row>
    <row r="7805">
      <c r="U7805" s="72"/>
    </row>
    <row r="7806">
      <c r="U7806" s="72"/>
    </row>
    <row r="7807">
      <c r="U7807" s="72"/>
    </row>
    <row r="7808">
      <c r="U7808" s="72"/>
    </row>
    <row r="7809">
      <c r="U7809" s="72"/>
    </row>
    <row r="7810">
      <c r="U7810" s="72"/>
    </row>
    <row r="7811">
      <c r="U7811" s="72"/>
    </row>
    <row r="7812">
      <c r="U7812" s="72"/>
    </row>
    <row r="7813">
      <c r="U7813" s="72"/>
    </row>
    <row r="7814">
      <c r="U7814" s="72"/>
    </row>
    <row r="7815">
      <c r="U7815" s="72"/>
    </row>
    <row r="7816">
      <c r="U7816" s="72"/>
    </row>
    <row r="7817">
      <c r="U7817" s="72"/>
    </row>
    <row r="7818">
      <c r="U7818" s="72"/>
    </row>
    <row r="7819">
      <c r="U7819" s="72"/>
    </row>
    <row r="7820">
      <c r="U7820" s="72"/>
    </row>
    <row r="7821">
      <c r="U7821" s="72"/>
    </row>
    <row r="7822">
      <c r="U7822" s="72"/>
    </row>
    <row r="7823">
      <c r="U7823" s="72"/>
    </row>
    <row r="7824">
      <c r="U7824" s="72"/>
    </row>
    <row r="7825">
      <c r="U7825" s="72"/>
    </row>
    <row r="7826">
      <c r="U7826" s="72"/>
    </row>
    <row r="7827">
      <c r="U7827" s="72"/>
    </row>
    <row r="7828">
      <c r="U7828" s="72"/>
    </row>
    <row r="7829">
      <c r="U7829" s="72"/>
    </row>
    <row r="7830">
      <c r="U7830" s="72"/>
    </row>
    <row r="7831">
      <c r="U7831" s="72"/>
    </row>
    <row r="7832">
      <c r="U7832" s="72"/>
    </row>
    <row r="7833">
      <c r="U7833" s="72"/>
    </row>
    <row r="7834">
      <c r="U7834" s="72"/>
    </row>
    <row r="7835">
      <c r="U7835" s="72"/>
    </row>
    <row r="7836">
      <c r="U7836" s="72"/>
    </row>
    <row r="7837">
      <c r="U7837" s="72"/>
    </row>
    <row r="7838">
      <c r="U7838" s="72"/>
    </row>
    <row r="7839">
      <c r="U7839" s="72"/>
    </row>
    <row r="7840">
      <c r="U7840" s="72"/>
    </row>
    <row r="7841">
      <c r="U7841" s="72"/>
    </row>
    <row r="7842">
      <c r="U7842" s="72"/>
    </row>
    <row r="7843">
      <c r="U7843" s="72"/>
    </row>
    <row r="7844">
      <c r="U7844" s="72"/>
    </row>
    <row r="7845">
      <c r="U7845" s="72"/>
    </row>
    <row r="7846">
      <c r="U7846" s="72"/>
    </row>
    <row r="7847">
      <c r="U7847" s="72"/>
    </row>
    <row r="7848">
      <c r="U7848" s="72"/>
    </row>
    <row r="7849">
      <c r="U7849" s="72"/>
    </row>
    <row r="7850">
      <c r="U7850" s="72"/>
    </row>
    <row r="7851">
      <c r="U7851" s="72"/>
    </row>
    <row r="7852">
      <c r="U7852" s="72"/>
    </row>
    <row r="7853">
      <c r="U7853" s="72"/>
    </row>
    <row r="7854">
      <c r="U7854" s="72"/>
    </row>
    <row r="7855">
      <c r="U7855" s="72"/>
    </row>
    <row r="7856">
      <c r="U7856" s="72"/>
    </row>
    <row r="7857">
      <c r="U7857" s="72"/>
    </row>
    <row r="7858">
      <c r="U7858" s="72"/>
    </row>
    <row r="7859">
      <c r="U7859" s="72"/>
    </row>
    <row r="7860">
      <c r="U7860" s="72"/>
    </row>
    <row r="7861">
      <c r="U7861" s="72"/>
    </row>
    <row r="7862">
      <c r="U7862" s="72"/>
    </row>
    <row r="7863">
      <c r="U7863" s="72"/>
    </row>
    <row r="7864">
      <c r="U7864" s="72"/>
    </row>
    <row r="7865">
      <c r="U7865" s="72"/>
    </row>
    <row r="7866">
      <c r="U7866" s="72"/>
    </row>
    <row r="7867">
      <c r="U7867" s="72"/>
    </row>
    <row r="7868">
      <c r="U7868" s="72"/>
    </row>
    <row r="7869">
      <c r="U7869" s="72"/>
    </row>
    <row r="7870">
      <c r="U7870" s="72"/>
    </row>
    <row r="7871">
      <c r="U7871" s="72"/>
    </row>
    <row r="7872">
      <c r="U7872" s="72"/>
    </row>
    <row r="7873">
      <c r="U7873" s="72"/>
    </row>
    <row r="7874">
      <c r="U7874" s="72"/>
    </row>
    <row r="7875">
      <c r="U7875" s="72"/>
    </row>
    <row r="7876">
      <c r="U7876" s="72"/>
    </row>
    <row r="7877">
      <c r="U7877" s="72"/>
    </row>
    <row r="7878">
      <c r="U7878" s="72"/>
    </row>
    <row r="7879">
      <c r="U7879" s="72"/>
    </row>
    <row r="7880">
      <c r="U7880" s="72"/>
    </row>
    <row r="7881">
      <c r="U7881" s="72"/>
    </row>
    <row r="7882">
      <c r="U7882" s="72"/>
    </row>
    <row r="7883">
      <c r="U7883" s="72"/>
    </row>
    <row r="7884">
      <c r="U7884" s="72"/>
    </row>
    <row r="7885">
      <c r="U7885" s="72"/>
    </row>
    <row r="7886">
      <c r="U7886" s="72"/>
    </row>
    <row r="7887">
      <c r="U7887" s="72"/>
    </row>
    <row r="7888">
      <c r="U7888" s="72"/>
    </row>
    <row r="7889">
      <c r="U7889" s="72"/>
    </row>
    <row r="7890">
      <c r="U7890" s="72"/>
    </row>
    <row r="7891">
      <c r="U7891" s="72"/>
    </row>
    <row r="7892">
      <c r="U7892" s="72"/>
    </row>
    <row r="7893">
      <c r="U7893" s="72"/>
    </row>
    <row r="7894">
      <c r="U7894" s="72"/>
    </row>
    <row r="7895">
      <c r="U7895" s="72"/>
    </row>
    <row r="7896">
      <c r="U7896" s="72"/>
    </row>
    <row r="7897">
      <c r="U7897" s="72"/>
    </row>
    <row r="7898">
      <c r="U7898" s="72"/>
    </row>
    <row r="7899">
      <c r="U7899" s="72"/>
    </row>
    <row r="7900">
      <c r="U7900" s="72"/>
    </row>
    <row r="7901">
      <c r="U7901" s="72"/>
    </row>
    <row r="7902">
      <c r="U7902" s="72"/>
    </row>
    <row r="7903">
      <c r="U7903" s="72"/>
    </row>
    <row r="7904">
      <c r="U7904" s="72"/>
    </row>
    <row r="7905">
      <c r="U7905" s="72"/>
    </row>
    <row r="7906">
      <c r="U7906" s="72"/>
    </row>
    <row r="7907">
      <c r="U7907" s="72"/>
    </row>
    <row r="7908">
      <c r="U7908" s="72"/>
    </row>
    <row r="7909">
      <c r="U7909" s="72"/>
    </row>
    <row r="7910">
      <c r="U7910" s="72"/>
    </row>
    <row r="7911">
      <c r="U7911" s="72"/>
    </row>
    <row r="7912">
      <c r="U7912" s="72"/>
    </row>
    <row r="7913">
      <c r="U7913" s="72"/>
    </row>
    <row r="7914">
      <c r="U7914" s="72"/>
    </row>
    <row r="7915">
      <c r="U7915" s="72"/>
    </row>
    <row r="7916">
      <c r="U7916" s="72"/>
    </row>
    <row r="7917">
      <c r="U7917" s="72"/>
    </row>
    <row r="7918">
      <c r="U7918" s="72"/>
    </row>
    <row r="7919">
      <c r="U7919" s="72"/>
    </row>
    <row r="7920">
      <c r="U7920" s="72"/>
    </row>
    <row r="7921">
      <c r="U7921" s="72"/>
    </row>
    <row r="7922">
      <c r="U7922" s="72"/>
    </row>
    <row r="7923">
      <c r="U7923" s="72"/>
    </row>
    <row r="7924">
      <c r="U7924" s="72"/>
    </row>
    <row r="7925">
      <c r="U7925" s="72"/>
    </row>
    <row r="7926">
      <c r="U7926" s="72"/>
    </row>
    <row r="7927">
      <c r="U7927" s="72"/>
    </row>
    <row r="7928">
      <c r="U7928" s="72"/>
    </row>
    <row r="7929">
      <c r="U7929" s="72"/>
    </row>
    <row r="7930">
      <c r="U7930" s="72"/>
    </row>
    <row r="7931">
      <c r="U7931" s="72"/>
    </row>
    <row r="7932">
      <c r="U7932" s="72"/>
    </row>
    <row r="7933">
      <c r="U7933" s="72"/>
    </row>
    <row r="7934">
      <c r="U7934" s="72"/>
    </row>
    <row r="7935">
      <c r="U7935" s="72"/>
    </row>
    <row r="7936">
      <c r="U7936" s="72"/>
    </row>
    <row r="7937">
      <c r="U7937" s="72"/>
    </row>
    <row r="7938">
      <c r="U7938" s="72"/>
    </row>
    <row r="7939">
      <c r="U7939" s="72"/>
    </row>
    <row r="7940">
      <c r="U7940" s="72"/>
    </row>
    <row r="7941">
      <c r="U7941" s="72"/>
    </row>
    <row r="7942">
      <c r="U7942" s="72"/>
    </row>
    <row r="7943">
      <c r="U7943" s="72"/>
    </row>
    <row r="7944">
      <c r="U7944" s="72"/>
    </row>
    <row r="7945">
      <c r="U7945" s="72"/>
    </row>
    <row r="7946">
      <c r="U7946" s="72"/>
    </row>
    <row r="7947">
      <c r="U7947" s="72"/>
    </row>
    <row r="7948">
      <c r="U7948" s="72"/>
    </row>
    <row r="7949">
      <c r="U7949" s="72"/>
    </row>
    <row r="7950">
      <c r="U7950" s="72"/>
    </row>
    <row r="7951">
      <c r="U7951" s="72"/>
    </row>
    <row r="7952">
      <c r="U7952" s="72"/>
    </row>
    <row r="7953">
      <c r="U7953" s="72"/>
    </row>
    <row r="7954">
      <c r="U7954" s="72"/>
    </row>
    <row r="7955">
      <c r="U7955" s="72"/>
    </row>
    <row r="7956">
      <c r="U7956" s="72"/>
    </row>
    <row r="7957">
      <c r="U7957" s="72"/>
    </row>
    <row r="7958">
      <c r="U7958" s="72"/>
    </row>
    <row r="7959">
      <c r="U7959" s="72"/>
    </row>
    <row r="7960">
      <c r="U7960" s="72"/>
    </row>
    <row r="7961">
      <c r="U7961" s="72"/>
    </row>
    <row r="7962">
      <c r="U7962" s="72"/>
    </row>
    <row r="7963">
      <c r="U7963" s="72"/>
    </row>
    <row r="7964">
      <c r="U7964" s="72"/>
    </row>
    <row r="7965">
      <c r="U7965" s="72"/>
    </row>
    <row r="7966">
      <c r="U7966" s="72"/>
    </row>
    <row r="7967">
      <c r="U7967" s="72"/>
    </row>
    <row r="7968">
      <c r="U7968" s="72"/>
    </row>
    <row r="7969">
      <c r="U7969" s="72"/>
    </row>
    <row r="7970">
      <c r="U7970" s="72"/>
    </row>
    <row r="7971">
      <c r="U7971" s="72"/>
    </row>
    <row r="7972">
      <c r="U7972" s="72"/>
    </row>
    <row r="7973">
      <c r="U7973" s="72"/>
    </row>
    <row r="7974">
      <c r="U7974" s="72"/>
    </row>
    <row r="7975">
      <c r="U7975" s="72"/>
    </row>
    <row r="7976">
      <c r="U7976" s="72"/>
    </row>
    <row r="7977">
      <c r="U7977" s="72"/>
    </row>
    <row r="7978">
      <c r="U7978" s="72"/>
    </row>
    <row r="7979">
      <c r="U7979" s="72"/>
    </row>
    <row r="7980">
      <c r="U7980" s="72"/>
    </row>
    <row r="7981">
      <c r="U7981" s="72"/>
    </row>
    <row r="7982">
      <c r="U7982" s="72"/>
    </row>
    <row r="7983">
      <c r="U7983" s="72"/>
    </row>
    <row r="7984">
      <c r="U7984" s="72"/>
    </row>
    <row r="7985">
      <c r="U7985" s="72"/>
    </row>
    <row r="7986">
      <c r="U7986" s="72"/>
    </row>
    <row r="7987">
      <c r="U7987" s="72"/>
    </row>
    <row r="7988">
      <c r="U7988" s="72"/>
    </row>
    <row r="7989">
      <c r="U7989" s="72"/>
    </row>
    <row r="7990">
      <c r="U7990" s="72"/>
    </row>
    <row r="7991">
      <c r="U7991" s="72"/>
    </row>
    <row r="7992">
      <c r="U7992" s="72"/>
    </row>
    <row r="7993">
      <c r="U7993" s="72"/>
    </row>
    <row r="7994">
      <c r="U7994" s="72"/>
    </row>
    <row r="7995">
      <c r="U7995" s="72"/>
    </row>
    <row r="7996">
      <c r="U7996" s="72"/>
    </row>
    <row r="7997">
      <c r="U7997" s="72"/>
    </row>
    <row r="7998">
      <c r="U7998" s="72"/>
    </row>
    <row r="7999">
      <c r="U7999" s="72"/>
    </row>
    <row r="8000">
      <c r="U8000" s="72"/>
    </row>
    <row r="8001">
      <c r="U8001" s="72"/>
    </row>
    <row r="8002">
      <c r="U8002" s="72"/>
    </row>
    <row r="8003">
      <c r="U8003" s="72"/>
    </row>
    <row r="8004">
      <c r="U8004" s="72"/>
    </row>
    <row r="8005">
      <c r="U8005" s="72"/>
    </row>
    <row r="8006">
      <c r="U8006" s="72"/>
    </row>
    <row r="8007">
      <c r="U8007" s="72"/>
    </row>
    <row r="8008">
      <c r="U8008" s="72"/>
    </row>
    <row r="8009">
      <c r="U8009" s="72"/>
    </row>
    <row r="8010">
      <c r="U8010" s="72"/>
    </row>
    <row r="8011">
      <c r="U8011" s="72"/>
    </row>
    <row r="8012">
      <c r="U8012" s="72"/>
    </row>
    <row r="8013">
      <c r="U8013" s="72"/>
    </row>
    <row r="8014">
      <c r="U8014" s="72"/>
    </row>
    <row r="8015">
      <c r="U8015" s="72"/>
    </row>
    <row r="8016">
      <c r="U8016" s="72"/>
    </row>
    <row r="8017">
      <c r="U8017" s="72"/>
    </row>
    <row r="8018">
      <c r="U8018" s="72"/>
    </row>
    <row r="8019">
      <c r="U8019" s="72"/>
    </row>
    <row r="8020">
      <c r="U8020" s="72"/>
    </row>
    <row r="8021">
      <c r="U8021" s="72"/>
    </row>
    <row r="8022">
      <c r="U8022" s="72"/>
    </row>
    <row r="8023">
      <c r="U8023" s="72"/>
    </row>
    <row r="8024">
      <c r="U8024" s="72"/>
    </row>
    <row r="8025">
      <c r="U8025" s="72"/>
    </row>
    <row r="8026">
      <c r="U8026" s="72"/>
    </row>
    <row r="8027">
      <c r="U8027" s="72"/>
    </row>
    <row r="8028">
      <c r="U8028" s="72"/>
    </row>
    <row r="8029">
      <c r="U8029" s="72"/>
    </row>
    <row r="8030">
      <c r="U8030" s="72"/>
    </row>
    <row r="8031">
      <c r="U8031" s="72"/>
    </row>
    <row r="8032">
      <c r="U8032" s="72"/>
    </row>
    <row r="8033">
      <c r="U8033" s="72"/>
    </row>
    <row r="8034">
      <c r="U8034" s="72"/>
    </row>
    <row r="8035">
      <c r="U8035" s="72"/>
    </row>
    <row r="8036">
      <c r="U8036" s="72"/>
    </row>
    <row r="8037">
      <c r="U8037" s="72"/>
    </row>
    <row r="8038">
      <c r="U8038" s="72"/>
    </row>
    <row r="8039">
      <c r="U8039" s="72"/>
    </row>
    <row r="8040">
      <c r="U8040" s="72"/>
    </row>
    <row r="8041">
      <c r="U8041" s="72"/>
    </row>
    <row r="8042">
      <c r="U8042" s="72"/>
    </row>
    <row r="8043">
      <c r="U8043" s="72"/>
    </row>
    <row r="8044">
      <c r="U8044" s="72"/>
    </row>
    <row r="8045">
      <c r="U8045" s="72"/>
    </row>
    <row r="8046">
      <c r="U8046" s="72"/>
    </row>
    <row r="8047">
      <c r="U8047" s="72"/>
    </row>
    <row r="8048">
      <c r="U8048" s="72"/>
    </row>
    <row r="8049">
      <c r="U8049" s="72"/>
    </row>
    <row r="8050">
      <c r="U8050" s="72"/>
    </row>
    <row r="8051">
      <c r="U8051" s="72"/>
    </row>
    <row r="8052">
      <c r="U8052" s="72"/>
    </row>
    <row r="8053">
      <c r="U8053" s="72"/>
    </row>
    <row r="8054">
      <c r="U8054" s="72"/>
    </row>
    <row r="8055">
      <c r="U8055" s="72"/>
    </row>
    <row r="8056">
      <c r="U8056" s="72"/>
    </row>
    <row r="8057">
      <c r="U8057" s="72"/>
    </row>
    <row r="8058">
      <c r="U8058" s="72"/>
    </row>
    <row r="8059">
      <c r="U8059" s="72"/>
    </row>
    <row r="8060">
      <c r="U8060" s="72"/>
    </row>
    <row r="8061">
      <c r="U8061" s="72"/>
    </row>
    <row r="8062">
      <c r="U8062" s="72"/>
    </row>
    <row r="8063">
      <c r="U8063" s="72"/>
    </row>
    <row r="8064">
      <c r="U8064" s="72"/>
    </row>
    <row r="8065">
      <c r="U8065" s="72"/>
    </row>
    <row r="8066">
      <c r="U8066" s="72"/>
    </row>
    <row r="8067">
      <c r="U8067" s="72"/>
    </row>
    <row r="8068">
      <c r="U8068" s="72"/>
    </row>
    <row r="8069">
      <c r="U8069" s="72"/>
    </row>
    <row r="8070">
      <c r="U8070" s="72"/>
    </row>
    <row r="8071">
      <c r="U8071" s="72"/>
    </row>
    <row r="8072">
      <c r="U8072" s="72"/>
    </row>
    <row r="8073">
      <c r="U8073" s="72"/>
    </row>
    <row r="8074">
      <c r="U8074" s="72"/>
    </row>
    <row r="8075">
      <c r="U8075" s="72"/>
    </row>
    <row r="8076">
      <c r="U8076" s="72"/>
    </row>
    <row r="8077">
      <c r="U8077" s="72"/>
    </row>
    <row r="8078">
      <c r="U8078" s="72"/>
    </row>
    <row r="8079">
      <c r="U8079" s="72"/>
    </row>
    <row r="8080">
      <c r="U8080" s="72"/>
    </row>
    <row r="8081">
      <c r="U8081" s="72"/>
    </row>
    <row r="8082">
      <c r="U8082" s="72"/>
    </row>
    <row r="8083">
      <c r="U8083" s="72"/>
    </row>
    <row r="8084">
      <c r="U8084" s="72"/>
    </row>
    <row r="8085">
      <c r="U8085" s="72"/>
    </row>
    <row r="8086">
      <c r="U8086" s="72"/>
    </row>
    <row r="8087">
      <c r="U8087" s="72"/>
    </row>
    <row r="8088">
      <c r="U8088" s="72"/>
    </row>
    <row r="8089">
      <c r="U8089" s="72"/>
    </row>
    <row r="8090">
      <c r="U8090" s="72"/>
    </row>
    <row r="8091">
      <c r="U8091" s="72"/>
    </row>
    <row r="8092">
      <c r="U8092" s="72"/>
    </row>
    <row r="8093">
      <c r="U8093" s="72"/>
    </row>
    <row r="8094">
      <c r="U8094" s="72"/>
    </row>
    <row r="8095">
      <c r="U8095" s="72"/>
    </row>
    <row r="8096">
      <c r="U8096" s="72"/>
    </row>
    <row r="8097">
      <c r="U8097" s="72"/>
    </row>
    <row r="8098">
      <c r="U8098" s="72"/>
    </row>
    <row r="8099">
      <c r="U8099" s="72"/>
    </row>
    <row r="8100">
      <c r="U8100" s="72"/>
    </row>
    <row r="8101">
      <c r="U8101" s="72"/>
    </row>
    <row r="8102">
      <c r="U8102" s="72"/>
    </row>
    <row r="8103">
      <c r="U8103" s="72"/>
    </row>
    <row r="8104">
      <c r="U8104" s="72"/>
    </row>
    <row r="8105">
      <c r="U8105" s="72"/>
    </row>
    <row r="8106">
      <c r="U8106" s="72"/>
    </row>
    <row r="8107">
      <c r="U8107" s="72"/>
    </row>
    <row r="8108">
      <c r="U8108" s="72"/>
    </row>
    <row r="8109">
      <c r="U8109" s="72"/>
    </row>
    <row r="8110">
      <c r="U8110" s="72"/>
    </row>
    <row r="8111">
      <c r="U8111" s="72"/>
    </row>
    <row r="8112">
      <c r="U8112" s="72"/>
    </row>
    <row r="8113">
      <c r="U8113" s="72"/>
    </row>
    <row r="8114">
      <c r="U8114" s="72"/>
    </row>
    <row r="8115">
      <c r="U8115" s="72"/>
    </row>
    <row r="8116">
      <c r="U8116" s="72"/>
    </row>
    <row r="8117">
      <c r="U8117" s="72"/>
    </row>
    <row r="8118">
      <c r="U8118" s="72"/>
    </row>
    <row r="8119">
      <c r="U8119" s="72"/>
    </row>
    <row r="8120">
      <c r="U8120" s="72"/>
    </row>
    <row r="8121">
      <c r="U8121" s="72"/>
    </row>
    <row r="8122">
      <c r="U8122" s="72"/>
    </row>
    <row r="8123">
      <c r="U8123" s="72"/>
    </row>
    <row r="8124">
      <c r="U8124" s="72"/>
    </row>
    <row r="8125">
      <c r="U8125" s="72"/>
    </row>
    <row r="8126">
      <c r="U8126" s="72"/>
    </row>
    <row r="8127">
      <c r="U8127" s="72"/>
    </row>
    <row r="8128">
      <c r="U8128" s="72"/>
    </row>
    <row r="8129">
      <c r="U8129" s="72"/>
    </row>
    <row r="8130">
      <c r="U8130" s="72"/>
    </row>
    <row r="8131">
      <c r="U8131" s="72"/>
    </row>
    <row r="8132">
      <c r="U8132" s="72"/>
    </row>
    <row r="8133">
      <c r="U8133" s="72"/>
    </row>
    <row r="8134">
      <c r="U8134" s="72"/>
    </row>
    <row r="8135">
      <c r="U8135" s="72"/>
    </row>
    <row r="8136">
      <c r="U8136" s="72"/>
    </row>
    <row r="8137">
      <c r="U8137" s="72"/>
    </row>
    <row r="8138">
      <c r="U8138" s="72"/>
    </row>
    <row r="8139">
      <c r="U8139" s="72"/>
    </row>
    <row r="8140">
      <c r="U8140" s="72"/>
    </row>
    <row r="8141">
      <c r="U8141" s="72"/>
    </row>
    <row r="8142">
      <c r="U8142" s="72"/>
    </row>
    <row r="8143">
      <c r="U8143" s="72"/>
    </row>
    <row r="8144">
      <c r="U8144" s="72"/>
    </row>
    <row r="8145">
      <c r="U8145" s="72"/>
    </row>
    <row r="8146">
      <c r="U8146" s="72"/>
    </row>
    <row r="8147">
      <c r="U8147" s="72"/>
    </row>
    <row r="8148">
      <c r="U8148" s="72"/>
    </row>
    <row r="8149">
      <c r="U8149" s="72"/>
    </row>
    <row r="8150">
      <c r="U8150" s="72"/>
    </row>
    <row r="8151">
      <c r="U8151" s="72"/>
    </row>
    <row r="8152">
      <c r="U8152" s="72"/>
    </row>
    <row r="8153">
      <c r="U8153" s="72"/>
    </row>
    <row r="8154">
      <c r="U8154" s="72"/>
    </row>
    <row r="8155">
      <c r="U8155" s="72"/>
    </row>
    <row r="8156">
      <c r="U8156" s="72"/>
    </row>
    <row r="8157">
      <c r="U8157" s="72"/>
    </row>
    <row r="8158">
      <c r="U8158" s="72"/>
    </row>
    <row r="8159">
      <c r="U8159" s="72"/>
    </row>
    <row r="8160">
      <c r="U8160" s="72"/>
    </row>
    <row r="8161">
      <c r="U8161" s="72"/>
    </row>
    <row r="8162">
      <c r="U8162" s="72"/>
    </row>
    <row r="8163">
      <c r="U8163" s="72"/>
    </row>
    <row r="8164">
      <c r="U8164" s="72"/>
    </row>
    <row r="8165">
      <c r="U8165" s="72"/>
    </row>
    <row r="8166">
      <c r="U8166" s="72"/>
    </row>
    <row r="8167">
      <c r="U8167" s="72"/>
    </row>
    <row r="8168">
      <c r="U8168" s="72"/>
    </row>
    <row r="8169">
      <c r="U8169" s="72"/>
    </row>
    <row r="8170">
      <c r="U8170" s="72"/>
    </row>
    <row r="8171">
      <c r="U8171" s="72"/>
    </row>
    <row r="8172">
      <c r="U8172" s="72"/>
    </row>
    <row r="8173">
      <c r="U8173" s="72"/>
    </row>
    <row r="8174">
      <c r="U8174" s="72"/>
    </row>
    <row r="8175">
      <c r="U8175" s="72"/>
    </row>
    <row r="8176">
      <c r="U8176" s="72"/>
    </row>
    <row r="8177">
      <c r="U8177" s="72"/>
    </row>
    <row r="8178">
      <c r="U8178" s="72"/>
    </row>
    <row r="8179">
      <c r="U8179" s="72"/>
    </row>
    <row r="8180">
      <c r="U8180" s="72"/>
    </row>
    <row r="8181">
      <c r="U8181" s="72"/>
    </row>
    <row r="8182">
      <c r="U8182" s="72"/>
    </row>
    <row r="8183">
      <c r="U8183" s="72"/>
    </row>
    <row r="8184">
      <c r="U8184" s="72"/>
    </row>
    <row r="8185">
      <c r="U8185" s="72"/>
    </row>
    <row r="8186">
      <c r="U8186" s="72"/>
    </row>
    <row r="8187">
      <c r="U8187" s="72"/>
    </row>
    <row r="8188">
      <c r="U8188" s="72"/>
    </row>
    <row r="8189">
      <c r="U8189" s="72"/>
    </row>
    <row r="8190">
      <c r="U8190" s="72"/>
    </row>
    <row r="8191">
      <c r="U8191" s="72"/>
    </row>
    <row r="8192">
      <c r="U8192" s="72"/>
    </row>
    <row r="8193">
      <c r="U8193" s="72"/>
    </row>
    <row r="8194">
      <c r="U8194" s="72"/>
    </row>
    <row r="8195">
      <c r="U8195" s="72"/>
    </row>
    <row r="8196">
      <c r="U8196" s="72"/>
    </row>
    <row r="8197">
      <c r="U8197" s="72"/>
    </row>
    <row r="8198">
      <c r="U8198" s="72"/>
    </row>
    <row r="8199">
      <c r="U8199" s="72"/>
    </row>
    <row r="8200">
      <c r="U8200" s="72"/>
    </row>
    <row r="8201">
      <c r="U8201" s="72"/>
    </row>
    <row r="8202">
      <c r="U8202" s="72"/>
    </row>
    <row r="8203">
      <c r="U8203" s="72"/>
    </row>
    <row r="8204">
      <c r="U8204" s="72"/>
    </row>
    <row r="8205">
      <c r="U8205" s="72"/>
    </row>
    <row r="8206">
      <c r="U8206" s="72"/>
    </row>
    <row r="8207">
      <c r="U8207" s="72"/>
    </row>
    <row r="8208">
      <c r="U8208" s="72"/>
    </row>
    <row r="8209">
      <c r="U8209" s="72"/>
    </row>
    <row r="8210">
      <c r="U8210" s="72"/>
    </row>
    <row r="8211">
      <c r="U8211" s="72"/>
    </row>
    <row r="8212">
      <c r="U8212" s="72"/>
    </row>
    <row r="8213">
      <c r="U8213" s="72"/>
    </row>
    <row r="8214">
      <c r="U8214" s="72"/>
    </row>
    <row r="8215">
      <c r="U8215" s="72"/>
    </row>
    <row r="8216">
      <c r="U8216" s="72"/>
    </row>
    <row r="8217">
      <c r="U8217" s="72"/>
    </row>
    <row r="8218">
      <c r="U8218" s="72"/>
    </row>
    <row r="8219">
      <c r="U8219" s="72"/>
    </row>
    <row r="8220">
      <c r="U8220" s="72"/>
    </row>
    <row r="8221">
      <c r="U8221" s="72"/>
    </row>
    <row r="8222">
      <c r="U8222" s="72"/>
    </row>
    <row r="8223">
      <c r="U8223" s="72"/>
    </row>
    <row r="8224">
      <c r="U8224" s="72"/>
    </row>
    <row r="8225">
      <c r="U8225" s="72"/>
    </row>
    <row r="8226">
      <c r="U8226" s="72"/>
    </row>
    <row r="8227">
      <c r="U8227" s="72"/>
    </row>
    <row r="8228">
      <c r="U8228" s="72"/>
    </row>
    <row r="8229">
      <c r="U8229" s="72"/>
    </row>
    <row r="8230">
      <c r="U8230" s="72"/>
    </row>
    <row r="8231">
      <c r="U8231" s="72"/>
    </row>
    <row r="8232">
      <c r="U8232" s="72"/>
    </row>
    <row r="8233">
      <c r="U8233" s="72"/>
    </row>
    <row r="8234">
      <c r="U8234" s="72"/>
    </row>
    <row r="8235">
      <c r="U8235" s="72"/>
    </row>
    <row r="8236">
      <c r="U8236" s="72"/>
    </row>
    <row r="8237">
      <c r="U8237" s="72"/>
    </row>
    <row r="8238">
      <c r="U8238" s="72"/>
    </row>
    <row r="8239">
      <c r="U8239" s="72"/>
    </row>
    <row r="8240">
      <c r="U8240" s="72"/>
    </row>
    <row r="8241">
      <c r="U8241" s="72"/>
    </row>
    <row r="8242">
      <c r="U8242" s="72"/>
    </row>
    <row r="8243">
      <c r="U8243" s="72"/>
    </row>
    <row r="8244">
      <c r="U8244" s="72"/>
    </row>
    <row r="8245">
      <c r="U8245" s="72"/>
    </row>
    <row r="8246">
      <c r="U8246" s="72"/>
    </row>
    <row r="8247">
      <c r="U8247" s="72"/>
    </row>
    <row r="8248">
      <c r="U8248" s="72"/>
    </row>
    <row r="8249">
      <c r="U8249" s="72"/>
    </row>
    <row r="8250">
      <c r="U8250" s="72"/>
    </row>
    <row r="8251">
      <c r="U8251" s="72"/>
    </row>
    <row r="8252">
      <c r="U8252" s="72"/>
    </row>
    <row r="8253">
      <c r="U8253" s="72"/>
    </row>
    <row r="8254">
      <c r="U8254" s="72"/>
    </row>
    <row r="8255">
      <c r="U8255" s="72"/>
    </row>
    <row r="8256">
      <c r="U8256" s="72"/>
    </row>
    <row r="8257">
      <c r="U8257" s="72"/>
    </row>
    <row r="8258">
      <c r="U8258" s="72"/>
    </row>
    <row r="8259">
      <c r="U8259" s="72"/>
    </row>
    <row r="8260">
      <c r="U8260" s="72"/>
    </row>
    <row r="8261">
      <c r="U8261" s="72"/>
    </row>
    <row r="8262">
      <c r="U8262" s="72"/>
    </row>
    <row r="8263">
      <c r="U8263" s="72"/>
    </row>
    <row r="8264">
      <c r="U8264" s="72"/>
    </row>
    <row r="8265">
      <c r="U8265" s="72"/>
    </row>
    <row r="8266">
      <c r="U8266" s="72"/>
    </row>
    <row r="8267">
      <c r="U8267" s="72"/>
    </row>
    <row r="8268">
      <c r="U8268" s="72"/>
    </row>
    <row r="8269">
      <c r="U8269" s="72"/>
    </row>
    <row r="8270">
      <c r="U8270" s="72"/>
    </row>
    <row r="8271">
      <c r="U8271" s="72"/>
    </row>
    <row r="8272">
      <c r="U8272" s="72"/>
    </row>
    <row r="8273">
      <c r="U8273" s="72"/>
    </row>
    <row r="8274">
      <c r="U8274" s="72"/>
    </row>
    <row r="8275">
      <c r="U8275" s="72"/>
    </row>
    <row r="8276">
      <c r="U8276" s="72"/>
    </row>
    <row r="8277">
      <c r="U8277" s="72"/>
    </row>
    <row r="8278">
      <c r="U8278" s="72"/>
    </row>
    <row r="8279">
      <c r="U8279" s="72"/>
    </row>
    <row r="8280">
      <c r="U8280" s="72"/>
    </row>
    <row r="8281">
      <c r="U8281" s="72"/>
    </row>
    <row r="8282">
      <c r="U8282" s="72"/>
    </row>
    <row r="8283">
      <c r="U8283" s="72"/>
    </row>
    <row r="8284">
      <c r="U8284" s="72"/>
    </row>
    <row r="8285">
      <c r="U8285" s="72"/>
    </row>
    <row r="8286">
      <c r="U8286" s="72"/>
    </row>
    <row r="8287">
      <c r="U8287" s="72"/>
    </row>
    <row r="8288">
      <c r="U8288" s="72"/>
    </row>
    <row r="8289">
      <c r="U8289" s="72"/>
    </row>
    <row r="8290">
      <c r="U8290" s="72"/>
    </row>
    <row r="8291">
      <c r="U8291" s="72"/>
    </row>
    <row r="8292">
      <c r="U8292" s="72"/>
    </row>
    <row r="8293">
      <c r="U8293" s="72"/>
    </row>
    <row r="8294">
      <c r="U8294" s="72"/>
    </row>
    <row r="8295">
      <c r="U8295" s="72"/>
    </row>
    <row r="8296">
      <c r="U8296" s="72"/>
    </row>
    <row r="8297">
      <c r="U8297" s="72"/>
    </row>
    <row r="8298">
      <c r="U8298" s="72"/>
    </row>
    <row r="8299">
      <c r="U8299" s="72"/>
    </row>
    <row r="8300">
      <c r="U8300" s="72"/>
    </row>
    <row r="8301">
      <c r="U8301" s="72"/>
    </row>
    <row r="8302">
      <c r="U8302" s="72"/>
    </row>
    <row r="8303">
      <c r="U8303" s="72"/>
    </row>
    <row r="8304">
      <c r="U8304" s="72"/>
    </row>
    <row r="8305">
      <c r="U8305" s="72"/>
    </row>
    <row r="8306">
      <c r="U8306" s="72"/>
    </row>
    <row r="8307">
      <c r="U8307" s="72"/>
    </row>
    <row r="8308">
      <c r="U8308" s="72"/>
    </row>
    <row r="8309">
      <c r="U8309" s="72"/>
    </row>
    <row r="8310">
      <c r="U8310" s="72"/>
    </row>
    <row r="8311">
      <c r="U8311" s="72"/>
    </row>
    <row r="8312">
      <c r="U8312" s="72"/>
    </row>
    <row r="8313">
      <c r="U8313" s="72"/>
    </row>
    <row r="8314">
      <c r="U8314" s="72"/>
    </row>
    <row r="8315">
      <c r="U8315" s="72"/>
    </row>
    <row r="8316">
      <c r="U8316" s="72"/>
    </row>
    <row r="8317">
      <c r="U8317" s="72"/>
    </row>
    <row r="8318">
      <c r="U8318" s="72"/>
    </row>
    <row r="8319">
      <c r="U8319" s="72"/>
    </row>
    <row r="8320">
      <c r="U8320" s="72"/>
    </row>
    <row r="8321">
      <c r="U8321" s="72"/>
    </row>
    <row r="8322">
      <c r="U8322" s="72"/>
    </row>
    <row r="8323">
      <c r="U8323" s="72"/>
    </row>
    <row r="8324">
      <c r="U8324" s="72"/>
    </row>
    <row r="8325">
      <c r="U8325" s="72"/>
    </row>
    <row r="8326">
      <c r="U8326" s="72"/>
    </row>
    <row r="8327">
      <c r="U8327" s="72"/>
    </row>
    <row r="8328">
      <c r="U8328" s="72"/>
    </row>
    <row r="8329">
      <c r="U8329" s="72"/>
    </row>
    <row r="8330">
      <c r="U8330" s="72"/>
    </row>
    <row r="8331">
      <c r="U8331" s="72"/>
    </row>
    <row r="8332">
      <c r="U8332" s="72"/>
    </row>
    <row r="8333">
      <c r="U8333" s="72"/>
    </row>
    <row r="8334">
      <c r="U8334" s="72"/>
    </row>
    <row r="8335">
      <c r="U8335" s="72"/>
    </row>
    <row r="8336">
      <c r="U8336" s="72"/>
    </row>
    <row r="8337">
      <c r="U8337" s="72"/>
    </row>
    <row r="8338">
      <c r="U8338" s="72"/>
    </row>
    <row r="8339">
      <c r="U8339" s="72"/>
    </row>
    <row r="8340">
      <c r="U8340" s="72"/>
    </row>
    <row r="8341">
      <c r="U8341" s="72"/>
    </row>
    <row r="8342">
      <c r="U8342" s="72"/>
    </row>
    <row r="8343">
      <c r="U8343" s="72"/>
    </row>
    <row r="8344">
      <c r="U8344" s="72"/>
    </row>
    <row r="8345">
      <c r="U8345" s="72"/>
    </row>
    <row r="8346">
      <c r="U8346" s="72"/>
    </row>
    <row r="8347">
      <c r="U8347" s="72"/>
    </row>
    <row r="8348">
      <c r="U8348" s="72"/>
    </row>
    <row r="8349">
      <c r="U8349" s="72"/>
    </row>
    <row r="8350">
      <c r="U8350" s="72"/>
    </row>
    <row r="8351">
      <c r="U8351" s="72"/>
    </row>
    <row r="8352">
      <c r="U8352" s="72"/>
    </row>
    <row r="8353">
      <c r="U8353" s="72"/>
    </row>
    <row r="8354">
      <c r="U8354" s="72"/>
    </row>
    <row r="8355">
      <c r="U8355" s="72"/>
    </row>
    <row r="8356">
      <c r="U8356" s="72"/>
    </row>
    <row r="8357">
      <c r="U8357" s="72"/>
    </row>
    <row r="8358">
      <c r="U8358" s="72"/>
    </row>
    <row r="8359">
      <c r="U8359" s="72"/>
    </row>
    <row r="8360">
      <c r="U8360" s="72"/>
    </row>
    <row r="8361">
      <c r="U8361" s="72"/>
    </row>
    <row r="8362">
      <c r="U8362" s="72"/>
    </row>
    <row r="8363">
      <c r="U8363" s="72"/>
    </row>
    <row r="8364">
      <c r="U8364" s="72"/>
    </row>
    <row r="8365">
      <c r="U8365" s="72"/>
    </row>
    <row r="8366">
      <c r="U8366" s="72"/>
    </row>
    <row r="8367">
      <c r="U8367" s="72"/>
    </row>
    <row r="8368">
      <c r="U8368" s="72"/>
    </row>
    <row r="8369">
      <c r="U8369" s="72"/>
    </row>
    <row r="8370">
      <c r="U8370" s="72"/>
    </row>
    <row r="8371">
      <c r="U8371" s="72"/>
    </row>
    <row r="8372">
      <c r="U8372" s="72"/>
    </row>
    <row r="8373">
      <c r="U8373" s="72"/>
    </row>
    <row r="8374">
      <c r="U8374" s="72"/>
    </row>
    <row r="8375">
      <c r="U8375" s="72"/>
    </row>
    <row r="8376">
      <c r="U8376" s="72"/>
    </row>
    <row r="8377">
      <c r="U8377" s="72"/>
    </row>
    <row r="8378">
      <c r="U8378" s="72"/>
    </row>
    <row r="8379">
      <c r="U8379" s="72"/>
    </row>
    <row r="8380">
      <c r="U8380" s="72"/>
    </row>
    <row r="8381">
      <c r="U8381" s="72"/>
    </row>
    <row r="8382">
      <c r="U8382" s="72"/>
    </row>
    <row r="8383">
      <c r="U8383" s="72"/>
    </row>
    <row r="8384">
      <c r="U8384" s="72"/>
    </row>
    <row r="8385">
      <c r="U8385" s="72"/>
    </row>
    <row r="8386">
      <c r="U8386" s="72"/>
    </row>
    <row r="8387">
      <c r="U8387" s="72"/>
    </row>
    <row r="8388">
      <c r="U8388" s="72"/>
    </row>
    <row r="8389">
      <c r="U8389" s="72"/>
    </row>
    <row r="8390">
      <c r="U8390" s="72"/>
    </row>
    <row r="8391">
      <c r="U8391" s="72"/>
    </row>
    <row r="8392">
      <c r="U8392" s="72"/>
    </row>
    <row r="8393">
      <c r="U8393" s="72"/>
    </row>
    <row r="8394">
      <c r="U8394" s="72"/>
    </row>
    <row r="8395">
      <c r="U8395" s="72"/>
    </row>
    <row r="8396">
      <c r="U8396" s="72"/>
    </row>
    <row r="8397">
      <c r="U8397" s="72"/>
    </row>
    <row r="8398">
      <c r="U8398" s="72"/>
    </row>
    <row r="8399">
      <c r="U8399" s="72"/>
    </row>
    <row r="8400">
      <c r="U8400" s="72"/>
    </row>
    <row r="8401">
      <c r="U8401" s="72"/>
    </row>
    <row r="8402">
      <c r="U8402" s="72"/>
    </row>
    <row r="8403">
      <c r="U8403" s="72"/>
    </row>
    <row r="8404">
      <c r="U8404" s="72"/>
    </row>
    <row r="8405">
      <c r="U8405" s="72"/>
    </row>
    <row r="8406">
      <c r="U8406" s="72"/>
    </row>
    <row r="8407">
      <c r="U8407" s="72"/>
    </row>
    <row r="8408">
      <c r="U8408" s="72"/>
    </row>
    <row r="8409">
      <c r="U8409" s="72"/>
    </row>
    <row r="8410">
      <c r="U8410" s="72"/>
    </row>
    <row r="8411">
      <c r="U8411" s="72"/>
    </row>
    <row r="8412">
      <c r="U8412" s="72"/>
    </row>
    <row r="8413">
      <c r="U8413" s="72"/>
    </row>
    <row r="8414">
      <c r="U8414" s="72"/>
    </row>
    <row r="8415">
      <c r="U8415" s="72"/>
    </row>
    <row r="8416">
      <c r="U8416" s="72"/>
    </row>
    <row r="8417">
      <c r="U8417" s="72"/>
    </row>
    <row r="8418">
      <c r="U8418" s="72"/>
    </row>
    <row r="8419">
      <c r="U8419" s="72"/>
    </row>
    <row r="8420">
      <c r="U8420" s="72"/>
    </row>
    <row r="8421">
      <c r="U8421" s="72"/>
    </row>
    <row r="8422">
      <c r="U8422" s="72"/>
    </row>
    <row r="8423">
      <c r="U8423" s="72"/>
    </row>
    <row r="8424">
      <c r="U8424" s="72"/>
    </row>
    <row r="8425">
      <c r="U8425" s="72"/>
    </row>
    <row r="8426">
      <c r="U8426" s="72"/>
    </row>
    <row r="8427">
      <c r="U8427" s="72"/>
    </row>
    <row r="8428">
      <c r="U8428" s="72"/>
    </row>
    <row r="8429">
      <c r="U8429" s="72"/>
    </row>
    <row r="8430">
      <c r="U8430" s="72"/>
    </row>
    <row r="8431">
      <c r="U8431" s="72"/>
    </row>
    <row r="8432">
      <c r="U8432" s="72"/>
    </row>
    <row r="8433">
      <c r="U8433" s="72"/>
    </row>
    <row r="8434">
      <c r="U8434" s="72"/>
    </row>
    <row r="8435">
      <c r="U8435" s="72"/>
    </row>
    <row r="8436">
      <c r="U8436" s="72"/>
    </row>
    <row r="8437">
      <c r="U8437" s="72"/>
    </row>
    <row r="8438">
      <c r="U8438" s="72"/>
    </row>
    <row r="8439">
      <c r="U8439" s="72"/>
    </row>
    <row r="8440">
      <c r="U8440" s="72"/>
    </row>
    <row r="8441">
      <c r="U8441" s="72"/>
    </row>
    <row r="8442">
      <c r="U8442" s="72"/>
    </row>
    <row r="8443">
      <c r="U8443" s="72"/>
    </row>
    <row r="8444">
      <c r="U8444" s="72"/>
    </row>
    <row r="8445">
      <c r="U8445" s="72"/>
    </row>
    <row r="8446">
      <c r="U8446" s="72"/>
    </row>
    <row r="8447">
      <c r="U8447" s="72"/>
    </row>
    <row r="8448">
      <c r="U8448" s="72"/>
    </row>
    <row r="8449">
      <c r="U8449" s="72"/>
    </row>
    <row r="8450">
      <c r="U8450" s="72"/>
    </row>
    <row r="8451">
      <c r="U8451" s="72"/>
    </row>
    <row r="8452">
      <c r="U8452" s="72"/>
    </row>
    <row r="8453">
      <c r="U8453" s="72"/>
    </row>
    <row r="8454">
      <c r="U8454" s="72"/>
    </row>
    <row r="8455">
      <c r="U8455" s="72"/>
    </row>
    <row r="8456">
      <c r="U8456" s="72"/>
    </row>
    <row r="8457">
      <c r="U8457" s="72"/>
    </row>
    <row r="8458">
      <c r="U8458" s="72"/>
    </row>
    <row r="8459">
      <c r="U8459" s="72"/>
    </row>
    <row r="8460">
      <c r="U8460" s="72"/>
    </row>
    <row r="8461">
      <c r="U8461" s="72"/>
    </row>
    <row r="8462">
      <c r="U8462" s="72"/>
    </row>
    <row r="8463">
      <c r="U8463" s="72"/>
    </row>
    <row r="8464">
      <c r="U8464" s="72"/>
    </row>
    <row r="8465">
      <c r="U8465" s="72"/>
    </row>
    <row r="8466">
      <c r="U8466" s="72"/>
    </row>
    <row r="8467">
      <c r="U8467" s="72"/>
    </row>
    <row r="8468">
      <c r="U8468" s="72"/>
    </row>
    <row r="8469">
      <c r="U8469" s="72"/>
    </row>
    <row r="8470">
      <c r="U8470" s="72"/>
    </row>
    <row r="8471">
      <c r="U8471" s="72"/>
    </row>
    <row r="8472">
      <c r="U8472" s="72"/>
    </row>
    <row r="8473">
      <c r="U8473" s="72"/>
    </row>
    <row r="8474">
      <c r="U8474" s="72"/>
    </row>
    <row r="8475">
      <c r="U8475" s="72"/>
    </row>
    <row r="8476">
      <c r="U8476" s="72"/>
    </row>
    <row r="8477">
      <c r="U8477" s="72"/>
    </row>
    <row r="8478">
      <c r="U8478" s="72"/>
    </row>
    <row r="8479">
      <c r="U8479" s="72"/>
    </row>
    <row r="8480">
      <c r="U8480" s="72"/>
    </row>
    <row r="8481">
      <c r="U8481" s="72"/>
    </row>
    <row r="8482">
      <c r="U8482" s="72"/>
    </row>
    <row r="8483">
      <c r="U8483" s="72"/>
    </row>
    <row r="8484">
      <c r="U8484" s="72"/>
    </row>
    <row r="8485">
      <c r="U8485" s="72"/>
    </row>
    <row r="8486">
      <c r="U8486" s="72"/>
    </row>
    <row r="8487">
      <c r="U8487" s="72"/>
    </row>
    <row r="8488">
      <c r="U8488" s="72"/>
    </row>
    <row r="8489">
      <c r="U8489" s="72"/>
    </row>
    <row r="8490">
      <c r="U8490" s="72"/>
    </row>
    <row r="8491">
      <c r="U8491" s="72"/>
    </row>
    <row r="8492">
      <c r="U8492" s="72"/>
    </row>
    <row r="8493">
      <c r="U8493" s="72"/>
    </row>
    <row r="8494">
      <c r="U8494" s="72"/>
    </row>
    <row r="8495">
      <c r="U8495" s="72"/>
    </row>
    <row r="8496">
      <c r="U8496" s="72"/>
    </row>
    <row r="8497">
      <c r="U8497" s="72"/>
    </row>
    <row r="8498">
      <c r="U8498" s="72"/>
    </row>
    <row r="8499">
      <c r="U8499" s="72"/>
    </row>
    <row r="8500">
      <c r="U8500" s="72"/>
    </row>
    <row r="8501">
      <c r="U8501" s="72"/>
    </row>
    <row r="8502">
      <c r="U8502" s="72"/>
    </row>
    <row r="8503">
      <c r="U8503" s="72"/>
    </row>
    <row r="8504">
      <c r="U8504" s="72"/>
    </row>
    <row r="8505">
      <c r="U8505" s="72"/>
    </row>
    <row r="8506">
      <c r="U8506" s="72"/>
    </row>
    <row r="8507">
      <c r="U8507" s="72"/>
    </row>
    <row r="8508">
      <c r="U8508" s="72"/>
    </row>
    <row r="8509">
      <c r="U8509" s="72"/>
    </row>
    <row r="8510">
      <c r="U8510" s="72"/>
    </row>
    <row r="8511">
      <c r="U8511" s="72"/>
    </row>
    <row r="8512">
      <c r="U8512" s="72"/>
    </row>
    <row r="8513">
      <c r="U8513" s="72"/>
    </row>
    <row r="8514">
      <c r="U8514" s="72"/>
    </row>
    <row r="8515">
      <c r="U8515" s="72"/>
    </row>
    <row r="8516">
      <c r="U8516" s="72"/>
    </row>
    <row r="8517">
      <c r="U8517" s="72"/>
    </row>
    <row r="8518">
      <c r="U8518" s="72"/>
    </row>
    <row r="8519">
      <c r="U8519" s="72"/>
    </row>
    <row r="8520">
      <c r="U8520" s="72"/>
    </row>
    <row r="8521">
      <c r="U8521" s="72"/>
    </row>
    <row r="8522">
      <c r="U8522" s="72"/>
    </row>
    <row r="8523">
      <c r="U8523" s="72"/>
    </row>
    <row r="8524">
      <c r="U8524" s="72"/>
    </row>
    <row r="8525">
      <c r="U8525" s="72"/>
    </row>
    <row r="8526">
      <c r="U8526" s="72"/>
    </row>
    <row r="8527">
      <c r="U8527" s="72"/>
    </row>
    <row r="8528">
      <c r="U8528" s="72"/>
    </row>
    <row r="8529">
      <c r="U8529" s="72"/>
    </row>
    <row r="8530">
      <c r="U8530" s="72"/>
    </row>
    <row r="8531">
      <c r="U8531" s="72"/>
    </row>
    <row r="8532">
      <c r="U8532" s="72"/>
    </row>
    <row r="8533">
      <c r="U8533" s="72"/>
    </row>
    <row r="8534">
      <c r="U8534" s="72"/>
    </row>
    <row r="8535">
      <c r="U8535" s="72"/>
    </row>
    <row r="8536">
      <c r="U8536" s="72"/>
    </row>
    <row r="8537">
      <c r="U8537" s="72"/>
    </row>
    <row r="8538">
      <c r="U8538" s="72"/>
    </row>
    <row r="8539">
      <c r="U8539" s="72"/>
    </row>
    <row r="8540">
      <c r="U8540" s="72"/>
    </row>
    <row r="8541">
      <c r="U8541" s="72"/>
    </row>
    <row r="8542">
      <c r="U8542" s="72"/>
    </row>
    <row r="8543">
      <c r="U8543" s="72"/>
    </row>
    <row r="8544">
      <c r="U8544" s="72"/>
    </row>
    <row r="8545">
      <c r="U8545" s="72"/>
    </row>
    <row r="8546">
      <c r="U8546" s="72"/>
    </row>
    <row r="8547">
      <c r="U8547" s="72"/>
    </row>
    <row r="8548">
      <c r="U8548" s="72"/>
    </row>
    <row r="8549">
      <c r="U8549" s="72"/>
    </row>
    <row r="8550">
      <c r="U8550" s="72"/>
    </row>
    <row r="8551">
      <c r="U8551" s="72"/>
    </row>
    <row r="8552">
      <c r="U8552" s="72"/>
    </row>
    <row r="8553">
      <c r="U8553" s="72"/>
    </row>
    <row r="8554">
      <c r="U8554" s="72"/>
    </row>
    <row r="8555">
      <c r="U8555" s="72"/>
    </row>
    <row r="8556">
      <c r="U8556" s="72"/>
    </row>
    <row r="8557">
      <c r="U8557" s="72"/>
    </row>
    <row r="8558">
      <c r="U8558" s="72"/>
    </row>
    <row r="8559">
      <c r="U8559" s="72"/>
    </row>
    <row r="8560">
      <c r="U8560" s="72"/>
    </row>
    <row r="8561">
      <c r="U8561" s="72"/>
    </row>
    <row r="8562">
      <c r="U8562" s="72"/>
    </row>
    <row r="8563">
      <c r="U8563" s="72"/>
    </row>
    <row r="8564">
      <c r="U8564" s="72"/>
    </row>
    <row r="8565">
      <c r="U8565" s="72"/>
    </row>
    <row r="8566">
      <c r="U8566" s="72"/>
    </row>
    <row r="8567">
      <c r="U8567" s="72"/>
    </row>
    <row r="8568">
      <c r="U8568" s="72"/>
    </row>
    <row r="8569">
      <c r="U8569" s="72"/>
    </row>
    <row r="8570">
      <c r="U8570" s="72"/>
    </row>
    <row r="8571">
      <c r="U8571" s="72"/>
    </row>
    <row r="8572">
      <c r="U8572" s="72"/>
    </row>
    <row r="8573">
      <c r="U8573" s="72"/>
    </row>
    <row r="8574">
      <c r="U8574" s="72"/>
    </row>
    <row r="8575">
      <c r="U8575" s="72"/>
    </row>
    <row r="8576">
      <c r="U8576" s="72"/>
    </row>
    <row r="8577">
      <c r="U8577" s="72"/>
    </row>
    <row r="8578">
      <c r="U8578" s="72"/>
    </row>
    <row r="8579">
      <c r="U8579" s="72"/>
    </row>
    <row r="8580">
      <c r="U8580" s="72"/>
    </row>
    <row r="8581">
      <c r="U8581" s="72"/>
    </row>
    <row r="8582">
      <c r="U8582" s="72"/>
    </row>
    <row r="8583">
      <c r="U8583" s="72"/>
    </row>
    <row r="8584">
      <c r="U8584" s="72"/>
    </row>
    <row r="8585">
      <c r="U8585" s="72"/>
    </row>
    <row r="8586">
      <c r="U8586" s="72"/>
    </row>
    <row r="8587">
      <c r="U8587" s="72"/>
    </row>
    <row r="8588">
      <c r="U8588" s="72"/>
    </row>
    <row r="8589">
      <c r="U8589" s="72"/>
    </row>
    <row r="8590">
      <c r="U8590" s="72"/>
    </row>
    <row r="8591">
      <c r="U8591" s="72"/>
    </row>
    <row r="8592">
      <c r="U8592" s="72"/>
    </row>
    <row r="8593">
      <c r="U8593" s="72"/>
    </row>
    <row r="8594">
      <c r="U8594" s="72"/>
    </row>
    <row r="8595">
      <c r="U8595" s="72"/>
    </row>
    <row r="8596">
      <c r="U8596" s="72"/>
    </row>
    <row r="8597">
      <c r="U8597" s="72"/>
    </row>
    <row r="8598">
      <c r="U8598" s="72"/>
    </row>
    <row r="8599">
      <c r="U8599" s="72"/>
    </row>
    <row r="8600">
      <c r="U8600" s="72"/>
    </row>
    <row r="8601">
      <c r="U8601" s="72"/>
    </row>
    <row r="8602">
      <c r="U8602" s="72"/>
    </row>
    <row r="8603">
      <c r="U8603" s="72"/>
    </row>
    <row r="8604">
      <c r="U8604" s="72"/>
    </row>
    <row r="8605">
      <c r="U8605" s="72"/>
    </row>
    <row r="8606">
      <c r="U8606" s="72"/>
    </row>
    <row r="8607">
      <c r="U8607" s="72"/>
    </row>
    <row r="8608">
      <c r="U8608" s="72"/>
    </row>
    <row r="8609">
      <c r="U8609" s="72"/>
    </row>
    <row r="8610">
      <c r="U8610" s="72"/>
    </row>
    <row r="8611">
      <c r="U8611" s="72"/>
    </row>
    <row r="8612">
      <c r="U8612" s="72"/>
    </row>
    <row r="8613">
      <c r="U8613" s="72"/>
    </row>
    <row r="8614">
      <c r="U8614" s="72"/>
    </row>
    <row r="8615">
      <c r="U8615" s="72"/>
    </row>
    <row r="8616">
      <c r="U8616" s="72"/>
    </row>
    <row r="8617">
      <c r="U8617" s="72"/>
    </row>
    <row r="8618">
      <c r="U8618" s="72"/>
    </row>
    <row r="8619">
      <c r="U8619" s="72"/>
    </row>
    <row r="8620">
      <c r="U8620" s="72"/>
    </row>
    <row r="8621">
      <c r="U8621" s="72"/>
    </row>
    <row r="8622">
      <c r="U8622" s="72"/>
    </row>
    <row r="8623">
      <c r="U8623" s="72"/>
    </row>
    <row r="8624">
      <c r="U8624" s="72"/>
    </row>
    <row r="8625">
      <c r="U8625" s="72"/>
    </row>
    <row r="8626">
      <c r="U8626" s="72"/>
    </row>
    <row r="8627">
      <c r="U8627" s="72"/>
    </row>
    <row r="8628">
      <c r="U8628" s="72"/>
    </row>
    <row r="8629">
      <c r="U8629" s="72"/>
    </row>
    <row r="8630">
      <c r="U8630" s="72"/>
    </row>
    <row r="8631">
      <c r="U8631" s="72"/>
    </row>
    <row r="8632">
      <c r="U8632" s="72"/>
    </row>
    <row r="8633">
      <c r="U8633" s="72"/>
    </row>
    <row r="8634">
      <c r="U8634" s="72"/>
    </row>
    <row r="8635">
      <c r="U8635" s="72"/>
    </row>
    <row r="8636">
      <c r="U8636" s="72"/>
    </row>
    <row r="8637">
      <c r="U8637" s="72"/>
    </row>
    <row r="8638">
      <c r="U8638" s="72"/>
    </row>
    <row r="8639">
      <c r="U8639" s="72"/>
    </row>
    <row r="8640">
      <c r="U8640" s="72"/>
    </row>
    <row r="8641">
      <c r="U8641" s="72"/>
    </row>
    <row r="8642">
      <c r="U8642" s="72"/>
    </row>
    <row r="8643">
      <c r="U8643" s="72"/>
    </row>
    <row r="8644">
      <c r="U8644" s="72"/>
    </row>
    <row r="8645">
      <c r="U8645" s="72"/>
    </row>
    <row r="8646">
      <c r="U8646" s="72"/>
    </row>
    <row r="8647">
      <c r="U8647" s="72"/>
    </row>
    <row r="8648">
      <c r="U8648" s="72"/>
    </row>
    <row r="8649">
      <c r="U8649" s="72"/>
    </row>
    <row r="8650">
      <c r="U8650" s="72"/>
    </row>
    <row r="8651">
      <c r="U8651" s="72"/>
    </row>
    <row r="8652">
      <c r="U8652" s="72"/>
    </row>
    <row r="8653">
      <c r="U8653" s="72"/>
    </row>
    <row r="8654">
      <c r="U8654" s="72"/>
    </row>
    <row r="8655">
      <c r="U8655" s="72"/>
    </row>
    <row r="8656">
      <c r="U8656" s="72"/>
    </row>
    <row r="8657">
      <c r="U8657" s="72"/>
    </row>
    <row r="8658">
      <c r="U8658" s="72"/>
    </row>
    <row r="8659">
      <c r="U8659" s="72"/>
    </row>
    <row r="8660">
      <c r="U8660" s="72"/>
    </row>
    <row r="8661">
      <c r="U8661" s="72"/>
    </row>
    <row r="8662">
      <c r="U8662" s="72"/>
    </row>
    <row r="8663">
      <c r="U8663" s="72"/>
    </row>
    <row r="8664">
      <c r="U8664" s="72"/>
    </row>
    <row r="8665">
      <c r="U8665" s="72"/>
    </row>
    <row r="8666">
      <c r="U8666" s="72"/>
    </row>
    <row r="8667">
      <c r="U8667" s="72"/>
    </row>
    <row r="8668">
      <c r="U8668" s="72"/>
    </row>
    <row r="8669">
      <c r="U8669" s="72"/>
    </row>
    <row r="8670">
      <c r="U8670" s="72"/>
    </row>
    <row r="8671">
      <c r="U8671" s="72"/>
    </row>
    <row r="8672">
      <c r="U8672" s="72"/>
    </row>
    <row r="8673">
      <c r="U8673" s="72"/>
    </row>
    <row r="8674">
      <c r="U8674" s="72"/>
    </row>
    <row r="8675">
      <c r="U8675" s="72"/>
    </row>
    <row r="8676">
      <c r="U8676" s="72"/>
    </row>
    <row r="8677">
      <c r="U8677" s="72"/>
    </row>
    <row r="8678">
      <c r="U8678" s="72"/>
    </row>
    <row r="8679">
      <c r="U8679" s="72"/>
    </row>
    <row r="8680">
      <c r="U8680" s="72"/>
    </row>
    <row r="8681">
      <c r="U8681" s="72"/>
    </row>
    <row r="8682">
      <c r="U8682" s="72"/>
    </row>
    <row r="8683">
      <c r="U8683" s="72"/>
    </row>
    <row r="8684">
      <c r="U8684" s="72"/>
    </row>
    <row r="8685">
      <c r="U8685" s="72"/>
    </row>
    <row r="8686">
      <c r="U8686" s="72"/>
    </row>
    <row r="8687">
      <c r="U8687" s="72"/>
    </row>
    <row r="8688">
      <c r="U8688" s="72"/>
    </row>
    <row r="8689">
      <c r="U8689" s="72"/>
    </row>
    <row r="8690">
      <c r="U8690" s="72"/>
    </row>
    <row r="8691">
      <c r="U8691" s="72"/>
    </row>
    <row r="8692">
      <c r="U8692" s="72"/>
    </row>
    <row r="8693">
      <c r="U8693" s="72"/>
    </row>
    <row r="8694">
      <c r="U8694" s="72"/>
    </row>
    <row r="8695">
      <c r="U8695" s="72"/>
    </row>
    <row r="8696">
      <c r="U8696" s="72"/>
    </row>
    <row r="8697">
      <c r="U8697" s="72"/>
    </row>
    <row r="8698">
      <c r="U8698" s="72"/>
    </row>
    <row r="8699">
      <c r="U8699" s="72"/>
    </row>
    <row r="8700">
      <c r="U8700" s="72"/>
    </row>
    <row r="8701">
      <c r="U8701" s="72"/>
    </row>
    <row r="8702">
      <c r="U8702" s="72"/>
    </row>
    <row r="8703">
      <c r="U8703" s="72"/>
    </row>
    <row r="8704">
      <c r="U8704" s="72"/>
    </row>
    <row r="8705">
      <c r="U8705" s="72"/>
    </row>
    <row r="8706">
      <c r="U8706" s="72"/>
    </row>
    <row r="8707">
      <c r="U8707" s="72"/>
    </row>
    <row r="8708">
      <c r="U8708" s="72"/>
    </row>
    <row r="8709">
      <c r="U8709" s="72"/>
    </row>
    <row r="8710">
      <c r="U8710" s="72"/>
    </row>
    <row r="8711">
      <c r="U8711" s="72"/>
    </row>
    <row r="8712">
      <c r="U8712" s="72"/>
    </row>
    <row r="8713">
      <c r="U8713" s="72"/>
    </row>
    <row r="8714">
      <c r="U8714" s="72"/>
    </row>
    <row r="8715">
      <c r="U8715" s="72"/>
    </row>
    <row r="8716">
      <c r="U8716" s="72"/>
    </row>
    <row r="8717">
      <c r="U8717" s="72"/>
    </row>
    <row r="8718">
      <c r="U8718" s="72"/>
    </row>
    <row r="8719">
      <c r="U8719" s="72"/>
    </row>
    <row r="8720">
      <c r="U8720" s="72"/>
    </row>
    <row r="8721">
      <c r="U8721" s="72"/>
    </row>
    <row r="8722">
      <c r="U8722" s="72"/>
    </row>
    <row r="8723">
      <c r="U8723" s="72"/>
    </row>
    <row r="8724">
      <c r="U8724" s="72"/>
    </row>
    <row r="8725">
      <c r="U8725" s="72"/>
    </row>
    <row r="8726">
      <c r="U8726" s="72"/>
    </row>
    <row r="8727">
      <c r="U8727" s="72"/>
    </row>
    <row r="8728">
      <c r="U8728" s="72"/>
    </row>
    <row r="8729">
      <c r="U8729" s="72"/>
    </row>
    <row r="8730">
      <c r="U8730" s="72"/>
    </row>
    <row r="8731">
      <c r="U8731" s="72"/>
    </row>
    <row r="8732">
      <c r="U8732" s="72"/>
    </row>
    <row r="8733">
      <c r="U8733" s="72"/>
    </row>
    <row r="8734">
      <c r="U8734" s="72"/>
    </row>
    <row r="8735">
      <c r="U8735" s="72"/>
    </row>
    <row r="8736">
      <c r="U8736" s="72"/>
    </row>
    <row r="8737">
      <c r="U8737" s="72"/>
    </row>
    <row r="8738">
      <c r="U8738" s="72"/>
    </row>
    <row r="8739">
      <c r="U8739" s="72"/>
    </row>
    <row r="8740">
      <c r="U8740" s="72"/>
    </row>
    <row r="8741">
      <c r="U8741" s="72"/>
    </row>
    <row r="8742">
      <c r="U8742" s="72"/>
    </row>
    <row r="8743">
      <c r="U8743" s="72"/>
    </row>
    <row r="8744">
      <c r="U8744" s="72"/>
    </row>
    <row r="8745">
      <c r="U8745" s="72"/>
    </row>
    <row r="8746">
      <c r="U8746" s="72"/>
    </row>
    <row r="8747">
      <c r="U8747" s="72"/>
    </row>
    <row r="8748">
      <c r="U8748" s="72"/>
    </row>
    <row r="8749">
      <c r="U8749" s="72"/>
    </row>
    <row r="8750">
      <c r="U8750" s="72"/>
    </row>
    <row r="8751">
      <c r="U8751" s="72"/>
    </row>
    <row r="8752">
      <c r="U8752" s="72"/>
    </row>
    <row r="8753">
      <c r="U8753" s="72"/>
    </row>
    <row r="8754">
      <c r="U8754" s="72"/>
    </row>
    <row r="8755">
      <c r="U8755" s="72"/>
    </row>
    <row r="8756">
      <c r="U8756" s="72"/>
    </row>
    <row r="8757">
      <c r="U8757" s="72"/>
    </row>
    <row r="8758">
      <c r="U8758" s="72"/>
    </row>
    <row r="8759">
      <c r="U8759" s="72"/>
    </row>
    <row r="8760">
      <c r="U8760" s="72"/>
    </row>
    <row r="8761">
      <c r="U8761" s="72"/>
    </row>
    <row r="8762">
      <c r="U8762" s="72"/>
    </row>
    <row r="8763">
      <c r="U8763" s="72"/>
    </row>
    <row r="8764">
      <c r="U8764" s="72"/>
    </row>
    <row r="8765">
      <c r="U8765" s="72"/>
    </row>
    <row r="8766">
      <c r="U8766" s="72"/>
    </row>
    <row r="8767">
      <c r="U8767" s="72"/>
    </row>
    <row r="8768">
      <c r="U8768" s="72"/>
    </row>
    <row r="8769">
      <c r="U8769" s="72"/>
    </row>
    <row r="8770">
      <c r="U8770" s="72"/>
    </row>
    <row r="8771">
      <c r="U8771" s="72"/>
    </row>
    <row r="8772">
      <c r="U8772" s="72"/>
    </row>
    <row r="8773">
      <c r="U8773" s="72"/>
    </row>
    <row r="8774">
      <c r="U8774" s="72"/>
    </row>
    <row r="8775">
      <c r="U8775" s="72"/>
    </row>
    <row r="8776">
      <c r="U8776" s="72"/>
    </row>
    <row r="8777">
      <c r="U8777" s="72"/>
    </row>
    <row r="8778">
      <c r="U8778" s="72"/>
    </row>
    <row r="8779">
      <c r="U8779" s="72"/>
    </row>
    <row r="8780">
      <c r="U8780" s="72"/>
    </row>
    <row r="8781">
      <c r="U8781" s="72"/>
    </row>
    <row r="8782">
      <c r="U8782" s="72"/>
    </row>
    <row r="8783">
      <c r="U8783" s="72"/>
    </row>
    <row r="8784">
      <c r="U8784" s="72"/>
    </row>
    <row r="8785">
      <c r="U8785" s="72"/>
    </row>
    <row r="8786">
      <c r="U8786" s="72"/>
    </row>
    <row r="8787">
      <c r="U8787" s="72"/>
    </row>
    <row r="8788">
      <c r="U8788" s="72"/>
    </row>
    <row r="8789">
      <c r="U8789" s="72"/>
    </row>
    <row r="8790">
      <c r="U8790" s="72"/>
    </row>
    <row r="8791">
      <c r="U8791" s="72"/>
    </row>
    <row r="8792">
      <c r="U8792" s="72"/>
    </row>
    <row r="8793">
      <c r="U8793" s="72"/>
    </row>
    <row r="8794">
      <c r="U8794" s="72"/>
    </row>
    <row r="8795">
      <c r="U8795" s="72"/>
    </row>
    <row r="8796">
      <c r="U8796" s="72"/>
    </row>
    <row r="8797">
      <c r="U8797" s="72"/>
    </row>
    <row r="8798">
      <c r="U8798" s="72"/>
    </row>
    <row r="8799">
      <c r="U8799" s="72"/>
    </row>
    <row r="8800">
      <c r="U8800" s="72"/>
    </row>
    <row r="8801">
      <c r="U8801" s="72"/>
    </row>
    <row r="8802">
      <c r="U8802" s="72"/>
    </row>
    <row r="8803">
      <c r="U8803" s="72"/>
    </row>
    <row r="8804">
      <c r="U8804" s="72"/>
    </row>
    <row r="8805">
      <c r="U8805" s="72"/>
    </row>
    <row r="8806">
      <c r="U8806" s="72"/>
    </row>
    <row r="8807">
      <c r="U8807" s="72"/>
    </row>
    <row r="8808">
      <c r="U8808" s="72"/>
    </row>
    <row r="8809">
      <c r="U8809" s="72"/>
    </row>
    <row r="8810">
      <c r="U8810" s="72"/>
    </row>
    <row r="8811">
      <c r="U8811" s="72"/>
    </row>
    <row r="8812">
      <c r="U8812" s="72"/>
    </row>
    <row r="8813">
      <c r="U8813" s="72"/>
    </row>
    <row r="8814">
      <c r="U8814" s="72"/>
    </row>
    <row r="8815">
      <c r="U8815" s="72"/>
    </row>
    <row r="8816">
      <c r="U8816" s="72"/>
    </row>
    <row r="8817">
      <c r="U8817" s="72"/>
    </row>
    <row r="8818">
      <c r="U8818" s="72"/>
    </row>
    <row r="8819">
      <c r="U8819" s="72"/>
    </row>
    <row r="8820">
      <c r="U8820" s="72"/>
    </row>
    <row r="8821">
      <c r="U8821" s="72"/>
    </row>
    <row r="8822">
      <c r="U8822" s="72"/>
    </row>
    <row r="8823">
      <c r="U8823" s="72"/>
    </row>
    <row r="8824">
      <c r="U8824" s="72"/>
    </row>
    <row r="8825">
      <c r="U8825" s="72"/>
    </row>
    <row r="8826">
      <c r="U8826" s="72"/>
    </row>
    <row r="8827">
      <c r="U8827" s="72"/>
    </row>
    <row r="8828">
      <c r="U8828" s="72"/>
    </row>
    <row r="8829">
      <c r="U8829" s="72"/>
    </row>
    <row r="8830">
      <c r="U8830" s="72"/>
    </row>
    <row r="8831">
      <c r="U8831" s="72"/>
    </row>
    <row r="8832">
      <c r="U8832" s="72"/>
    </row>
    <row r="8833">
      <c r="U8833" s="72"/>
    </row>
    <row r="8834">
      <c r="U8834" s="72"/>
    </row>
    <row r="8835">
      <c r="U8835" s="72"/>
    </row>
    <row r="8836">
      <c r="U8836" s="72"/>
    </row>
    <row r="8837">
      <c r="U8837" s="72"/>
    </row>
    <row r="8838">
      <c r="U8838" s="72"/>
    </row>
    <row r="8839">
      <c r="U8839" s="72"/>
    </row>
    <row r="8840">
      <c r="U8840" s="72"/>
    </row>
    <row r="8841">
      <c r="U8841" s="72"/>
    </row>
    <row r="8842">
      <c r="U8842" s="72"/>
    </row>
    <row r="8843">
      <c r="U8843" s="72"/>
    </row>
    <row r="8844">
      <c r="U8844" s="72"/>
    </row>
    <row r="8845">
      <c r="U8845" s="72"/>
    </row>
    <row r="8846">
      <c r="U8846" s="72"/>
    </row>
    <row r="8847">
      <c r="U8847" s="72"/>
    </row>
    <row r="8848">
      <c r="U8848" s="72"/>
    </row>
    <row r="8849">
      <c r="U8849" s="72"/>
    </row>
    <row r="8850">
      <c r="U8850" s="72"/>
    </row>
    <row r="8851">
      <c r="U8851" s="72"/>
    </row>
    <row r="8852">
      <c r="U8852" s="72"/>
    </row>
    <row r="8853">
      <c r="U8853" s="72"/>
    </row>
    <row r="8854">
      <c r="U8854" s="72"/>
    </row>
    <row r="8855">
      <c r="U8855" s="72"/>
    </row>
    <row r="8856">
      <c r="U8856" s="72"/>
    </row>
    <row r="8857">
      <c r="U8857" s="72"/>
    </row>
    <row r="8858">
      <c r="U8858" s="72"/>
    </row>
    <row r="8859">
      <c r="U8859" s="72"/>
    </row>
    <row r="8860">
      <c r="U8860" s="72"/>
    </row>
    <row r="8861">
      <c r="U8861" s="72"/>
    </row>
    <row r="8862">
      <c r="U8862" s="72"/>
    </row>
    <row r="8863">
      <c r="U8863" s="72"/>
    </row>
    <row r="8864">
      <c r="U8864" s="72"/>
    </row>
    <row r="8865">
      <c r="U8865" s="72"/>
    </row>
    <row r="8866">
      <c r="U8866" s="72"/>
    </row>
    <row r="8867">
      <c r="U8867" s="72"/>
    </row>
    <row r="8868">
      <c r="U8868" s="72"/>
    </row>
    <row r="8869">
      <c r="U8869" s="72"/>
    </row>
    <row r="8870">
      <c r="U8870" s="72"/>
    </row>
    <row r="8871">
      <c r="U8871" s="72"/>
    </row>
    <row r="8872">
      <c r="U8872" s="72"/>
    </row>
    <row r="8873">
      <c r="U8873" s="72"/>
    </row>
    <row r="8874">
      <c r="U8874" s="72"/>
    </row>
    <row r="8875">
      <c r="U8875" s="72"/>
    </row>
    <row r="8876">
      <c r="U8876" s="72"/>
    </row>
    <row r="8877">
      <c r="U8877" s="72"/>
    </row>
    <row r="8878">
      <c r="U8878" s="72"/>
    </row>
    <row r="8879">
      <c r="U8879" s="72"/>
    </row>
    <row r="8880">
      <c r="U8880" s="72"/>
    </row>
    <row r="8881">
      <c r="U8881" s="72"/>
    </row>
    <row r="8882">
      <c r="U8882" s="72"/>
    </row>
    <row r="8883">
      <c r="U8883" s="72"/>
    </row>
    <row r="8884">
      <c r="U8884" s="72"/>
    </row>
    <row r="8885">
      <c r="U8885" s="72"/>
    </row>
    <row r="8886">
      <c r="U8886" s="72"/>
    </row>
    <row r="8887">
      <c r="U8887" s="72"/>
    </row>
    <row r="8888">
      <c r="U8888" s="72"/>
    </row>
    <row r="8889">
      <c r="U8889" s="72"/>
    </row>
    <row r="8890">
      <c r="U8890" s="72"/>
    </row>
    <row r="8891">
      <c r="U8891" s="72"/>
    </row>
    <row r="8892">
      <c r="U8892" s="72"/>
    </row>
    <row r="8893">
      <c r="U8893" s="72"/>
    </row>
    <row r="8894">
      <c r="U8894" s="72"/>
    </row>
    <row r="8895">
      <c r="U8895" s="72"/>
    </row>
    <row r="8896">
      <c r="U8896" s="72"/>
    </row>
    <row r="8897">
      <c r="U8897" s="72"/>
    </row>
    <row r="8898">
      <c r="U8898" s="72"/>
    </row>
    <row r="8899">
      <c r="U8899" s="72"/>
    </row>
    <row r="8900">
      <c r="U8900" s="72"/>
    </row>
    <row r="8901">
      <c r="U8901" s="72"/>
    </row>
    <row r="8902">
      <c r="U8902" s="72"/>
    </row>
    <row r="8903">
      <c r="U8903" s="72"/>
    </row>
    <row r="8904">
      <c r="U8904" s="72"/>
    </row>
    <row r="8905">
      <c r="U8905" s="72"/>
    </row>
    <row r="8906">
      <c r="U8906" s="72"/>
    </row>
    <row r="8907">
      <c r="U8907" s="72"/>
    </row>
    <row r="8908">
      <c r="U8908" s="72"/>
    </row>
    <row r="8909">
      <c r="U8909" s="72"/>
    </row>
    <row r="8910">
      <c r="U8910" s="72"/>
    </row>
    <row r="8911">
      <c r="U8911" s="72"/>
    </row>
    <row r="8912">
      <c r="U8912" s="72"/>
    </row>
    <row r="8913">
      <c r="U8913" s="72"/>
    </row>
    <row r="8914">
      <c r="U8914" s="72"/>
    </row>
    <row r="8915">
      <c r="U8915" s="72"/>
    </row>
    <row r="8916">
      <c r="U8916" s="72"/>
    </row>
    <row r="8917">
      <c r="U8917" s="72"/>
    </row>
    <row r="8918">
      <c r="U8918" s="72"/>
    </row>
    <row r="8919">
      <c r="U8919" s="72"/>
    </row>
    <row r="8920">
      <c r="U8920" s="72"/>
    </row>
    <row r="8921">
      <c r="U8921" s="72"/>
    </row>
    <row r="8922">
      <c r="U8922" s="72"/>
    </row>
    <row r="8923">
      <c r="U8923" s="72"/>
    </row>
    <row r="8924">
      <c r="U8924" s="72"/>
    </row>
    <row r="8925">
      <c r="U8925" s="72"/>
    </row>
    <row r="8926">
      <c r="U8926" s="72"/>
    </row>
    <row r="8927">
      <c r="U8927" s="72"/>
    </row>
    <row r="8928">
      <c r="U8928" s="72"/>
    </row>
    <row r="8929">
      <c r="U8929" s="72"/>
    </row>
    <row r="8930">
      <c r="U8930" s="72"/>
    </row>
    <row r="8931">
      <c r="U8931" s="72"/>
    </row>
    <row r="8932">
      <c r="U8932" s="72"/>
    </row>
    <row r="8933">
      <c r="U8933" s="72"/>
    </row>
    <row r="8934">
      <c r="U8934" s="72"/>
    </row>
    <row r="8935">
      <c r="U8935" s="72"/>
    </row>
    <row r="8936">
      <c r="U8936" s="72"/>
    </row>
    <row r="8937">
      <c r="U8937" s="72"/>
    </row>
    <row r="8938">
      <c r="U8938" s="72"/>
    </row>
    <row r="8939">
      <c r="U8939" s="72"/>
    </row>
    <row r="8940">
      <c r="U8940" s="72"/>
    </row>
    <row r="8941">
      <c r="U8941" s="72"/>
    </row>
    <row r="8942">
      <c r="U8942" s="72"/>
    </row>
    <row r="8943">
      <c r="U8943" s="72"/>
    </row>
    <row r="8944">
      <c r="U8944" s="72"/>
    </row>
    <row r="8945">
      <c r="U8945" s="72"/>
    </row>
    <row r="8946">
      <c r="U8946" s="72"/>
    </row>
    <row r="8947">
      <c r="U8947" s="72"/>
    </row>
    <row r="8948">
      <c r="U8948" s="72"/>
    </row>
    <row r="8949">
      <c r="U8949" s="72"/>
    </row>
    <row r="8950">
      <c r="U8950" s="72"/>
    </row>
    <row r="8951">
      <c r="U8951" s="72"/>
    </row>
    <row r="8952">
      <c r="U8952" s="72"/>
    </row>
    <row r="8953">
      <c r="U8953" s="72"/>
    </row>
    <row r="8954">
      <c r="U8954" s="72"/>
    </row>
    <row r="8955">
      <c r="U8955" s="72"/>
    </row>
    <row r="8956">
      <c r="U8956" s="72"/>
    </row>
    <row r="8957">
      <c r="U8957" s="72"/>
    </row>
    <row r="8958">
      <c r="U8958" s="72"/>
    </row>
    <row r="8959">
      <c r="U8959" s="72"/>
    </row>
    <row r="8960">
      <c r="U8960" s="72"/>
    </row>
    <row r="8961">
      <c r="U8961" s="72"/>
    </row>
    <row r="8962">
      <c r="U8962" s="72"/>
    </row>
    <row r="8963">
      <c r="U8963" s="72"/>
    </row>
    <row r="8964">
      <c r="U8964" s="72"/>
    </row>
    <row r="8965">
      <c r="U8965" s="72"/>
    </row>
    <row r="8966">
      <c r="U8966" s="72"/>
    </row>
    <row r="8967">
      <c r="U8967" s="72"/>
    </row>
    <row r="8968">
      <c r="U8968" s="72"/>
    </row>
    <row r="8969">
      <c r="U8969" s="72"/>
    </row>
    <row r="8970">
      <c r="U8970" s="72"/>
    </row>
    <row r="8971">
      <c r="U8971" s="72"/>
    </row>
    <row r="8972">
      <c r="U8972" s="72"/>
    </row>
    <row r="8973">
      <c r="U8973" s="72"/>
    </row>
    <row r="8974">
      <c r="U8974" s="72"/>
    </row>
    <row r="8975">
      <c r="U8975" s="72"/>
    </row>
    <row r="8976">
      <c r="U8976" s="72"/>
    </row>
    <row r="8977">
      <c r="U8977" s="72"/>
    </row>
    <row r="8978">
      <c r="U8978" s="72"/>
    </row>
    <row r="8979">
      <c r="U8979" s="72"/>
    </row>
    <row r="8980">
      <c r="U8980" s="72"/>
    </row>
    <row r="8981">
      <c r="U8981" s="72"/>
    </row>
    <row r="8982">
      <c r="U8982" s="72"/>
    </row>
    <row r="8983">
      <c r="U8983" s="72"/>
    </row>
    <row r="8984">
      <c r="U8984" s="72"/>
    </row>
    <row r="8985">
      <c r="U8985" s="72"/>
    </row>
    <row r="8986">
      <c r="U8986" s="72"/>
    </row>
    <row r="8987">
      <c r="U8987" s="72"/>
    </row>
    <row r="8988">
      <c r="U8988" s="72"/>
    </row>
    <row r="8989">
      <c r="U8989" s="72"/>
    </row>
    <row r="8990">
      <c r="U8990" s="72"/>
    </row>
    <row r="8991">
      <c r="U8991" s="72"/>
    </row>
    <row r="8992">
      <c r="U8992" s="72"/>
    </row>
    <row r="8993">
      <c r="U8993" s="72"/>
    </row>
    <row r="8994">
      <c r="U8994" s="72"/>
    </row>
    <row r="8995">
      <c r="U8995" s="72"/>
    </row>
    <row r="8996">
      <c r="U8996" s="72"/>
    </row>
    <row r="8997">
      <c r="U8997" s="72"/>
    </row>
    <row r="8998">
      <c r="U8998" s="72"/>
    </row>
    <row r="8999">
      <c r="U8999" s="72"/>
    </row>
    <row r="9000">
      <c r="U9000" s="72"/>
    </row>
    <row r="9001">
      <c r="U9001" s="72"/>
    </row>
    <row r="9002">
      <c r="U9002" s="72"/>
    </row>
    <row r="9003">
      <c r="U9003" s="72"/>
    </row>
    <row r="9004">
      <c r="U9004" s="72"/>
    </row>
    <row r="9005">
      <c r="U9005" s="72"/>
    </row>
    <row r="9006">
      <c r="U9006" s="72"/>
    </row>
    <row r="9007">
      <c r="U9007" s="72"/>
    </row>
    <row r="9008">
      <c r="U9008" s="72"/>
    </row>
    <row r="9009">
      <c r="U9009" s="72"/>
    </row>
    <row r="9010">
      <c r="U9010" s="72"/>
    </row>
    <row r="9011">
      <c r="U9011" s="72"/>
    </row>
    <row r="9012">
      <c r="U9012" s="72"/>
    </row>
    <row r="9013">
      <c r="U9013" s="72"/>
    </row>
    <row r="9014">
      <c r="U9014" s="72"/>
    </row>
    <row r="9015">
      <c r="U9015" s="72"/>
    </row>
    <row r="9016">
      <c r="U9016" s="72"/>
    </row>
    <row r="9017">
      <c r="U9017" s="72"/>
    </row>
    <row r="9018">
      <c r="U9018" s="72"/>
    </row>
    <row r="9019">
      <c r="U9019" s="72"/>
    </row>
    <row r="9020">
      <c r="U9020" s="72"/>
    </row>
    <row r="9021">
      <c r="U9021" s="72"/>
    </row>
    <row r="9022">
      <c r="U9022" s="72"/>
    </row>
    <row r="9023">
      <c r="U9023" s="72"/>
    </row>
    <row r="9024">
      <c r="U9024" s="72"/>
    </row>
    <row r="9025">
      <c r="U9025" s="72"/>
    </row>
    <row r="9026">
      <c r="U9026" s="72"/>
    </row>
    <row r="9027">
      <c r="U9027" s="72"/>
    </row>
    <row r="9028">
      <c r="U9028" s="72"/>
    </row>
    <row r="9029">
      <c r="U9029" s="72"/>
    </row>
    <row r="9030">
      <c r="U9030" s="72"/>
    </row>
    <row r="9031">
      <c r="U9031" s="72"/>
    </row>
    <row r="9032">
      <c r="U9032" s="72"/>
    </row>
    <row r="9033">
      <c r="U9033" s="72"/>
    </row>
    <row r="9034">
      <c r="U9034" s="72"/>
    </row>
    <row r="9035">
      <c r="U9035" s="72"/>
    </row>
    <row r="9036">
      <c r="U9036" s="72"/>
    </row>
    <row r="9037">
      <c r="U9037" s="72"/>
    </row>
    <row r="9038">
      <c r="U9038" s="72"/>
    </row>
    <row r="9039">
      <c r="U9039" s="72"/>
    </row>
    <row r="9040">
      <c r="U9040" s="72"/>
    </row>
    <row r="9041">
      <c r="U9041" s="72"/>
    </row>
    <row r="9042">
      <c r="U9042" s="72"/>
    </row>
    <row r="9043">
      <c r="U9043" s="72"/>
    </row>
    <row r="9044">
      <c r="U9044" s="72"/>
    </row>
    <row r="9045">
      <c r="U9045" s="72"/>
    </row>
    <row r="9046">
      <c r="U9046" s="72"/>
    </row>
    <row r="9047">
      <c r="U9047" s="72"/>
    </row>
    <row r="9048">
      <c r="U9048" s="72"/>
    </row>
    <row r="9049">
      <c r="U9049" s="72"/>
    </row>
    <row r="9050">
      <c r="U9050" s="72"/>
    </row>
    <row r="9051">
      <c r="U9051" s="72"/>
    </row>
    <row r="9052">
      <c r="U9052" s="72"/>
    </row>
    <row r="9053">
      <c r="U9053" s="72"/>
    </row>
    <row r="9054">
      <c r="U9054" s="72"/>
    </row>
    <row r="9055">
      <c r="U9055" s="72"/>
    </row>
    <row r="9056">
      <c r="U9056" s="72"/>
    </row>
    <row r="9057">
      <c r="U9057" s="72"/>
    </row>
    <row r="9058">
      <c r="U9058" s="72"/>
    </row>
    <row r="9059">
      <c r="U9059" s="72"/>
    </row>
    <row r="9060">
      <c r="U9060" s="72"/>
    </row>
    <row r="9061">
      <c r="U9061" s="72"/>
    </row>
    <row r="9062">
      <c r="U9062" s="72"/>
    </row>
    <row r="9063">
      <c r="U9063" s="72"/>
    </row>
    <row r="9064">
      <c r="U9064" s="72"/>
    </row>
    <row r="9065">
      <c r="U9065" s="72"/>
    </row>
    <row r="9066">
      <c r="U9066" s="72"/>
    </row>
    <row r="9067">
      <c r="U9067" s="72"/>
    </row>
    <row r="9068">
      <c r="U9068" s="72"/>
    </row>
    <row r="9069">
      <c r="U9069" s="72"/>
    </row>
    <row r="9070">
      <c r="U9070" s="72"/>
    </row>
    <row r="9071">
      <c r="U9071" s="72"/>
    </row>
    <row r="9072">
      <c r="U9072" s="72"/>
    </row>
    <row r="9073">
      <c r="U9073" s="72"/>
    </row>
    <row r="9074">
      <c r="U9074" s="72"/>
    </row>
    <row r="9075">
      <c r="U9075" s="72"/>
    </row>
    <row r="9076">
      <c r="U9076" s="72"/>
    </row>
    <row r="9077">
      <c r="U9077" s="72"/>
    </row>
    <row r="9078">
      <c r="U9078" s="72"/>
    </row>
    <row r="9079">
      <c r="U9079" s="72"/>
    </row>
    <row r="9080">
      <c r="U9080" s="72"/>
    </row>
    <row r="9081">
      <c r="U9081" s="72"/>
    </row>
    <row r="9082">
      <c r="U9082" s="72"/>
    </row>
    <row r="9083">
      <c r="U9083" s="72"/>
    </row>
    <row r="9084">
      <c r="U9084" s="72"/>
    </row>
    <row r="9085">
      <c r="U9085" s="72"/>
    </row>
    <row r="9086">
      <c r="U9086" s="72"/>
    </row>
    <row r="9087">
      <c r="U9087" s="72"/>
    </row>
    <row r="9088">
      <c r="U9088" s="72"/>
    </row>
    <row r="9089">
      <c r="U9089" s="72"/>
    </row>
    <row r="9090">
      <c r="U9090" s="72"/>
    </row>
    <row r="9091">
      <c r="U9091" s="72"/>
    </row>
    <row r="9092">
      <c r="U9092" s="72"/>
    </row>
    <row r="9093">
      <c r="U9093" s="72"/>
    </row>
    <row r="9094">
      <c r="U9094" s="72"/>
    </row>
    <row r="9095">
      <c r="U9095" s="72"/>
    </row>
    <row r="9096">
      <c r="U9096" s="72"/>
    </row>
    <row r="9097">
      <c r="U9097" s="72"/>
    </row>
    <row r="9098">
      <c r="U9098" s="72"/>
    </row>
    <row r="9099">
      <c r="U9099" s="72"/>
    </row>
    <row r="9100">
      <c r="U9100" s="72"/>
    </row>
    <row r="9101">
      <c r="U9101" s="72"/>
    </row>
    <row r="9102">
      <c r="U9102" s="72"/>
    </row>
    <row r="9103">
      <c r="U9103" s="72"/>
    </row>
    <row r="9104">
      <c r="U9104" s="72"/>
    </row>
    <row r="9105">
      <c r="U9105" s="72"/>
    </row>
    <row r="9106">
      <c r="U9106" s="72"/>
    </row>
    <row r="9107">
      <c r="U9107" s="72"/>
    </row>
    <row r="9108">
      <c r="U9108" s="72"/>
    </row>
    <row r="9109">
      <c r="U9109" s="72"/>
    </row>
    <row r="9110">
      <c r="U9110" s="72"/>
    </row>
    <row r="9111">
      <c r="U9111" s="72"/>
    </row>
    <row r="9112">
      <c r="U9112" s="72"/>
    </row>
    <row r="9113">
      <c r="U9113" s="72"/>
    </row>
    <row r="9114">
      <c r="U9114" s="72"/>
    </row>
    <row r="9115">
      <c r="U9115" s="72"/>
    </row>
    <row r="9116">
      <c r="U9116" s="72"/>
    </row>
    <row r="9117">
      <c r="U9117" s="72"/>
    </row>
    <row r="9118">
      <c r="U9118" s="72"/>
    </row>
    <row r="9119">
      <c r="U9119" s="72"/>
    </row>
    <row r="9120">
      <c r="U9120" s="72"/>
    </row>
    <row r="9121">
      <c r="U9121" s="72"/>
    </row>
    <row r="9122">
      <c r="U9122" s="72"/>
    </row>
    <row r="9123">
      <c r="U9123" s="72"/>
    </row>
    <row r="9124">
      <c r="U9124" s="72"/>
    </row>
    <row r="9125">
      <c r="U9125" s="72"/>
    </row>
    <row r="9126">
      <c r="U9126" s="72"/>
    </row>
    <row r="9127">
      <c r="U9127" s="72"/>
    </row>
    <row r="9128">
      <c r="U9128" s="72"/>
    </row>
    <row r="9129">
      <c r="U9129" s="72"/>
    </row>
    <row r="9130">
      <c r="U9130" s="72"/>
    </row>
    <row r="9131">
      <c r="U9131" s="72"/>
    </row>
    <row r="9132">
      <c r="U9132" s="72"/>
    </row>
    <row r="9133">
      <c r="U9133" s="72"/>
    </row>
    <row r="9134">
      <c r="U9134" s="72"/>
    </row>
    <row r="9135">
      <c r="U9135" s="72"/>
    </row>
    <row r="9136">
      <c r="U9136" s="72"/>
    </row>
    <row r="9137">
      <c r="U9137" s="72"/>
    </row>
    <row r="9138">
      <c r="U9138" s="72"/>
    </row>
    <row r="9139">
      <c r="U9139" s="72"/>
    </row>
    <row r="9140">
      <c r="U9140" s="72"/>
    </row>
    <row r="9141">
      <c r="U9141" s="72"/>
    </row>
    <row r="9142">
      <c r="U9142" s="72"/>
    </row>
    <row r="9143">
      <c r="U9143" s="72"/>
    </row>
    <row r="9144">
      <c r="U9144" s="72"/>
    </row>
    <row r="9145">
      <c r="U9145" s="72"/>
    </row>
    <row r="9146">
      <c r="U9146" s="72"/>
    </row>
    <row r="9147">
      <c r="U9147" s="72"/>
    </row>
    <row r="9148">
      <c r="U9148" s="72"/>
    </row>
    <row r="9149">
      <c r="U9149" s="72"/>
    </row>
    <row r="9150">
      <c r="U9150" s="72"/>
    </row>
    <row r="9151">
      <c r="U9151" s="72"/>
    </row>
    <row r="9152">
      <c r="U9152" s="72"/>
    </row>
    <row r="9153">
      <c r="U9153" s="72"/>
    </row>
    <row r="9154">
      <c r="U9154" s="72"/>
    </row>
    <row r="9155">
      <c r="U9155" s="72"/>
    </row>
    <row r="9156">
      <c r="U9156" s="72"/>
    </row>
    <row r="9157">
      <c r="U9157" s="72"/>
    </row>
    <row r="9158">
      <c r="U9158" s="72"/>
    </row>
    <row r="9159">
      <c r="U9159" s="72"/>
    </row>
    <row r="9160">
      <c r="U9160" s="72"/>
    </row>
    <row r="9161">
      <c r="U9161" s="72"/>
    </row>
    <row r="9162">
      <c r="U9162" s="72"/>
    </row>
    <row r="9163">
      <c r="U9163" s="72"/>
    </row>
    <row r="9164">
      <c r="U9164" s="72"/>
    </row>
    <row r="9165">
      <c r="U9165" s="72"/>
    </row>
    <row r="9166">
      <c r="U9166" s="72"/>
    </row>
    <row r="9167">
      <c r="U9167" s="72"/>
    </row>
    <row r="9168">
      <c r="U9168" s="72"/>
    </row>
    <row r="9169">
      <c r="U9169" s="72"/>
    </row>
    <row r="9170">
      <c r="U9170" s="72"/>
    </row>
    <row r="9171">
      <c r="U9171" s="72"/>
    </row>
    <row r="9172">
      <c r="U9172" s="72"/>
    </row>
    <row r="9173">
      <c r="U9173" s="72"/>
    </row>
    <row r="9174">
      <c r="U9174" s="72"/>
    </row>
    <row r="9175">
      <c r="U9175" s="72"/>
    </row>
    <row r="9176">
      <c r="U9176" s="72"/>
    </row>
    <row r="9177">
      <c r="U9177" s="72"/>
    </row>
    <row r="9178">
      <c r="U9178" s="72"/>
    </row>
    <row r="9179">
      <c r="U9179" s="72"/>
    </row>
    <row r="9180">
      <c r="U9180" s="72"/>
    </row>
    <row r="9181">
      <c r="U9181" s="72"/>
    </row>
    <row r="9182">
      <c r="U9182" s="72"/>
    </row>
    <row r="9183">
      <c r="U9183" s="72"/>
    </row>
    <row r="9184">
      <c r="U9184" s="72"/>
    </row>
    <row r="9185">
      <c r="U9185" s="72"/>
    </row>
    <row r="9186">
      <c r="U9186" s="72"/>
    </row>
    <row r="9187">
      <c r="U9187" s="72"/>
    </row>
    <row r="9188">
      <c r="U9188" s="72"/>
    </row>
    <row r="9189">
      <c r="U9189" s="72"/>
    </row>
    <row r="9190">
      <c r="U9190" s="72"/>
    </row>
    <row r="9191">
      <c r="U9191" s="72"/>
    </row>
    <row r="9192">
      <c r="U9192" s="72"/>
    </row>
    <row r="9193">
      <c r="U9193" s="72"/>
    </row>
    <row r="9194">
      <c r="U9194" s="72"/>
    </row>
    <row r="9195">
      <c r="U9195" s="72"/>
    </row>
    <row r="9196">
      <c r="U9196" s="72"/>
    </row>
    <row r="9197">
      <c r="U9197" s="72"/>
    </row>
    <row r="9198">
      <c r="U9198" s="72"/>
    </row>
    <row r="9199">
      <c r="U9199" s="72"/>
    </row>
    <row r="9200">
      <c r="U9200" s="72"/>
    </row>
    <row r="9201">
      <c r="U9201" s="72"/>
    </row>
    <row r="9202">
      <c r="U9202" s="72"/>
    </row>
    <row r="9203">
      <c r="U9203" s="72"/>
    </row>
    <row r="9204">
      <c r="U9204" s="72"/>
    </row>
    <row r="9205">
      <c r="U9205" s="72"/>
    </row>
    <row r="9206">
      <c r="U9206" s="72"/>
    </row>
    <row r="9207">
      <c r="U9207" s="72"/>
    </row>
    <row r="9208">
      <c r="U9208" s="72"/>
    </row>
    <row r="9209">
      <c r="U9209" s="72"/>
    </row>
    <row r="9210">
      <c r="U9210" s="72"/>
    </row>
    <row r="9211">
      <c r="U9211" s="72"/>
    </row>
    <row r="9212">
      <c r="U9212" s="72"/>
    </row>
    <row r="9213">
      <c r="U9213" s="72"/>
    </row>
    <row r="9214">
      <c r="U9214" s="72"/>
    </row>
    <row r="9215">
      <c r="U9215" s="72"/>
    </row>
    <row r="9216">
      <c r="U9216" s="72"/>
    </row>
    <row r="9217">
      <c r="U9217" s="72"/>
    </row>
    <row r="9218">
      <c r="U9218" s="72"/>
    </row>
    <row r="9219">
      <c r="U9219" s="72"/>
    </row>
    <row r="9220">
      <c r="U9220" s="72"/>
    </row>
    <row r="9221">
      <c r="U9221" s="72"/>
    </row>
    <row r="9222">
      <c r="U9222" s="72"/>
    </row>
    <row r="9223">
      <c r="U9223" s="72"/>
    </row>
    <row r="9224">
      <c r="U9224" s="72"/>
    </row>
    <row r="9225">
      <c r="U9225" s="72"/>
    </row>
    <row r="9226">
      <c r="U9226" s="72"/>
    </row>
    <row r="9227">
      <c r="U9227" s="72"/>
    </row>
    <row r="9228">
      <c r="U9228" s="72"/>
    </row>
    <row r="9229">
      <c r="U9229" s="72"/>
    </row>
    <row r="9230">
      <c r="U9230" s="72"/>
    </row>
    <row r="9231">
      <c r="U9231" s="72"/>
    </row>
    <row r="9232">
      <c r="U9232" s="72"/>
    </row>
    <row r="9233">
      <c r="U9233" s="72"/>
    </row>
    <row r="9234">
      <c r="U9234" s="72"/>
    </row>
    <row r="9235">
      <c r="U9235" s="72"/>
    </row>
    <row r="9236">
      <c r="U9236" s="72"/>
    </row>
    <row r="9237">
      <c r="U9237" s="72"/>
    </row>
    <row r="9238">
      <c r="U9238" s="72"/>
    </row>
    <row r="9239">
      <c r="U9239" s="72"/>
    </row>
    <row r="9240">
      <c r="U9240" s="72"/>
    </row>
    <row r="9241">
      <c r="U9241" s="72"/>
    </row>
    <row r="9242">
      <c r="U9242" s="72"/>
    </row>
    <row r="9243">
      <c r="U9243" s="72"/>
    </row>
    <row r="9244">
      <c r="U9244" s="72"/>
    </row>
    <row r="9245">
      <c r="U9245" s="72"/>
    </row>
    <row r="9246">
      <c r="U9246" s="72"/>
    </row>
    <row r="9247">
      <c r="U9247" s="72"/>
    </row>
    <row r="9248">
      <c r="U9248" s="72"/>
    </row>
    <row r="9249">
      <c r="U9249" s="72"/>
    </row>
    <row r="9250">
      <c r="U9250" s="72"/>
    </row>
    <row r="9251">
      <c r="U9251" s="72"/>
    </row>
    <row r="9252">
      <c r="U9252" s="72"/>
    </row>
    <row r="9253">
      <c r="U9253" s="72"/>
    </row>
    <row r="9254">
      <c r="U9254" s="72"/>
    </row>
    <row r="9255">
      <c r="U9255" s="72"/>
    </row>
    <row r="9256">
      <c r="U9256" s="72"/>
    </row>
    <row r="9257">
      <c r="U9257" s="72"/>
    </row>
    <row r="9258">
      <c r="U9258" s="72"/>
    </row>
    <row r="9259">
      <c r="U9259" s="72"/>
    </row>
    <row r="9260">
      <c r="U9260" s="72"/>
    </row>
    <row r="9261">
      <c r="U9261" s="72"/>
    </row>
    <row r="9262">
      <c r="U9262" s="72"/>
    </row>
    <row r="9263">
      <c r="U9263" s="72"/>
    </row>
    <row r="9264">
      <c r="U9264" s="72"/>
    </row>
    <row r="9265">
      <c r="U9265" s="72"/>
    </row>
    <row r="9266">
      <c r="U9266" s="72"/>
    </row>
    <row r="9267">
      <c r="U9267" s="72"/>
    </row>
    <row r="9268">
      <c r="U9268" s="72"/>
    </row>
    <row r="9269">
      <c r="U9269" s="72"/>
    </row>
    <row r="9270">
      <c r="U9270" s="72"/>
    </row>
    <row r="9271">
      <c r="U9271" s="72"/>
    </row>
    <row r="9272">
      <c r="U9272" s="72"/>
    </row>
    <row r="9273">
      <c r="U9273" s="72"/>
    </row>
    <row r="9274">
      <c r="U9274" s="72"/>
    </row>
    <row r="9275">
      <c r="U9275" s="72"/>
    </row>
    <row r="9276">
      <c r="U9276" s="72"/>
    </row>
    <row r="9277">
      <c r="U9277" s="72"/>
    </row>
    <row r="9278">
      <c r="U9278" s="72"/>
    </row>
    <row r="9279">
      <c r="U9279" s="72"/>
    </row>
    <row r="9280">
      <c r="U9280" s="72"/>
    </row>
    <row r="9281">
      <c r="U9281" s="72"/>
    </row>
    <row r="9282">
      <c r="U9282" s="72"/>
    </row>
    <row r="9283">
      <c r="U9283" s="72"/>
    </row>
    <row r="9284">
      <c r="U9284" s="72"/>
    </row>
    <row r="9285">
      <c r="U9285" s="72"/>
    </row>
    <row r="9286">
      <c r="U9286" s="72"/>
    </row>
    <row r="9287">
      <c r="U9287" s="72"/>
    </row>
    <row r="9288">
      <c r="U9288" s="72"/>
    </row>
    <row r="9289">
      <c r="U9289" s="72"/>
    </row>
    <row r="9290">
      <c r="U9290" s="72"/>
    </row>
    <row r="9291">
      <c r="U9291" s="72"/>
    </row>
    <row r="9292">
      <c r="U9292" s="72"/>
    </row>
    <row r="9293">
      <c r="U9293" s="72"/>
    </row>
    <row r="9294">
      <c r="U9294" s="72"/>
    </row>
    <row r="9295">
      <c r="U9295" s="72"/>
    </row>
    <row r="9296">
      <c r="U9296" s="72"/>
    </row>
    <row r="9297">
      <c r="U9297" s="72"/>
    </row>
    <row r="9298">
      <c r="U9298" s="72"/>
    </row>
    <row r="9299">
      <c r="U9299" s="72"/>
    </row>
    <row r="9300">
      <c r="U9300" s="72"/>
    </row>
    <row r="9301">
      <c r="U9301" s="72"/>
    </row>
    <row r="9302">
      <c r="U9302" s="72"/>
    </row>
    <row r="9303">
      <c r="U9303" s="72"/>
    </row>
    <row r="9304">
      <c r="U9304" s="72"/>
    </row>
    <row r="9305">
      <c r="U9305" s="72"/>
    </row>
    <row r="9306">
      <c r="U9306" s="72"/>
    </row>
    <row r="9307">
      <c r="U9307" s="72"/>
    </row>
    <row r="9308">
      <c r="U9308" s="72"/>
    </row>
    <row r="9309">
      <c r="U9309" s="72"/>
    </row>
    <row r="9310">
      <c r="U9310" s="72"/>
    </row>
    <row r="9311">
      <c r="U9311" s="72"/>
    </row>
    <row r="9312">
      <c r="U9312" s="72"/>
    </row>
    <row r="9313">
      <c r="U9313" s="72"/>
    </row>
    <row r="9314">
      <c r="U9314" s="72"/>
    </row>
    <row r="9315">
      <c r="U9315" s="72"/>
    </row>
    <row r="9316">
      <c r="U9316" s="72"/>
    </row>
    <row r="9317">
      <c r="U9317" s="72"/>
    </row>
    <row r="9318">
      <c r="U9318" s="72"/>
    </row>
    <row r="9319">
      <c r="U9319" s="72"/>
    </row>
    <row r="9320">
      <c r="U9320" s="72"/>
    </row>
    <row r="9321">
      <c r="U9321" s="72"/>
    </row>
    <row r="9322">
      <c r="U9322" s="72"/>
    </row>
    <row r="9323">
      <c r="U9323" s="72"/>
    </row>
    <row r="9324">
      <c r="U9324" s="72"/>
    </row>
    <row r="9325">
      <c r="U9325" s="72"/>
    </row>
    <row r="9326">
      <c r="U9326" s="72"/>
    </row>
    <row r="9327">
      <c r="U9327" s="72"/>
    </row>
    <row r="9328">
      <c r="U9328" s="72"/>
    </row>
    <row r="9329">
      <c r="U9329" s="72"/>
    </row>
    <row r="9330">
      <c r="U9330" s="72"/>
    </row>
    <row r="9331">
      <c r="U9331" s="72"/>
    </row>
    <row r="9332">
      <c r="U9332" s="72"/>
    </row>
    <row r="9333">
      <c r="U9333" s="72"/>
    </row>
    <row r="9334">
      <c r="U9334" s="72"/>
    </row>
    <row r="9335">
      <c r="U9335" s="72"/>
    </row>
    <row r="9336">
      <c r="U9336" s="72"/>
    </row>
    <row r="9337">
      <c r="U9337" s="72"/>
    </row>
    <row r="9338">
      <c r="U9338" s="72"/>
    </row>
    <row r="9339">
      <c r="U9339" s="72"/>
    </row>
    <row r="9340">
      <c r="U9340" s="72"/>
    </row>
    <row r="9341">
      <c r="U9341" s="72"/>
    </row>
    <row r="9342">
      <c r="U9342" s="72"/>
    </row>
    <row r="9343">
      <c r="U9343" s="72"/>
    </row>
    <row r="9344">
      <c r="U9344" s="72"/>
    </row>
    <row r="9345">
      <c r="U9345" s="72"/>
    </row>
    <row r="9346">
      <c r="U9346" s="72"/>
    </row>
    <row r="9347">
      <c r="U9347" s="72"/>
    </row>
    <row r="9348">
      <c r="U9348" s="72"/>
    </row>
    <row r="9349">
      <c r="U9349" s="72"/>
    </row>
    <row r="9350">
      <c r="U9350" s="72"/>
    </row>
    <row r="9351">
      <c r="U9351" s="72"/>
    </row>
    <row r="9352">
      <c r="U9352" s="72"/>
    </row>
    <row r="9353">
      <c r="U9353" s="72"/>
    </row>
    <row r="9354">
      <c r="U9354" s="72"/>
    </row>
    <row r="9355">
      <c r="U9355" s="72"/>
    </row>
    <row r="9356">
      <c r="U9356" s="72"/>
    </row>
    <row r="9357">
      <c r="U9357" s="72"/>
    </row>
    <row r="9358">
      <c r="U9358" s="72"/>
    </row>
    <row r="9359">
      <c r="U9359" s="72"/>
    </row>
    <row r="9360">
      <c r="U9360" s="72"/>
    </row>
    <row r="9361">
      <c r="U9361" s="72"/>
    </row>
    <row r="9362">
      <c r="U9362" s="72"/>
    </row>
    <row r="9363">
      <c r="U9363" s="72"/>
    </row>
    <row r="9364">
      <c r="U9364" s="72"/>
    </row>
    <row r="9365">
      <c r="U9365" s="72"/>
    </row>
    <row r="9366">
      <c r="U9366" s="72"/>
    </row>
    <row r="9367">
      <c r="U9367" s="72"/>
    </row>
    <row r="9368">
      <c r="U9368" s="72"/>
    </row>
    <row r="9369">
      <c r="U9369" s="72"/>
    </row>
    <row r="9370">
      <c r="U9370" s="72"/>
    </row>
    <row r="9371">
      <c r="U9371" s="72"/>
    </row>
    <row r="9372">
      <c r="U9372" s="72"/>
    </row>
    <row r="9373">
      <c r="U9373" s="72"/>
    </row>
    <row r="9374">
      <c r="U9374" s="72"/>
    </row>
    <row r="9375">
      <c r="U9375" s="72"/>
    </row>
    <row r="9376">
      <c r="U9376" s="72"/>
    </row>
    <row r="9377">
      <c r="U9377" s="72"/>
    </row>
    <row r="9378">
      <c r="U9378" s="72"/>
    </row>
    <row r="9379">
      <c r="U9379" s="72"/>
    </row>
    <row r="9380">
      <c r="U9380" s="72"/>
    </row>
    <row r="9381">
      <c r="U9381" s="72"/>
    </row>
    <row r="9382">
      <c r="U9382" s="72"/>
    </row>
    <row r="9383">
      <c r="U9383" s="72"/>
    </row>
    <row r="9384">
      <c r="U9384" s="72"/>
    </row>
    <row r="9385">
      <c r="U9385" s="72"/>
    </row>
    <row r="9386">
      <c r="U9386" s="72"/>
    </row>
    <row r="9387">
      <c r="U9387" s="72"/>
    </row>
    <row r="9388">
      <c r="U9388" s="72"/>
    </row>
    <row r="9389">
      <c r="U9389" s="72"/>
    </row>
    <row r="9390">
      <c r="U9390" s="72"/>
    </row>
    <row r="9391">
      <c r="U9391" s="72"/>
    </row>
    <row r="9392">
      <c r="U9392" s="72"/>
    </row>
    <row r="9393">
      <c r="U9393" s="72"/>
    </row>
    <row r="9394">
      <c r="U9394" s="72"/>
    </row>
    <row r="9395">
      <c r="U9395" s="72"/>
    </row>
    <row r="9396">
      <c r="U9396" s="72"/>
    </row>
    <row r="9397">
      <c r="U9397" s="72"/>
    </row>
    <row r="9398">
      <c r="U9398" s="72"/>
    </row>
    <row r="9399">
      <c r="U9399" s="72"/>
    </row>
    <row r="9400">
      <c r="U9400" s="72"/>
    </row>
    <row r="9401">
      <c r="U9401" s="72"/>
    </row>
    <row r="9402">
      <c r="U9402" s="72"/>
    </row>
    <row r="9403">
      <c r="U9403" s="72"/>
    </row>
    <row r="9404">
      <c r="U9404" s="72"/>
    </row>
    <row r="9405">
      <c r="U9405" s="72"/>
    </row>
    <row r="9406">
      <c r="U9406" s="72"/>
    </row>
    <row r="9407">
      <c r="U9407" s="72"/>
    </row>
    <row r="9408">
      <c r="U9408" s="72"/>
    </row>
    <row r="9409">
      <c r="U9409" s="72"/>
    </row>
    <row r="9410">
      <c r="U9410" s="72"/>
    </row>
    <row r="9411">
      <c r="U9411" s="72"/>
    </row>
    <row r="9412">
      <c r="U9412" s="72"/>
    </row>
    <row r="9413">
      <c r="U9413" s="72"/>
    </row>
    <row r="9414">
      <c r="U9414" s="72"/>
    </row>
    <row r="9415">
      <c r="U9415" s="72"/>
    </row>
    <row r="9416">
      <c r="U9416" s="72"/>
    </row>
    <row r="9417">
      <c r="U9417" s="72"/>
    </row>
    <row r="9418">
      <c r="U9418" s="72"/>
    </row>
    <row r="9419">
      <c r="U9419" s="72"/>
    </row>
    <row r="9420">
      <c r="U9420" s="72"/>
    </row>
    <row r="9421">
      <c r="U9421" s="72"/>
    </row>
    <row r="9422">
      <c r="U9422" s="72"/>
    </row>
    <row r="9423">
      <c r="U9423" s="72"/>
    </row>
    <row r="9424">
      <c r="U9424" s="72"/>
    </row>
    <row r="9425">
      <c r="U9425" s="72"/>
    </row>
    <row r="9426">
      <c r="U9426" s="72"/>
    </row>
    <row r="9427">
      <c r="U9427" s="72"/>
    </row>
    <row r="9428">
      <c r="U9428" s="72"/>
    </row>
    <row r="9429">
      <c r="U9429" s="72"/>
    </row>
    <row r="9430">
      <c r="U9430" s="72"/>
    </row>
    <row r="9431">
      <c r="U9431" s="72"/>
    </row>
    <row r="9432">
      <c r="U9432" s="72"/>
    </row>
    <row r="9433">
      <c r="U9433" s="72"/>
    </row>
    <row r="9434">
      <c r="U9434" s="72"/>
    </row>
    <row r="9435">
      <c r="U9435" s="72"/>
    </row>
    <row r="9436">
      <c r="U9436" s="72"/>
    </row>
    <row r="9437">
      <c r="U9437" s="72"/>
    </row>
    <row r="9438">
      <c r="U9438" s="72"/>
    </row>
    <row r="9439">
      <c r="U9439" s="72"/>
    </row>
    <row r="9440">
      <c r="U9440" s="72"/>
    </row>
    <row r="9441">
      <c r="U9441" s="72"/>
    </row>
    <row r="9442">
      <c r="U9442" s="72"/>
    </row>
    <row r="9443">
      <c r="U9443" s="72"/>
    </row>
    <row r="9444">
      <c r="U9444" s="72"/>
    </row>
    <row r="9445">
      <c r="U9445" s="72"/>
    </row>
    <row r="9446">
      <c r="U9446" s="72"/>
    </row>
    <row r="9447">
      <c r="U9447" s="72"/>
    </row>
    <row r="9448">
      <c r="U9448" s="72"/>
    </row>
    <row r="9449">
      <c r="U9449" s="72"/>
    </row>
    <row r="9450">
      <c r="U9450" s="72"/>
    </row>
    <row r="9451">
      <c r="U9451" s="72"/>
    </row>
    <row r="9452">
      <c r="U9452" s="72"/>
    </row>
    <row r="9453">
      <c r="U9453" s="72"/>
    </row>
    <row r="9454">
      <c r="U9454" s="72"/>
    </row>
    <row r="9455">
      <c r="U9455" s="72"/>
    </row>
    <row r="9456">
      <c r="U9456" s="72"/>
    </row>
    <row r="9457">
      <c r="U9457" s="72"/>
    </row>
    <row r="9458">
      <c r="U9458" s="72"/>
    </row>
    <row r="9459">
      <c r="U9459" s="72"/>
    </row>
    <row r="9460">
      <c r="U9460" s="72"/>
    </row>
    <row r="9461">
      <c r="U9461" s="72"/>
    </row>
    <row r="9462">
      <c r="U9462" s="72"/>
    </row>
    <row r="9463">
      <c r="U9463" s="72"/>
    </row>
    <row r="9464">
      <c r="U9464" s="72"/>
    </row>
    <row r="9465">
      <c r="U9465" s="72"/>
    </row>
    <row r="9466">
      <c r="U9466" s="72"/>
    </row>
    <row r="9467">
      <c r="U9467" s="72"/>
    </row>
    <row r="9468">
      <c r="U9468" s="72"/>
    </row>
    <row r="9469">
      <c r="U9469" s="72"/>
    </row>
    <row r="9470">
      <c r="U9470" s="72"/>
    </row>
    <row r="9471">
      <c r="U9471" s="72"/>
    </row>
    <row r="9472">
      <c r="U9472" s="72"/>
    </row>
    <row r="9473">
      <c r="U9473" s="72"/>
    </row>
    <row r="9474">
      <c r="U9474" s="72"/>
    </row>
    <row r="9475">
      <c r="U9475" s="72"/>
    </row>
    <row r="9476">
      <c r="U9476" s="72"/>
    </row>
    <row r="9477">
      <c r="U9477" s="72"/>
    </row>
    <row r="9478">
      <c r="U9478" s="72"/>
    </row>
    <row r="9479">
      <c r="U9479" s="72"/>
    </row>
    <row r="9480">
      <c r="U9480" s="72"/>
    </row>
    <row r="9481">
      <c r="U9481" s="72"/>
    </row>
    <row r="9482">
      <c r="U9482" s="72"/>
    </row>
    <row r="9483">
      <c r="U9483" s="72"/>
    </row>
    <row r="9484">
      <c r="U9484" s="72"/>
    </row>
    <row r="9485">
      <c r="U9485" s="72"/>
    </row>
    <row r="9486">
      <c r="U9486" s="72"/>
    </row>
    <row r="9487">
      <c r="U9487" s="72"/>
    </row>
    <row r="9488">
      <c r="U9488" s="72"/>
    </row>
    <row r="9489">
      <c r="U9489" s="72"/>
    </row>
    <row r="9490">
      <c r="U9490" s="72"/>
    </row>
    <row r="9491">
      <c r="U9491" s="72"/>
    </row>
    <row r="9492">
      <c r="U9492" s="72"/>
    </row>
    <row r="9493">
      <c r="U9493" s="72"/>
    </row>
    <row r="9494">
      <c r="U9494" s="72"/>
    </row>
    <row r="9495">
      <c r="U9495" s="72"/>
    </row>
    <row r="9496">
      <c r="U9496" s="72"/>
    </row>
    <row r="9497">
      <c r="U9497" s="72"/>
    </row>
    <row r="9498">
      <c r="U9498" s="72"/>
    </row>
    <row r="9499">
      <c r="U9499" s="72"/>
    </row>
    <row r="9500">
      <c r="U9500" s="72"/>
    </row>
    <row r="9501">
      <c r="U9501" s="72"/>
    </row>
    <row r="9502">
      <c r="U9502" s="72"/>
    </row>
    <row r="9503">
      <c r="U9503" s="72"/>
    </row>
    <row r="9504">
      <c r="U9504" s="72"/>
    </row>
    <row r="9505">
      <c r="U9505" s="72"/>
    </row>
    <row r="9506">
      <c r="U9506" s="72"/>
    </row>
    <row r="9507">
      <c r="U9507" s="72"/>
    </row>
    <row r="9508">
      <c r="U9508" s="72"/>
    </row>
    <row r="9509">
      <c r="U9509" s="72"/>
    </row>
    <row r="9510">
      <c r="U9510" s="72"/>
    </row>
    <row r="9511">
      <c r="U9511" s="72"/>
    </row>
    <row r="9512">
      <c r="U9512" s="72"/>
    </row>
    <row r="9513">
      <c r="U9513" s="72"/>
    </row>
    <row r="9514">
      <c r="U9514" s="72"/>
    </row>
    <row r="9515">
      <c r="U9515" s="72"/>
    </row>
    <row r="9516">
      <c r="U9516" s="72"/>
    </row>
    <row r="9517">
      <c r="U9517" s="72"/>
    </row>
    <row r="9518">
      <c r="U9518" s="72"/>
    </row>
    <row r="9519">
      <c r="U9519" s="72"/>
    </row>
    <row r="9520">
      <c r="U9520" s="72"/>
    </row>
    <row r="9521">
      <c r="U9521" s="72"/>
    </row>
    <row r="9522">
      <c r="U9522" s="72"/>
    </row>
    <row r="9523">
      <c r="U9523" s="72"/>
    </row>
    <row r="9524">
      <c r="U9524" s="72"/>
    </row>
    <row r="9525">
      <c r="U9525" s="72"/>
    </row>
    <row r="9526">
      <c r="U9526" s="72"/>
    </row>
    <row r="9527">
      <c r="U9527" s="72"/>
    </row>
    <row r="9528">
      <c r="U9528" s="72"/>
    </row>
    <row r="9529">
      <c r="U9529" s="72"/>
    </row>
    <row r="9530">
      <c r="U9530" s="72"/>
    </row>
    <row r="9531">
      <c r="U9531" s="72"/>
    </row>
    <row r="9532">
      <c r="U9532" s="72"/>
    </row>
    <row r="9533">
      <c r="U9533" s="72"/>
    </row>
    <row r="9534">
      <c r="U9534" s="72"/>
    </row>
    <row r="9535">
      <c r="U9535" s="72"/>
    </row>
    <row r="9536">
      <c r="U9536" s="72"/>
    </row>
    <row r="9537">
      <c r="U9537" s="72"/>
    </row>
    <row r="9538">
      <c r="U9538" s="72"/>
    </row>
    <row r="9539">
      <c r="U9539" s="72"/>
    </row>
    <row r="9540">
      <c r="U9540" s="72"/>
    </row>
    <row r="9541">
      <c r="U9541" s="72"/>
    </row>
    <row r="9542">
      <c r="U9542" s="72"/>
    </row>
    <row r="9543">
      <c r="U9543" s="72"/>
    </row>
    <row r="9544">
      <c r="U9544" s="72"/>
    </row>
    <row r="9545">
      <c r="U9545" s="72"/>
    </row>
    <row r="9546">
      <c r="U9546" s="72"/>
    </row>
    <row r="9547">
      <c r="U9547" s="72"/>
    </row>
    <row r="9548">
      <c r="U9548" s="72"/>
    </row>
    <row r="9549">
      <c r="U9549" s="72"/>
    </row>
    <row r="9550">
      <c r="U9550" s="72"/>
    </row>
    <row r="9551">
      <c r="U9551" s="72"/>
    </row>
    <row r="9552">
      <c r="U9552" s="72"/>
    </row>
    <row r="9553">
      <c r="U9553" s="72"/>
    </row>
    <row r="9554">
      <c r="U9554" s="72"/>
    </row>
    <row r="9555">
      <c r="U9555" s="72"/>
    </row>
    <row r="9556">
      <c r="U9556" s="72"/>
    </row>
    <row r="9557">
      <c r="U9557" s="72"/>
    </row>
    <row r="9558">
      <c r="U9558" s="72"/>
    </row>
    <row r="9559">
      <c r="U9559" s="72"/>
    </row>
    <row r="9560">
      <c r="U9560" s="72"/>
    </row>
    <row r="9561">
      <c r="U9561" s="72"/>
    </row>
    <row r="9562">
      <c r="U9562" s="72"/>
    </row>
    <row r="9563">
      <c r="U9563" s="72"/>
    </row>
    <row r="9564">
      <c r="U9564" s="72"/>
    </row>
    <row r="9565">
      <c r="U9565" s="72"/>
    </row>
    <row r="9566">
      <c r="U9566" s="72"/>
    </row>
    <row r="9567">
      <c r="U9567" s="72"/>
    </row>
    <row r="9568">
      <c r="U9568" s="72"/>
    </row>
    <row r="9569">
      <c r="U9569" s="72"/>
    </row>
    <row r="9570">
      <c r="U9570" s="72"/>
    </row>
    <row r="9571">
      <c r="U9571" s="72"/>
    </row>
    <row r="9572">
      <c r="U9572" s="72"/>
    </row>
    <row r="9573">
      <c r="U9573" s="72"/>
    </row>
    <row r="9574">
      <c r="U9574" s="72"/>
    </row>
    <row r="9575">
      <c r="U9575" s="72"/>
    </row>
    <row r="9576">
      <c r="U9576" s="72"/>
    </row>
    <row r="9577">
      <c r="U9577" s="72"/>
    </row>
    <row r="9578">
      <c r="U9578" s="72"/>
    </row>
    <row r="9579">
      <c r="U9579" s="72"/>
    </row>
    <row r="9580">
      <c r="U9580" s="72"/>
    </row>
    <row r="9581">
      <c r="U9581" s="72"/>
    </row>
    <row r="9582">
      <c r="U9582" s="72"/>
    </row>
    <row r="9583">
      <c r="U9583" s="72"/>
    </row>
    <row r="9584">
      <c r="U9584" s="72"/>
    </row>
    <row r="9585">
      <c r="U9585" s="72"/>
    </row>
    <row r="9586">
      <c r="U9586" s="72"/>
    </row>
    <row r="9587">
      <c r="U9587" s="72"/>
    </row>
    <row r="9588">
      <c r="U9588" s="72"/>
    </row>
    <row r="9589">
      <c r="U9589" s="72"/>
    </row>
    <row r="9590">
      <c r="U9590" s="72"/>
    </row>
    <row r="9591">
      <c r="U9591" s="72"/>
    </row>
    <row r="9592">
      <c r="U9592" s="72"/>
    </row>
    <row r="9593">
      <c r="U9593" s="72"/>
    </row>
    <row r="9594">
      <c r="U9594" s="72"/>
    </row>
    <row r="9595">
      <c r="U9595" s="72"/>
    </row>
    <row r="9596">
      <c r="U9596" s="72"/>
    </row>
    <row r="9597">
      <c r="U9597" s="72"/>
    </row>
    <row r="9598">
      <c r="U9598" s="72"/>
    </row>
    <row r="9599">
      <c r="U9599" s="72"/>
    </row>
    <row r="9600">
      <c r="U9600" s="72"/>
    </row>
    <row r="9601">
      <c r="U9601" s="72"/>
    </row>
    <row r="9602">
      <c r="U9602" s="72"/>
    </row>
    <row r="9603">
      <c r="U9603" s="72"/>
    </row>
    <row r="9604">
      <c r="U9604" s="72"/>
    </row>
    <row r="9605">
      <c r="U9605" s="72"/>
    </row>
    <row r="9606">
      <c r="U9606" s="72"/>
    </row>
    <row r="9607">
      <c r="U9607" s="72"/>
    </row>
    <row r="9608">
      <c r="U9608" s="72"/>
    </row>
    <row r="9609">
      <c r="U9609" s="72"/>
    </row>
    <row r="9610">
      <c r="U9610" s="72"/>
    </row>
    <row r="9611">
      <c r="U9611" s="72"/>
    </row>
    <row r="9612">
      <c r="U9612" s="72"/>
    </row>
    <row r="9613">
      <c r="U9613" s="72"/>
    </row>
    <row r="9614">
      <c r="U9614" s="72"/>
    </row>
    <row r="9615">
      <c r="U9615" s="72"/>
    </row>
    <row r="9616">
      <c r="U9616" s="72"/>
    </row>
    <row r="9617">
      <c r="U9617" s="72"/>
    </row>
    <row r="9618">
      <c r="U9618" s="72"/>
    </row>
    <row r="9619">
      <c r="U9619" s="72"/>
    </row>
    <row r="9620">
      <c r="U9620" s="72"/>
    </row>
    <row r="9621">
      <c r="U9621" s="72"/>
    </row>
    <row r="9622">
      <c r="U9622" s="72"/>
    </row>
    <row r="9623">
      <c r="U9623" s="72"/>
    </row>
    <row r="9624">
      <c r="U9624" s="72"/>
    </row>
    <row r="9625">
      <c r="U9625" s="72"/>
    </row>
    <row r="9626">
      <c r="U9626" s="72"/>
    </row>
    <row r="9627">
      <c r="U9627" s="72"/>
    </row>
    <row r="9628">
      <c r="U9628" s="72"/>
    </row>
    <row r="9629">
      <c r="U9629" s="72"/>
    </row>
    <row r="9630">
      <c r="U9630" s="72"/>
    </row>
    <row r="9631">
      <c r="U9631" s="72"/>
    </row>
    <row r="9632">
      <c r="U9632" s="72"/>
    </row>
    <row r="9633">
      <c r="U9633" s="72"/>
    </row>
    <row r="9634">
      <c r="U9634" s="72"/>
    </row>
    <row r="9635">
      <c r="U9635" s="72"/>
    </row>
    <row r="9636">
      <c r="U9636" s="72"/>
    </row>
    <row r="9637">
      <c r="U9637" s="72"/>
    </row>
    <row r="9638">
      <c r="U9638" s="72"/>
    </row>
    <row r="9639">
      <c r="U9639" s="72"/>
    </row>
    <row r="9640">
      <c r="U9640" s="72"/>
    </row>
    <row r="9641">
      <c r="U9641" s="72"/>
    </row>
    <row r="9642">
      <c r="U9642" s="72"/>
    </row>
    <row r="9643">
      <c r="U9643" s="72"/>
    </row>
    <row r="9644">
      <c r="U9644" s="72"/>
    </row>
    <row r="9645">
      <c r="U9645" s="72"/>
    </row>
    <row r="9646">
      <c r="U9646" s="72"/>
    </row>
    <row r="9647">
      <c r="U9647" s="72"/>
    </row>
    <row r="9648">
      <c r="U9648" s="72"/>
    </row>
    <row r="9649">
      <c r="U9649" s="72"/>
    </row>
    <row r="9650">
      <c r="U9650" s="72"/>
    </row>
    <row r="9651">
      <c r="U9651" s="72"/>
    </row>
    <row r="9652">
      <c r="U9652" s="72"/>
    </row>
    <row r="9653">
      <c r="U9653" s="72"/>
    </row>
    <row r="9654">
      <c r="U9654" s="72"/>
    </row>
    <row r="9655">
      <c r="U9655" s="72"/>
    </row>
    <row r="9656">
      <c r="U9656" s="72"/>
    </row>
    <row r="9657">
      <c r="U9657" s="72"/>
    </row>
    <row r="9658">
      <c r="U9658" s="72"/>
    </row>
    <row r="9659">
      <c r="U9659" s="72"/>
    </row>
    <row r="9660">
      <c r="U9660" s="72"/>
    </row>
    <row r="9661">
      <c r="U9661" s="72"/>
    </row>
    <row r="9662">
      <c r="U9662" s="72"/>
    </row>
    <row r="9663">
      <c r="U9663" s="72"/>
    </row>
    <row r="9664">
      <c r="U9664" s="72"/>
    </row>
    <row r="9665">
      <c r="U9665" s="72"/>
    </row>
    <row r="9666">
      <c r="U9666" s="72"/>
    </row>
    <row r="9667">
      <c r="U9667" s="72"/>
    </row>
    <row r="9668">
      <c r="U9668" s="72"/>
    </row>
    <row r="9669">
      <c r="U9669" s="72"/>
    </row>
    <row r="9670">
      <c r="U9670" s="72"/>
    </row>
    <row r="9671">
      <c r="U9671" s="72"/>
    </row>
    <row r="9672">
      <c r="U9672" s="72"/>
    </row>
    <row r="9673">
      <c r="U9673" s="72"/>
    </row>
    <row r="9674">
      <c r="U9674" s="72"/>
    </row>
    <row r="9675">
      <c r="U9675" s="72"/>
    </row>
    <row r="9676">
      <c r="U9676" s="72"/>
    </row>
    <row r="9677">
      <c r="U9677" s="72"/>
    </row>
    <row r="9678">
      <c r="U9678" s="72"/>
    </row>
    <row r="9679">
      <c r="U9679" s="72"/>
    </row>
    <row r="9680">
      <c r="U9680" s="72"/>
    </row>
    <row r="9681">
      <c r="U9681" s="72"/>
    </row>
    <row r="9682">
      <c r="U9682" s="72"/>
    </row>
    <row r="9683">
      <c r="U9683" s="72"/>
    </row>
    <row r="9684">
      <c r="U9684" s="72"/>
    </row>
    <row r="9685">
      <c r="U9685" s="72"/>
    </row>
    <row r="9686">
      <c r="U9686" s="72"/>
    </row>
    <row r="9687">
      <c r="U9687" s="72"/>
    </row>
    <row r="9688">
      <c r="U9688" s="72"/>
    </row>
    <row r="9689">
      <c r="U9689" s="72"/>
    </row>
    <row r="9690">
      <c r="U9690" s="72"/>
    </row>
    <row r="9691">
      <c r="U9691" s="72"/>
    </row>
    <row r="9692">
      <c r="U9692" s="72"/>
    </row>
    <row r="9693">
      <c r="U9693" s="72"/>
    </row>
    <row r="9694">
      <c r="U9694" s="72"/>
    </row>
    <row r="9695">
      <c r="U9695" s="72"/>
    </row>
    <row r="9696">
      <c r="U9696" s="72"/>
    </row>
    <row r="9697">
      <c r="U9697" s="72"/>
    </row>
    <row r="9698">
      <c r="U9698" s="72"/>
    </row>
    <row r="9699">
      <c r="U9699" s="72"/>
    </row>
    <row r="9700">
      <c r="U9700" s="72"/>
    </row>
    <row r="9701">
      <c r="U9701" s="72"/>
    </row>
    <row r="9702">
      <c r="U9702" s="72"/>
    </row>
    <row r="9703">
      <c r="U9703" s="72"/>
    </row>
    <row r="9704">
      <c r="U9704" s="72"/>
    </row>
    <row r="9705">
      <c r="U9705" s="72"/>
    </row>
    <row r="9706">
      <c r="U9706" s="72"/>
    </row>
    <row r="9707">
      <c r="U9707" s="72"/>
    </row>
    <row r="9708">
      <c r="U9708" s="72"/>
    </row>
    <row r="9709">
      <c r="U9709" s="72"/>
    </row>
    <row r="9710">
      <c r="U9710" s="72"/>
    </row>
    <row r="9711">
      <c r="U9711" s="72"/>
    </row>
    <row r="9712">
      <c r="U9712" s="72"/>
    </row>
    <row r="9713">
      <c r="U9713" s="72"/>
    </row>
    <row r="9714">
      <c r="U9714" s="72"/>
    </row>
    <row r="9715">
      <c r="U9715" s="72"/>
    </row>
    <row r="9716">
      <c r="U9716" s="72"/>
    </row>
    <row r="9717">
      <c r="U9717" s="72"/>
    </row>
    <row r="9718">
      <c r="U9718" s="72"/>
    </row>
    <row r="9719">
      <c r="U9719" s="72"/>
    </row>
    <row r="9720">
      <c r="U9720" s="72"/>
    </row>
    <row r="9721">
      <c r="U9721" s="72"/>
    </row>
    <row r="9722">
      <c r="U9722" s="72"/>
    </row>
    <row r="9723">
      <c r="U9723" s="72"/>
    </row>
    <row r="9724">
      <c r="U9724" s="72"/>
    </row>
    <row r="9725">
      <c r="U9725" s="72"/>
    </row>
    <row r="9726">
      <c r="U9726" s="72"/>
    </row>
    <row r="9727">
      <c r="U9727" s="72"/>
    </row>
    <row r="9728">
      <c r="U9728" s="72"/>
    </row>
    <row r="9729">
      <c r="U9729" s="72"/>
    </row>
    <row r="9730">
      <c r="U9730" s="72"/>
    </row>
    <row r="9731">
      <c r="U9731" s="72"/>
    </row>
    <row r="9732">
      <c r="U9732" s="72"/>
    </row>
    <row r="9733">
      <c r="U9733" s="72"/>
    </row>
    <row r="9734">
      <c r="U9734" s="72"/>
    </row>
    <row r="9735">
      <c r="U9735" s="72"/>
    </row>
    <row r="9736">
      <c r="U9736" s="72"/>
    </row>
    <row r="9737">
      <c r="U9737" s="72"/>
    </row>
    <row r="9738">
      <c r="U9738" s="72"/>
    </row>
    <row r="9739">
      <c r="U9739" s="72"/>
    </row>
    <row r="9740">
      <c r="U9740" s="72"/>
    </row>
    <row r="9741">
      <c r="U9741" s="72"/>
    </row>
    <row r="9742">
      <c r="U9742" s="72"/>
    </row>
    <row r="9743">
      <c r="U9743" s="72"/>
    </row>
    <row r="9744">
      <c r="U9744" s="72"/>
    </row>
    <row r="9745">
      <c r="U9745" s="72"/>
    </row>
    <row r="9746">
      <c r="U9746" s="72"/>
    </row>
    <row r="9747">
      <c r="U9747" s="72"/>
    </row>
    <row r="9748">
      <c r="U9748" s="72"/>
    </row>
    <row r="9749">
      <c r="U9749" s="72"/>
    </row>
    <row r="9750">
      <c r="U9750" s="72"/>
    </row>
    <row r="9751">
      <c r="U9751" s="72"/>
    </row>
    <row r="9752">
      <c r="U9752" s="72"/>
    </row>
    <row r="9753">
      <c r="U9753" s="72"/>
    </row>
    <row r="9754">
      <c r="U9754" s="72"/>
    </row>
    <row r="9755">
      <c r="U9755" s="72"/>
    </row>
    <row r="9756">
      <c r="U9756" s="72"/>
    </row>
    <row r="9757">
      <c r="U9757" s="72"/>
    </row>
    <row r="9758">
      <c r="U9758" s="72"/>
    </row>
    <row r="9759">
      <c r="U9759" s="72"/>
    </row>
    <row r="9760">
      <c r="U9760" s="72"/>
    </row>
    <row r="9761">
      <c r="U9761" s="72"/>
    </row>
    <row r="9762">
      <c r="U9762" s="72"/>
    </row>
    <row r="9763">
      <c r="U9763" s="72"/>
    </row>
    <row r="9764">
      <c r="U9764" s="72"/>
    </row>
    <row r="9765">
      <c r="U9765" s="72"/>
    </row>
    <row r="9766">
      <c r="U9766" s="72"/>
    </row>
    <row r="9767">
      <c r="U9767" s="72"/>
    </row>
    <row r="9768">
      <c r="U9768" s="72"/>
    </row>
    <row r="9769">
      <c r="U9769" s="72"/>
    </row>
    <row r="9770">
      <c r="U9770" s="72"/>
    </row>
    <row r="9771">
      <c r="U9771" s="72"/>
    </row>
    <row r="9772">
      <c r="U9772" s="72"/>
    </row>
    <row r="9773">
      <c r="U9773" s="72"/>
    </row>
    <row r="9774">
      <c r="U9774" s="72"/>
    </row>
    <row r="9775">
      <c r="U9775" s="72"/>
    </row>
    <row r="9776">
      <c r="U9776" s="72"/>
    </row>
    <row r="9777">
      <c r="U9777" s="72"/>
    </row>
    <row r="9778">
      <c r="U9778" s="72"/>
    </row>
    <row r="9779">
      <c r="U9779" s="72"/>
    </row>
    <row r="9780">
      <c r="U9780" s="72"/>
    </row>
    <row r="9781">
      <c r="U9781" s="72"/>
    </row>
    <row r="9782">
      <c r="U9782" s="72"/>
    </row>
    <row r="9783">
      <c r="U9783" s="72"/>
    </row>
    <row r="9784">
      <c r="U9784" s="72"/>
    </row>
    <row r="9785">
      <c r="U9785" s="72"/>
    </row>
    <row r="9786">
      <c r="U9786" s="72"/>
    </row>
    <row r="9787">
      <c r="U9787" s="72"/>
    </row>
    <row r="9788">
      <c r="U9788" s="72"/>
    </row>
    <row r="9789">
      <c r="U9789" s="72"/>
    </row>
    <row r="9790">
      <c r="U9790" s="72"/>
    </row>
    <row r="9791">
      <c r="U9791" s="72"/>
    </row>
    <row r="9792">
      <c r="U9792" s="72"/>
    </row>
    <row r="9793">
      <c r="U9793" s="72"/>
    </row>
    <row r="9794">
      <c r="U9794" s="72"/>
    </row>
    <row r="9795">
      <c r="U9795" s="72"/>
    </row>
    <row r="9796">
      <c r="U9796" s="72"/>
    </row>
    <row r="9797">
      <c r="U9797" s="72"/>
    </row>
    <row r="9798">
      <c r="U9798" s="72"/>
    </row>
    <row r="9799">
      <c r="U9799" s="72"/>
    </row>
    <row r="9800">
      <c r="U9800" s="72"/>
    </row>
    <row r="9801">
      <c r="U9801" s="72"/>
    </row>
    <row r="9802">
      <c r="U9802" s="72"/>
    </row>
    <row r="9803">
      <c r="U9803" s="72"/>
    </row>
    <row r="9804">
      <c r="U9804" s="72"/>
    </row>
    <row r="9805">
      <c r="U9805" s="72"/>
    </row>
    <row r="9806">
      <c r="U9806" s="72"/>
    </row>
    <row r="9807">
      <c r="U9807" s="72"/>
    </row>
    <row r="9808">
      <c r="U9808" s="72"/>
    </row>
    <row r="9809">
      <c r="U9809" s="72"/>
    </row>
    <row r="9810">
      <c r="U9810" s="72"/>
    </row>
    <row r="9811">
      <c r="U9811" s="72"/>
    </row>
    <row r="9812">
      <c r="U9812" s="72"/>
    </row>
    <row r="9813">
      <c r="U9813" s="72"/>
    </row>
    <row r="9814">
      <c r="U9814" s="72"/>
    </row>
    <row r="9815">
      <c r="U9815" s="72"/>
    </row>
    <row r="9816">
      <c r="U9816" s="72"/>
    </row>
    <row r="9817">
      <c r="U9817" s="72"/>
    </row>
    <row r="9818">
      <c r="U9818" s="72"/>
    </row>
    <row r="9819">
      <c r="U9819" s="72"/>
    </row>
    <row r="9820">
      <c r="U9820" s="72"/>
    </row>
    <row r="9821">
      <c r="U9821" s="72"/>
    </row>
    <row r="9822">
      <c r="U9822" s="72"/>
    </row>
    <row r="9823">
      <c r="U9823" s="72"/>
    </row>
    <row r="9824">
      <c r="U9824" s="72"/>
    </row>
    <row r="9825">
      <c r="U9825" s="72"/>
    </row>
    <row r="9826">
      <c r="U9826" s="72"/>
    </row>
    <row r="9827">
      <c r="U9827" s="72"/>
    </row>
    <row r="9828">
      <c r="U9828" s="72"/>
    </row>
    <row r="9829">
      <c r="U9829" s="72"/>
    </row>
    <row r="9830">
      <c r="U9830" s="72"/>
    </row>
    <row r="9831">
      <c r="U9831" s="72"/>
    </row>
    <row r="9832">
      <c r="U9832" s="72"/>
    </row>
    <row r="9833">
      <c r="U9833" s="72"/>
    </row>
    <row r="9834">
      <c r="U9834" s="72"/>
    </row>
    <row r="9835">
      <c r="U9835" s="72"/>
    </row>
    <row r="9836">
      <c r="U9836" s="72"/>
    </row>
    <row r="9837">
      <c r="U9837" s="72"/>
    </row>
    <row r="9838">
      <c r="U9838" s="72"/>
    </row>
    <row r="9839">
      <c r="U9839" s="72"/>
    </row>
    <row r="9840">
      <c r="U9840" s="72"/>
    </row>
    <row r="9841">
      <c r="U9841" s="72"/>
    </row>
    <row r="9842">
      <c r="U9842" s="72"/>
    </row>
    <row r="9843">
      <c r="U9843" s="72"/>
    </row>
    <row r="9844">
      <c r="U9844" s="72"/>
    </row>
    <row r="9845">
      <c r="U9845" s="72"/>
    </row>
    <row r="9846">
      <c r="U9846" s="72"/>
    </row>
    <row r="9847">
      <c r="U9847" s="72"/>
    </row>
    <row r="9848">
      <c r="U9848" s="72"/>
    </row>
    <row r="9849">
      <c r="U9849" s="72"/>
    </row>
    <row r="9850">
      <c r="U9850" s="72"/>
    </row>
    <row r="9851">
      <c r="U9851" s="72"/>
    </row>
    <row r="9852">
      <c r="U9852" s="72"/>
    </row>
    <row r="9853">
      <c r="U9853" s="72"/>
    </row>
    <row r="9854">
      <c r="U9854" s="72"/>
    </row>
    <row r="9855">
      <c r="U9855" s="72"/>
    </row>
    <row r="9856">
      <c r="U9856" s="72"/>
    </row>
    <row r="9857">
      <c r="U9857" s="72"/>
    </row>
    <row r="9858">
      <c r="U9858" s="72"/>
    </row>
    <row r="9859">
      <c r="U9859" s="72"/>
    </row>
    <row r="9860">
      <c r="U9860" s="72"/>
    </row>
    <row r="9861">
      <c r="U9861" s="72"/>
    </row>
    <row r="9862">
      <c r="U9862" s="72"/>
    </row>
    <row r="9863">
      <c r="U9863" s="72"/>
    </row>
    <row r="9864">
      <c r="U9864" s="72"/>
    </row>
    <row r="9865">
      <c r="U9865" s="72"/>
    </row>
    <row r="9866">
      <c r="U9866" s="72"/>
    </row>
    <row r="9867">
      <c r="U9867" s="72"/>
    </row>
    <row r="9868">
      <c r="U9868" s="72"/>
    </row>
    <row r="9869">
      <c r="U9869" s="72"/>
    </row>
    <row r="9870">
      <c r="U9870" s="72"/>
    </row>
    <row r="9871">
      <c r="U9871" s="72"/>
    </row>
    <row r="9872">
      <c r="U9872" s="72"/>
    </row>
    <row r="9873">
      <c r="U9873" s="72"/>
    </row>
    <row r="9874">
      <c r="U9874" s="72"/>
    </row>
    <row r="9875">
      <c r="U9875" s="72"/>
    </row>
    <row r="9876">
      <c r="U9876" s="72"/>
    </row>
    <row r="9877">
      <c r="U9877" s="72"/>
    </row>
    <row r="9878">
      <c r="U9878" s="72"/>
    </row>
    <row r="9879">
      <c r="U9879" s="72"/>
    </row>
    <row r="9880">
      <c r="U9880" s="72"/>
    </row>
    <row r="9881">
      <c r="U9881" s="72"/>
    </row>
    <row r="9882">
      <c r="U9882" s="72"/>
    </row>
    <row r="9883">
      <c r="U9883" s="72"/>
    </row>
    <row r="9884">
      <c r="U9884" s="72"/>
    </row>
    <row r="9885">
      <c r="U9885" s="72"/>
    </row>
    <row r="9886">
      <c r="U9886" s="72"/>
    </row>
    <row r="9887">
      <c r="U9887" s="72"/>
    </row>
    <row r="9888">
      <c r="U9888" s="72"/>
    </row>
    <row r="9889">
      <c r="U9889" s="72"/>
    </row>
    <row r="9890">
      <c r="U9890" s="72"/>
    </row>
    <row r="9891">
      <c r="U9891" s="72"/>
    </row>
    <row r="9892">
      <c r="U9892" s="72"/>
    </row>
    <row r="9893">
      <c r="U9893" s="72"/>
    </row>
    <row r="9894">
      <c r="U9894" s="72"/>
    </row>
    <row r="9895">
      <c r="U9895" s="72"/>
    </row>
    <row r="9896">
      <c r="U9896" s="72"/>
    </row>
    <row r="9897">
      <c r="U9897" s="72"/>
    </row>
    <row r="9898">
      <c r="U9898" s="72"/>
    </row>
    <row r="9899">
      <c r="U9899" s="72"/>
    </row>
    <row r="9900">
      <c r="U9900" s="72"/>
    </row>
    <row r="9901">
      <c r="U9901" s="72"/>
    </row>
    <row r="9902">
      <c r="U9902" s="72"/>
    </row>
    <row r="9903">
      <c r="U9903" s="72"/>
    </row>
    <row r="9904">
      <c r="U9904" s="72"/>
    </row>
    <row r="9905">
      <c r="U9905" s="72"/>
    </row>
    <row r="9906">
      <c r="U9906" s="72"/>
    </row>
    <row r="9907">
      <c r="U9907" s="72"/>
    </row>
    <row r="9908">
      <c r="U9908" s="72"/>
    </row>
    <row r="9909">
      <c r="U9909" s="72"/>
    </row>
    <row r="9910">
      <c r="U9910" s="72"/>
    </row>
    <row r="9911">
      <c r="U9911" s="72"/>
    </row>
    <row r="9912">
      <c r="U9912" s="72"/>
    </row>
    <row r="9913">
      <c r="U9913" s="72"/>
    </row>
    <row r="9914">
      <c r="U9914" s="72"/>
    </row>
    <row r="9915">
      <c r="U9915" s="72"/>
    </row>
    <row r="9916">
      <c r="U9916" s="72"/>
    </row>
    <row r="9917">
      <c r="U9917" s="72"/>
    </row>
    <row r="9918">
      <c r="U9918" s="72"/>
    </row>
    <row r="9919">
      <c r="U9919" s="72"/>
    </row>
    <row r="9920">
      <c r="U9920" s="72"/>
    </row>
    <row r="9921">
      <c r="U9921" s="72"/>
    </row>
    <row r="9922">
      <c r="U9922" s="72"/>
    </row>
    <row r="9923">
      <c r="U9923" s="72"/>
    </row>
    <row r="9924">
      <c r="U9924" s="72"/>
    </row>
    <row r="9925">
      <c r="U9925" s="72"/>
    </row>
    <row r="9926">
      <c r="U9926" s="72"/>
    </row>
    <row r="9927">
      <c r="U9927" s="72"/>
    </row>
    <row r="9928">
      <c r="U9928" s="72"/>
    </row>
    <row r="9929">
      <c r="U9929" s="72"/>
    </row>
    <row r="9930">
      <c r="U9930" s="72"/>
    </row>
    <row r="9931">
      <c r="U9931" s="72"/>
    </row>
    <row r="9932">
      <c r="U9932" s="72"/>
    </row>
    <row r="9933">
      <c r="U9933" s="72"/>
    </row>
    <row r="9934">
      <c r="U9934" s="72"/>
    </row>
    <row r="9935">
      <c r="U9935" s="72"/>
    </row>
    <row r="9936">
      <c r="U9936" s="72"/>
    </row>
    <row r="9937">
      <c r="U9937" s="72"/>
    </row>
    <row r="9938">
      <c r="U9938" s="72"/>
    </row>
    <row r="9939">
      <c r="U9939" s="72"/>
    </row>
    <row r="9940">
      <c r="U9940" s="72"/>
    </row>
    <row r="9941">
      <c r="U9941" s="72"/>
    </row>
    <row r="9942">
      <c r="U9942" s="72"/>
    </row>
    <row r="9943">
      <c r="U9943" s="72"/>
    </row>
    <row r="9944">
      <c r="U9944" s="72"/>
    </row>
    <row r="9945">
      <c r="U9945" s="72"/>
    </row>
    <row r="9946">
      <c r="U9946" s="72"/>
    </row>
    <row r="9947">
      <c r="U9947" s="72"/>
    </row>
    <row r="9948">
      <c r="U9948" s="72"/>
    </row>
    <row r="9949">
      <c r="U9949" s="72"/>
    </row>
    <row r="9950">
      <c r="U9950" s="72"/>
    </row>
    <row r="9951">
      <c r="U9951" s="72"/>
    </row>
    <row r="9952">
      <c r="U9952" s="72"/>
    </row>
    <row r="9953">
      <c r="U9953" s="72"/>
    </row>
    <row r="9954">
      <c r="U9954" s="72"/>
    </row>
    <row r="9955">
      <c r="U9955" s="72"/>
    </row>
    <row r="9956">
      <c r="U9956" s="72"/>
    </row>
    <row r="9957">
      <c r="U9957" s="72"/>
    </row>
    <row r="9958">
      <c r="U9958" s="72"/>
    </row>
    <row r="9959">
      <c r="U9959" s="72"/>
    </row>
    <row r="9960">
      <c r="U9960" s="72"/>
    </row>
    <row r="9961">
      <c r="U9961" s="72"/>
    </row>
    <row r="9962">
      <c r="U9962" s="72"/>
    </row>
    <row r="9963">
      <c r="U9963" s="72"/>
    </row>
    <row r="9964">
      <c r="U9964" s="72"/>
    </row>
    <row r="9965">
      <c r="U9965" s="72"/>
    </row>
    <row r="9966">
      <c r="U9966" s="72"/>
    </row>
    <row r="9967">
      <c r="U9967" s="72"/>
    </row>
    <row r="9968">
      <c r="U9968" s="72"/>
    </row>
    <row r="9969">
      <c r="U9969" s="72"/>
    </row>
    <row r="9970">
      <c r="U9970" s="72"/>
    </row>
    <row r="9971">
      <c r="U9971" s="72"/>
    </row>
    <row r="9972">
      <c r="U9972" s="72"/>
    </row>
    <row r="9973">
      <c r="U9973" s="72"/>
    </row>
    <row r="9974">
      <c r="U9974" s="72"/>
    </row>
    <row r="9975">
      <c r="U9975" s="72"/>
    </row>
    <row r="9976">
      <c r="U9976" s="72"/>
    </row>
    <row r="9977">
      <c r="U9977" s="72"/>
    </row>
    <row r="9978">
      <c r="U9978" s="72"/>
    </row>
    <row r="9979">
      <c r="U9979" s="72"/>
    </row>
    <row r="9980">
      <c r="U9980" s="72"/>
    </row>
    <row r="9981">
      <c r="U9981" s="72"/>
    </row>
    <row r="9982">
      <c r="U9982" s="72"/>
    </row>
    <row r="9983">
      <c r="U9983" s="72"/>
    </row>
    <row r="9984">
      <c r="U9984" s="72"/>
    </row>
    <row r="9985">
      <c r="U9985" s="72"/>
    </row>
    <row r="9986">
      <c r="U9986" s="72"/>
    </row>
    <row r="9987">
      <c r="U9987" s="72"/>
    </row>
    <row r="9988">
      <c r="U9988" s="72"/>
    </row>
    <row r="9989">
      <c r="U9989" s="72"/>
    </row>
    <row r="9990">
      <c r="U9990" s="72"/>
    </row>
    <row r="9991">
      <c r="U9991" s="72"/>
    </row>
    <row r="9992">
      <c r="U9992" s="72"/>
    </row>
    <row r="9993">
      <c r="U9993" s="72"/>
    </row>
    <row r="9994">
      <c r="U9994" s="72"/>
    </row>
    <row r="9995">
      <c r="U9995" s="72"/>
    </row>
    <row r="9996">
      <c r="U9996" s="72"/>
    </row>
    <row r="9997">
      <c r="U9997" s="72"/>
    </row>
    <row r="9998">
      <c r="U9998" s="72"/>
    </row>
    <row r="9999">
      <c r="U9999" s="72"/>
    </row>
    <row r="10000">
      <c r="U10000" s="72"/>
    </row>
    <row r="10001">
      <c r="U10001" s="72"/>
    </row>
    <row r="10002">
      <c r="U10002" s="72"/>
    </row>
    <row r="10003">
      <c r="U10003" s="72"/>
    </row>
    <row r="10004">
      <c r="U10004" s="72"/>
    </row>
    <row r="10005">
      <c r="U10005" s="72"/>
    </row>
    <row r="10006">
      <c r="U10006" s="72"/>
    </row>
    <row r="10007">
      <c r="U10007" s="72"/>
    </row>
    <row r="10008">
      <c r="U10008" s="72"/>
    </row>
    <row r="10009">
      <c r="U10009" s="72"/>
    </row>
    <row r="10010">
      <c r="U10010" s="72"/>
    </row>
    <row r="10011">
      <c r="U10011" s="72"/>
    </row>
    <row r="10012">
      <c r="U10012" s="72"/>
    </row>
    <row r="10013">
      <c r="U10013" s="72"/>
    </row>
    <row r="10014">
      <c r="U10014" s="72"/>
    </row>
    <row r="10015">
      <c r="U10015" s="72"/>
    </row>
    <row r="10016">
      <c r="U10016" s="72"/>
    </row>
    <row r="10017">
      <c r="U10017" s="72"/>
    </row>
    <row r="10018">
      <c r="U10018" s="72"/>
    </row>
    <row r="10019">
      <c r="U10019" s="72"/>
    </row>
    <row r="10020">
      <c r="U10020" s="72"/>
    </row>
    <row r="10021">
      <c r="U10021" s="72"/>
    </row>
    <row r="10022">
      <c r="U10022" s="72"/>
    </row>
    <row r="10023">
      <c r="U10023" s="72"/>
    </row>
    <row r="10024">
      <c r="U10024" s="72"/>
    </row>
    <row r="10025">
      <c r="U10025" s="72"/>
    </row>
    <row r="10026">
      <c r="U10026" s="72"/>
    </row>
    <row r="10027">
      <c r="U10027" s="72"/>
    </row>
    <row r="10028">
      <c r="U10028" s="72"/>
    </row>
    <row r="10029">
      <c r="U10029" s="72"/>
    </row>
    <row r="10030">
      <c r="U10030" s="72"/>
    </row>
    <row r="10031">
      <c r="U10031" s="72"/>
    </row>
    <row r="10032">
      <c r="U10032" s="72"/>
    </row>
    <row r="10033">
      <c r="U10033" s="72"/>
    </row>
    <row r="10034">
      <c r="U10034" s="72"/>
    </row>
    <row r="10035">
      <c r="U10035" s="72"/>
    </row>
    <row r="10036">
      <c r="U10036" s="72"/>
    </row>
    <row r="10037">
      <c r="U10037" s="72"/>
    </row>
    <row r="10038">
      <c r="U10038" s="72"/>
    </row>
    <row r="10039">
      <c r="U10039" s="72"/>
    </row>
    <row r="10040">
      <c r="U10040" s="72"/>
    </row>
    <row r="10041">
      <c r="U10041" s="72"/>
    </row>
    <row r="10042">
      <c r="U10042" s="72"/>
    </row>
    <row r="10043">
      <c r="U10043" s="72"/>
    </row>
    <row r="10044">
      <c r="U10044" s="72"/>
    </row>
    <row r="10045">
      <c r="U10045" s="72"/>
    </row>
    <row r="10046">
      <c r="U10046" s="72"/>
    </row>
    <row r="10047">
      <c r="U10047" s="72"/>
    </row>
    <row r="10048">
      <c r="U10048" s="72"/>
    </row>
    <row r="10049">
      <c r="U10049" s="72"/>
    </row>
    <row r="10050">
      <c r="U10050" s="72"/>
    </row>
    <row r="10051">
      <c r="U10051" s="72"/>
    </row>
    <row r="10052">
      <c r="U10052" s="72"/>
    </row>
    <row r="10053">
      <c r="U10053" s="72"/>
    </row>
    <row r="10054">
      <c r="U10054" s="72"/>
    </row>
    <row r="10055">
      <c r="U10055" s="72"/>
    </row>
    <row r="10056">
      <c r="U10056" s="72"/>
    </row>
    <row r="10057">
      <c r="U10057" s="72"/>
    </row>
    <row r="10058">
      <c r="U10058" s="72"/>
    </row>
    <row r="10059">
      <c r="U10059" s="72"/>
    </row>
    <row r="10060">
      <c r="U10060" s="72"/>
    </row>
    <row r="10061">
      <c r="U10061" s="72"/>
    </row>
    <row r="10062">
      <c r="U10062" s="72"/>
    </row>
    <row r="10063">
      <c r="U10063" s="72"/>
    </row>
    <row r="10064">
      <c r="U10064" s="72"/>
    </row>
    <row r="10065">
      <c r="U10065" s="72"/>
    </row>
    <row r="10066">
      <c r="U10066" s="72"/>
    </row>
    <row r="10067">
      <c r="U10067" s="72"/>
    </row>
    <row r="10068">
      <c r="U10068" s="72"/>
    </row>
    <row r="10069">
      <c r="U10069" s="72"/>
    </row>
    <row r="10070">
      <c r="U10070" s="72"/>
    </row>
    <row r="10071">
      <c r="U10071" s="72"/>
    </row>
    <row r="10072">
      <c r="U10072" s="72"/>
    </row>
    <row r="10073">
      <c r="U10073" s="72"/>
    </row>
    <row r="10074">
      <c r="U10074" s="72"/>
    </row>
    <row r="10075">
      <c r="U10075" s="72"/>
    </row>
    <row r="10076">
      <c r="U10076" s="72"/>
    </row>
    <row r="10077">
      <c r="U10077" s="72"/>
    </row>
    <row r="10078">
      <c r="U10078" s="72"/>
    </row>
    <row r="10079">
      <c r="U10079" s="72"/>
    </row>
    <row r="10080">
      <c r="U10080" s="72"/>
    </row>
    <row r="10081">
      <c r="U10081" s="72"/>
    </row>
    <row r="10082">
      <c r="U10082" s="72"/>
    </row>
    <row r="10083">
      <c r="U10083" s="72"/>
    </row>
    <row r="10084">
      <c r="U10084" s="72"/>
    </row>
    <row r="10085">
      <c r="U10085" s="72"/>
    </row>
    <row r="10086">
      <c r="U10086" s="72"/>
    </row>
    <row r="10087">
      <c r="U10087" s="72"/>
    </row>
    <row r="10088">
      <c r="U10088" s="72"/>
    </row>
    <row r="10089">
      <c r="U10089" s="72"/>
    </row>
    <row r="10090">
      <c r="U10090" s="72"/>
    </row>
    <row r="10091">
      <c r="U10091" s="72"/>
    </row>
    <row r="10092">
      <c r="U10092" s="72"/>
    </row>
    <row r="10093">
      <c r="U10093" s="72"/>
    </row>
    <row r="10094">
      <c r="U10094" s="72"/>
    </row>
    <row r="10095">
      <c r="U10095" s="72"/>
    </row>
    <row r="10096">
      <c r="U10096" s="72"/>
    </row>
    <row r="10097">
      <c r="U10097" s="72"/>
    </row>
    <row r="10098">
      <c r="U10098" s="72"/>
    </row>
    <row r="10099">
      <c r="U10099" s="72"/>
    </row>
    <row r="10100">
      <c r="U10100" s="72"/>
    </row>
    <row r="10101">
      <c r="U10101" s="72"/>
    </row>
    <row r="10102">
      <c r="U10102" s="72"/>
    </row>
    <row r="10103">
      <c r="U10103" s="72"/>
    </row>
    <row r="10104">
      <c r="U10104" s="72"/>
    </row>
    <row r="10105">
      <c r="U10105" s="72"/>
    </row>
    <row r="10106">
      <c r="U10106" s="72"/>
    </row>
    <row r="10107">
      <c r="U10107" s="72"/>
    </row>
    <row r="10108">
      <c r="U10108" s="72"/>
    </row>
    <row r="10109">
      <c r="U10109" s="72"/>
    </row>
    <row r="10110">
      <c r="U10110" s="72"/>
    </row>
    <row r="10111">
      <c r="U10111" s="72"/>
    </row>
    <row r="10112">
      <c r="U10112" s="72"/>
    </row>
    <row r="10113">
      <c r="U10113" s="72"/>
    </row>
    <row r="10114">
      <c r="U10114" s="72"/>
    </row>
    <row r="10115">
      <c r="U10115" s="72"/>
    </row>
    <row r="10116">
      <c r="U10116" s="72"/>
    </row>
    <row r="10117">
      <c r="U10117" s="72"/>
    </row>
    <row r="10118">
      <c r="U10118" s="72"/>
    </row>
    <row r="10119">
      <c r="U10119" s="72"/>
    </row>
    <row r="10120">
      <c r="U10120" s="72"/>
    </row>
    <row r="10121">
      <c r="U10121" s="72"/>
    </row>
    <row r="10122">
      <c r="U10122" s="72"/>
    </row>
    <row r="10123">
      <c r="U10123" s="72"/>
    </row>
    <row r="10124">
      <c r="U10124" s="72"/>
    </row>
    <row r="10125">
      <c r="U10125" s="72"/>
    </row>
    <row r="10126">
      <c r="U10126" s="72"/>
    </row>
    <row r="10127">
      <c r="U10127" s="72"/>
    </row>
    <row r="10128">
      <c r="U10128" s="72"/>
    </row>
    <row r="10129">
      <c r="U10129" s="72"/>
    </row>
    <row r="10130">
      <c r="U10130" s="72"/>
    </row>
    <row r="10131">
      <c r="U10131" s="72"/>
    </row>
    <row r="10132">
      <c r="U10132" s="72"/>
    </row>
    <row r="10133">
      <c r="U10133" s="72"/>
    </row>
    <row r="10134">
      <c r="U10134" s="72"/>
    </row>
    <row r="10135">
      <c r="U10135" s="72"/>
    </row>
    <row r="10136">
      <c r="U10136" s="72"/>
    </row>
    <row r="10137">
      <c r="U10137" s="72"/>
    </row>
    <row r="10138">
      <c r="U10138" s="72"/>
    </row>
    <row r="10139">
      <c r="U10139" s="72"/>
    </row>
    <row r="10140">
      <c r="U10140" s="72"/>
    </row>
    <row r="10141">
      <c r="U10141" s="72"/>
    </row>
    <row r="10142">
      <c r="U10142" s="72"/>
    </row>
    <row r="10143">
      <c r="U10143" s="72"/>
    </row>
    <row r="10144">
      <c r="U10144" s="72"/>
    </row>
    <row r="10145">
      <c r="U10145" s="72"/>
    </row>
    <row r="10146">
      <c r="U10146" s="72"/>
    </row>
    <row r="10147">
      <c r="U10147" s="72"/>
    </row>
    <row r="10148">
      <c r="U10148" s="72"/>
    </row>
    <row r="10149">
      <c r="U10149" s="72"/>
    </row>
    <row r="10150">
      <c r="U10150" s="72"/>
    </row>
    <row r="10151">
      <c r="U10151" s="72"/>
    </row>
    <row r="10152">
      <c r="U10152" s="72"/>
    </row>
    <row r="10153">
      <c r="U10153" s="72"/>
    </row>
    <row r="10154">
      <c r="U10154" s="72"/>
    </row>
    <row r="10155">
      <c r="U10155" s="72"/>
    </row>
    <row r="10156">
      <c r="U10156" s="72"/>
    </row>
    <row r="10157">
      <c r="U10157" s="72"/>
    </row>
    <row r="10158">
      <c r="U10158" s="72"/>
    </row>
    <row r="10159">
      <c r="U10159" s="72"/>
    </row>
    <row r="10160">
      <c r="U10160" s="72"/>
    </row>
    <row r="10161">
      <c r="U10161" s="72"/>
    </row>
    <row r="10162">
      <c r="U10162" s="72"/>
    </row>
    <row r="10163">
      <c r="U10163" s="72"/>
    </row>
    <row r="10164">
      <c r="U10164" s="72"/>
    </row>
    <row r="10165">
      <c r="U10165" s="72"/>
    </row>
    <row r="10166">
      <c r="U10166" s="72"/>
    </row>
    <row r="10167">
      <c r="U10167" s="72"/>
    </row>
    <row r="10168">
      <c r="U10168" s="72"/>
    </row>
    <row r="10169">
      <c r="U10169" s="72"/>
    </row>
    <row r="10170">
      <c r="U10170" s="72"/>
    </row>
    <row r="10171">
      <c r="U10171" s="72"/>
    </row>
    <row r="10172">
      <c r="U10172" s="72"/>
    </row>
    <row r="10173">
      <c r="U10173" s="72"/>
    </row>
    <row r="10174">
      <c r="U10174" s="72"/>
    </row>
    <row r="10175">
      <c r="U10175" s="72"/>
    </row>
    <row r="10176">
      <c r="U10176" s="72"/>
    </row>
    <row r="10177">
      <c r="U10177" s="72"/>
    </row>
    <row r="10178">
      <c r="U10178" s="72"/>
    </row>
    <row r="10179">
      <c r="U10179" s="72"/>
    </row>
    <row r="10180">
      <c r="U10180" s="72"/>
    </row>
    <row r="10181">
      <c r="U10181" s="72"/>
    </row>
    <row r="10182">
      <c r="U10182" s="72"/>
    </row>
    <row r="10183">
      <c r="U10183" s="72"/>
    </row>
    <row r="10184">
      <c r="U10184" s="72"/>
    </row>
    <row r="10185">
      <c r="U10185" s="72"/>
    </row>
    <row r="10186">
      <c r="U10186" s="72"/>
    </row>
    <row r="10187">
      <c r="U10187" s="72"/>
    </row>
    <row r="10188">
      <c r="U10188" s="72"/>
    </row>
    <row r="10189">
      <c r="U10189" s="72"/>
    </row>
    <row r="10190">
      <c r="U10190" s="72"/>
    </row>
    <row r="10191">
      <c r="U10191" s="72"/>
    </row>
    <row r="10192">
      <c r="U10192" s="72"/>
    </row>
    <row r="10193">
      <c r="U10193" s="72"/>
    </row>
    <row r="10194">
      <c r="U10194" s="72"/>
    </row>
    <row r="10195">
      <c r="U10195" s="72"/>
    </row>
    <row r="10196">
      <c r="U10196" s="72"/>
    </row>
    <row r="10197">
      <c r="U10197" s="72"/>
    </row>
    <row r="10198">
      <c r="U10198" s="72"/>
    </row>
    <row r="10199">
      <c r="U10199" s="72"/>
    </row>
    <row r="10200">
      <c r="U10200" s="72"/>
    </row>
    <row r="10201">
      <c r="U10201" s="72"/>
    </row>
    <row r="10202">
      <c r="U10202" s="72"/>
    </row>
    <row r="10203">
      <c r="U10203" s="72"/>
    </row>
    <row r="10204">
      <c r="U10204" s="72"/>
    </row>
    <row r="10205">
      <c r="U10205" s="72"/>
    </row>
    <row r="10206">
      <c r="U10206" s="72"/>
    </row>
    <row r="10207">
      <c r="U10207" s="72"/>
    </row>
    <row r="10208">
      <c r="U10208" s="72"/>
    </row>
    <row r="10209">
      <c r="U10209" s="72"/>
    </row>
    <row r="10210">
      <c r="U10210" s="72"/>
    </row>
    <row r="10211">
      <c r="U10211" s="72"/>
    </row>
    <row r="10212">
      <c r="U10212" s="72"/>
    </row>
    <row r="10213">
      <c r="U10213" s="72"/>
    </row>
    <row r="10214">
      <c r="U10214" s="72"/>
    </row>
    <row r="10215">
      <c r="U10215" s="72"/>
    </row>
    <row r="10216">
      <c r="U10216" s="72"/>
    </row>
    <row r="10217">
      <c r="U10217" s="72"/>
    </row>
    <row r="10218">
      <c r="U10218" s="72"/>
    </row>
    <row r="10219">
      <c r="U10219" s="72"/>
    </row>
    <row r="10220">
      <c r="U10220" s="72"/>
    </row>
    <row r="10221">
      <c r="U10221" s="72"/>
    </row>
    <row r="10222">
      <c r="U10222" s="72"/>
    </row>
    <row r="10223">
      <c r="U10223" s="72"/>
    </row>
    <row r="10224">
      <c r="U10224" s="72"/>
    </row>
    <row r="10225">
      <c r="U10225" s="72"/>
    </row>
    <row r="10226">
      <c r="U10226" s="72"/>
    </row>
    <row r="10227">
      <c r="U10227" s="72"/>
    </row>
    <row r="10228">
      <c r="U10228" s="72"/>
    </row>
    <row r="10229">
      <c r="U10229" s="72"/>
    </row>
    <row r="10230">
      <c r="U10230" s="72"/>
    </row>
    <row r="10231">
      <c r="U10231" s="72"/>
    </row>
    <row r="10232">
      <c r="U10232" s="72"/>
    </row>
    <row r="10233">
      <c r="U10233" s="72"/>
    </row>
    <row r="10234">
      <c r="U10234" s="72"/>
    </row>
    <row r="10235">
      <c r="U10235" s="72"/>
    </row>
    <row r="10236">
      <c r="U10236" s="72"/>
    </row>
    <row r="10237">
      <c r="U10237" s="72"/>
    </row>
    <row r="10238">
      <c r="U10238" s="72"/>
    </row>
    <row r="10239">
      <c r="U10239" s="72"/>
    </row>
    <row r="10240">
      <c r="U10240" s="72"/>
    </row>
    <row r="10241">
      <c r="U10241" s="72"/>
    </row>
    <row r="10242">
      <c r="U10242" s="72"/>
    </row>
    <row r="10243">
      <c r="U10243" s="72"/>
    </row>
    <row r="10244">
      <c r="U10244" s="72"/>
    </row>
    <row r="10245">
      <c r="U10245" s="72"/>
    </row>
    <row r="10246">
      <c r="U10246" s="72"/>
    </row>
    <row r="10247">
      <c r="U10247" s="72"/>
    </row>
    <row r="10248">
      <c r="U10248" s="72"/>
    </row>
    <row r="10249">
      <c r="U10249" s="72"/>
    </row>
    <row r="10250">
      <c r="U10250" s="72"/>
    </row>
    <row r="10251">
      <c r="U10251" s="72"/>
    </row>
    <row r="10252">
      <c r="U10252" s="72"/>
    </row>
    <row r="10253">
      <c r="U10253" s="72"/>
    </row>
    <row r="10254">
      <c r="U10254" s="72"/>
    </row>
    <row r="10255">
      <c r="U10255" s="72"/>
    </row>
    <row r="10256">
      <c r="U10256" s="72"/>
    </row>
    <row r="10257">
      <c r="U10257" s="72"/>
    </row>
    <row r="10258">
      <c r="U10258" s="72"/>
    </row>
    <row r="10259">
      <c r="U10259" s="72"/>
    </row>
    <row r="10260">
      <c r="U10260" s="72"/>
    </row>
    <row r="10261">
      <c r="U10261" s="72"/>
    </row>
    <row r="10262">
      <c r="U10262" s="72"/>
    </row>
    <row r="10263">
      <c r="U10263" s="72"/>
    </row>
    <row r="10264">
      <c r="U10264" s="72"/>
    </row>
    <row r="10265">
      <c r="U10265" s="72"/>
    </row>
    <row r="10266">
      <c r="U10266" s="72"/>
    </row>
    <row r="10267">
      <c r="U10267" s="72"/>
    </row>
    <row r="10268">
      <c r="U10268" s="72"/>
    </row>
    <row r="10269">
      <c r="U10269" s="72"/>
    </row>
    <row r="10270">
      <c r="U10270" s="72"/>
    </row>
    <row r="10271">
      <c r="U10271" s="72"/>
    </row>
    <row r="10272">
      <c r="U10272" s="72"/>
    </row>
    <row r="10273">
      <c r="U10273" s="72"/>
    </row>
    <row r="10274">
      <c r="U10274" s="72"/>
    </row>
    <row r="10275">
      <c r="U10275" s="72"/>
    </row>
    <row r="10276">
      <c r="U10276" s="72"/>
    </row>
    <row r="10277">
      <c r="U10277" s="72"/>
    </row>
    <row r="10278">
      <c r="U10278" s="72"/>
    </row>
    <row r="10279">
      <c r="U10279" s="72"/>
    </row>
    <row r="10280">
      <c r="U10280" s="72"/>
    </row>
    <row r="10281">
      <c r="U10281" s="72"/>
    </row>
    <row r="10282">
      <c r="U10282" s="72"/>
    </row>
    <row r="10283">
      <c r="U10283" s="72"/>
    </row>
    <row r="10284">
      <c r="U10284" s="72"/>
    </row>
    <row r="10285">
      <c r="U10285" s="72"/>
    </row>
    <row r="10286">
      <c r="U10286" s="72"/>
    </row>
    <row r="10287">
      <c r="U10287" s="72"/>
    </row>
    <row r="10288">
      <c r="U10288" s="72"/>
    </row>
    <row r="10289">
      <c r="U10289" s="72"/>
    </row>
    <row r="10290">
      <c r="U10290" s="72"/>
    </row>
    <row r="10291">
      <c r="U10291" s="72"/>
    </row>
    <row r="10292">
      <c r="U10292" s="72"/>
    </row>
    <row r="10293">
      <c r="U10293" s="72"/>
    </row>
    <row r="10294">
      <c r="U10294" s="72"/>
    </row>
    <row r="10295">
      <c r="U10295" s="72"/>
    </row>
    <row r="10296">
      <c r="U10296" s="72"/>
    </row>
    <row r="10297">
      <c r="U10297" s="72"/>
    </row>
    <row r="10298">
      <c r="U10298" s="72"/>
    </row>
    <row r="10299">
      <c r="U10299" s="72"/>
    </row>
    <row r="10300">
      <c r="U10300" s="72"/>
    </row>
    <row r="10301">
      <c r="U10301" s="72"/>
    </row>
    <row r="10302">
      <c r="U10302" s="72"/>
    </row>
    <row r="10303">
      <c r="U10303" s="72"/>
    </row>
    <row r="10304">
      <c r="U10304" s="72"/>
    </row>
    <row r="10305">
      <c r="U10305" s="72"/>
    </row>
    <row r="10306">
      <c r="U10306" s="72"/>
    </row>
    <row r="10307">
      <c r="U10307" s="72"/>
    </row>
    <row r="10308">
      <c r="U10308" s="72"/>
    </row>
    <row r="10309">
      <c r="U10309" s="72"/>
    </row>
    <row r="10310">
      <c r="U10310" s="72"/>
    </row>
    <row r="10311">
      <c r="U10311" s="72"/>
    </row>
    <row r="10312">
      <c r="U10312" s="72"/>
    </row>
    <row r="10313">
      <c r="U10313" s="72"/>
    </row>
    <row r="10314">
      <c r="U10314" s="72"/>
    </row>
    <row r="10315">
      <c r="U10315" s="72"/>
    </row>
    <row r="10316">
      <c r="U10316" s="72"/>
    </row>
    <row r="10317">
      <c r="U10317" s="72"/>
    </row>
    <row r="10318">
      <c r="U10318" s="72"/>
    </row>
    <row r="10319">
      <c r="U10319" s="72"/>
    </row>
    <row r="10320">
      <c r="U10320" s="72"/>
    </row>
    <row r="10321">
      <c r="U10321" s="72"/>
    </row>
    <row r="10322">
      <c r="U10322" s="72"/>
    </row>
    <row r="10323">
      <c r="U10323" s="72"/>
    </row>
    <row r="10324">
      <c r="U10324" s="72"/>
    </row>
    <row r="10325">
      <c r="U10325" s="72"/>
    </row>
    <row r="10326">
      <c r="U10326" s="72"/>
    </row>
    <row r="10327">
      <c r="U10327" s="72"/>
    </row>
    <row r="10328">
      <c r="U10328" s="72"/>
    </row>
    <row r="10329">
      <c r="U10329" s="72"/>
    </row>
    <row r="10330">
      <c r="U10330" s="72"/>
    </row>
    <row r="10331">
      <c r="U10331" s="72"/>
    </row>
    <row r="10332">
      <c r="U10332" s="72"/>
    </row>
    <row r="10333">
      <c r="U10333" s="72"/>
    </row>
    <row r="10334">
      <c r="U10334" s="72"/>
    </row>
    <row r="10335">
      <c r="U10335" s="72"/>
    </row>
    <row r="10336">
      <c r="U10336" s="72"/>
    </row>
    <row r="10337">
      <c r="U10337" s="72"/>
    </row>
    <row r="10338">
      <c r="U10338" s="72"/>
    </row>
    <row r="10339">
      <c r="U10339" s="72"/>
    </row>
    <row r="10340">
      <c r="U10340" s="72"/>
    </row>
    <row r="10341">
      <c r="U10341" s="72"/>
    </row>
    <row r="10342">
      <c r="U10342" s="72"/>
    </row>
    <row r="10343">
      <c r="U10343" s="72"/>
    </row>
    <row r="10344">
      <c r="U10344" s="72"/>
    </row>
    <row r="10345">
      <c r="U10345" s="72"/>
    </row>
    <row r="10346">
      <c r="U10346" s="72"/>
    </row>
    <row r="10347">
      <c r="U10347" s="72"/>
    </row>
    <row r="10348">
      <c r="U10348" s="72"/>
    </row>
    <row r="10349">
      <c r="U10349" s="72"/>
    </row>
    <row r="10350">
      <c r="U10350" s="72"/>
    </row>
    <row r="10351">
      <c r="U10351" s="72"/>
    </row>
    <row r="10352">
      <c r="U10352" s="72"/>
    </row>
    <row r="10353">
      <c r="U10353" s="72"/>
    </row>
    <row r="10354">
      <c r="U10354" s="72"/>
    </row>
    <row r="10355">
      <c r="U10355" s="72"/>
    </row>
    <row r="10356">
      <c r="U10356" s="72"/>
    </row>
    <row r="10357">
      <c r="U10357" s="72"/>
    </row>
    <row r="10358">
      <c r="U10358" s="72"/>
    </row>
    <row r="10359">
      <c r="U10359" s="72"/>
    </row>
    <row r="10360">
      <c r="U10360" s="72"/>
    </row>
    <row r="10361">
      <c r="U10361" s="72"/>
    </row>
    <row r="10362">
      <c r="U10362" s="72"/>
    </row>
    <row r="10363">
      <c r="U10363" s="72"/>
    </row>
    <row r="10364">
      <c r="U10364" s="72"/>
    </row>
    <row r="10365">
      <c r="U10365" s="72"/>
    </row>
    <row r="10366">
      <c r="U10366" s="72"/>
    </row>
    <row r="10367">
      <c r="U10367" s="72"/>
    </row>
    <row r="10368">
      <c r="U10368" s="72"/>
    </row>
    <row r="10369">
      <c r="U10369" s="72"/>
    </row>
    <row r="10370">
      <c r="U10370" s="72"/>
    </row>
    <row r="10371">
      <c r="U10371" s="72"/>
    </row>
    <row r="10372">
      <c r="U10372" s="72"/>
    </row>
    <row r="10373">
      <c r="U10373" s="72"/>
    </row>
    <row r="10374">
      <c r="U10374" s="72"/>
    </row>
    <row r="10375">
      <c r="U10375" s="72"/>
    </row>
    <row r="10376">
      <c r="U10376" s="72"/>
    </row>
    <row r="10377">
      <c r="U10377" s="72"/>
    </row>
    <row r="10378">
      <c r="U10378" s="72"/>
    </row>
    <row r="10379">
      <c r="U10379" s="72"/>
    </row>
    <row r="10380">
      <c r="U10380" s="72"/>
    </row>
    <row r="10381">
      <c r="U10381" s="72"/>
    </row>
    <row r="10382">
      <c r="U10382" s="72"/>
    </row>
    <row r="10383">
      <c r="U10383" s="72"/>
    </row>
    <row r="10384">
      <c r="U10384" s="72"/>
    </row>
    <row r="10385">
      <c r="U10385" s="72"/>
    </row>
    <row r="10386">
      <c r="U10386" s="72"/>
    </row>
    <row r="10387">
      <c r="U10387" s="72"/>
    </row>
    <row r="10388">
      <c r="U10388" s="72"/>
    </row>
    <row r="10389">
      <c r="U10389" s="72"/>
    </row>
    <row r="10390">
      <c r="U10390" s="72"/>
    </row>
    <row r="10391">
      <c r="U10391" s="72"/>
    </row>
    <row r="10392">
      <c r="U10392" s="72"/>
    </row>
    <row r="10393">
      <c r="U10393" s="72"/>
    </row>
    <row r="10394">
      <c r="U10394" s="72"/>
    </row>
    <row r="10395">
      <c r="U10395" s="72"/>
    </row>
    <row r="10396">
      <c r="U10396" s="72"/>
    </row>
    <row r="10397">
      <c r="U10397" s="72"/>
    </row>
    <row r="10398">
      <c r="U10398" s="72"/>
    </row>
    <row r="10399">
      <c r="U10399" s="72"/>
    </row>
    <row r="10400">
      <c r="U10400" s="72"/>
    </row>
    <row r="10401">
      <c r="U10401" s="72"/>
    </row>
    <row r="10402">
      <c r="U10402" s="72"/>
    </row>
    <row r="10403">
      <c r="U10403" s="72"/>
    </row>
    <row r="10404">
      <c r="U10404" s="72"/>
    </row>
    <row r="10405">
      <c r="U10405" s="72"/>
    </row>
    <row r="10406">
      <c r="U10406" s="72"/>
    </row>
    <row r="10407">
      <c r="U10407" s="72"/>
    </row>
    <row r="10408">
      <c r="U10408" s="72"/>
    </row>
    <row r="10409">
      <c r="U10409" s="72"/>
    </row>
    <row r="10410">
      <c r="U10410" s="72"/>
    </row>
    <row r="10411">
      <c r="U10411" s="72"/>
    </row>
    <row r="10412">
      <c r="U10412" s="72"/>
    </row>
    <row r="10413">
      <c r="U10413" s="72"/>
    </row>
    <row r="10414">
      <c r="U10414" s="72"/>
    </row>
    <row r="10415">
      <c r="U10415" s="72"/>
    </row>
    <row r="10416">
      <c r="U10416" s="72"/>
    </row>
    <row r="10417">
      <c r="U10417" s="72"/>
    </row>
    <row r="10418">
      <c r="U10418" s="72"/>
    </row>
    <row r="10419">
      <c r="U10419" s="72"/>
    </row>
    <row r="10420">
      <c r="U10420" s="72"/>
    </row>
    <row r="10421">
      <c r="U10421" s="72"/>
    </row>
    <row r="10422">
      <c r="U10422" s="72"/>
    </row>
    <row r="10423">
      <c r="U10423" s="72"/>
    </row>
    <row r="10424">
      <c r="U10424" s="72"/>
    </row>
    <row r="10425">
      <c r="U10425" s="72"/>
    </row>
    <row r="10426">
      <c r="U10426" s="72"/>
    </row>
    <row r="10427">
      <c r="U10427" s="72"/>
    </row>
    <row r="10428">
      <c r="U10428" s="72"/>
    </row>
    <row r="10429">
      <c r="U10429" s="72"/>
    </row>
    <row r="10430">
      <c r="U10430" s="72"/>
    </row>
    <row r="10431">
      <c r="U10431" s="72"/>
    </row>
    <row r="10432">
      <c r="U10432" s="72"/>
    </row>
    <row r="10433">
      <c r="U10433" s="72"/>
    </row>
    <row r="10434">
      <c r="U10434" s="72"/>
    </row>
    <row r="10435">
      <c r="U10435" s="72"/>
    </row>
    <row r="10436">
      <c r="U10436" s="72"/>
    </row>
    <row r="10437">
      <c r="U10437" s="72"/>
    </row>
    <row r="10438">
      <c r="U10438" s="72"/>
    </row>
    <row r="10439">
      <c r="U10439" s="72"/>
    </row>
    <row r="10440">
      <c r="U10440" s="72"/>
    </row>
    <row r="10441">
      <c r="U10441" s="72"/>
    </row>
    <row r="10442">
      <c r="U10442" s="72"/>
    </row>
    <row r="10443">
      <c r="U10443" s="72"/>
    </row>
    <row r="10444">
      <c r="U10444" s="72"/>
    </row>
    <row r="10445">
      <c r="U10445" s="72"/>
    </row>
    <row r="10446">
      <c r="U10446" s="72"/>
    </row>
    <row r="10447">
      <c r="U10447" s="72"/>
    </row>
    <row r="10448">
      <c r="U10448" s="72"/>
    </row>
    <row r="10449">
      <c r="U10449" s="72"/>
    </row>
    <row r="10450">
      <c r="U10450" s="72"/>
    </row>
    <row r="10451">
      <c r="U10451" s="72"/>
    </row>
    <row r="10452">
      <c r="U10452" s="72"/>
    </row>
    <row r="10453">
      <c r="U10453" s="72"/>
    </row>
    <row r="10454">
      <c r="U10454" s="72"/>
    </row>
    <row r="10455">
      <c r="U10455" s="72"/>
    </row>
    <row r="10456">
      <c r="U10456" s="72"/>
    </row>
    <row r="10457">
      <c r="U10457" s="72"/>
    </row>
    <row r="10458">
      <c r="U10458" s="72"/>
    </row>
    <row r="10459">
      <c r="U10459" s="72"/>
    </row>
    <row r="10460">
      <c r="U10460" s="72"/>
    </row>
    <row r="10461">
      <c r="U10461" s="72"/>
    </row>
    <row r="10462">
      <c r="U10462" s="72"/>
    </row>
    <row r="10463">
      <c r="U10463" s="72"/>
    </row>
    <row r="10464">
      <c r="U10464" s="72"/>
    </row>
    <row r="10465">
      <c r="U10465" s="72"/>
    </row>
    <row r="10466">
      <c r="U10466" s="72"/>
    </row>
    <row r="10467">
      <c r="U10467" s="72"/>
    </row>
    <row r="10468">
      <c r="U10468" s="72"/>
    </row>
    <row r="10469">
      <c r="U10469" s="72"/>
    </row>
    <row r="10470">
      <c r="U10470" s="72"/>
    </row>
    <row r="10471">
      <c r="U10471" s="72"/>
    </row>
    <row r="10472">
      <c r="U10472" s="72"/>
    </row>
    <row r="10473">
      <c r="U10473" s="72"/>
    </row>
    <row r="10474">
      <c r="U10474" s="72"/>
    </row>
    <row r="10475">
      <c r="U10475" s="72"/>
    </row>
    <row r="10476">
      <c r="U10476" s="72"/>
    </row>
    <row r="10477">
      <c r="U10477" s="72"/>
    </row>
    <row r="10478">
      <c r="U10478" s="72"/>
    </row>
    <row r="10479">
      <c r="U10479" s="72"/>
    </row>
    <row r="10480">
      <c r="U10480" s="72"/>
    </row>
    <row r="10481">
      <c r="U10481" s="72"/>
    </row>
    <row r="10482">
      <c r="U10482" s="72"/>
    </row>
    <row r="10483">
      <c r="U10483" s="72"/>
    </row>
    <row r="10484">
      <c r="U10484" s="72"/>
    </row>
    <row r="10485">
      <c r="U10485" s="72"/>
    </row>
    <row r="10486">
      <c r="U10486" s="72"/>
    </row>
    <row r="10487">
      <c r="U10487" s="72"/>
    </row>
    <row r="10488">
      <c r="U10488" s="72"/>
    </row>
    <row r="10489">
      <c r="U10489" s="72"/>
    </row>
    <row r="10490">
      <c r="U10490" s="72"/>
    </row>
    <row r="10491">
      <c r="U10491" s="72"/>
    </row>
    <row r="10492">
      <c r="U10492" s="72"/>
    </row>
    <row r="10493">
      <c r="U10493" s="72"/>
    </row>
    <row r="10494">
      <c r="U10494" s="72"/>
    </row>
    <row r="10495">
      <c r="U10495" s="72"/>
    </row>
    <row r="10496">
      <c r="U10496" s="72"/>
    </row>
    <row r="10497">
      <c r="U10497" s="72"/>
    </row>
    <row r="10498">
      <c r="U10498" s="72"/>
    </row>
    <row r="10499">
      <c r="U10499" s="72"/>
    </row>
    <row r="10500">
      <c r="U10500" s="72"/>
    </row>
    <row r="10501">
      <c r="U10501" s="72"/>
    </row>
    <row r="10502">
      <c r="U10502" s="72"/>
    </row>
    <row r="10503">
      <c r="U10503" s="72"/>
    </row>
    <row r="10504">
      <c r="U10504" s="72"/>
    </row>
    <row r="10505">
      <c r="U10505" s="72"/>
    </row>
    <row r="10506">
      <c r="U10506" s="72"/>
    </row>
    <row r="10507">
      <c r="U10507" s="72"/>
    </row>
    <row r="10508">
      <c r="U10508" s="72"/>
    </row>
    <row r="10509">
      <c r="U10509" s="72"/>
    </row>
    <row r="10510">
      <c r="U10510" s="72"/>
    </row>
    <row r="10511">
      <c r="U10511" s="72"/>
    </row>
    <row r="10512">
      <c r="U10512" s="72"/>
    </row>
    <row r="10513">
      <c r="U10513" s="72"/>
    </row>
    <row r="10514">
      <c r="U10514" s="72"/>
    </row>
    <row r="10515">
      <c r="U10515" s="72"/>
    </row>
    <row r="10516">
      <c r="U10516" s="72"/>
    </row>
    <row r="10517">
      <c r="U10517" s="72"/>
    </row>
    <row r="10518">
      <c r="U10518" s="72"/>
    </row>
    <row r="10519">
      <c r="U10519" s="72"/>
    </row>
    <row r="10520">
      <c r="U10520" s="72"/>
    </row>
    <row r="10521">
      <c r="U10521" s="72"/>
    </row>
    <row r="10522">
      <c r="U10522" s="72"/>
    </row>
    <row r="10523">
      <c r="U10523" s="72"/>
    </row>
    <row r="10524">
      <c r="U10524" s="72"/>
    </row>
    <row r="10525">
      <c r="U10525" s="72"/>
    </row>
    <row r="10526">
      <c r="U10526" s="72"/>
    </row>
    <row r="10527">
      <c r="U10527" s="72"/>
    </row>
    <row r="10528">
      <c r="U10528" s="72"/>
    </row>
    <row r="10529">
      <c r="U10529" s="72"/>
    </row>
    <row r="10530">
      <c r="U10530" s="72"/>
    </row>
    <row r="10531">
      <c r="U10531" s="72"/>
    </row>
    <row r="10532">
      <c r="U10532" s="72"/>
    </row>
    <row r="10533">
      <c r="U10533" s="72"/>
    </row>
    <row r="10534">
      <c r="U10534" s="72"/>
    </row>
    <row r="10535">
      <c r="U10535" s="72"/>
    </row>
    <row r="10536">
      <c r="U10536" s="72"/>
    </row>
    <row r="10537">
      <c r="U10537" s="72"/>
    </row>
    <row r="10538">
      <c r="U10538" s="72"/>
    </row>
    <row r="10539">
      <c r="U10539" s="72"/>
    </row>
    <row r="10540">
      <c r="U10540" s="72"/>
    </row>
    <row r="10541">
      <c r="U10541" s="72"/>
    </row>
    <row r="10542">
      <c r="U10542" s="72"/>
    </row>
    <row r="10543">
      <c r="U10543" s="72"/>
    </row>
    <row r="10544">
      <c r="U10544" s="72"/>
    </row>
    <row r="10545">
      <c r="U10545" s="72"/>
    </row>
    <row r="10546">
      <c r="U10546" s="72"/>
    </row>
    <row r="10547">
      <c r="U10547" s="72"/>
    </row>
    <row r="10548">
      <c r="U10548" s="72"/>
    </row>
    <row r="10549">
      <c r="U10549" s="72"/>
    </row>
    <row r="10550">
      <c r="U10550" s="72"/>
    </row>
    <row r="10551">
      <c r="U10551" s="72"/>
    </row>
    <row r="10552">
      <c r="U10552" s="72"/>
    </row>
    <row r="10553">
      <c r="U10553" s="72"/>
    </row>
    <row r="10554">
      <c r="U10554" s="72"/>
    </row>
    <row r="10555">
      <c r="U10555" s="72"/>
    </row>
    <row r="10556">
      <c r="U10556" s="72"/>
    </row>
    <row r="10557">
      <c r="U10557" s="72"/>
    </row>
    <row r="10558">
      <c r="U10558" s="72"/>
    </row>
    <row r="10559">
      <c r="U10559" s="72"/>
    </row>
    <row r="10560">
      <c r="U10560" s="72"/>
    </row>
    <row r="10561">
      <c r="U10561" s="72"/>
    </row>
    <row r="10562">
      <c r="U10562" s="72"/>
    </row>
    <row r="10563">
      <c r="U10563" s="72"/>
    </row>
    <row r="10564">
      <c r="U10564" s="72"/>
    </row>
    <row r="10565">
      <c r="U10565" s="72"/>
    </row>
    <row r="10566">
      <c r="U10566" s="72"/>
    </row>
    <row r="10567">
      <c r="U10567" s="72"/>
    </row>
    <row r="10568">
      <c r="U10568" s="72"/>
    </row>
    <row r="10569">
      <c r="U10569" s="72"/>
    </row>
    <row r="10570">
      <c r="U10570" s="72"/>
    </row>
    <row r="10571">
      <c r="U10571" s="72"/>
    </row>
    <row r="10572">
      <c r="U10572" s="72"/>
    </row>
    <row r="10573">
      <c r="U10573" s="72"/>
    </row>
    <row r="10574">
      <c r="U10574" s="72"/>
    </row>
    <row r="10575">
      <c r="U10575" s="72"/>
    </row>
    <row r="10576">
      <c r="U10576" s="72"/>
    </row>
    <row r="10577">
      <c r="U10577" s="72"/>
    </row>
    <row r="10578">
      <c r="U10578" s="72"/>
    </row>
    <row r="10579">
      <c r="U10579" s="72"/>
    </row>
    <row r="10580">
      <c r="U10580" s="72"/>
    </row>
    <row r="10581">
      <c r="U10581" s="72"/>
    </row>
    <row r="10582">
      <c r="U10582" s="72"/>
    </row>
    <row r="10583">
      <c r="U10583" s="72"/>
    </row>
    <row r="10584">
      <c r="U10584" s="72"/>
    </row>
    <row r="10585">
      <c r="U10585" s="72"/>
    </row>
    <row r="10586">
      <c r="U10586" s="72"/>
    </row>
    <row r="10587">
      <c r="U10587" s="72"/>
    </row>
    <row r="10588">
      <c r="U10588" s="72"/>
    </row>
    <row r="10589">
      <c r="U10589" s="72"/>
    </row>
    <row r="10590">
      <c r="U10590" s="72"/>
    </row>
    <row r="10591">
      <c r="U10591" s="72"/>
    </row>
    <row r="10592">
      <c r="U10592" s="72"/>
    </row>
    <row r="10593">
      <c r="U10593" s="72"/>
    </row>
    <row r="10594">
      <c r="U10594" s="72"/>
    </row>
    <row r="10595">
      <c r="U10595" s="72"/>
    </row>
    <row r="10596">
      <c r="U10596" s="72"/>
    </row>
    <row r="10597">
      <c r="U10597" s="72"/>
    </row>
    <row r="10598">
      <c r="U10598" s="72"/>
    </row>
    <row r="10599">
      <c r="U10599" s="72"/>
    </row>
    <row r="10600">
      <c r="U10600" s="72"/>
    </row>
    <row r="10601">
      <c r="U10601" s="72"/>
    </row>
    <row r="10602">
      <c r="U10602" s="72"/>
    </row>
    <row r="10603">
      <c r="U10603" s="72"/>
    </row>
    <row r="10604">
      <c r="U10604" s="72"/>
    </row>
    <row r="10605">
      <c r="U10605" s="72"/>
    </row>
    <row r="10606">
      <c r="U10606" s="72"/>
    </row>
    <row r="10607">
      <c r="U10607" s="72"/>
    </row>
    <row r="10608">
      <c r="U10608" s="72"/>
    </row>
    <row r="10609">
      <c r="U10609" s="72"/>
    </row>
    <row r="10610">
      <c r="U10610" s="72"/>
    </row>
    <row r="10611">
      <c r="U10611" s="72"/>
    </row>
    <row r="10612">
      <c r="U10612" s="72"/>
    </row>
    <row r="10613">
      <c r="U10613" s="72"/>
    </row>
    <row r="10614">
      <c r="U10614" s="72"/>
    </row>
    <row r="10615">
      <c r="U10615" s="72"/>
    </row>
    <row r="10616">
      <c r="U10616" s="72"/>
    </row>
    <row r="10617">
      <c r="U10617" s="72"/>
    </row>
    <row r="10618">
      <c r="U10618" s="72"/>
    </row>
    <row r="10619">
      <c r="U10619" s="72"/>
    </row>
    <row r="10620">
      <c r="U10620" s="72"/>
    </row>
    <row r="10621">
      <c r="U10621" s="72"/>
    </row>
    <row r="10622">
      <c r="U10622" s="72"/>
    </row>
    <row r="10623">
      <c r="U10623" s="72"/>
    </row>
    <row r="10624">
      <c r="U10624" s="72"/>
    </row>
    <row r="10625">
      <c r="U10625" s="72"/>
    </row>
    <row r="10626">
      <c r="U10626" s="72"/>
    </row>
    <row r="10627">
      <c r="U10627" s="72"/>
    </row>
    <row r="10628">
      <c r="U10628" s="72"/>
    </row>
    <row r="10629">
      <c r="U10629" s="72"/>
    </row>
    <row r="10630">
      <c r="U10630" s="72"/>
    </row>
    <row r="10631">
      <c r="U10631" s="72"/>
    </row>
    <row r="10632">
      <c r="U10632" s="72"/>
    </row>
    <row r="10633">
      <c r="U10633" s="72"/>
    </row>
    <row r="10634">
      <c r="U10634" s="72"/>
    </row>
    <row r="10635">
      <c r="U10635" s="72"/>
    </row>
    <row r="10636">
      <c r="U10636" s="72"/>
    </row>
    <row r="10637">
      <c r="U10637" s="72"/>
    </row>
    <row r="10638">
      <c r="U10638" s="72"/>
    </row>
    <row r="10639">
      <c r="U10639" s="72"/>
    </row>
    <row r="10640">
      <c r="U10640" s="72"/>
    </row>
    <row r="10641">
      <c r="U10641" s="72"/>
    </row>
    <row r="10642">
      <c r="U10642" s="72"/>
    </row>
    <row r="10643">
      <c r="U10643" s="72"/>
    </row>
    <row r="10644">
      <c r="U10644" s="72"/>
    </row>
    <row r="10645">
      <c r="U10645" s="72"/>
    </row>
    <row r="10646">
      <c r="U10646" s="72"/>
    </row>
    <row r="10647">
      <c r="U10647" s="72"/>
    </row>
    <row r="10648">
      <c r="U10648" s="72"/>
    </row>
    <row r="10649">
      <c r="U10649" s="72"/>
    </row>
    <row r="10650">
      <c r="U10650" s="72"/>
    </row>
    <row r="10651">
      <c r="U10651" s="72"/>
    </row>
    <row r="10652">
      <c r="U10652" s="72"/>
    </row>
    <row r="10653">
      <c r="U10653" s="72"/>
    </row>
    <row r="10654">
      <c r="U10654" s="72"/>
    </row>
    <row r="10655">
      <c r="U10655" s="72"/>
    </row>
    <row r="10656">
      <c r="U10656" s="72"/>
    </row>
    <row r="10657">
      <c r="U10657" s="72"/>
    </row>
    <row r="10658">
      <c r="U10658" s="72"/>
    </row>
    <row r="10659">
      <c r="U10659" s="72"/>
    </row>
    <row r="10660">
      <c r="U10660" s="72"/>
    </row>
    <row r="10661">
      <c r="U10661" s="72"/>
    </row>
    <row r="10662">
      <c r="U10662" s="72"/>
    </row>
    <row r="10663">
      <c r="U10663" s="72"/>
    </row>
    <row r="10664">
      <c r="U10664" s="72"/>
    </row>
    <row r="10665">
      <c r="U10665" s="72"/>
    </row>
    <row r="10666">
      <c r="U10666" s="72"/>
    </row>
    <row r="10667">
      <c r="U10667" s="72"/>
    </row>
    <row r="10668">
      <c r="U10668" s="72"/>
    </row>
    <row r="10669">
      <c r="U10669" s="72"/>
    </row>
    <row r="10670">
      <c r="U10670" s="72"/>
    </row>
    <row r="10671">
      <c r="U10671" s="72"/>
    </row>
    <row r="10672">
      <c r="U10672" s="72"/>
    </row>
    <row r="10673">
      <c r="U10673" s="72"/>
    </row>
    <row r="10674">
      <c r="U10674" s="72"/>
    </row>
    <row r="10675">
      <c r="U10675" s="72"/>
    </row>
    <row r="10676">
      <c r="U10676" s="72"/>
    </row>
    <row r="10677">
      <c r="U10677" s="72"/>
    </row>
    <row r="10678">
      <c r="U10678" s="72"/>
    </row>
    <row r="10679">
      <c r="U10679" s="72"/>
    </row>
    <row r="10680">
      <c r="U10680" s="72"/>
    </row>
    <row r="10681">
      <c r="U10681" s="72"/>
    </row>
    <row r="10682">
      <c r="U10682" s="72"/>
    </row>
    <row r="10683">
      <c r="U10683" s="72"/>
    </row>
    <row r="10684">
      <c r="U10684" s="72"/>
    </row>
    <row r="10685">
      <c r="U10685" s="72"/>
    </row>
    <row r="10686">
      <c r="U10686" s="72"/>
    </row>
    <row r="10687">
      <c r="U10687" s="72"/>
    </row>
    <row r="10688">
      <c r="U10688" s="72"/>
    </row>
    <row r="10689">
      <c r="U10689" s="72"/>
    </row>
    <row r="10690">
      <c r="U10690" s="72"/>
    </row>
    <row r="10691">
      <c r="U10691" s="72"/>
    </row>
    <row r="10692">
      <c r="U10692" s="72"/>
    </row>
    <row r="10693">
      <c r="U10693" s="72"/>
    </row>
    <row r="10694">
      <c r="U10694" s="72"/>
    </row>
    <row r="10695">
      <c r="U10695" s="72"/>
    </row>
    <row r="10696">
      <c r="U10696" s="72"/>
    </row>
    <row r="10697">
      <c r="U10697" s="72"/>
    </row>
    <row r="10698">
      <c r="U10698" s="72"/>
    </row>
    <row r="10699">
      <c r="U10699" s="72"/>
    </row>
    <row r="10700">
      <c r="U10700" s="72"/>
    </row>
    <row r="10701">
      <c r="U10701" s="72"/>
    </row>
    <row r="10702">
      <c r="U10702" s="72"/>
    </row>
    <row r="10703">
      <c r="U10703" s="72"/>
    </row>
    <row r="10704">
      <c r="U10704" s="72"/>
    </row>
    <row r="10705">
      <c r="U10705" s="72"/>
    </row>
    <row r="10706">
      <c r="U10706" s="72"/>
    </row>
    <row r="10707">
      <c r="U10707" s="72"/>
    </row>
    <row r="10708">
      <c r="U10708" s="72"/>
    </row>
    <row r="10709">
      <c r="U10709" s="72"/>
    </row>
    <row r="10710">
      <c r="U10710" s="72"/>
    </row>
    <row r="10711">
      <c r="U10711" s="72"/>
    </row>
    <row r="10712">
      <c r="U10712" s="72"/>
    </row>
    <row r="10713">
      <c r="U10713" s="72"/>
    </row>
    <row r="10714">
      <c r="U10714" s="72"/>
    </row>
    <row r="10715">
      <c r="U10715" s="72"/>
    </row>
    <row r="10716">
      <c r="U10716" s="72"/>
    </row>
    <row r="10717">
      <c r="U10717" s="72"/>
    </row>
    <row r="10718">
      <c r="U10718" s="72"/>
    </row>
    <row r="10719">
      <c r="U10719" s="72"/>
    </row>
    <row r="10720">
      <c r="U10720" s="72"/>
    </row>
    <row r="10721">
      <c r="U10721" s="72"/>
    </row>
    <row r="10722">
      <c r="U10722" s="72"/>
    </row>
    <row r="10723">
      <c r="U10723" s="72"/>
    </row>
    <row r="10724">
      <c r="U10724" s="72"/>
    </row>
    <row r="10725">
      <c r="U10725" s="72"/>
    </row>
    <row r="10726">
      <c r="U10726" s="72"/>
    </row>
    <row r="10727">
      <c r="U10727" s="72"/>
    </row>
    <row r="10728">
      <c r="U10728" s="72"/>
    </row>
    <row r="10729">
      <c r="U10729" s="72"/>
    </row>
    <row r="10730">
      <c r="U10730" s="72"/>
    </row>
    <row r="10731">
      <c r="U10731" s="72"/>
    </row>
    <row r="10732">
      <c r="U10732" s="72"/>
    </row>
    <row r="10733">
      <c r="U10733" s="72"/>
    </row>
    <row r="10734">
      <c r="U10734" s="72"/>
    </row>
    <row r="10735">
      <c r="U10735" s="72"/>
    </row>
    <row r="10736">
      <c r="U10736" s="72"/>
    </row>
    <row r="10737">
      <c r="U10737" s="72"/>
    </row>
    <row r="10738">
      <c r="U10738" s="72"/>
    </row>
    <row r="10739">
      <c r="U10739" s="72"/>
    </row>
    <row r="10740">
      <c r="U10740" s="72"/>
    </row>
    <row r="10741">
      <c r="U10741" s="72"/>
    </row>
    <row r="10742">
      <c r="U10742" s="72"/>
    </row>
    <row r="10743">
      <c r="U10743" s="72"/>
    </row>
    <row r="10744">
      <c r="U10744" s="72"/>
    </row>
    <row r="10745">
      <c r="U10745" s="72"/>
    </row>
    <row r="10746">
      <c r="U10746" s="72"/>
    </row>
    <row r="10747">
      <c r="U10747" s="72"/>
    </row>
    <row r="10748">
      <c r="U10748" s="72"/>
    </row>
    <row r="10749">
      <c r="U10749" s="72"/>
    </row>
    <row r="10750">
      <c r="U10750" s="72"/>
    </row>
    <row r="10751">
      <c r="U10751" s="72"/>
    </row>
    <row r="10752">
      <c r="U10752" s="72"/>
    </row>
    <row r="10753">
      <c r="U10753" s="72"/>
    </row>
    <row r="10754">
      <c r="U10754" s="72"/>
    </row>
    <row r="10755">
      <c r="U10755" s="72"/>
    </row>
    <row r="10756">
      <c r="U10756" s="72"/>
    </row>
    <row r="10757">
      <c r="U10757" s="72"/>
    </row>
    <row r="10758">
      <c r="U10758" s="72"/>
    </row>
    <row r="10759">
      <c r="U10759" s="72"/>
    </row>
    <row r="10760">
      <c r="U10760" s="72"/>
    </row>
    <row r="10761">
      <c r="U10761" s="72"/>
    </row>
    <row r="10762">
      <c r="U10762" s="72"/>
    </row>
    <row r="10763">
      <c r="U10763" s="72"/>
    </row>
    <row r="10764">
      <c r="U10764" s="72"/>
    </row>
    <row r="10765">
      <c r="U10765" s="72"/>
    </row>
    <row r="10766">
      <c r="U10766" s="72"/>
    </row>
    <row r="10767">
      <c r="U10767" s="72"/>
    </row>
    <row r="10768">
      <c r="U10768" s="72"/>
    </row>
    <row r="10769">
      <c r="U10769" s="72"/>
    </row>
    <row r="10770">
      <c r="U10770" s="72"/>
    </row>
    <row r="10771">
      <c r="U10771" s="72"/>
    </row>
    <row r="10772">
      <c r="U10772" s="72"/>
    </row>
    <row r="10773">
      <c r="U10773" s="72"/>
    </row>
    <row r="10774">
      <c r="U10774" s="72"/>
    </row>
    <row r="10775">
      <c r="U10775" s="72"/>
    </row>
    <row r="10776">
      <c r="U10776" s="72"/>
    </row>
    <row r="10777">
      <c r="U10777" s="72"/>
    </row>
    <row r="10778">
      <c r="U10778" s="72"/>
    </row>
    <row r="10779">
      <c r="U10779" s="72"/>
    </row>
    <row r="10780">
      <c r="U10780" s="72"/>
    </row>
    <row r="10781">
      <c r="U10781" s="72"/>
    </row>
    <row r="10782">
      <c r="U10782" s="72"/>
    </row>
    <row r="10783">
      <c r="U10783" s="72"/>
    </row>
    <row r="10784">
      <c r="U10784" s="72"/>
    </row>
    <row r="10785">
      <c r="U10785" s="72"/>
    </row>
    <row r="10786">
      <c r="U10786" s="72"/>
    </row>
    <row r="10787">
      <c r="U10787" s="72"/>
    </row>
    <row r="10788">
      <c r="U10788" s="72"/>
    </row>
    <row r="10789">
      <c r="U10789" s="72"/>
    </row>
    <row r="10790">
      <c r="U10790" s="72"/>
    </row>
    <row r="10791">
      <c r="U10791" s="72"/>
    </row>
    <row r="10792">
      <c r="U10792" s="72"/>
    </row>
    <row r="10793">
      <c r="U10793" s="72"/>
    </row>
    <row r="10794">
      <c r="U10794" s="72"/>
    </row>
    <row r="10795">
      <c r="U10795" s="72"/>
    </row>
    <row r="10796">
      <c r="U10796" s="72"/>
    </row>
    <row r="10797">
      <c r="U10797" s="72"/>
    </row>
    <row r="10798">
      <c r="U10798" s="72"/>
    </row>
    <row r="10799">
      <c r="U10799" s="72"/>
    </row>
    <row r="10800">
      <c r="U10800" s="72"/>
    </row>
    <row r="10801">
      <c r="U10801" s="72"/>
    </row>
    <row r="10802">
      <c r="U10802" s="72"/>
    </row>
    <row r="10803">
      <c r="U10803" s="72"/>
    </row>
    <row r="10804">
      <c r="U10804" s="72"/>
    </row>
    <row r="10805">
      <c r="U10805" s="72"/>
    </row>
    <row r="10806">
      <c r="U10806" s="72"/>
    </row>
    <row r="10807">
      <c r="U10807" s="72"/>
    </row>
    <row r="10808">
      <c r="U10808" s="72"/>
    </row>
    <row r="10809">
      <c r="U10809" s="72"/>
    </row>
    <row r="10810">
      <c r="U10810" s="72"/>
    </row>
    <row r="10811">
      <c r="U10811" s="72"/>
    </row>
    <row r="10812">
      <c r="U10812" s="72"/>
    </row>
    <row r="10813">
      <c r="U10813" s="72"/>
    </row>
    <row r="10814">
      <c r="U10814" s="72"/>
    </row>
    <row r="10815">
      <c r="U10815" s="72"/>
    </row>
    <row r="10816">
      <c r="U10816" s="72"/>
    </row>
    <row r="10817">
      <c r="U10817" s="72"/>
    </row>
    <row r="10818">
      <c r="U10818" s="72"/>
    </row>
    <row r="10819">
      <c r="U10819" s="72"/>
    </row>
    <row r="10820">
      <c r="U10820" s="72"/>
    </row>
    <row r="10821">
      <c r="U10821" s="72"/>
    </row>
    <row r="10822">
      <c r="U10822" s="72"/>
    </row>
    <row r="10823">
      <c r="U10823" s="72"/>
    </row>
    <row r="10824">
      <c r="U10824" s="72"/>
    </row>
    <row r="10825">
      <c r="U10825" s="72"/>
    </row>
    <row r="10826">
      <c r="U10826" s="72"/>
    </row>
    <row r="10827">
      <c r="U10827" s="72"/>
    </row>
    <row r="10828">
      <c r="U10828" s="72"/>
    </row>
    <row r="10829">
      <c r="U10829" s="72"/>
    </row>
    <row r="10830">
      <c r="U10830" s="72"/>
    </row>
    <row r="10831">
      <c r="U10831" s="72"/>
    </row>
    <row r="10832">
      <c r="U10832" s="72"/>
    </row>
    <row r="10833">
      <c r="U10833" s="72"/>
    </row>
    <row r="10834">
      <c r="U10834" s="72"/>
    </row>
    <row r="10835">
      <c r="U10835" s="72"/>
    </row>
    <row r="10836">
      <c r="U10836" s="72"/>
    </row>
    <row r="10837">
      <c r="U10837" s="72"/>
    </row>
    <row r="10838">
      <c r="U10838" s="72"/>
    </row>
    <row r="10839">
      <c r="U10839" s="72"/>
    </row>
    <row r="10840">
      <c r="U10840" s="72"/>
    </row>
    <row r="10841">
      <c r="U10841" s="72"/>
    </row>
    <row r="10842">
      <c r="U10842" s="72"/>
    </row>
    <row r="10843">
      <c r="U10843" s="72"/>
    </row>
    <row r="10844">
      <c r="U10844" s="72"/>
    </row>
    <row r="10845">
      <c r="U10845" s="72"/>
    </row>
    <row r="10846">
      <c r="U10846" s="72"/>
    </row>
    <row r="10847">
      <c r="U10847" s="72"/>
    </row>
    <row r="10848">
      <c r="U10848" s="72"/>
    </row>
    <row r="10849">
      <c r="U10849" s="72"/>
    </row>
    <row r="10850">
      <c r="U10850" s="72"/>
    </row>
    <row r="10851">
      <c r="U10851" s="72"/>
    </row>
    <row r="10852">
      <c r="U10852" s="72"/>
    </row>
    <row r="10853">
      <c r="U10853" s="72"/>
    </row>
    <row r="10854">
      <c r="U10854" s="72"/>
    </row>
    <row r="10855">
      <c r="U10855" s="72"/>
    </row>
    <row r="10856">
      <c r="U10856" s="72"/>
    </row>
    <row r="10857">
      <c r="U10857" s="72"/>
    </row>
    <row r="10858">
      <c r="U10858" s="72"/>
    </row>
    <row r="10859">
      <c r="U10859" s="72"/>
    </row>
    <row r="10860">
      <c r="U10860" s="72"/>
    </row>
    <row r="10861">
      <c r="U10861" s="72"/>
    </row>
    <row r="10862">
      <c r="U10862" s="72"/>
    </row>
    <row r="10863">
      <c r="U10863" s="72"/>
    </row>
    <row r="10864">
      <c r="U10864" s="72"/>
    </row>
    <row r="10865">
      <c r="U10865" s="72"/>
    </row>
    <row r="10866">
      <c r="U10866" s="72"/>
    </row>
    <row r="10867">
      <c r="U10867" s="72"/>
    </row>
    <row r="10868">
      <c r="U10868" s="72"/>
    </row>
    <row r="10869">
      <c r="U10869" s="72"/>
    </row>
    <row r="10870">
      <c r="U10870" s="72"/>
    </row>
    <row r="10871">
      <c r="U10871" s="72"/>
    </row>
    <row r="10872">
      <c r="U10872" s="72"/>
    </row>
    <row r="10873">
      <c r="U10873" s="72"/>
    </row>
    <row r="10874">
      <c r="U10874" s="72"/>
    </row>
    <row r="10875">
      <c r="U10875" s="72"/>
    </row>
    <row r="10876">
      <c r="U10876" s="72"/>
    </row>
    <row r="10877">
      <c r="U10877" s="72"/>
    </row>
    <row r="10878">
      <c r="U10878" s="72"/>
    </row>
    <row r="10879">
      <c r="U10879" s="72"/>
    </row>
    <row r="10880">
      <c r="U10880" s="72"/>
    </row>
    <row r="10881">
      <c r="U10881" s="72"/>
    </row>
    <row r="10882">
      <c r="U10882" s="72"/>
    </row>
    <row r="10883">
      <c r="U10883" s="72"/>
    </row>
    <row r="10884">
      <c r="U10884" s="72"/>
    </row>
    <row r="10885">
      <c r="U10885" s="72"/>
    </row>
    <row r="10886">
      <c r="U10886" s="72"/>
    </row>
    <row r="10887">
      <c r="U10887" s="72"/>
    </row>
    <row r="10888">
      <c r="U10888" s="72"/>
    </row>
    <row r="10889">
      <c r="U10889" s="72"/>
    </row>
    <row r="10890">
      <c r="U10890" s="72"/>
    </row>
    <row r="10891">
      <c r="U10891" s="72"/>
    </row>
    <row r="10892">
      <c r="U10892" s="72"/>
    </row>
    <row r="10893">
      <c r="U10893" s="72"/>
    </row>
    <row r="10894">
      <c r="U10894" s="72"/>
    </row>
    <row r="10895">
      <c r="U10895" s="72"/>
    </row>
    <row r="10896">
      <c r="U10896" s="72"/>
    </row>
    <row r="10897">
      <c r="U10897" s="72"/>
    </row>
    <row r="10898">
      <c r="U10898" s="72"/>
    </row>
    <row r="10899">
      <c r="U10899" s="72"/>
    </row>
    <row r="10900">
      <c r="U10900" s="72"/>
    </row>
    <row r="10901">
      <c r="U10901" s="72"/>
    </row>
    <row r="10902">
      <c r="U10902" s="72"/>
    </row>
    <row r="10903">
      <c r="U10903" s="72"/>
    </row>
    <row r="10904">
      <c r="U10904" s="72"/>
    </row>
    <row r="10905">
      <c r="U10905" s="72"/>
    </row>
    <row r="10906">
      <c r="U10906" s="72"/>
    </row>
    <row r="10907">
      <c r="U10907" s="72"/>
    </row>
    <row r="10908">
      <c r="U10908" s="72"/>
    </row>
    <row r="10909">
      <c r="U10909" s="72"/>
    </row>
    <row r="10910">
      <c r="U10910" s="72"/>
    </row>
    <row r="10911">
      <c r="U10911" s="72"/>
    </row>
    <row r="10912">
      <c r="U10912" s="72"/>
    </row>
    <row r="10913">
      <c r="U10913" s="72"/>
    </row>
    <row r="10914">
      <c r="U10914" s="72"/>
    </row>
    <row r="10915">
      <c r="U10915" s="72"/>
    </row>
    <row r="10916">
      <c r="U10916" s="72"/>
    </row>
    <row r="10917">
      <c r="U10917" s="72"/>
    </row>
    <row r="10918">
      <c r="U10918" s="72"/>
    </row>
    <row r="10919">
      <c r="U10919" s="72"/>
    </row>
    <row r="10920">
      <c r="U10920" s="72"/>
    </row>
    <row r="10921">
      <c r="U10921" s="72"/>
    </row>
    <row r="10922">
      <c r="U10922" s="72"/>
    </row>
    <row r="10923">
      <c r="U10923" s="72"/>
    </row>
    <row r="10924">
      <c r="U10924" s="72"/>
    </row>
    <row r="10925">
      <c r="U10925" s="72"/>
    </row>
    <row r="10926">
      <c r="U10926" s="72"/>
    </row>
    <row r="10927">
      <c r="U10927" s="72"/>
    </row>
    <row r="10928">
      <c r="U10928" s="72"/>
    </row>
    <row r="10929">
      <c r="U10929" s="72"/>
    </row>
    <row r="10930">
      <c r="U10930" s="72"/>
    </row>
    <row r="10931">
      <c r="U10931" s="72"/>
    </row>
    <row r="10932">
      <c r="U10932" s="72"/>
    </row>
    <row r="10933">
      <c r="U10933" s="72"/>
    </row>
    <row r="10934">
      <c r="U10934" s="72"/>
    </row>
    <row r="10935">
      <c r="U10935" s="72"/>
    </row>
    <row r="10936">
      <c r="U10936" s="72"/>
    </row>
    <row r="10937">
      <c r="U10937" s="72"/>
    </row>
    <row r="10938">
      <c r="U10938" s="72"/>
    </row>
    <row r="10939">
      <c r="U10939" s="72"/>
    </row>
    <row r="10940">
      <c r="U10940" s="72"/>
    </row>
    <row r="10941">
      <c r="U10941" s="72"/>
    </row>
    <row r="10942">
      <c r="U10942" s="72"/>
    </row>
    <row r="10943">
      <c r="U10943" s="72"/>
    </row>
    <row r="10944">
      <c r="U10944" s="72"/>
    </row>
    <row r="10945">
      <c r="U10945" s="72"/>
    </row>
    <row r="10946">
      <c r="U10946" s="72"/>
    </row>
    <row r="10947">
      <c r="U10947" s="72"/>
    </row>
    <row r="10948">
      <c r="U10948" s="72"/>
    </row>
    <row r="10949">
      <c r="U10949" s="72"/>
    </row>
    <row r="10950">
      <c r="U10950" s="72"/>
    </row>
    <row r="10951">
      <c r="U10951" s="72"/>
    </row>
    <row r="10952">
      <c r="U10952" s="72"/>
    </row>
    <row r="10953">
      <c r="U10953" s="72"/>
    </row>
    <row r="10954">
      <c r="U10954" s="72"/>
    </row>
    <row r="10955">
      <c r="U10955" s="72"/>
    </row>
    <row r="10956">
      <c r="U10956" s="72"/>
    </row>
    <row r="10957">
      <c r="U10957" s="72"/>
    </row>
    <row r="10958">
      <c r="U10958" s="72"/>
    </row>
    <row r="10959">
      <c r="U10959" s="72"/>
    </row>
    <row r="10960">
      <c r="U10960" s="72"/>
    </row>
    <row r="10961">
      <c r="U10961" s="72"/>
    </row>
    <row r="10962">
      <c r="U10962" s="72"/>
    </row>
    <row r="10963">
      <c r="U10963" s="72"/>
    </row>
    <row r="10964">
      <c r="U10964" s="72"/>
    </row>
    <row r="10965">
      <c r="U10965" s="72"/>
    </row>
    <row r="10966">
      <c r="U10966" s="72"/>
    </row>
    <row r="10967">
      <c r="U10967" s="72"/>
    </row>
    <row r="10968">
      <c r="U10968" s="72"/>
    </row>
    <row r="10969">
      <c r="U10969" s="72"/>
    </row>
    <row r="10970">
      <c r="U10970" s="72"/>
    </row>
    <row r="10971">
      <c r="U10971" s="72"/>
    </row>
    <row r="10972">
      <c r="U10972" s="72"/>
    </row>
    <row r="10973">
      <c r="U10973" s="72"/>
    </row>
    <row r="10974">
      <c r="U10974" s="72"/>
    </row>
    <row r="10975">
      <c r="U10975" s="72"/>
    </row>
    <row r="10976">
      <c r="U10976" s="72"/>
    </row>
    <row r="10977">
      <c r="U10977" s="72"/>
    </row>
    <row r="10978">
      <c r="U10978" s="72"/>
    </row>
    <row r="10979">
      <c r="U10979" s="72"/>
    </row>
    <row r="10980">
      <c r="U10980" s="72"/>
    </row>
    <row r="10981">
      <c r="U10981" s="72"/>
    </row>
    <row r="10982">
      <c r="U10982" s="72"/>
    </row>
    <row r="10983">
      <c r="U10983" s="72"/>
    </row>
    <row r="10984">
      <c r="U10984" s="72"/>
    </row>
    <row r="10985">
      <c r="U10985" s="72"/>
    </row>
    <row r="10986">
      <c r="U10986" s="72"/>
    </row>
    <row r="10987">
      <c r="U10987" s="72"/>
    </row>
    <row r="10988">
      <c r="U10988" s="72"/>
    </row>
    <row r="10989">
      <c r="U10989" s="72"/>
    </row>
    <row r="10990">
      <c r="U10990" s="72"/>
    </row>
    <row r="10991">
      <c r="U10991" s="72"/>
    </row>
    <row r="10992">
      <c r="U10992" s="72"/>
    </row>
    <row r="10993">
      <c r="U10993" s="72"/>
    </row>
    <row r="10994">
      <c r="U10994" s="72"/>
    </row>
    <row r="10995">
      <c r="U10995" s="72"/>
    </row>
    <row r="10996">
      <c r="U10996" s="72"/>
    </row>
    <row r="10997">
      <c r="U10997" s="72"/>
    </row>
    <row r="10998">
      <c r="U10998" s="72"/>
    </row>
    <row r="10999">
      <c r="U10999" s="72"/>
    </row>
    <row r="11000">
      <c r="U11000" s="72"/>
    </row>
    <row r="11001">
      <c r="U11001" s="7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tr">
        <f>View_Print!B2</f>
        <v>1- John  Smith- 45442- 132- - - - - - - - </v>
      </c>
      <c r="B1" s="2"/>
      <c r="C1" s="2"/>
      <c r="D1" s="2"/>
      <c r="E1" s="2"/>
      <c r="F1" s="2"/>
      <c r="G1" s="2"/>
      <c r="H1" s="2"/>
      <c r="I1" s="2"/>
      <c r="J1" s="2"/>
      <c r="K1" s="2"/>
      <c r="L1" s="2"/>
      <c r="M1" s="2" t="str">
        <f>Input!M1</f>
        <v>Date Paid;</v>
      </c>
      <c r="N1" s="2" t="str">
        <f>Input!N1</f>
        <v>Via:</v>
      </c>
      <c r="O1" s="2" t="str">
        <f>Input!O1</f>
        <v>Date Shipped:</v>
      </c>
      <c r="P1" s="2"/>
      <c r="Q1" s="2"/>
    </row>
    <row r="2">
      <c r="A2" s="2"/>
      <c r="B2" s="35" t="s">
        <v>30</v>
      </c>
      <c r="M2" s="36" t="str">
        <f>VLOOKUP(A1,Update!$A$1:$P$8,2,FALSE)</f>
        <v>#N/A</v>
      </c>
      <c r="N2" s="36" t="str">
        <f>VLOOKUP(A1,Update!$A$1:$P$8,3,FALSE)</f>
        <v>#N/A</v>
      </c>
      <c r="O2" s="36" t="str">
        <f>VLOOKUP(A1,Update!$A$1:$P$8,4,FALSE)</f>
        <v>#N/A</v>
      </c>
      <c r="P2" s="2"/>
      <c r="Q2" s="2"/>
    </row>
    <row r="3">
      <c r="A3" s="7" t="str">
        <f>VLOOKUP(A1,Data!$A$1:$AFS$7,36,FALSE)</f>
        <v>#N/A</v>
      </c>
      <c r="F3" s="37" t="str">
        <f>VLOOKUP(A1,Data!$A$1:$AFS$7,41,FALSE)</f>
        <v>#N/A</v>
      </c>
      <c r="G3" s="37" t="str">
        <f>VLOOKUP(A1,Data!$A$1:$AFS$7,42,FALSE)</f>
        <v>#N/A</v>
      </c>
      <c r="H3" s="37" t="str">
        <f>VLOOKUP(A1,Data!$A$1:$AFS$7,43,FALSE)</f>
        <v>#N/A</v>
      </c>
      <c r="I3" s="37" t="str">
        <f>VLOOKUP(A1,Data!$A$1:$AFS$7,44,FALSE)</f>
        <v>#N/A</v>
      </c>
      <c r="J3" s="37" t="str">
        <f>VLOOKUP(A1,Data!$A$1:$AFS$7,45,FALSE)</f>
        <v>#N/A</v>
      </c>
      <c r="K3" s="37" t="str">
        <f>VLOOKUP(A1,Data!$A$1:$AFS$7,46,FALSE)</f>
        <v>#N/A</v>
      </c>
      <c r="L3" s="37" t="str">
        <f>VLOOKUP(A1,Data!$A$1:$AFS$7,47,FALSE)</f>
        <v>#N/A</v>
      </c>
      <c r="M3" s="37" t="str">
        <f>VLOOKUP(A1,Data!$A$1:$AFS$7,48,FALSE)</f>
        <v>#N/A</v>
      </c>
      <c r="N3" s="37" t="str">
        <f>VLOOKUP(A1,Data!$A$1:$AFS$7,49,FALSE)</f>
        <v>#N/A</v>
      </c>
      <c r="O3" s="37" t="str">
        <f>VLOOKUP(A1,Data!$A$1:$AFS$7,50,FALSE)</f>
        <v>#N/A</v>
      </c>
      <c r="P3" s="37" t="str">
        <f>VLOOKUP(A1,Data!$A$1:$AFS$7,51,FALSE)</f>
        <v>#N/A</v>
      </c>
      <c r="Q3" s="38" t="str">
        <f>VLOOKUP(A1,Data!$A$1:$AFS$7,52,FALSE)</f>
        <v>#N/A</v>
      </c>
    </row>
    <row r="4">
      <c r="A4" s="10" t="str">
        <f>VLOOKUP(A1,Data!$A$1:$AFS$7,53,FALSE)</f>
        <v>#N/A</v>
      </c>
      <c r="F4" s="36" t="str">
        <f>VLOOKUP(A1,Data!$A$1:$AFS$7,58,FALSE)</f>
        <v>#N/A</v>
      </c>
      <c r="G4" s="36" t="str">
        <f>VLOOKUP(A1,Data!$A$1:$AFS$7,59,FALSE)</f>
        <v>#N/A</v>
      </c>
      <c r="H4" s="36" t="str">
        <f>VLOOKUP(A1,Data!$A$1:$AFS$7,60,FALSE)</f>
        <v>#N/A</v>
      </c>
      <c r="I4" s="36" t="str">
        <f>VLOOKUP(A1,Data!$A$1:$AFS$7,61,FALSE)</f>
        <v>#N/A</v>
      </c>
      <c r="J4" s="36" t="str">
        <f>VLOOKUP(A1,Data!$A$1:$AFS$7,62,FALSE)</f>
        <v>#N/A</v>
      </c>
      <c r="K4" s="36" t="str">
        <f>VLOOKUP(A1,Data!$A$1:$AFS$7,63,FALSE)</f>
        <v>#N/A</v>
      </c>
      <c r="L4" s="36" t="str">
        <f>VLOOKUP(A1,Data!$A$1:$AFS$7,64,FALSE)</f>
        <v>#N/A</v>
      </c>
      <c r="M4" s="36" t="str">
        <f>VLOOKUP(A1,Data!$A$1:$AFS$7,65,FALSE)</f>
        <v>#N/A</v>
      </c>
      <c r="N4" s="36" t="str">
        <f>VLOOKUP(A1,Data!$A$1:$AFS$7,66,FALSE)</f>
        <v>#N/A</v>
      </c>
      <c r="O4" s="36" t="str">
        <f>VLOOKUP(A1,Data!$A$1:$AFS$7,67,FALSE)</f>
        <v>#N/A</v>
      </c>
      <c r="P4" s="36" t="str">
        <f>VLOOKUP(A1,Data!$A$1:$AFS$7,68,FALSE)</f>
        <v>#N/A</v>
      </c>
      <c r="Q4" s="39" t="str">
        <f>VLOOKUP(A1,Data!$A$1:$AFS$7,69,FALSE)</f>
        <v>#N/A</v>
      </c>
    </row>
    <row r="5">
      <c r="A5" s="10" t="str">
        <f>VLOOKUP(A1,Data!$A$1:$AFS$7,70,FALSE)</f>
        <v>#N/A</v>
      </c>
      <c r="F5" s="36" t="str">
        <f>VLOOKUP(A1,Data!$A$1:$AFS$7,75,FALSE)</f>
        <v>#N/A</v>
      </c>
      <c r="G5" s="36" t="str">
        <f>VLOOKUP(A1,Data!$A$1:$AFS$7,76,FALSE)</f>
        <v>#N/A</v>
      </c>
      <c r="H5" s="36" t="str">
        <f>VLOOKUP(A1,Data!$A$1:$AFS$7,77,FALSE)</f>
        <v>#N/A</v>
      </c>
      <c r="I5" s="36" t="str">
        <f>VLOOKUP(A1,Data!$A$1:$AFS$7,78,FALSE)</f>
        <v>#N/A</v>
      </c>
      <c r="J5" s="36" t="str">
        <f>VLOOKUP(A1,Data!$A$1:$AFS$7,79,FALSE)</f>
        <v>#N/A</v>
      </c>
      <c r="K5" s="36" t="str">
        <f>VLOOKUP(A1,Data!$A$1:$AFS$7,80,FALSE)</f>
        <v>#N/A</v>
      </c>
      <c r="L5" s="36" t="str">
        <f>VLOOKUP(A1,Data!$A$1:$AFS$7,81,FALSE)</f>
        <v>#N/A</v>
      </c>
      <c r="M5" s="36" t="str">
        <f>VLOOKUP(A1,Data!$A$1:$AFS$7,82,FALSE)</f>
        <v>#N/A</v>
      </c>
      <c r="N5" s="36" t="str">
        <f>VLOOKUP(A1,Data!$A$1:$AFS$7,83,FALSE)</f>
        <v>#N/A</v>
      </c>
      <c r="O5" s="36" t="str">
        <f>VLOOKUP(A1,Data!$A$1:$AFS$7,84,FALSE)</f>
        <v>#N/A</v>
      </c>
      <c r="P5" s="36" t="str">
        <f>VLOOKUP(A1,Data!$A$1:$AFS$7,85,FALSE)</f>
        <v>#N/A</v>
      </c>
      <c r="Q5" s="39" t="str">
        <f>VLOOKUP(A1,Data!$A$1:$AFS$7,86,FALSE)</f>
        <v>#N/A</v>
      </c>
    </row>
    <row r="6">
      <c r="A6" s="10" t="str">
        <f>VLOOKUP(A1,Data!$A$1:$AFS$7,87,FALSE)</f>
        <v>#N/A</v>
      </c>
      <c r="F6" s="36" t="str">
        <f>VLOOKUP(A1,Data!$A$1:$AFS$7,92,FALSE)</f>
        <v>#N/A</v>
      </c>
      <c r="G6" s="36" t="str">
        <f>VLOOKUP(A1,Data!$A$1:$AFS$7,93,FALSE)</f>
        <v>#N/A</v>
      </c>
      <c r="H6" s="36" t="str">
        <f>VLOOKUP(A1,Data!$A$1:$AFS$7,94,FALSE)</f>
        <v>#N/A</v>
      </c>
      <c r="I6" s="36" t="str">
        <f>VLOOKUP(A1,Data!$A$1:$AFS$7,95,FALSE)</f>
        <v>#N/A</v>
      </c>
      <c r="J6" s="36" t="str">
        <f>VLOOKUP(A1,Data!$A$1:$AFS$7,96,FALSE)</f>
        <v>#N/A</v>
      </c>
      <c r="K6" s="36" t="str">
        <f>VLOOKUP(A1,Data!$A$1:$AFS$7,97,FALSE)</f>
        <v>#N/A</v>
      </c>
      <c r="L6" s="36" t="str">
        <f>VLOOKUP(A1,Data!$A$1:$AFS$7,98,FALSE)</f>
        <v>#N/A</v>
      </c>
      <c r="M6" s="36" t="str">
        <f>VLOOKUP(A1,Data!$A$1:$AFS$7,99,FALSE)</f>
        <v>#N/A</v>
      </c>
      <c r="N6" s="36" t="str">
        <f>VLOOKUP(A1,Data!$A$1:$AFS$7,100,FALSE)</f>
        <v>#N/A</v>
      </c>
      <c r="O6" s="36" t="str">
        <f>VLOOKUP(A1,Data!$A$1:$AFS$7,101,FALSE)</f>
        <v>#N/A</v>
      </c>
      <c r="P6" s="36" t="str">
        <f>VLOOKUP(A1,Data!$A$1:$AFS$7,102,FALSE)</f>
        <v>#N/A</v>
      </c>
      <c r="Q6" s="39" t="str">
        <f>VLOOKUP(A1,Data!$A$1:$AFS$7,103,FALSE)</f>
        <v>#N/A</v>
      </c>
    </row>
    <row r="7">
      <c r="A7" s="13" t="str">
        <f>VLOOKUP(A1,Data!$A$1:$AFS$7,104,FALSE)</f>
        <v>#N/A</v>
      </c>
      <c r="F7" s="36" t="str">
        <f>VLOOKUP(A1,Data!$A$1:$AFS$7,109,FALSE)</f>
        <v>#N/A</v>
      </c>
      <c r="G7" s="36" t="str">
        <f>VLOOKUP(A1,Data!$A$1:$AFS$7,110,FALSE)</f>
        <v>#N/A</v>
      </c>
      <c r="H7" s="36" t="str">
        <f>VLOOKUP(A1,Data!$A$1:$AFS$7,111,FALSE)</f>
        <v>#N/A</v>
      </c>
      <c r="I7" s="36" t="str">
        <f>VLOOKUP(A1,Data!$A$1:$AFS$7,112,FALSE)</f>
        <v>#N/A</v>
      </c>
      <c r="J7" s="36" t="str">
        <f>VLOOKUP(A1,Data!$A$1:$AFS$7,113,FALSE)</f>
        <v>#N/A</v>
      </c>
      <c r="K7" s="36" t="str">
        <f>VLOOKUP(A1,Data!$A$1:$AFS$7,114,FALSE)</f>
        <v>#N/A</v>
      </c>
      <c r="L7" s="36" t="str">
        <f>VLOOKUP(A1,Data!$A$1:$AFS$7,115,FALSE)</f>
        <v>#N/A</v>
      </c>
      <c r="M7" s="36" t="str">
        <f>VLOOKUP(A1,Data!$A$1:$AFS$7,116,FALSE)</f>
        <v>#N/A</v>
      </c>
      <c r="N7" s="36" t="str">
        <f>VLOOKUP(A1,Data!$A$1:$AFS$7,117,FALSE)</f>
        <v>#N/A</v>
      </c>
      <c r="O7" s="36" t="str">
        <f>VLOOKUP(A1,Data!$A$1:$AFS$7,118,FALSE)</f>
        <v>#N/A</v>
      </c>
      <c r="P7" s="36" t="str">
        <f>VLOOKUP(A1,Data!$A$1:$AFS$7,119,FALSE)</f>
        <v>#N/A</v>
      </c>
      <c r="Q7" s="39" t="str">
        <f>VLOOKUP(A1,Data!$A$1:$AFS$7,120,FALSE)</f>
        <v>#N/A</v>
      </c>
    </row>
    <row r="8">
      <c r="A8" s="16" t="str">
        <f>VLOOKUP(A1,Data!$A$1:$AFS$7,121,FALSE)</f>
        <v>#N/A</v>
      </c>
      <c r="B8" s="16" t="str">
        <f>VLOOKUP(A1,Data!$A$1:$AFS$7,122,FALSE)</f>
        <v>#N/A</v>
      </c>
      <c r="C8" s="16" t="str">
        <f>VLOOKUP(A1,Data!$A$1:$AFS$7,123,FALSE)</f>
        <v>#N/A</v>
      </c>
      <c r="D8" s="16" t="str">
        <f>VLOOKUP(A1,Data!$A$1:$AFS$7,124,FALSE)</f>
        <v>#N/A</v>
      </c>
      <c r="E8" s="16" t="str">
        <f>VLOOKUP(A1,Data!$A$1:$AFS$7,125,FALSE)</f>
        <v>#N/A</v>
      </c>
      <c r="F8" s="36" t="str">
        <f>VLOOKUP(A1,Data!$A$1:$AFS$7,126,FALSE)</f>
        <v>#N/A</v>
      </c>
      <c r="G8" s="36" t="str">
        <f>VLOOKUP(A1,Data!$A$1:$AFS$7,127,FALSE)</f>
        <v>#N/A</v>
      </c>
      <c r="H8" s="36" t="str">
        <f>VLOOKUP(A1,Data!$A$1:$AFS$7,128,FALSE)</f>
        <v>#N/A</v>
      </c>
      <c r="I8" s="36" t="str">
        <f>VLOOKUP(A1,Data!$A$1:$AFS$7,129,FALSE)</f>
        <v>#N/A</v>
      </c>
      <c r="J8" s="36" t="str">
        <f>VLOOKUP(A1,Data!$A$1:$AFS$7,130,FALSE)</f>
        <v>#N/A</v>
      </c>
      <c r="K8" s="36" t="str">
        <f>VLOOKUP(A1,Data!$A$1:$AFS$7,131,FALSE)</f>
        <v>#N/A</v>
      </c>
      <c r="L8" s="36" t="str">
        <f>VLOOKUP(A1,Data!$A$1:$AFS$7,132,FALSE)</f>
        <v>#N/A</v>
      </c>
      <c r="M8" s="36" t="str">
        <f>VLOOKUP(A1,Data!$A$1:$AFS$7,133,FALSE)</f>
        <v>#N/A</v>
      </c>
      <c r="N8" s="36" t="str">
        <f>VLOOKUP(A1,Data!$A$1:$AFS$7,134,FALSE)</f>
        <v>#N/A</v>
      </c>
      <c r="O8" s="36" t="str">
        <f>VLOOKUP(A1,Data!$A$1:$AFS$7,135,FALSE)</f>
        <v>#N/A</v>
      </c>
      <c r="P8" s="36" t="str">
        <f>VLOOKUP(A1,Data!$A$1:$AFS$7,136,FALSE)</f>
        <v>#N/A</v>
      </c>
      <c r="Q8" s="39" t="str">
        <f>VLOOKUP(A1,Data!$A$1:$AFS$7,137,FALSE)</f>
        <v>#N/A</v>
      </c>
    </row>
    <row r="9">
      <c r="A9" s="14" t="str">
        <f>VLOOKUP(A1,Data!$A$1:$AFS$7,138,FALSE)</f>
        <v>#N/A</v>
      </c>
      <c r="C9" s="16" t="str">
        <f>VLOOKUP(A1,Data!$A$1:$AFS$7,140,FALSE)</f>
        <v>#N/A</v>
      </c>
      <c r="D9" s="17" t="str">
        <f>VLOOKUP(A1,Data!$A$1:$AFS$7,141,FALSE)</f>
        <v>#N/A</v>
      </c>
      <c r="F9" s="36" t="str">
        <f>VLOOKUP(A1,Data!$A$1:$AFS$7,143,FALSE)</f>
        <v>#N/A</v>
      </c>
      <c r="G9" s="36" t="str">
        <f>VLOOKUP(A1,Data!$A$1:$AFS$7,144,FALSE)</f>
        <v>#N/A</v>
      </c>
      <c r="H9" s="36" t="str">
        <f>VLOOKUP(A1,Data!$A$1:$AFS$7,145,FALSE)</f>
        <v>#N/A</v>
      </c>
      <c r="I9" s="36" t="str">
        <f>VLOOKUP(A1,Data!$A$1:$AFS$7,146,FALSE)</f>
        <v>#N/A</v>
      </c>
      <c r="J9" s="36" t="str">
        <f>VLOOKUP(A1,Data!$A$1:$AFS$7,147,FALSE)</f>
        <v>#N/A</v>
      </c>
      <c r="K9" s="36" t="str">
        <f>VLOOKUP(A1,Data!$A$1:$AFS$7,148,FALSE)</f>
        <v>#N/A</v>
      </c>
      <c r="L9" s="36" t="str">
        <f>VLOOKUP(A1,Data!$A$1:$AFS$7,149,FALSE)</f>
        <v>#N/A</v>
      </c>
      <c r="M9" s="36" t="str">
        <f>VLOOKUP(A1,Data!$A$1:$AFS$7,150,FALSE)</f>
        <v>#N/A</v>
      </c>
      <c r="N9" s="36" t="str">
        <f>VLOOKUP(A1,Data!$A$1:$AFS$7,151,FALSE)</f>
        <v>#N/A</v>
      </c>
      <c r="O9" s="36" t="str">
        <f>VLOOKUP(A1,Data!$A$1:$AFS$7,152,FALSE)</f>
        <v>#N/A</v>
      </c>
      <c r="P9" s="36" t="str">
        <f>VLOOKUP(A1,Data!$A$1:$AFS$7,153,FALSE)</f>
        <v>#N/A</v>
      </c>
      <c r="Q9" s="39" t="str">
        <f>VLOOKUP(A1,Data!$A$1:$AFS$7,154,FALSE)</f>
        <v>#N/A</v>
      </c>
    </row>
    <row r="10">
      <c r="A10" s="20" t="str">
        <f>VLOOKUP(A1,Data!$A$1:$AFS$7,155,FALSE)</f>
        <v>#N/A</v>
      </c>
      <c r="C10" s="16" t="str">
        <f>VLOOKUP(A1,Data!$A$1:$AFS$7,157,FALSE)</f>
        <v>#N/A</v>
      </c>
      <c r="D10" s="40" t="str">
        <f>VLOOKUP(A1,Data!$A$1:$AFS$7,158,FALSE)</f>
        <v>#N/A</v>
      </c>
      <c r="F10" s="36" t="str">
        <f>VLOOKUP(A1,Data!$A$1:$AFS$7,160,FALSE)</f>
        <v>#N/A</v>
      </c>
      <c r="G10" s="36" t="str">
        <f>VLOOKUP(A1,Data!$A$1:$AFS$7,161,FALSE)</f>
        <v>#N/A</v>
      </c>
      <c r="H10" s="36" t="str">
        <f>VLOOKUP(A1,Data!$A$1:$AFS$7,162,FALSE)</f>
        <v>#N/A</v>
      </c>
      <c r="I10" s="36" t="str">
        <f>VLOOKUP(A1,Data!$A$1:$AFS$7,163,FALSE)</f>
        <v>#N/A</v>
      </c>
      <c r="J10" s="36" t="str">
        <f>VLOOKUP(A1,Data!$A$1:$AFS$7,164,FALSE)</f>
        <v>#N/A</v>
      </c>
      <c r="K10" s="36" t="str">
        <f>VLOOKUP(A1,Data!$A$1:$AFS$7,165,FALSE)</f>
        <v>#N/A</v>
      </c>
      <c r="L10" s="36" t="str">
        <f>VLOOKUP(A1,Data!$A$1:$AFS$7,166,FALSE)</f>
        <v>#N/A</v>
      </c>
      <c r="M10" s="36" t="str">
        <f>VLOOKUP(A1,Data!$A$1:$AFS$7,167,FALSE)</f>
        <v>#N/A</v>
      </c>
      <c r="N10" s="36" t="str">
        <f>VLOOKUP(A1,Data!$A$1:$AFS$7,168,FALSE)</f>
        <v>#N/A</v>
      </c>
      <c r="O10" s="36" t="str">
        <f>VLOOKUP(A1,Data!$A$1:$AFS$7,169,FALSE)</f>
        <v>#N/A</v>
      </c>
      <c r="P10" s="36" t="str">
        <f>VLOOKUP(A1,Data!$A$1:$AFS$7,170,FALSE)</f>
        <v>#N/A</v>
      </c>
      <c r="Q10" s="39" t="str">
        <f>VLOOKUP(A1,Data!$A$1:$AFS$7,171,FALSE)</f>
        <v>#N/A</v>
      </c>
    </row>
    <row r="11">
      <c r="A11" s="20" t="str">
        <f>VLOOKUP(A1,Data!$A$1:$AFS$7,172,FALSE)</f>
        <v>#N/A</v>
      </c>
      <c r="C11" s="16" t="str">
        <f>VLOOKUP(A1,Data!$A$1:$AFS$7,174,FALSE)</f>
        <v>#N/A</v>
      </c>
      <c r="D11" s="16" t="str">
        <f>VLOOKUP(A1,Data!$A$1:$AFS$7,175,FALSE)</f>
        <v>#N/A</v>
      </c>
      <c r="E11" s="16" t="str">
        <f>VLOOKUP(A1,Data!$A$1:$AFS$7,176,FALSE)</f>
        <v>#N/A</v>
      </c>
      <c r="F11" s="36" t="str">
        <f>VLOOKUP(A1,Data!$A$1:$AFS$7,177,FALSE)</f>
        <v>#N/A</v>
      </c>
      <c r="G11" s="36" t="str">
        <f>VLOOKUP(A1,Data!$A$1:$AFS$7,178,FALSE)</f>
        <v>#N/A</v>
      </c>
      <c r="H11" s="36" t="str">
        <f>VLOOKUP(A1,Data!$A$1:$AFS$7,179,FALSE)</f>
        <v>#N/A</v>
      </c>
      <c r="I11" s="36" t="str">
        <f>VLOOKUP(A1,Data!$A$1:$AFS$7,180,FALSE)</f>
        <v>#N/A</v>
      </c>
      <c r="J11" s="36" t="str">
        <f>VLOOKUP(A1,Data!$A$1:$AFS$7,181,FALSE)</f>
        <v>#N/A</v>
      </c>
      <c r="K11" s="36" t="str">
        <f>VLOOKUP(A1,Data!$A$1:$AFS$7,182,FALSE)</f>
        <v>#N/A</v>
      </c>
      <c r="L11" s="36" t="str">
        <f>VLOOKUP(A1,Data!$A$1:$AFS$7,183,FALSE)</f>
        <v>#N/A</v>
      </c>
      <c r="M11" s="36" t="str">
        <f>VLOOKUP(A1,Data!$A$1:$AFS$7,184,FALSE)</f>
        <v>#N/A</v>
      </c>
      <c r="N11" s="36" t="str">
        <f>VLOOKUP(A1,Data!$A$1:$AFS$7,185,FALSE)</f>
        <v>#N/A</v>
      </c>
      <c r="O11" s="36" t="str">
        <f>VLOOKUP(A1,Data!$A$1:$AFS$7,186,FALSE)</f>
        <v>#N/A</v>
      </c>
      <c r="P11" s="36" t="str">
        <f>VLOOKUP(A1,Data!$A$1:$AFS$7,187,FALSE)</f>
        <v>#N/A</v>
      </c>
      <c r="Q11" s="39" t="str">
        <f>VLOOKUP(A1,Data!$A$1:$AFS$7,188,FALSE)</f>
        <v>#N/A</v>
      </c>
    </row>
    <row r="12">
      <c r="A12" s="20" t="str">
        <f>VLOOKUP(A1,Data!$A$1:$AFS$7,189,FALSE)</f>
        <v>#N/A</v>
      </c>
      <c r="C12" s="16" t="str">
        <f>VLOOKUP(A1,Data!$A$1:$AFS$7,191,FALSE)</f>
        <v>#N/A</v>
      </c>
      <c r="D12" s="16" t="str">
        <f>VLOOKUP(A1,Data!$A$1:$AFS$7,192,FALSE)</f>
        <v>#N/A</v>
      </c>
      <c r="E12" s="16" t="str">
        <f>VLOOKUP(A1,Data!$A$1:$AFS$7,193,FALSE)</f>
        <v>#N/A</v>
      </c>
      <c r="F12" s="36" t="str">
        <f>VLOOKUP(A1,Data!$A$1:$AFS$7,194,FALSE)</f>
        <v>#N/A</v>
      </c>
      <c r="G12" s="36" t="str">
        <f>VLOOKUP(A1,Data!$A$1:$AFS$7,195,FALSE)</f>
        <v>#N/A</v>
      </c>
      <c r="H12" s="36" t="str">
        <f>VLOOKUP(A1,Data!$A$1:$AFS$7,196,FALSE)</f>
        <v>#N/A</v>
      </c>
      <c r="I12" s="36" t="str">
        <f>VLOOKUP(A1,Data!$A$1:$AFS$7,197,FALSE)</f>
        <v>#N/A</v>
      </c>
      <c r="J12" s="36" t="str">
        <f>VLOOKUP(A1,Data!$A$1:$AFS$7,198,FALSE)</f>
        <v>#N/A</v>
      </c>
      <c r="K12" s="36" t="str">
        <f>VLOOKUP(A1,Data!$A$1:$AFS$7,199,FALSE)</f>
        <v>#N/A</v>
      </c>
      <c r="L12" s="36" t="str">
        <f>VLOOKUP(A1,Data!$A$1:$AFS$7,200,FALSE)</f>
        <v>#N/A</v>
      </c>
      <c r="M12" s="36" t="str">
        <f>VLOOKUP(A1,Data!$A$1:$AFS$7,201,FALSE)</f>
        <v>#N/A</v>
      </c>
      <c r="N12" s="36" t="str">
        <f>VLOOKUP(A1,Data!$A$1:$AFS$7,202,FALSE)</f>
        <v>#N/A</v>
      </c>
      <c r="O12" s="36" t="str">
        <f>VLOOKUP(A1,Data!$A$1:$AFS$7,203,FALSE)</f>
        <v>#N/A</v>
      </c>
      <c r="P12" s="36" t="str">
        <f>VLOOKUP(A1,Data!$A$1:$AFS$7,204,FALSE)</f>
        <v>#N/A</v>
      </c>
      <c r="Q12" s="39" t="str">
        <f>VLOOKUP(A1,Data!$A$1:$AFS$7,205,FALSE)</f>
        <v>#N/A</v>
      </c>
    </row>
    <row r="13">
      <c r="A13" s="21" t="str">
        <f>VLOOKUP(A1,Data!$A$1:$AFS$7,206,FALSE)</f>
        <v>#N/A</v>
      </c>
      <c r="C13" s="16" t="str">
        <f>VLOOKUP(A1,Data!$A$1:$AFS$7,208,FALSE)</f>
        <v>#N/A</v>
      </c>
      <c r="D13" s="16" t="str">
        <f>VLOOKUP(A1,Data!$A$1:$AFS$7,209,FALSE)</f>
        <v>#N/A</v>
      </c>
      <c r="E13" s="16" t="str">
        <f>VLOOKUP(A1,Data!$A$1:$AFS$7,210,FALSE)</f>
        <v>#N/A</v>
      </c>
      <c r="F13" s="36" t="str">
        <f>VLOOKUP(A1,Data!$A$1:$AFS$7,211,FALSE)</f>
        <v>#N/A</v>
      </c>
      <c r="G13" s="36" t="str">
        <f>VLOOKUP(A1,Data!$A$1:$AFS$7,212,FALSE)</f>
        <v>#N/A</v>
      </c>
      <c r="H13" s="36" t="str">
        <f>VLOOKUP(A1,Data!$A$1:$AFS$7,213,FALSE)</f>
        <v>#N/A</v>
      </c>
      <c r="I13" s="36" t="str">
        <f>VLOOKUP(A1,Data!$A$1:$AFS$7,214,FALSE)</f>
        <v>#N/A</v>
      </c>
      <c r="J13" s="36" t="str">
        <f>VLOOKUP(A1,Data!$A$1:$AFS$7,215,FALSE)</f>
        <v>#N/A</v>
      </c>
      <c r="K13" s="36" t="str">
        <f>VLOOKUP(A1,Data!$A$1:$AFS$7,216,FALSE)</f>
        <v>#N/A</v>
      </c>
      <c r="L13" s="36" t="str">
        <f>VLOOKUP(A1,Data!$A$1:$AFS$7,217,FALSE)</f>
        <v>#N/A</v>
      </c>
      <c r="M13" s="36" t="str">
        <f>VLOOKUP(A1,Data!$A$1:$AFS$7,218,FALSE)</f>
        <v>#N/A</v>
      </c>
      <c r="N13" s="36" t="str">
        <f>VLOOKUP(A1,Data!$A$1:$AFS$7,219,FALSE)</f>
        <v>#N/A</v>
      </c>
      <c r="O13" s="36" t="str">
        <f>VLOOKUP(A1,Data!$A$1:$AFS$7,220,FALSE)</f>
        <v>#N/A</v>
      </c>
      <c r="P13" s="36" t="str">
        <f>VLOOKUP(A1,Data!$A$1:$AFS$7,221,FALSE)</f>
        <v>#N/A</v>
      </c>
      <c r="Q13" s="39" t="str">
        <f>VLOOKUP(A1,Data!$A$1:$AFS$7,222,FALSE)</f>
        <v>#N/A</v>
      </c>
    </row>
    <row r="14">
      <c r="A14" s="23" t="str">
        <f>VLOOKUP(A1,Data!$A$1:$AFS$7,223,FALSE)</f>
        <v>#N/A</v>
      </c>
      <c r="B14" s="23" t="str">
        <f>VLOOKUP(A1,Data!$A$1:$AFS$7,224,FALSE)</f>
        <v>#N/A</v>
      </c>
      <c r="C14" s="23" t="str">
        <f>VLOOKUP(A1,Data!$A$1:$AFS$7,225,FALSE)</f>
        <v>#N/A</v>
      </c>
      <c r="D14" s="23" t="str">
        <f>VLOOKUP(A1,Data!$A$1:$AFS$7,226,FALSE)</f>
        <v>#N/A</v>
      </c>
      <c r="E14" s="16" t="str">
        <f>VLOOKUP(A1,Data!$A$1:$AFS$7,227,FALSE)</f>
        <v>#N/A</v>
      </c>
      <c r="F14" s="36" t="str">
        <f>VLOOKUP(A1,Data!$A$1:$AFS$7,228,FALSE)</f>
        <v>#N/A</v>
      </c>
      <c r="G14" s="36" t="str">
        <f>VLOOKUP(A1,Data!$A$1:$AFS$7,229,FALSE)</f>
        <v>#N/A</v>
      </c>
      <c r="H14" s="36" t="str">
        <f>VLOOKUP(A1,Data!$A$1:$AFS$7,230,FALSE)</f>
        <v>#N/A</v>
      </c>
      <c r="I14" s="36" t="str">
        <f>VLOOKUP(A1,Data!$A$1:$AFS$7,231,FALSE)</f>
        <v>#N/A</v>
      </c>
      <c r="J14" s="36" t="str">
        <f>VLOOKUP(A1,Data!$A$1:$AFS$7,232,FALSE)</f>
        <v>#N/A</v>
      </c>
      <c r="K14" s="36" t="str">
        <f>VLOOKUP(A1,Data!$A$1:$AFS$7,233,FALSE)</f>
        <v>#N/A</v>
      </c>
      <c r="L14" s="36" t="str">
        <f>VLOOKUP(A1,Data!$A$1:$AFS$7,234,FALSE)</f>
        <v>#N/A</v>
      </c>
      <c r="M14" s="36" t="str">
        <f>VLOOKUP(A1,Data!$A$1:$AFS$7,235,FALSE)</f>
        <v>#N/A</v>
      </c>
      <c r="N14" s="36" t="str">
        <f>VLOOKUP(A1,Data!$A$1:$AFS$7,236,FALSE)</f>
        <v>#N/A</v>
      </c>
      <c r="O14" s="36" t="str">
        <f>VLOOKUP(A1,Data!$A$1:$AFS$7,237,FALSE)</f>
        <v>#N/A</v>
      </c>
      <c r="P14" s="36" t="str">
        <f>VLOOKUP(A1,Data!$A$1:$AFS$7,238,FALSE)</f>
        <v>#N/A</v>
      </c>
      <c r="Q14" s="39" t="str">
        <f>VLOOKUP(A1,Data!$A$1:$AFS$7,239,FALSE)</f>
        <v>#N/A</v>
      </c>
    </row>
    <row r="15">
      <c r="A15" s="24" t="str">
        <f>VLOOKUP(A1,Data!$A$1:$AFS$7,240,FALSE)</f>
        <v>#N/A</v>
      </c>
      <c r="B15" s="24" t="str">
        <f>VLOOKUP(A1,Data!$A$1:$AFS$7,241,FALSE)</f>
        <v>#N/A</v>
      </c>
      <c r="C15" s="25" t="str">
        <f>VLOOKUP(A1,Data!$A$1:$AFS$7,242,FALSE)</f>
        <v>#N/A</v>
      </c>
      <c r="D15" s="26" t="str">
        <f>VLOOKUP(A1,Data!$A$1:$AFS$7,243,FALSE)</f>
        <v>#N/A</v>
      </c>
      <c r="E15" s="16" t="str">
        <f>VLOOKUP(A1,Data!$A$1:$AFS$7,244,FALSE)</f>
        <v>#N/A</v>
      </c>
      <c r="F15" s="36" t="str">
        <f>VLOOKUP(A1,Data!$A$1:$AFS$7,245,FALSE)</f>
        <v>#N/A</v>
      </c>
      <c r="G15" s="36" t="str">
        <f>VLOOKUP(A1,Data!$A$1:$AFS$7,246,FALSE)</f>
        <v>#N/A</v>
      </c>
      <c r="H15" s="36" t="str">
        <f>VLOOKUP(A1,Data!$A$1:$AFS$7,247,FALSE)</f>
        <v>#N/A</v>
      </c>
      <c r="I15" s="36" t="str">
        <f>VLOOKUP(A1,Data!$A$1:$AFS$7,248,FALSE)</f>
        <v>#N/A</v>
      </c>
      <c r="J15" s="36" t="str">
        <f>VLOOKUP(A1,Data!$A$1:$AFS$7,249,FALSE)</f>
        <v>#N/A</v>
      </c>
      <c r="K15" s="36" t="str">
        <f>VLOOKUP(A1,Data!$A$1:$AFS$7,250,FALSE)</f>
        <v>#N/A</v>
      </c>
      <c r="L15" s="36" t="str">
        <f>VLOOKUP(A1,Data!$A$1:$AFS$7,251,FALSE)</f>
        <v>#N/A</v>
      </c>
      <c r="M15" s="36" t="str">
        <f>VLOOKUP(A1,Data!$A$1:$AFS$7,252,FALSE)</f>
        <v>#N/A</v>
      </c>
      <c r="N15" s="36" t="str">
        <f>VLOOKUP(A1,Data!$A$1:$AFS$7,253,FALSE)</f>
        <v>#N/A</v>
      </c>
      <c r="O15" s="36" t="str">
        <f>VLOOKUP(A1,Data!$A$1:$AFS$7,254,FALSE)</f>
        <v>#N/A</v>
      </c>
      <c r="P15" s="36" t="str">
        <f>VLOOKUP(A1,Data!$A$1:$AFS$7,255,FALSE)</f>
        <v>#N/A</v>
      </c>
      <c r="Q15" s="39" t="str">
        <f>VLOOKUP(A1,Data!$A$1:$AFS$7,256,FALSE)</f>
        <v>#N/A</v>
      </c>
    </row>
    <row r="16">
      <c r="A16" s="24" t="str">
        <f>VLOOKUP(A1,Data!$A$1:$AFS$7,257,FALSE)</f>
        <v>#N/A</v>
      </c>
      <c r="B16" s="24" t="str">
        <f>VLOOKUP(A1,Data!$A$1:$AFS$7,258,FALSE)</f>
        <v>#N/A</v>
      </c>
      <c r="C16" s="25" t="str">
        <f>VLOOKUP(A1,Data!$A$1:$AFS$7,259,FALSE)</f>
        <v>#N/A</v>
      </c>
      <c r="D16" s="26" t="str">
        <f>VLOOKUP(A1,Data!$A$1:$AFS$7,260,FALSE)</f>
        <v>#N/A</v>
      </c>
      <c r="E16" s="16" t="str">
        <f>VLOOKUP(A1,Data!$A$1:$AFS$7,261,FALSE)</f>
        <v>#N/A</v>
      </c>
      <c r="F16" s="36" t="str">
        <f>VLOOKUP(A1,Data!$A$1:$AFS$7,262,FALSE)</f>
        <v>#N/A</v>
      </c>
      <c r="G16" s="36" t="str">
        <f>VLOOKUP(A1,Data!$A$1:$AFS$7,263,FALSE)</f>
        <v>#N/A</v>
      </c>
      <c r="H16" s="36" t="str">
        <f>VLOOKUP(A1,Data!$A$1:$AFS$7,264,FALSE)</f>
        <v>#N/A</v>
      </c>
      <c r="I16" s="36" t="str">
        <f>VLOOKUP(A1,Data!$A$1:$AFS$7,265,FALSE)</f>
        <v>#N/A</v>
      </c>
      <c r="J16" s="36" t="str">
        <f>VLOOKUP(A1,Data!$A$1:$AFS$7,266,FALSE)</f>
        <v>#N/A</v>
      </c>
      <c r="K16" s="36" t="str">
        <f>VLOOKUP(A1,Data!$A$1:$AFS$7,267,FALSE)</f>
        <v>#N/A</v>
      </c>
      <c r="L16" s="36" t="str">
        <f>VLOOKUP(A1,Data!$A$1:$AFS$7,268,FALSE)</f>
        <v>#N/A</v>
      </c>
      <c r="M16" s="36" t="str">
        <f>VLOOKUP(A1,Data!$A$1:$AFS$7,269,FALSE)</f>
        <v>#N/A</v>
      </c>
      <c r="N16" s="36" t="str">
        <f>VLOOKUP(A1,Data!$A$1:$AFS$7,270,FALSE)</f>
        <v>#N/A</v>
      </c>
      <c r="O16" s="36" t="str">
        <f>VLOOKUP(A1,Data!$A$1:$AFS$7,271,FALSE)</f>
        <v>#N/A</v>
      </c>
      <c r="P16" s="36" t="str">
        <f>VLOOKUP(A1,Data!$A$1:$AFS$7,272,FALSE)</f>
        <v>#N/A</v>
      </c>
      <c r="Q16" s="39" t="str">
        <f>VLOOKUP(A1,Data!$A$1:$AFS$7,273,FALSE)</f>
        <v>#N/A</v>
      </c>
    </row>
    <row r="17">
      <c r="A17" s="24" t="str">
        <f>VLOOKUP(A1,Data!$A$1:$AFS$7,274,FALSE)</f>
        <v>#N/A</v>
      </c>
      <c r="B17" s="24" t="str">
        <f>VLOOKUP(A1,Data!$A$1:$AFS$7,275,FALSE)</f>
        <v>#N/A</v>
      </c>
      <c r="C17" s="25" t="str">
        <f>VLOOKUP(A1,Data!$A$1:$AFS$7,276,FALSE)</f>
        <v>#N/A</v>
      </c>
      <c r="D17" s="26" t="str">
        <f>VLOOKUP(A1,Data!$A$1:$AFS$7,277,FALSE)</f>
        <v>#N/A</v>
      </c>
      <c r="E17" s="16" t="str">
        <f>VLOOKUP(A1,Data!$A$1:$AFS$7,278,FALSE)</f>
        <v>#N/A</v>
      </c>
      <c r="F17" s="36" t="str">
        <f>VLOOKUP(A1,Data!$A$1:$AFS$7,279,FALSE)</f>
        <v>#N/A</v>
      </c>
      <c r="G17" s="36" t="str">
        <f>VLOOKUP(A1,Data!$A$1:$AFS$7,280,FALSE)</f>
        <v>#N/A</v>
      </c>
      <c r="H17" s="36" t="str">
        <f>VLOOKUP(A1,Data!$A$1:$AFS$7,281,FALSE)</f>
        <v>#N/A</v>
      </c>
      <c r="I17" s="36" t="str">
        <f>VLOOKUP(A1,Data!$A$1:$AFS$7,282,FALSE)</f>
        <v>#N/A</v>
      </c>
      <c r="J17" s="36" t="str">
        <f>VLOOKUP(A1,Data!$A$1:$AFS$7,283,FALSE)</f>
        <v>#N/A</v>
      </c>
      <c r="K17" s="36" t="str">
        <f>VLOOKUP(A1,Data!$A$1:$AFS$7,284,FALSE)</f>
        <v>#N/A</v>
      </c>
      <c r="L17" s="36" t="str">
        <f>VLOOKUP(A1,Data!$A$1:$AFS$7,285,FALSE)</f>
        <v>#N/A</v>
      </c>
      <c r="M17" s="36" t="str">
        <f>VLOOKUP(A1,Data!$A$1:$AFS$7,286,FALSE)</f>
        <v>#N/A</v>
      </c>
      <c r="N17" s="36" t="str">
        <f>VLOOKUP(A1,Data!$A$1:$AFS$7,287,FALSE)</f>
        <v>#N/A</v>
      </c>
      <c r="O17" s="36" t="str">
        <f>VLOOKUP(A1,Data!$A$1:$AFS$7,288,FALSE)</f>
        <v>#N/A</v>
      </c>
      <c r="P17" s="36" t="str">
        <f>VLOOKUP(A1,Data!$A$1:$AFS$7,289,FALSE)</f>
        <v>#N/A</v>
      </c>
      <c r="Q17" s="39" t="str">
        <f>VLOOKUP(A1,Data!$A$1:$AFS$7,290,FALSE)</f>
        <v>#N/A</v>
      </c>
    </row>
    <row r="18">
      <c r="A18" s="24" t="str">
        <f>VLOOKUP(A1,Data!$A$1:$AFS$7,291,FALSE)</f>
        <v>#N/A</v>
      </c>
      <c r="B18" s="24" t="str">
        <f>VLOOKUP(A1,Data!$A$1:$AFS$7,292,FALSE)</f>
        <v>#N/A</v>
      </c>
      <c r="C18" s="25" t="str">
        <f>VLOOKUP(A1,Data!$A$1:$AFS$7,293,FALSE)</f>
        <v>#N/A</v>
      </c>
      <c r="D18" s="26" t="str">
        <f>VLOOKUP(A1,Data!$A$1:$AFS$7,294,FALSE)</f>
        <v>#N/A</v>
      </c>
      <c r="E18" s="16" t="str">
        <f>VLOOKUP(A1,Data!$A$1:$AFS$7,295,FALSE)</f>
        <v>#N/A</v>
      </c>
      <c r="F18" s="36" t="str">
        <f>VLOOKUP(A1,Data!$A$1:$AFS$7,296,FALSE)</f>
        <v>#N/A</v>
      </c>
      <c r="G18" s="36" t="str">
        <f>VLOOKUP(A1,Data!$A$1:$AFS$7,297,FALSE)</f>
        <v>#N/A</v>
      </c>
      <c r="H18" s="36" t="str">
        <f>VLOOKUP(A1,Data!$A$1:$AFS$7,298,FALSE)</f>
        <v>#N/A</v>
      </c>
      <c r="I18" s="36" t="str">
        <f>VLOOKUP(A1,Data!$A$1:$AFS$7,399,FALSE)</f>
        <v>#N/A</v>
      </c>
      <c r="J18" s="36" t="str">
        <f>VLOOKUP(A1,Data!$A$1:$AFS$7,300,FALSE)</f>
        <v>#N/A</v>
      </c>
      <c r="K18" s="36" t="str">
        <f>VLOOKUP(A1,Data!$A$1:$AFS$7,301,FALSE)</f>
        <v>#N/A</v>
      </c>
      <c r="L18" s="36" t="str">
        <f>VLOOKUP(A1,Data!$A$1:$AFS$7,302,FALSE)</f>
        <v>#N/A</v>
      </c>
      <c r="M18" s="36" t="str">
        <f>VLOOKUP(A1,Data!$A$1:$AFS$7,303,FALSE)</f>
        <v>#N/A</v>
      </c>
      <c r="N18" s="36" t="str">
        <f>VLOOKUP(A1,Data!$A$1:$AFS$7,304,FALSE)</f>
        <v>#N/A</v>
      </c>
      <c r="O18" s="36" t="str">
        <f>VLOOKUP(A1,Data!$A$1:$AFS$7,305,FALSE)</f>
        <v>#N/A</v>
      </c>
      <c r="P18" s="36" t="str">
        <f>VLOOKUP(A1,Data!$A$1:$AFS$7,306,FALSE)</f>
        <v>#N/A</v>
      </c>
      <c r="Q18" s="39" t="str">
        <f>VLOOKUP(A1,Data!$A$1:$AFS$7,307,FALSE)</f>
        <v>#N/A</v>
      </c>
    </row>
    <row r="19">
      <c r="A19" s="24" t="str">
        <f>VLOOKUP(A1,Data!$A$1:$AFS$7,308,FALSE)</f>
        <v>#N/A</v>
      </c>
      <c r="B19" s="24" t="str">
        <f>VLOOKUP(A1,Data!$A$1:$AFS$7,309,FALSE)</f>
        <v>#N/A</v>
      </c>
      <c r="C19" s="25" t="str">
        <f>VLOOKUP(A1,Data!$A$1:$AFS$7,310,FALSE)</f>
        <v>#N/A</v>
      </c>
      <c r="D19" s="26" t="str">
        <f>VLOOKUP(A1,Data!$A$1:$AFS$7,311,FALSE)</f>
        <v>#N/A</v>
      </c>
      <c r="E19" s="16" t="str">
        <f>VLOOKUP(A1,Data!$A$1:$AFS$7,312,FALSE)</f>
        <v>#N/A</v>
      </c>
      <c r="F19" s="36" t="str">
        <f>VLOOKUP(A1,Data!$A$1:$AFS$7,313,FALSE)</f>
        <v>#N/A</v>
      </c>
      <c r="G19" s="36" t="str">
        <f>VLOOKUP(A1,Data!$A$1:$AFS$7,314,FALSE)</f>
        <v>#N/A</v>
      </c>
      <c r="H19" s="36" t="str">
        <f>VLOOKUP(A1,Data!$A$1:$AFS$7,315,FALSE)</f>
        <v>#N/A</v>
      </c>
      <c r="I19" s="36" t="str">
        <f>VLOOKUP(A1,Data!$A$1:$AFS$7,316,FALSE)</f>
        <v>#N/A</v>
      </c>
      <c r="J19" s="36" t="str">
        <f>VLOOKUP(A1,Data!$A$1:$AFS$7,317,FALSE)</f>
        <v>#N/A</v>
      </c>
      <c r="K19" s="36" t="str">
        <f>VLOOKUP(A1,Data!$A$1:$AFS$7,318,FALSE)</f>
        <v>#N/A</v>
      </c>
      <c r="L19" s="36" t="str">
        <f>VLOOKUP(A1,Data!$A$1:$AFS$7,319,FALSE)</f>
        <v>#N/A</v>
      </c>
      <c r="M19" s="36" t="str">
        <f>VLOOKUP(A1,Data!$A$1:$AFS$7,320,FALSE)</f>
        <v>#N/A</v>
      </c>
      <c r="N19" s="36" t="str">
        <f>VLOOKUP(A1,Data!$A$1:$AFS$7,321,FALSE)</f>
        <v>#N/A</v>
      </c>
      <c r="O19" s="36" t="str">
        <f>VLOOKUP(A1,Data!$A$1:$AFS$7,322,FALSE)</f>
        <v>#N/A</v>
      </c>
      <c r="P19" s="36" t="str">
        <f>VLOOKUP(A1,Data!$A$1:$AFS$7,323,FALSE)</f>
        <v>#N/A</v>
      </c>
      <c r="Q19" s="39" t="str">
        <f>VLOOKUP(A1,Data!$A$1:$AFS$7,324,FALSE)</f>
        <v>#N/A</v>
      </c>
    </row>
    <row r="20">
      <c r="A20" s="24" t="str">
        <f>VLOOKUP(A1,Data!$A$1:$AFS$7,325,FALSE)</f>
        <v>#N/A</v>
      </c>
      <c r="B20" s="24" t="str">
        <f>VLOOKUP(A1,Data!$A$1:$AFS$7,326,FALSE)</f>
        <v>#N/A</v>
      </c>
      <c r="C20" s="25" t="str">
        <f>VLOOKUP(A1,Data!$A$1:$AFS$7,327,FALSE)</f>
        <v>#N/A</v>
      </c>
      <c r="D20" s="26" t="str">
        <f>VLOOKUP(A1,Data!$A$1:$AFS$7,328,FALSE)</f>
        <v>#N/A</v>
      </c>
      <c r="E20" s="16" t="str">
        <f>VLOOKUP(A1,Data!$A$1:$AFS$7,329,FALSE)</f>
        <v>#N/A</v>
      </c>
      <c r="F20" s="36" t="str">
        <f>VLOOKUP(A1,Data!$A$1:$AFS$7,330,FALSE)</f>
        <v>#N/A</v>
      </c>
      <c r="G20" s="36" t="str">
        <f>VLOOKUP(A1,Data!$A$1:$AFS$7,331,FALSE)</f>
        <v>#N/A</v>
      </c>
      <c r="H20" s="36" t="str">
        <f>VLOOKUP(A1,Data!$A$1:$AFS$7,332,FALSE)</f>
        <v>#N/A</v>
      </c>
      <c r="I20" s="36" t="str">
        <f>VLOOKUP(A1,Data!$A$1:$AFS$7,333,FALSE)</f>
        <v>#N/A</v>
      </c>
      <c r="J20" s="36" t="str">
        <f>VLOOKUP(A1,Data!$A$1:$AFS$7,334,FALSE)</f>
        <v>#N/A</v>
      </c>
      <c r="K20" s="36" t="str">
        <f>VLOOKUP(A1,Data!$A$1:$AFS$7,335,FALSE)</f>
        <v>#N/A</v>
      </c>
      <c r="L20" s="36" t="str">
        <f>VLOOKUP(A1,Data!$A$1:$AFS$7,336,FALSE)</f>
        <v>#N/A</v>
      </c>
      <c r="M20" s="36" t="str">
        <f>VLOOKUP(A1,Data!$A$1:$AFS$7,337,FALSE)</f>
        <v>#N/A</v>
      </c>
      <c r="N20" s="36" t="str">
        <f>VLOOKUP(A1,Data!$A$1:$AFS$7,338,FALSE)</f>
        <v>#N/A</v>
      </c>
      <c r="O20" s="36" t="str">
        <f>VLOOKUP(A1,Data!$A$1:$AFS$7,339,FALSE)</f>
        <v>#N/A</v>
      </c>
      <c r="P20" s="36" t="str">
        <f>VLOOKUP(A1,Data!$A$1:$AFS$7,340,FALSE)</f>
        <v>#N/A</v>
      </c>
      <c r="Q20" s="39" t="str">
        <f>VLOOKUP(A1,Data!$A$1:$AFS$7,341,FALSE)</f>
        <v>#N/A</v>
      </c>
    </row>
    <row r="21">
      <c r="A21" s="24" t="str">
        <f>VLOOKUP(A1,Data!$A$1:$AFS$7,342,FALSE)</f>
        <v>#N/A</v>
      </c>
      <c r="B21" s="24" t="str">
        <f>VLOOKUP(A1,Data!$A$1:$AFS$7,343,FALSE)</f>
        <v>#N/A</v>
      </c>
      <c r="C21" s="25" t="str">
        <f>VLOOKUP(A1,Data!$A$1:$AFS$7,344,FALSE)</f>
        <v>#N/A</v>
      </c>
      <c r="D21" s="26" t="str">
        <f>VLOOKUP(A1,Data!$A$1:$AFS$7,345,FALSE)</f>
        <v>#N/A</v>
      </c>
      <c r="E21" s="16" t="str">
        <f>VLOOKUP(A1,Data!$A$1:$AFS$7,346,FALSE)</f>
        <v>#N/A</v>
      </c>
      <c r="F21" s="36" t="str">
        <f>VLOOKUP(A1,Data!$A$1:$AFS$7,347,FALSE)</f>
        <v>#N/A</v>
      </c>
      <c r="G21" s="36" t="str">
        <f>VLOOKUP(A1,Data!$A$1:$AFS$7,348,FALSE)</f>
        <v>#N/A</v>
      </c>
      <c r="H21" s="36" t="str">
        <f>VLOOKUP(A1,Data!$A$1:$AFS$7,349,FALSE)</f>
        <v>#N/A</v>
      </c>
      <c r="I21" s="36" t="str">
        <f>VLOOKUP(A1,Data!$A$1:$AFS$7,350,FALSE)</f>
        <v>#N/A</v>
      </c>
      <c r="J21" s="36" t="str">
        <f>VLOOKUP(A1,Data!$A$1:$AFS$7,351,FALSE)</f>
        <v>#N/A</v>
      </c>
      <c r="K21" s="36" t="str">
        <f>VLOOKUP(A1,Data!$A$1:$AFS$7,352,FALSE)</f>
        <v>#N/A</v>
      </c>
      <c r="L21" s="36" t="str">
        <f>VLOOKUP(A1,Data!$A$1:$AFS$7,353,FALSE)</f>
        <v>#N/A</v>
      </c>
      <c r="M21" s="36" t="str">
        <f>VLOOKUP(A1,Data!$A$1:$AFS$7,354,FALSE)</f>
        <v>#N/A</v>
      </c>
      <c r="N21" s="36" t="str">
        <f>VLOOKUP(A1,Data!$A$1:$AFS$7,355,FALSE)</f>
        <v>#N/A</v>
      </c>
      <c r="O21" s="36" t="str">
        <f>VLOOKUP(A1,Data!$A$1:$AFS$7,356,FALSE)</f>
        <v>#N/A</v>
      </c>
      <c r="P21" s="36" t="str">
        <f>VLOOKUP(A1,Data!$A$1:$AFS$7,357,FALSE)</f>
        <v>#N/A</v>
      </c>
      <c r="Q21" s="39" t="str">
        <f>VLOOKUP(A1,Data!$A$1:$AFS$7,358,FALSE)</f>
        <v>#N/A</v>
      </c>
    </row>
    <row r="22">
      <c r="A22" s="24" t="str">
        <f>VLOOKUP(A1,Data!$A$1:$AFS$7,359,FALSE)</f>
        <v>#N/A</v>
      </c>
      <c r="B22" s="24" t="str">
        <f>VLOOKUP(A1,Data!$A$1:$AFS$7,360,FALSE)</f>
        <v>#N/A</v>
      </c>
      <c r="C22" s="25" t="str">
        <f>VLOOKUP(A1,Data!$A$1:$AFS$7,361,FALSE)</f>
        <v>#N/A</v>
      </c>
      <c r="D22" s="26" t="str">
        <f>VLOOKUP(A1,Data!$A$1:$AFS$7,362,FALSE)</f>
        <v>#N/A</v>
      </c>
      <c r="E22" s="16" t="str">
        <f>VLOOKUP(A1,Data!$A$1:$AFS$7,363,FALSE)</f>
        <v>#N/A</v>
      </c>
      <c r="F22" s="36" t="str">
        <f>VLOOKUP(A1,Data!$A$1:$AFS$7,364,FALSE)</f>
        <v>#N/A</v>
      </c>
      <c r="G22" s="36" t="str">
        <f>VLOOKUP(A1,Data!$A$1:$AFS$7,365,FALSE)</f>
        <v>#N/A</v>
      </c>
      <c r="H22" s="36" t="str">
        <f>VLOOKUP(A1,Data!$A$1:$AFS$7,366,FALSE)</f>
        <v>#N/A</v>
      </c>
      <c r="I22" s="36" t="str">
        <f>VLOOKUP(A1,Data!$A$1:$AFS$7,367,FALSE)</f>
        <v>#N/A</v>
      </c>
      <c r="J22" s="36" t="str">
        <f>VLOOKUP(A1,Data!$A$1:$AFS$7,368,FALSE)</f>
        <v>#N/A</v>
      </c>
      <c r="K22" s="36" t="str">
        <f>VLOOKUP(A1,Data!$A$1:$AFS$7,369,FALSE)</f>
        <v>#N/A</v>
      </c>
      <c r="L22" s="36" t="str">
        <f>VLOOKUP(A1,Data!$A$1:$AFS$7,370,FALSE)</f>
        <v>#N/A</v>
      </c>
      <c r="M22" s="36" t="str">
        <f>VLOOKUP(A1,Data!$A$1:$AFS$7,371,FALSE)</f>
        <v>#N/A</v>
      </c>
      <c r="N22" s="36" t="str">
        <f>VLOOKUP(A1,Data!$A$1:$AFS$7,372,FALSE)</f>
        <v>#N/A</v>
      </c>
      <c r="O22" s="36" t="str">
        <f>VLOOKUP(A1,Data!$A$1:$AFS$7,373,FALSE)</f>
        <v>#N/A</v>
      </c>
      <c r="P22" s="36" t="str">
        <f>VLOOKUP(A1,Data!$A$1:$AFS$7,374,FALSE)</f>
        <v>#N/A</v>
      </c>
      <c r="Q22" s="39" t="str">
        <f>VLOOKUP(A1,Data!$A$1:$AFS$7,375,FALSE)</f>
        <v>#N/A</v>
      </c>
    </row>
    <row r="23">
      <c r="A23" s="24" t="str">
        <f>VLOOKUP(A1,Data!$A$1:$AFS$7,376,FALSE)</f>
        <v>#N/A</v>
      </c>
      <c r="B23" s="24" t="str">
        <f>VLOOKUP(A1,Data!$A$1:$AFS$7,377,FALSE)</f>
        <v>#N/A</v>
      </c>
      <c r="C23" s="25" t="str">
        <f>VLOOKUP(A1,Data!$A$1:$AFS$7,378,FALSE)</f>
        <v>#N/A</v>
      </c>
      <c r="D23" s="26" t="str">
        <f>VLOOKUP(A1,Data!$A$1:$AFS$7,379,FALSE)</f>
        <v>#N/A</v>
      </c>
      <c r="E23" s="16" t="str">
        <f>VLOOKUP(A1,Data!$A$1:$AFS$7,380,FALSE)</f>
        <v>#N/A</v>
      </c>
      <c r="F23" s="36" t="str">
        <f>VLOOKUP(A1,Data!$A$1:$AFS$7,381,FALSE)</f>
        <v>#N/A</v>
      </c>
      <c r="G23" s="36" t="str">
        <f>VLOOKUP(A1,Data!$A$1:$AFS$7,382,FALSE)</f>
        <v>#N/A</v>
      </c>
      <c r="H23" s="36" t="str">
        <f>VLOOKUP(A1,Data!$A$1:$AFS$7,383,FALSE)</f>
        <v>#N/A</v>
      </c>
      <c r="I23" s="36" t="str">
        <f>VLOOKUP(A1,Data!$A$1:$AFS$7,384,FALSE)</f>
        <v>#N/A</v>
      </c>
      <c r="J23" s="36" t="str">
        <f>VLOOKUP(A1,Data!$A$1:$AFS$7,385,FALSE)</f>
        <v>#N/A</v>
      </c>
      <c r="K23" s="36" t="str">
        <f>VLOOKUP(A1,Data!$A$1:$AFS$7,386,FALSE)</f>
        <v>#N/A</v>
      </c>
      <c r="L23" s="36" t="str">
        <f>VLOOKUP(A1,Data!$A$1:$AFS$7,387,FALSE)</f>
        <v>#N/A</v>
      </c>
      <c r="M23" s="36" t="str">
        <f>VLOOKUP(A1,Data!$A$1:$AFS$7,388,FALSE)</f>
        <v>#N/A</v>
      </c>
      <c r="N23" s="36" t="str">
        <f>VLOOKUP(A1,Data!$A$1:$AFS$7,389,FALSE)</f>
        <v>#N/A</v>
      </c>
      <c r="O23" s="36" t="str">
        <f>VLOOKUP(A1,Data!$A$1:$AFS$7,390,FALSE)</f>
        <v>#N/A</v>
      </c>
      <c r="P23" s="36" t="str">
        <f>VLOOKUP(A1,Data!$A$1:$AFS$7,391,FALSE)</f>
        <v>#N/A</v>
      </c>
      <c r="Q23" s="39" t="str">
        <f>VLOOKUP(A1,Data!$A$1:$AFS$7,392,FALSE)</f>
        <v>#N/A</v>
      </c>
    </row>
    <row r="24">
      <c r="A24" s="24" t="str">
        <f>VLOOKUP(A1,Data!$A$1:$AFS$7,393,FALSE)</f>
        <v>#N/A</v>
      </c>
      <c r="B24" s="24" t="str">
        <f>VLOOKUP(A1,Data!$A$1:$AFS$7,394,FALSE)</f>
        <v>#N/A</v>
      </c>
      <c r="C24" s="25" t="str">
        <f>VLOOKUP(A1,Data!$A$1:$AFS$7,395,FALSE)</f>
        <v>#N/A</v>
      </c>
      <c r="D24" s="26" t="str">
        <f>VLOOKUP(A1,Data!$A$1:$AFS$7,396,FALSE)</f>
        <v>#N/A</v>
      </c>
      <c r="E24" s="16" t="str">
        <f>VLOOKUP(A1,Data!$A$1:$AFS$7,397,FALSE)</f>
        <v>#N/A</v>
      </c>
      <c r="F24" s="36" t="str">
        <f>VLOOKUP(A1,Data!$A$1:$AFS$7,398,FALSE)</f>
        <v>#N/A</v>
      </c>
      <c r="G24" s="36" t="str">
        <f>VLOOKUP(A1,Data!$A$1:$AFS$7,499,FALSE)</f>
        <v>#N/A</v>
      </c>
      <c r="H24" s="36" t="str">
        <f>VLOOKUP(A1,Data!$A$1:$AFS$7,400,FALSE)</f>
        <v>#N/A</v>
      </c>
      <c r="I24" s="36" t="str">
        <f>VLOOKUP(A1,Data!$A$1:$AFS$7,401,FALSE)</f>
        <v>#N/A</v>
      </c>
      <c r="J24" s="36" t="str">
        <f>VLOOKUP(A1,Data!$A$1:$AFS$7,402,FALSE)</f>
        <v>#N/A</v>
      </c>
      <c r="K24" s="36" t="str">
        <f>VLOOKUP(A1,Data!$A$1:$AFS$7,403,FALSE)</f>
        <v>#N/A</v>
      </c>
      <c r="L24" s="36" t="str">
        <f>VLOOKUP(A1,Data!$A$1:$AFS$7,404,FALSE)</f>
        <v>#N/A</v>
      </c>
      <c r="M24" s="36" t="str">
        <f>VLOOKUP(A1,Data!$A$1:$AFS$7,405,FALSE)</f>
        <v>#N/A</v>
      </c>
      <c r="N24" s="36" t="str">
        <f>VLOOKUP(A1,Data!$A$1:$AFS$7,406,FALSE)</f>
        <v>#N/A</v>
      </c>
      <c r="O24" s="36" t="str">
        <f>VLOOKUP(A1,Data!$A$1:$AFS$7,407,FALSE)</f>
        <v>#N/A</v>
      </c>
      <c r="P24" s="36" t="str">
        <f>VLOOKUP(A1,Data!$A$1:$AFS$7,408,FALSE)</f>
        <v>#N/A</v>
      </c>
      <c r="Q24" s="39" t="str">
        <f>VLOOKUP(A1,Data!$A$1:$AFS$7,409,FALSE)</f>
        <v>#N/A</v>
      </c>
    </row>
    <row r="25">
      <c r="A25" s="16" t="str">
        <f>VLOOKUP(A1,Data!$A$1:$AFS$7,410,FALSE)</f>
        <v>#N/A</v>
      </c>
      <c r="B25" s="16" t="str">
        <f>VLOOKUP(A1,Data!$A$1:$AFS$7,411,FALSE)</f>
        <v>#N/A</v>
      </c>
      <c r="C25" s="16" t="str">
        <f>VLOOKUP(A1,Data!$A$1:$AFS$7,412,FALSE)</f>
        <v>#N/A</v>
      </c>
      <c r="D25" s="16" t="str">
        <f>VLOOKUP(A1,Data!$A$1:$AFS$7,413,FALSE)</f>
        <v>#N/A</v>
      </c>
      <c r="E25" s="16" t="str">
        <f>VLOOKUP(A1,Data!$A$1:$AFS$7,414,FALSE)</f>
        <v>#N/A</v>
      </c>
      <c r="F25" s="36" t="str">
        <f>VLOOKUP(A1,Data!$A$1:$AFS$7,415,FALSE)</f>
        <v>#N/A</v>
      </c>
      <c r="G25" s="36" t="str">
        <f>VLOOKUP(A1,Data!$A$1:$AFS$7,416,FALSE)</f>
        <v>#N/A</v>
      </c>
      <c r="H25" s="36" t="str">
        <f>VLOOKUP(A1,Data!$A$1:$AFS$7,417,FALSE)</f>
        <v>#N/A</v>
      </c>
      <c r="I25" s="36" t="str">
        <f>VLOOKUP(A1,Data!$A$1:$AFS$7,418,FALSE)</f>
        <v>#N/A</v>
      </c>
      <c r="J25" s="36" t="str">
        <f>VLOOKUP(A1,Data!$A$1:$AFS$7,419,FALSE)</f>
        <v>#N/A</v>
      </c>
      <c r="K25" s="36" t="str">
        <f>VLOOKUP(A1,Data!$A$1:$AFS$7,420,FALSE)</f>
        <v>#N/A</v>
      </c>
      <c r="L25" s="36" t="str">
        <f>VLOOKUP(A1,Data!$A$1:$AFS$7,421,FALSE)</f>
        <v>#N/A</v>
      </c>
      <c r="M25" s="36" t="str">
        <f>VLOOKUP(A1,Data!$A$1:$AFS$7,422,FALSE)</f>
        <v>#N/A</v>
      </c>
      <c r="N25" s="36" t="str">
        <f>VLOOKUP(A1,Data!$A$1:$AFS$7,423,FALSE)</f>
        <v>#N/A</v>
      </c>
      <c r="O25" s="36" t="str">
        <f>VLOOKUP(A1,Data!$A$1:$AFS$7,424,FALSE)</f>
        <v>#N/A</v>
      </c>
      <c r="P25" s="36" t="str">
        <f>VLOOKUP(A1,Data!$A$1:$AFS$7,425,FALSE)</f>
        <v>#N/A</v>
      </c>
      <c r="Q25" s="39" t="str">
        <f>VLOOKUP(A1,Data!$A$1:$AFS$7,426,FALSE)</f>
        <v>#N/A</v>
      </c>
    </row>
    <row r="26">
      <c r="A26" s="16" t="str">
        <f>VLOOKUP(A1,Data!$A$1:$AFS$7,427,FALSE)</f>
        <v>#N/A</v>
      </c>
      <c r="B26" s="16" t="str">
        <f>VLOOKUP(A1,Data!$A$1:$AFS$7,428,FALSE)</f>
        <v>#N/A</v>
      </c>
      <c r="C26" s="17" t="str">
        <f>VLOOKUP(A1,Data!$A$1:$AFS$7,429,FALSE)</f>
        <v>#N/A</v>
      </c>
      <c r="D26" s="28" t="str">
        <f>VLOOKUP(A1,Data!$A$1:$AFS$7,430,FALSE)</f>
        <v>#N/A</v>
      </c>
      <c r="E26" s="16" t="str">
        <f>VLOOKUP(A1,Data!$A$1:$AFS$7,431,FALSE)</f>
        <v>#N/A</v>
      </c>
      <c r="F26" s="36" t="str">
        <f>VLOOKUP(A1,Data!$A$1:$AFS$7,432,FALSE)</f>
        <v>#N/A</v>
      </c>
      <c r="G26" s="36" t="str">
        <f>VLOOKUP(A1,Data!$A$1:$AFS$7,433,FALSE)</f>
        <v>#N/A</v>
      </c>
      <c r="H26" s="36" t="str">
        <f>VLOOKUP(A1,Data!$A$1:$AFS$7,434,FALSE)</f>
        <v>#N/A</v>
      </c>
      <c r="I26" s="36" t="str">
        <f>VLOOKUP(A1,Data!$A$1:$AFS$7,435,FALSE)</f>
        <v>#N/A</v>
      </c>
      <c r="J26" s="36" t="str">
        <f>VLOOKUP(A1,Data!$A$1:$AFS$7,436,FALSE)</f>
        <v>#N/A</v>
      </c>
      <c r="K26" s="36" t="str">
        <f>VLOOKUP(A1,Data!$A$1:$AFS$7,437,FALSE)</f>
        <v>#N/A</v>
      </c>
      <c r="L26" s="36" t="str">
        <f>VLOOKUP(A1,Data!$A$1:$AFS$7,438,FALSE)</f>
        <v>#N/A</v>
      </c>
      <c r="M26" s="36" t="str">
        <f>VLOOKUP(A1,Data!$A$1:$AFS$7,439,FALSE)</f>
        <v>#N/A</v>
      </c>
      <c r="N26" s="36" t="str">
        <f>VLOOKUP(A1,Data!$A$1:$AFS$7,440,FALSE)</f>
        <v>#N/A</v>
      </c>
      <c r="O26" s="36" t="str">
        <f>VLOOKUP(A1,Data!$A$1:$AFS$7,441,FALSE)</f>
        <v>#N/A</v>
      </c>
      <c r="P26" s="36" t="str">
        <f>VLOOKUP(A1,Data!$A$1:$AFS$7,442,FALSE)</f>
        <v>#N/A</v>
      </c>
      <c r="Q26" s="39" t="str">
        <f>VLOOKUP(A1,Data!$A$1:$AFS$7,443,FALSE)</f>
        <v>#N/A</v>
      </c>
    </row>
    <row r="27">
      <c r="A27" s="16" t="str">
        <f>VLOOKUP(A1,Data!$A$1:$AFS$7,444,FALSE)</f>
        <v>#N/A</v>
      </c>
      <c r="B27" s="16" t="str">
        <f>VLOOKUP(A1,Data!$A$1:$AFS$7,445,FALSE)</f>
        <v>#N/A</v>
      </c>
      <c r="C27" s="17" t="str">
        <f>VLOOKUP(A1,Data!$A$1:$AFS$7,446,FALSE)</f>
        <v>#N/A</v>
      </c>
      <c r="D27" s="28" t="str">
        <f>VLOOKUP(A1,Data!$A$1:$AFS$7,447,FALSE)</f>
        <v>#N/A</v>
      </c>
      <c r="E27" s="16" t="str">
        <f>VLOOKUP(A1,Data!$A$1:$AFS$7,448,FALSE)</f>
        <v>#N/A</v>
      </c>
      <c r="F27" s="36" t="str">
        <f>VLOOKUP(A1,Data!$A$1:$AFS$7,449,FALSE)</f>
        <v>#N/A</v>
      </c>
      <c r="G27" s="36" t="str">
        <f>VLOOKUP(A1,Data!$A$1:$AFS$7,450,FALSE)</f>
        <v>#N/A</v>
      </c>
      <c r="H27" s="36" t="str">
        <f>VLOOKUP(A1,Data!$A$1:$AFS$7,451,FALSE)</f>
        <v>#N/A</v>
      </c>
      <c r="I27" s="36" t="str">
        <f>VLOOKUP(A1,Data!$A$1:$AFS$7,452,FALSE)</f>
        <v>#N/A</v>
      </c>
      <c r="J27" s="36" t="str">
        <f>VLOOKUP(A1,Data!$A$1:$AFS$7,453,FALSE)</f>
        <v>#N/A</v>
      </c>
      <c r="K27" s="36" t="str">
        <f>VLOOKUP(A1,Data!$A$1:$AFS$7,454,FALSE)</f>
        <v>#N/A</v>
      </c>
      <c r="L27" s="36" t="str">
        <f>VLOOKUP(A1,Data!$A$1:$AFS$7,455,FALSE)</f>
        <v>#N/A</v>
      </c>
      <c r="M27" s="36" t="str">
        <f>VLOOKUP(A1,Data!$A$1:$AFS$7,456,FALSE)</f>
        <v>#N/A</v>
      </c>
      <c r="N27" s="36" t="str">
        <f>VLOOKUP(A1,Data!$A$1:$AFS$7,457,FALSE)</f>
        <v>#N/A</v>
      </c>
      <c r="O27" s="36" t="str">
        <f>VLOOKUP(A1,Data!$A$1:$AFS$7,458,FALSE)</f>
        <v>#N/A</v>
      </c>
      <c r="P27" s="36" t="str">
        <f>VLOOKUP(A1,Data!$A$1:$AFS$7,459,FALSE)</f>
        <v>#N/A</v>
      </c>
      <c r="Q27" s="39" t="str">
        <f>VLOOKUP(A1,Data!$A$1:$AFS$7,460,FALSE)</f>
        <v>#N/A</v>
      </c>
    </row>
    <row r="28">
      <c r="A28" s="16" t="str">
        <f>VLOOKUP(A1,Data!$A$1:$AFS$7,461,FALSE)</f>
        <v>#N/A</v>
      </c>
      <c r="B28" s="16" t="str">
        <f>VLOOKUP(A1,Data!$A$1:$AFS$7,462,FALSE)</f>
        <v>#N/A</v>
      </c>
      <c r="C28" s="17" t="str">
        <f>VLOOKUP(A1,Data!$A$1:$AFS$7,463,FALSE)</f>
        <v>#N/A</v>
      </c>
      <c r="D28" s="28" t="str">
        <f>VLOOKUP(A1,Data!$A$1:$AFS$7,464,FALSE)</f>
        <v>#N/A</v>
      </c>
      <c r="E28" s="16" t="str">
        <f>VLOOKUP(A1,Data!$A$1:$AFS$7,465,FALSE)</f>
        <v>#N/A</v>
      </c>
      <c r="F28" s="36" t="str">
        <f>VLOOKUP(A1,Data!$A$1:$AFS$7,466,FALSE)</f>
        <v>#N/A</v>
      </c>
      <c r="G28" s="36" t="str">
        <f>VLOOKUP(A1,Data!$A$1:$AFS$7,467,FALSE)</f>
        <v>#N/A</v>
      </c>
      <c r="H28" s="36" t="str">
        <f>VLOOKUP(A1,Data!$A$1:$AFS$7,468,FALSE)</f>
        <v>#N/A</v>
      </c>
      <c r="I28" s="36" t="str">
        <f>VLOOKUP(A1,Data!$A$1:$AFS$7,469,FALSE)</f>
        <v>#N/A</v>
      </c>
      <c r="J28" s="36" t="str">
        <f>VLOOKUP(A1,Data!$A$1:$AFS$7,470,FALSE)</f>
        <v>#N/A</v>
      </c>
      <c r="K28" s="36" t="str">
        <f>VLOOKUP(A1,Data!$A$1:$AFS$7,471,FALSE)</f>
        <v>#N/A</v>
      </c>
      <c r="L28" s="36" t="str">
        <f>VLOOKUP(A1,Data!$A$1:$AFS$7,472,FALSE)</f>
        <v>#N/A</v>
      </c>
      <c r="M28" s="36" t="str">
        <f>VLOOKUP(A1,Data!$A$1:$AFS$7,473,FALSE)</f>
        <v>#N/A</v>
      </c>
      <c r="N28" s="36" t="str">
        <f>VLOOKUP(A1,Data!$A$1:$AFS$7,474,FALSE)</f>
        <v>#N/A</v>
      </c>
      <c r="O28" s="36" t="str">
        <f>VLOOKUP(A1,Data!$A$1:$AFS$7,475,FALSE)</f>
        <v>#N/A</v>
      </c>
      <c r="P28" s="36" t="str">
        <f>VLOOKUP(A1,Data!$A$1:$AFS$7,476,FALSE)</f>
        <v>#N/A</v>
      </c>
      <c r="Q28" s="39" t="str">
        <f>VLOOKUP(A1,Data!$A$1:$AFS$7,477,FALSE)</f>
        <v>#N/A</v>
      </c>
    </row>
    <row r="29">
      <c r="A29" s="16" t="str">
        <f>VLOOKUP(A1,Data!$A$1:$AFS$7,478,FALSE)</f>
        <v>#N/A</v>
      </c>
      <c r="B29" s="16" t="str">
        <f>VLOOKUP(A1,Data!$A$1:$AFS$7,479,FALSE)</f>
        <v>#N/A</v>
      </c>
      <c r="C29" s="16" t="str">
        <f>VLOOKUP(A1,Data!$A$1:$AFS$7,480,FALSE)</f>
        <v>#N/A</v>
      </c>
      <c r="D29" s="16" t="str">
        <f>VLOOKUP(A1,Data!$A$1:$AFS$7,481,FALSE)</f>
        <v>#N/A</v>
      </c>
      <c r="E29" s="16" t="str">
        <f>VLOOKUP(A1,Data!$A$1:$AFS$7,482,FALSE)</f>
        <v>#N/A</v>
      </c>
      <c r="F29" s="36" t="str">
        <f>VLOOKUP(A1,Data!$A$1:$AFS$7,483,FALSE)</f>
        <v>#N/A</v>
      </c>
      <c r="G29" s="36" t="str">
        <f>VLOOKUP(A1,Data!$A$1:$AFS$7,484,FALSE)</f>
        <v>#N/A</v>
      </c>
      <c r="H29" s="36" t="str">
        <f>VLOOKUP(A1,Data!$A$1:$AFS$7,485,FALSE)</f>
        <v>#N/A</v>
      </c>
      <c r="I29" s="36" t="str">
        <f>VLOOKUP(A1,Data!$A$1:$AFS$7,486,FALSE)</f>
        <v>#N/A</v>
      </c>
      <c r="J29" s="36" t="str">
        <f>VLOOKUP(A1,Data!$A$1:$AFS$7,487,FALSE)</f>
        <v>#N/A</v>
      </c>
      <c r="K29" s="36" t="str">
        <f>VLOOKUP(A1,Data!$A$1:$AFS$7,488,FALSE)</f>
        <v>#N/A</v>
      </c>
      <c r="L29" s="36" t="str">
        <f>VLOOKUP(A1,Data!$A$1:$AFS$7,489,FALSE)</f>
        <v>#N/A</v>
      </c>
      <c r="M29" s="36" t="str">
        <f>VLOOKUP(A1,Data!$A$1:$AFS$7,490,FALSE)</f>
        <v>#N/A</v>
      </c>
      <c r="N29" s="36" t="str">
        <f>VLOOKUP(A1,Data!$A$1:$AFS$7,491,FALSE)</f>
        <v>#N/A</v>
      </c>
      <c r="O29" s="36" t="str">
        <f>VLOOKUP(A1,Data!$A$1:$AFS$7,492,FALSE)</f>
        <v>#N/A</v>
      </c>
      <c r="P29" s="36" t="str">
        <f>VLOOKUP(A1,Data!$A$1:$AFS$7,493,FALSE)</f>
        <v>#N/A</v>
      </c>
      <c r="Q29" s="39" t="str">
        <f>VLOOKUP(A1,Data!$A$1:$AFS$7,494,FALSE)</f>
        <v>#N/A</v>
      </c>
    </row>
    <row r="30">
      <c r="A30" s="14" t="str">
        <f>VLOOKUP(A1,Data!$A$1:$AFS$7,495,FALSE)</f>
        <v>#N/A</v>
      </c>
      <c r="F30" s="36" t="str">
        <f>VLOOKUP(A1,Data!$A$1:$AFS$7,500,FALSE)</f>
        <v>#N/A</v>
      </c>
      <c r="G30" s="36" t="str">
        <f>VLOOKUP(A1,Data!$A$1:$AFS$7,501,FALSE)</f>
        <v>#N/A</v>
      </c>
      <c r="H30" s="36" t="str">
        <f>VLOOKUP(A1,Data!$A$1:$AFS$7,502,FALSE)</f>
        <v>#N/A</v>
      </c>
      <c r="I30" s="36" t="str">
        <f>VLOOKUP(A1,Data!$A$1:$AFS$7,503,FALSE)</f>
        <v>#N/A</v>
      </c>
      <c r="J30" s="36" t="str">
        <f>VLOOKUP(A1,Data!$A$1:$AFS$7,504,FALSE)</f>
        <v>#N/A</v>
      </c>
      <c r="K30" s="36" t="str">
        <f>VLOOKUP(A1,Data!$A$1:$AFS$7,505,FALSE)</f>
        <v>#N/A</v>
      </c>
      <c r="L30" s="36" t="str">
        <f>VLOOKUP(A1,Data!$A$1:$AFS$7,506,FALSE)</f>
        <v>#N/A</v>
      </c>
      <c r="M30" s="36" t="str">
        <f>VLOOKUP(A1,Data!$A$1:$AFS$7,507,FALSE)</f>
        <v>#N/A</v>
      </c>
      <c r="N30" s="36" t="str">
        <f>VLOOKUP(A1,Data!$A$1:$AFS$7,508,FALSE)</f>
        <v>#N/A</v>
      </c>
      <c r="O30" s="36" t="str">
        <f>VLOOKUP(A1,Data!$A$1:$AFS$7,509,FALSE)</f>
        <v>#N/A</v>
      </c>
      <c r="P30" s="36" t="str">
        <f>VLOOKUP(A1,Data!$A$1:$AFS$7,510,FALSE)</f>
        <v>#N/A</v>
      </c>
      <c r="Q30" s="39" t="str">
        <f>VLOOKUP(A1,Data!$A$1:$AFS$7,511,FALSE)</f>
        <v>#N/A</v>
      </c>
    </row>
    <row r="31">
      <c r="A31" s="20" t="str">
        <f>VLOOKUP(A1,Data!$A$1:$AFS$7,512,FALSE)</f>
        <v>#N/A</v>
      </c>
      <c r="F31" s="36" t="str">
        <f>VLOOKUP(A1,Data!$A$1:$AFS$7,517,FALSE)</f>
        <v>#N/A</v>
      </c>
      <c r="G31" s="36" t="str">
        <f>VLOOKUP(A1,Data!$A$1:$AFS$7,518,FALSE)</f>
        <v>#N/A</v>
      </c>
      <c r="H31" s="36" t="str">
        <f>VLOOKUP(A1,Data!$A$1:$AFS$7,519,FALSE)</f>
        <v>#N/A</v>
      </c>
      <c r="I31" s="36" t="str">
        <f>VLOOKUP(A1,Data!$A$1:$AFS$7,520,FALSE)</f>
        <v>#N/A</v>
      </c>
      <c r="J31" s="36" t="str">
        <f>VLOOKUP(A1,Data!$A$1:$AFS$7,521,FALSE)</f>
        <v>#N/A</v>
      </c>
      <c r="K31" s="36" t="str">
        <f>VLOOKUP(A1,Data!$A$1:$AFS$7,522,FALSE)</f>
        <v>#N/A</v>
      </c>
      <c r="L31" s="36" t="str">
        <f>VLOOKUP(A1,Data!$A$1:$AFS$7,523,FALSE)</f>
        <v>#N/A</v>
      </c>
      <c r="M31" s="36" t="str">
        <f>VLOOKUP(A1,Data!$A$1:$AFS$7,524,FALSE)</f>
        <v>#N/A</v>
      </c>
      <c r="N31" s="36" t="str">
        <f>VLOOKUP(A1,Data!$A$1:$AFS$7,525,FALSE)</f>
        <v>#N/A</v>
      </c>
      <c r="O31" s="36" t="str">
        <f>VLOOKUP(A1,Data!$A$1:$AFS$7,526,FALSE)</f>
        <v>#N/A</v>
      </c>
      <c r="P31" s="36" t="str">
        <f>VLOOKUP(A1,Data!$A$1:$AFS$7,527,FALSE)</f>
        <v>#N/A</v>
      </c>
      <c r="Q31" s="39" t="str">
        <f>VLOOKUP(A1,Data!$A$1:$AFS$7,528,FALSE)</f>
        <v>#N/A</v>
      </c>
    </row>
    <row r="32">
      <c r="A32" s="41" t="str">
        <f>VLOOKUP(A1,Data!$A$1:$AFS$7,529,FALSE)</f>
        <v>#N/A</v>
      </c>
      <c r="B32" s="36" t="str">
        <f>VLOOKUP(A1,Data!$A$1:$AFS$7,530,FALSE)</f>
        <v>#N/A</v>
      </c>
      <c r="C32" s="36" t="str">
        <f>VLOOKUP(A1,Data!$A$1:$AFS$7,531,FALSE)</f>
        <v>#N/A</v>
      </c>
      <c r="D32" s="36" t="str">
        <f>VLOOKUP(A1,Data!$A$1:$AFS$7,532,FALSE)</f>
        <v>#N/A</v>
      </c>
      <c r="E32" s="36" t="str">
        <f>VLOOKUP(A1,Data!$A$1:$AFS$7,533,FALSE)</f>
        <v>#N/A</v>
      </c>
      <c r="F32" s="36" t="str">
        <f>VLOOKUP(A1,Data!$A$1:$AFS$7,534,FALSE)</f>
        <v>#N/A</v>
      </c>
      <c r="G32" s="36" t="str">
        <f>VLOOKUP(A1,Data!$A$1:$AFS$7,535,FALSE)</f>
        <v>#N/A</v>
      </c>
      <c r="H32" s="36" t="str">
        <f>VLOOKUP(A1,Data!$A$1:$AFS$7,536,FALSE)</f>
        <v>#N/A</v>
      </c>
      <c r="I32" s="36" t="str">
        <f>VLOOKUP(A1,Data!$A$1:$AFS$7,537,FALSE)</f>
        <v>#N/A</v>
      </c>
      <c r="J32" s="36" t="str">
        <f>VLOOKUP(A1,Data!$A$1:$AFS$7,538,FALSE)</f>
        <v>#N/A</v>
      </c>
      <c r="K32" s="36" t="str">
        <f>VLOOKUP(A1,Data!$A$1:$AFS$7,539,FALSE)</f>
        <v>#N/A</v>
      </c>
      <c r="L32" s="36" t="str">
        <f>VLOOKUP(A1,Data!$A$1:$AFS$7,540,FALSE)</f>
        <v>#N/A</v>
      </c>
      <c r="M32" s="36" t="str">
        <f>VLOOKUP(A1,Data!$A$1:$AFS$7,541,FALSE)</f>
        <v>#N/A</v>
      </c>
      <c r="N32" s="36" t="str">
        <f>VLOOKUP(A1,Data!$A$1:$AFS$7,542,FALSE)</f>
        <v>#N/A</v>
      </c>
      <c r="O32" s="36" t="str">
        <f>VLOOKUP(A1,Data!$A$1:$AFS$7,543,FALSE)</f>
        <v>#N/A</v>
      </c>
      <c r="P32" s="36" t="str">
        <f>VLOOKUP(A1,Data!$A$1:$AFS$7,544,FALSE)</f>
        <v>#N/A</v>
      </c>
      <c r="Q32" s="39" t="str">
        <f>VLOOKUP(A1,Data!$A$1:$AFS$7,545,FALSE)</f>
        <v>#N/A</v>
      </c>
    </row>
    <row r="33">
      <c r="A33" s="41" t="str">
        <f>VLOOKUP(A1,Data!$A$1:$AFS$7,546,FALSE)</f>
        <v>#N/A</v>
      </c>
      <c r="B33" s="36" t="str">
        <f>VLOOKUP(A1,Data!$A$1:$AFS$7,547,FALSE)</f>
        <v>#N/A</v>
      </c>
      <c r="C33" s="36" t="str">
        <f>VLOOKUP(A1,Data!$A$1:$AFS$7,548,FALSE)</f>
        <v>#N/A</v>
      </c>
      <c r="D33" s="36" t="str">
        <f>VLOOKUP(A1,Data!$A$1:$AFS$7,549,FALSE)</f>
        <v>#N/A</v>
      </c>
      <c r="E33" s="36" t="str">
        <f>VLOOKUP(A1,Data!$A$1:$AFS$7,550,FALSE)</f>
        <v>#N/A</v>
      </c>
      <c r="F33" s="36" t="str">
        <f>VLOOKUP(A1,Data!$A$1:$AFS$7,551,FALSE)</f>
        <v>#N/A</v>
      </c>
      <c r="G33" s="36" t="str">
        <f>VLOOKUP(A1,Data!$A$1:$AFS$7,552,FALSE)</f>
        <v>#N/A</v>
      </c>
      <c r="H33" s="36" t="str">
        <f>VLOOKUP(A1,Data!$A$1:$AFS$7,553,FALSE)</f>
        <v>#N/A</v>
      </c>
      <c r="I33" s="36" t="str">
        <f>VLOOKUP(A1,Data!$A$1:$AFS$7,554,FALSE)</f>
        <v>#N/A</v>
      </c>
      <c r="J33" s="36" t="str">
        <f>VLOOKUP(A1,Data!$A$1:$AFS$7,555,FALSE)</f>
        <v>#N/A</v>
      </c>
      <c r="K33" s="36" t="str">
        <f>VLOOKUP(A1,Data!$A$1:$AFS$7,556,FALSE)</f>
        <v>#N/A</v>
      </c>
      <c r="L33" s="36" t="str">
        <f>VLOOKUP(A1,Data!$A$1:$AFS$7,557,FALSE)</f>
        <v>#N/A</v>
      </c>
      <c r="M33" s="36" t="str">
        <f>VLOOKUP(A1,Data!$A$1:$AFS$7,558,FALSE)</f>
        <v>#N/A</v>
      </c>
      <c r="N33" s="36" t="str">
        <f>VLOOKUP(A1,Data!$A$1:$AFS$7,559,FALSE)</f>
        <v>#N/A</v>
      </c>
      <c r="O33" s="36" t="str">
        <f>VLOOKUP(A1,Data!$A$1:$AFS$7,560,FALSE)</f>
        <v>#N/A</v>
      </c>
      <c r="P33" s="36" t="str">
        <f>VLOOKUP(A1,Data!$A$1:$AFS$7,561,FALSE)</f>
        <v>#N/A</v>
      </c>
      <c r="Q33" s="39" t="str">
        <f>VLOOKUP(A1,Data!$A$1:$AFS$7,562,FALSE)</f>
        <v>#N/A</v>
      </c>
    </row>
    <row r="34">
      <c r="A34" s="41" t="str">
        <f>VLOOKUP(A1,Data!$A$1:$AFS$7,563,FALSE)</f>
        <v>#N/A</v>
      </c>
      <c r="B34" s="36" t="str">
        <f>VLOOKUP(A1,Data!$A$1:$AFS$7,564,FALSE)</f>
        <v>#N/A</v>
      </c>
      <c r="C34" s="36" t="str">
        <f>VLOOKUP(A1,Data!$A$1:$AFS$7,565,FALSE)</f>
        <v>#N/A</v>
      </c>
      <c r="D34" s="36" t="str">
        <f>VLOOKUP(A1,Data!$A$1:$AFS$7,566,FALSE)</f>
        <v>#N/A</v>
      </c>
      <c r="E34" s="36" t="str">
        <f>VLOOKUP(A1,Data!$A$1:$AFS$7,567,FALSE)</f>
        <v>#N/A</v>
      </c>
      <c r="F34" s="36" t="str">
        <f>VLOOKUP(A1,Data!$A$1:$AFS$7,568,FALSE)</f>
        <v>#N/A</v>
      </c>
      <c r="G34" s="36" t="str">
        <f>VLOOKUP(A1,Data!$A$1:$AFS$7,569,FALSE)</f>
        <v>#N/A</v>
      </c>
      <c r="H34" s="36" t="str">
        <f>VLOOKUP(A1,Data!$A$1:$AFS$7,570,FALSE)</f>
        <v>#N/A</v>
      </c>
      <c r="I34" s="36" t="str">
        <f>VLOOKUP(A1,Data!$A$1:$AFS$7,571,FALSE)</f>
        <v>#N/A</v>
      </c>
      <c r="J34" s="36" t="str">
        <f>VLOOKUP(A1,Data!$A$1:$AFS$7,572,FALSE)</f>
        <v>#N/A</v>
      </c>
      <c r="K34" s="36" t="str">
        <f>VLOOKUP(A1,Data!$A$1:$AFS$7,573,FALSE)</f>
        <v>#N/A</v>
      </c>
      <c r="L34" s="36" t="str">
        <f>VLOOKUP(A1,Data!$A$1:$AFS$7,574,FALSE)</f>
        <v>#N/A</v>
      </c>
      <c r="M34" s="36" t="str">
        <f>VLOOKUP(A1,Data!$A$1:$AFS$7,575,FALSE)</f>
        <v>#N/A</v>
      </c>
      <c r="N34" s="36" t="str">
        <f>VLOOKUP(A1,Data!$A$1:$AFS$7,576,FALSE)</f>
        <v>#N/A</v>
      </c>
      <c r="O34" s="36" t="str">
        <f>VLOOKUP(A1,Data!$A$1:$AFS$7,577,FALSE)</f>
        <v>#N/A</v>
      </c>
      <c r="P34" s="36" t="str">
        <f>VLOOKUP(A1,Data!$A$1:$AFS$7,578,FALSE)</f>
        <v>#N/A</v>
      </c>
      <c r="Q34" s="39" t="str">
        <f>VLOOKUP(A1,Data!$A$1:$AFS$7,579,FALSE)</f>
        <v>#N/A</v>
      </c>
    </row>
    <row r="35">
      <c r="A35" s="41" t="str">
        <f>VLOOKUP(A1,Data!$A$1:$AFS$7,580,FALSE)</f>
        <v>#N/A</v>
      </c>
      <c r="B35" s="36" t="str">
        <f>VLOOKUP(A1,Data!$A$1:$AFS$7,581,FALSE)</f>
        <v>#N/A</v>
      </c>
      <c r="C35" s="36" t="str">
        <f>VLOOKUP(A1,Data!$A$1:$AFS$7,582,FALSE)</f>
        <v>#N/A</v>
      </c>
      <c r="D35" s="36" t="str">
        <f>VLOOKUP(A1,Data!$A$1:$AFS$7,583,FALSE)</f>
        <v>#N/A</v>
      </c>
      <c r="E35" s="36" t="str">
        <f>VLOOKUP(A1,Data!$A$1:$AFS$7,584,FALSE)</f>
        <v>#N/A</v>
      </c>
      <c r="F35" s="36" t="str">
        <f>VLOOKUP(A1,Data!$A$1:$AFS$7,585,FALSE)</f>
        <v>#N/A</v>
      </c>
      <c r="G35" s="36" t="str">
        <f>VLOOKUP(A1,Data!$A$1:$AFS$7,586,FALSE)</f>
        <v>#N/A</v>
      </c>
      <c r="H35" s="36" t="str">
        <f>VLOOKUP(A1,Data!$A$1:$AFS$7,587,FALSE)</f>
        <v>#N/A</v>
      </c>
      <c r="I35" s="36" t="str">
        <f>VLOOKUP(A1,Data!$A$1:$AFS$7,588,FALSE)</f>
        <v>#N/A</v>
      </c>
      <c r="J35" s="36" t="str">
        <f>VLOOKUP(A1,Data!$A$1:$AFS$7,589,FALSE)</f>
        <v>#N/A</v>
      </c>
      <c r="K35" s="36" t="str">
        <f>VLOOKUP(A1,Data!$A$1:$AFS$7,590,FALSE)</f>
        <v>#N/A</v>
      </c>
      <c r="L35" s="36" t="str">
        <f>VLOOKUP(A1,Data!$A$1:$AFS$7,591,FALSE)</f>
        <v>#N/A</v>
      </c>
      <c r="M35" s="36" t="str">
        <f>VLOOKUP(A1,Data!$A$1:$AFS$7,592,FALSE)</f>
        <v>#N/A</v>
      </c>
      <c r="N35" s="36" t="str">
        <f>VLOOKUP(A1,Data!$A$1:$AFS$7,593,FALSE)</f>
        <v>#N/A</v>
      </c>
      <c r="O35" s="36" t="str">
        <f>VLOOKUP(A1,Data!$A$1:$AFS$7,594,FALSE)</f>
        <v>#N/A</v>
      </c>
      <c r="P35" s="36" t="str">
        <f>VLOOKUP(A1,Data!$A$1:$AFS$7,595,FALSE)</f>
        <v>#N/A</v>
      </c>
      <c r="Q35" s="39" t="str">
        <f>VLOOKUP(A1,Data!$A$1:$AFS$7,596,FALSE)</f>
        <v>#N/A</v>
      </c>
    </row>
    <row r="36">
      <c r="A36" s="41" t="str">
        <f>VLOOKUP(A1,Data!$A$1:$AFS$7,597,FALSE)</f>
        <v>#N/A</v>
      </c>
      <c r="B36" s="36" t="str">
        <f>VLOOKUP(A1,Data!$A$1:$AFS$7,598,FALSE)</f>
        <v>#N/A</v>
      </c>
      <c r="C36" s="36" t="str">
        <f>VLOOKUP(A1,Data!$A$1:$AFS$7,699,FALSE)</f>
        <v>#N/A</v>
      </c>
      <c r="D36" s="36" t="str">
        <f>VLOOKUP(A1,Data!$A$1:$AFS$7,600,FALSE)</f>
        <v>#N/A</v>
      </c>
      <c r="E36" s="36" t="str">
        <f>VLOOKUP(A1,Data!$A$1:$AFS$7,601,FALSE)</f>
        <v>#N/A</v>
      </c>
      <c r="F36" s="36" t="str">
        <f>VLOOKUP(A1,Data!$A$1:$AFS$7,602,FALSE)</f>
        <v>#N/A</v>
      </c>
      <c r="G36" s="36" t="str">
        <f>VLOOKUP(A1,Data!$A$1:$AFS$7,603,FALSE)</f>
        <v>#N/A</v>
      </c>
      <c r="H36" s="36" t="str">
        <f>VLOOKUP(A1,Data!$A$1:$AFS$7,604,FALSE)</f>
        <v>#N/A</v>
      </c>
      <c r="I36" s="36" t="str">
        <f>VLOOKUP(A1,Data!$A$1:$AFS$7,605,FALSE)</f>
        <v>#N/A</v>
      </c>
      <c r="J36" s="36" t="str">
        <f>VLOOKUP(A1,Data!$A$1:$AFS$7,606,FALSE)</f>
        <v>#N/A</v>
      </c>
      <c r="K36" s="36" t="str">
        <f>VLOOKUP(A1,Data!$A$1:$AFS$7,607,FALSE)</f>
        <v>#N/A</v>
      </c>
      <c r="L36" s="36" t="str">
        <f>VLOOKUP(A1,Data!$A$1:$AFS$7,608,FALSE)</f>
        <v>#N/A</v>
      </c>
      <c r="M36" s="36" t="str">
        <f>VLOOKUP(A1,Data!$A$1:$AFS$7,609,FALSE)</f>
        <v>#N/A</v>
      </c>
      <c r="N36" s="36" t="str">
        <f>VLOOKUP(A1,Data!$A$1:$AFS$7,610,FALSE)</f>
        <v>#N/A</v>
      </c>
      <c r="O36" s="36" t="str">
        <f>VLOOKUP(A1,Data!$A$1:$AFS$7,611,FALSE)</f>
        <v>#N/A</v>
      </c>
      <c r="P36" s="36" t="str">
        <f>VLOOKUP(A1,Data!$A$1:$AFS$7,612,FALSE)</f>
        <v>#N/A</v>
      </c>
      <c r="Q36" s="39" t="str">
        <f>VLOOKUP(A1,Data!$A$1:$AFS$7,613,FALSE)</f>
        <v>#N/A</v>
      </c>
    </row>
    <row r="37">
      <c r="A37" s="41" t="str">
        <f>VLOOKUP(A1,Data!$A$1:$AFS$7,614,FALSE)</f>
        <v>#N/A</v>
      </c>
      <c r="B37" s="36" t="str">
        <f>VLOOKUP(A1,Data!$A$1:$AFS$7,615,FALSE)</f>
        <v>#N/A</v>
      </c>
      <c r="C37" s="36" t="str">
        <f>VLOOKUP(A1,Data!$A$1:$AFS$7,616,FALSE)</f>
        <v>#N/A</v>
      </c>
      <c r="D37" s="36" t="str">
        <f>VLOOKUP(A1,Data!$A$1:$AFS$7,617,FALSE)</f>
        <v>#N/A</v>
      </c>
      <c r="E37" s="36" t="str">
        <f>VLOOKUP(A1,Data!$A$1:$AFS$7,618,FALSE)</f>
        <v>#N/A</v>
      </c>
      <c r="F37" s="36" t="str">
        <f>VLOOKUP(A1,Data!$A$1:$AFS$7,619,FALSE)</f>
        <v>#N/A</v>
      </c>
      <c r="G37" s="36" t="str">
        <f>VLOOKUP(A1,Data!$A$1:$AFS$7,620,FALSE)</f>
        <v>#N/A</v>
      </c>
      <c r="H37" s="36" t="str">
        <f>VLOOKUP(A1,Data!$A$1:$AFS$7,621,FALSE)</f>
        <v>#N/A</v>
      </c>
      <c r="I37" s="36" t="str">
        <f>VLOOKUP(A1,Data!$A$1:$AFS$7,622,FALSE)</f>
        <v>#N/A</v>
      </c>
      <c r="J37" s="36" t="str">
        <f>VLOOKUP(A1,Data!$A$1:$AFS$7,623,FALSE)</f>
        <v>#N/A</v>
      </c>
      <c r="K37" s="36" t="str">
        <f>VLOOKUP(A1,Data!$A$1:$AFS$7,624,FALSE)</f>
        <v>#N/A</v>
      </c>
      <c r="L37" s="36" t="str">
        <f>VLOOKUP(A1,Data!$A$1:$AFS$7,625,FALSE)</f>
        <v>#N/A</v>
      </c>
      <c r="M37" s="36" t="str">
        <f>VLOOKUP(A1,Data!$A$1:$AFS$7,626,FALSE)</f>
        <v>#N/A</v>
      </c>
      <c r="N37" s="36" t="str">
        <f>VLOOKUP(A1,Data!$A$1:$AFS$7,627,FALSE)</f>
        <v>#N/A</v>
      </c>
      <c r="O37" s="36" t="str">
        <f>VLOOKUP(A1,Data!$A$1:$AFS$7,628,FALSE)</f>
        <v>#N/A</v>
      </c>
      <c r="P37" s="36" t="str">
        <f>VLOOKUP(A1,Data!$A$1:$AFS$7,629,FALSE)</f>
        <v>#N/A</v>
      </c>
      <c r="Q37" s="39" t="str">
        <f>VLOOKUP(A1,Data!$A$1:$AFS$7,630,FALSE)</f>
        <v>#N/A</v>
      </c>
    </row>
    <row r="38">
      <c r="A38" s="41" t="str">
        <f>VLOOKUP(A1,Data!$A$1:$AFS$7,631,FALSE)</f>
        <v>#N/A</v>
      </c>
      <c r="B38" s="36" t="str">
        <f>VLOOKUP(A1,Data!$A$1:$AFS$7,632,FALSE)</f>
        <v>#N/A</v>
      </c>
      <c r="C38" s="36" t="str">
        <f>VLOOKUP(A1,Data!$A$1:$AFS$7,633,FALSE)</f>
        <v>#N/A</v>
      </c>
      <c r="D38" s="36" t="str">
        <f>VLOOKUP(A1,Data!$A$1:$AFS$7,634,FALSE)</f>
        <v>#N/A</v>
      </c>
      <c r="E38" s="36" t="str">
        <f>VLOOKUP(A1,Data!$A$1:$AFS$7,635,FALSE)</f>
        <v>#N/A</v>
      </c>
      <c r="F38" s="36" t="str">
        <f>VLOOKUP(A1,Data!$A$1:$AFS$7,636,FALSE)</f>
        <v>#N/A</v>
      </c>
      <c r="G38" s="36" t="str">
        <f>VLOOKUP(A1,Data!$A$1:$AFS$7,637,FALSE)</f>
        <v>#N/A</v>
      </c>
      <c r="H38" s="36" t="str">
        <f>VLOOKUP(A1,Data!$A$1:$AFS$7,638,FALSE)</f>
        <v>#N/A</v>
      </c>
      <c r="I38" s="36" t="str">
        <f>VLOOKUP(A1,Data!$A$1:$AFS$7,639,FALSE)</f>
        <v>#N/A</v>
      </c>
      <c r="J38" s="36" t="str">
        <f>VLOOKUP(A1,Data!$A$1:$AFS$7,640,FALSE)</f>
        <v>#N/A</v>
      </c>
      <c r="K38" s="36" t="str">
        <f>VLOOKUP(A1,Data!$A$1:$AFS$7,641,FALSE)</f>
        <v>#N/A</v>
      </c>
      <c r="L38" s="36" t="str">
        <f>VLOOKUP(A1,Data!$A$1:$AFS$7,642,FALSE)</f>
        <v>#N/A</v>
      </c>
      <c r="M38" s="36" t="str">
        <f>VLOOKUP(A1,Data!$A$1:$AFS$7,643,FALSE)</f>
        <v>#N/A</v>
      </c>
      <c r="N38" s="36" t="str">
        <f>VLOOKUP(A1,Data!$A$1:$AFS$7,644,FALSE)</f>
        <v>#N/A</v>
      </c>
      <c r="O38" s="36" t="str">
        <f>VLOOKUP(A1,Data!$A$1:$AFS$7,645,FALSE)</f>
        <v>#N/A</v>
      </c>
      <c r="P38" s="36" t="str">
        <f>VLOOKUP(A1,Data!$A$1:$AFS$7,646,FALSE)</f>
        <v>#N/A</v>
      </c>
      <c r="Q38" s="39" t="str">
        <f>VLOOKUP(A1,Data!$A$1:$AFS$7,647,FALSE)</f>
        <v>#N/A</v>
      </c>
    </row>
    <row r="39">
      <c r="A39" s="41" t="str">
        <f>VLOOKUP(A1,Data!$A$1:$AFS$7,648,FALSE)</f>
        <v>#N/A</v>
      </c>
      <c r="B39" s="36" t="str">
        <f>VLOOKUP(A1,Data!$A$1:$AFS$7,649,FALSE)</f>
        <v>#N/A</v>
      </c>
      <c r="C39" s="36" t="str">
        <f>VLOOKUP(A1,Data!$A$1:$AFS$7,650,FALSE)</f>
        <v>#N/A</v>
      </c>
      <c r="D39" s="36" t="str">
        <f>VLOOKUP(A1,Data!$A$1:$AFS$7,651,FALSE)</f>
        <v>#N/A</v>
      </c>
      <c r="E39" s="36" t="str">
        <f>VLOOKUP(A1,Data!$A$1:$AFS$7,652,FALSE)</f>
        <v>#N/A</v>
      </c>
      <c r="F39" s="36" t="str">
        <f>VLOOKUP(A1,Data!$A$1:$AFS$7,653,FALSE)</f>
        <v>#N/A</v>
      </c>
      <c r="G39" s="36" t="str">
        <f>VLOOKUP(A1,Data!$A$1:$AFS$7,654,FALSE)</f>
        <v>#N/A</v>
      </c>
      <c r="H39" s="36" t="str">
        <f>VLOOKUP(A1,Data!$A$1:$AFS$7,655,FALSE)</f>
        <v>#N/A</v>
      </c>
      <c r="I39" s="36" t="str">
        <f>VLOOKUP(A1,Data!$A$1:$AFS$7,656,FALSE)</f>
        <v>#N/A</v>
      </c>
      <c r="J39" s="36" t="str">
        <f>VLOOKUP(A1,Data!$A$1:$AFS$7,657,FALSE)</f>
        <v>#N/A</v>
      </c>
      <c r="K39" s="36" t="str">
        <f>VLOOKUP(A1,Data!$A$1:$AFS$7,658,FALSE)</f>
        <v>#N/A</v>
      </c>
      <c r="L39" s="36" t="str">
        <f>VLOOKUP(A1,Data!$A$1:$AFS$7,659,FALSE)</f>
        <v>#N/A</v>
      </c>
      <c r="M39" s="36" t="str">
        <f>VLOOKUP(A1,Data!$A$1:$AFS$7,660,FALSE)</f>
        <v>#N/A</v>
      </c>
      <c r="N39" s="36" t="str">
        <f>VLOOKUP(A1,Data!$A$1:$AFS$7,661,FALSE)</f>
        <v>#N/A</v>
      </c>
      <c r="O39" s="36" t="str">
        <f>VLOOKUP(A1,Data!$A$1:$AFS$7,662,FALSE)</f>
        <v>#N/A</v>
      </c>
      <c r="P39" s="36" t="str">
        <f>VLOOKUP(A1,Data!$A$1:$AFS$7,663,FALSE)</f>
        <v>#N/A</v>
      </c>
      <c r="Q39" s="39" t="str">
        <f>VLOOKUP(A1,Data!$A$1:$AFS$7,664,FALSE)</f>
        <v>#N/A</v>
      </c>
    </row>
    <row r="40">
      <c r="A40" s="41" t="str">
        <f>VLOOKUP(A1,Data!$A$1:$AFS$7,665,FALSE)</f>
        <v>#N/A</v>
      </c>
      <c r="B40" s="36" t="str">
        <f>VLOOKUP(A1,Data!$A$1:$AFS$7,666,FALSE)</f>
        <v>#N/A</v>
      </c>
      <c r="C40" s="36" t="str">
        <f>VLOOKUP(A1,Data!$A$1:$AFS$7,667,FALSE)</f>
        <v>#N/A</v>
      </c>
      <c r="D40" s="36" t="str">
        <f>VLOOKUP(A1,Data!$A$1:$AFS$7,668,FALSE)</f>
        <v>#N/A</v>
      </c>
      <c r="E40" s="36" t="str">
        <f>VLOOKUP(A1,Data!$A$1:$AFS$7,669,FALSE)</f>
        <v>#N/A</v>
      </c>
      <c r="F40" s="36" t="str">
        <f>VLOOKUP(A1,Data!$A$1:$AFS$7,670,FALSE)</f>
        <v>#N/A</v>
      </c>
      <c r="G40" s="36" t="str">
        <f>VLOOKUP(A1,Data!$A$1:$AFS$7,671,FALSE)</f>
        <v>#N/A</v>
      </c>
      <c r="H40" s="36" t="str">
        <f>VLOOKUP(A1,Data!$A$1:$AFS$7,672,FALSE)</f>
        <v>#N/A</v>
      </c>
      <c r="I40" s="36" t="str">
        <f>VLOOKUP(A1,Data!$A$1:$AFS$7,673,FALSE)</f>
        <v>#N/A</v>
      </c>
      <c r="J40" s="36" t="str">
        <f>VLOOKUP(A1,Data!$A$1:$AFS$7,674,FALSE)</f>
        <v>#N/A</v>
      </c>
      <c r="K40" s="36" t="str">
        <f>VLOOKUP(A1,Data!$A$1:$AFS$7,675,FALSE)</f>
        <v>#N/A</v>
      </c>
      <c r="L40" s="36" t="str">
        <f>VLOOKUP(A1,Data!$A$1:$AFS$7,676,FALSE)</f>
        <v>#N/A</v>
      </c>
      <c r="M40" s="36" t="str">
        <f>VLOOKUP(A1,Data!$A$1:$AFS$7,677,FALSE)</f>
        <v>#N/A</v>
      </c>
      <c r="N40" s="36" t="str">
        <f>VLOOKUP(A1,Data!$A$1:$AFS$7,678,FALSE)</f>
        <v>#N/A</v>
      </c>
      <c r="O40" s="36" t="str">
        <f>VLOOKUP(A1,Data!$A$1:$AFS$7,679,FALSE)</f>
        <v>#N/A</v>
      </c>
      <c r="P40" s="36" t="str">
        <f>VLOOKUP(A1,Data!$A$1:$AFS$7,680,FALSE)</f>
        <v>#N/A</v>
      </c>
      <c r="Q40" s="39" t="str">
        <f>VLOOKUP(A1,Data!$A$1:$AFS$7,681,FALSE)</f>
        <v>#N/A</v>
      </c>
    </row>
    <row r="41">
      <c r="A41" s="41" t="str">
        <f>VLOOKUP(A1,Data!$A$1:$AFS$7,682,FALSE)</f>
        <v>#N/A</v>
      </c>
      <c r="B41" s="36" t="str">
        <f>VLOOKUP(A1,Data!$A$1:$AFS$7,683,FALSE)</f>
        <v>#N/A</v>
      </c>
      <c r="C41" s="36" t="str">
        <f>VLOOKUP(A1,Data!$A$1:$AFS$7,684,FALSE)</f>
        <v>#N/A</v>
      </c>
      <c r="D41" s="36" t="str">
        <f>VLOOKUP(A1,Data!$A$1:$AFS$7,685,FALSE)</f>
        <v>#N/A</v>
      </c>
      <c r="E41" s="36" t="str">
        <f>VLOOKUP(A1,Data!$A$1:$AFS$7,686,FALSE)</f>
        <v>#N/A</v>
      </c>
      <c r="F41" s="36" t="str">
        <f>VLOOKUP(A1,Data!$A$1:$AFS$7,687,FALSE)</f>
        <v>#N/A</v>
      </c>
      <c r="G41" s="36" t="str">
        <f>VLOOKUP(A1,Data!$A$1:$AFS$7,688,FALSE)</f>
        <v>#N/A</v>
      </c>
      <c r="H41" s="36" t="str">
        <f>VLOOKUP(A1,Data!$A$1:$AFS$7,689,FALSE)</f>
        <v>#N/A</v>
      </c>
      <c r="I41" s="36" t="str">
        <f>VLOOKUP(A1,Data!$A$1:$AFS$7,690,FALSE)</f>
        <v>#N/A</v>
      </c>
      <c r="J41" s="36" t="str">
        <f>VLOOKUP(A1,Data!$A$1:$AFS$7,691,FALSE)</f>
        <v>#N/A</v>
      </c>
      <c r="K41" s="36" t="str">
        <f>VLOOKUP(A1,Data!$A$1:$AFS$7,692,FALSE)</f>
        <v>#N/A</v>
      </c>
      <c r="L41" s="36" t="str">
        <f>VLOOKUP(A1,Data!$A$1:$AFS$7,693,FALSE)</f>
        <v>#N/A</v>
      </c>
      <c r="M41" s="36" t="str">
        <f>VLOOKUP(A1,Data!$A$1:$AFS$7,694,FALSE)</f>
        <v>#N/A</v>
      </c>
      <c r="N41" s="36" t="str">
        <f>VLOOKUP(A1,Data!$A$1:$AFS$7,695,FALSE)</f>
        <v>#N/A</v>
      </c>
      <c r="O41" s="36" t="str">
        <f>VLOOKUP(A1,Data!$A$1:$AFS$7,696,FALSE)</f>
        <v>#N/A</v>
      </c>
      <c r="P41" s="36" t="str">
        <f>VLOOKUP(A1,Data!$A$1:$AFS$7,697,FALSE)</f>
        <v>#N/A</v>
      </c>
      <c r="Q41" s="39" t="str">
        <f>VLOOKUP(A1,Data!$A$1:$AFS$7,698,FALSE)</f>
        <v>#N/A</v>
      </c>
    </row>
    <row r="42">
      <c r="A42" s="41" t="str">
        <f>VLOOKUP(A1,Data!$A$1:$AFS$7,699,FALSE)</f>
        <v>#N/A</v>
      </c>
      <c r="B42" s="36" t="str">
        <f>VLOOKUP(A1,Data!$A$1:$AFS$7,700,FALSE)</f>
        <v>#N/A</v>
      </c>
      <c r="C42" s="36" t="str">
        <f>VLOOKUP(A1,Data!$A$1:$AFS$7,701,FALSE)</f>
        <v>#N/A</v>
      </c>
      <c r="D42" s="36" t="str">
        <f>VLOOKUP(A1,Data!$A$1:$AFS$7,702,FALSE)</f>
        <v>#N/A</v>
      </c>
      <c r="E42" s="36" t="str">
        <f>VLOOKUP(A1,Data!$A$1:$AFS$7,703,FALSE)</f>
        <v>#N/A</v>
      </c>
      <c r="F42" s="36" t="str">
        <f>VLOOKUP(A1,Data!$A$1:$AFS$7,704,FALSE)</f>
        <v>#N/A</v>
      </c>
      <c r="G42" s="36" t="str">
        <f>VLOOKUP(A1,Data!$A$1:$AFS$7,705,FALSE)</f>
        <v>#N/A</v>
      </c>
      <c r="H42" s="36" t="str">
        <f>VLOOKUP(A1,Data!$A$1:$AFS$7,706,FALSE)</f>
        <v>#N/A</v>
      </c>
      <c r="I42" s="36" t="str">
        <f>VLOOKUP(A1,Data!$A$1:$AFS$7,707,FALSE)</f>
        <v>#N/A</v>
      </c>
      <c r="J42" s="36" t="str">
        <f>VLOOKUP(A1,Data!$A$1:$AFS$7,708,FALSE)</f>
        <v>#N/A</v>
      </c>
      <c r="K42" s="36" t="str">
        <f>VLOOKUP(A1,Data!$A$1:$AFS$7,709,FALSE)</f>
        <v>#N/A</v>
      </c>
      <c r="L42" s="36" t="str">
        <f>VLOOKUP(A1,Data!$A$1:$AFS$7,710,FALSE)</f>
        <v>#N/A</v>
      </c>
      <c r="M42" s="36" t="str">
        <f>VLOOKUP(A1,Data!$A$1:$AFS$7,711,FALSE)</f>
        <v>#N/A</v>
      </c>
      <c r="N42" s="36" t="str">
        <f>VLOOKUP(A1,Data!$A$1:$AFS$7,712,FALSE)</f>
        <v>#N/A</v>
      </c>
      <c r="O42" s="36" t="str">
        <f>VLOOKUP(A1,Data!$A$1:$AFS$7,713,FALSE)</f>
        <v>#N/A</v>
      </c>
      <c r="P42" s="36" t="str">
        <f>VLOOKUP(A1,Data!$A$1:$AFS$7,714,FALSE)</f>
        <v>#N/A</v>
      </c>
      <c r="Q42" s="39" t="str">
        <f>VLOOKUP(A1,Data!$A$1:$AFS$7,715,FALSE)</f>
        <v>#N/A</v>
      </c>
    </row>
    <row r="43">
      <c r="A43" s="41" t="str">
        <f>VLOOKUP(A1,Data!$A$1:$AFS$7,716,FALSE)</f>
        <v>#N/A</v>
      </c>
      <c r="B43" s="36" t="str">
        <f>VLOOKUP(A1,Data!$A$1:$AFS$7,717,FALSE)</f>
        <v>#N/A</v>
      </c>
      <c r="C43" s="36" t="str">
        <f>VLOOKUP(A1,Data!$A$1:$AFS$7,718,FALSE)</f>
        <v>#N/A</v>
      </c>
      <c r="D43" s="36" t="str">
        <f>VLOOKUP(A1,Data!$A$1:$AFS$7,719,FALSE)</f>
        <v>#N/A</v>
      </c>
      <c r="E43" s="36" t="str">
        <f>VLOOKUP(A1,Data!$A$1:$AFS$7,720,FALSE)</f>
        <v>#N/A</v>
      </c>
      <c r="F43" s="36" t="str">
        <f>VLOOKUP(A1,Data!$A$1:$AFS$7,721,FALSE)</f>
        <v>#N/A</v>
      </c>
      <c r="G43" s="36" t="str">
        <f>VLOOKUP(A1,Data!$A$1:$AFS$7,722,FALSE)</f>
        <v>#N/A</v>
      </c>
      <c r="H43" s="36" t="str">
        <f>VLOOKUP(A1,Data!$A$1:$AFS$7,723,FALSE)</f>
        <v>#N/A</v>
      </c>
      <c r="I43" s="36" t="str">
        <f>VLOOKUP(A1,Data!$A$1:$AFS$7,724,FALSE)</f>
        <v>#N/A</v>
      </c>
      <c r="J43" s="36" t="str">
        <f>VLOOKUP(A1,Data!$A$1:$AFS$7,725,FALSE)</f>
        <v>#N/A</v>
      </c>
      <c r="K43" s="36" t="str">
        <f>VLOOKUP(A1,Data!$A$1:$AFS$7,726,FALSE)</f>
        <v>#N/A</v>
      </c>
      <c r="L43" s="36" t="str">
        <f>VLOOKUP(A1,Data!$A$1:$AFS$7,727,FALSE)</f>
        <v>#N/A</v>
      </c>
      <c r="M43" s="36" t="str">
        <f>VLOOKUP(A1,Data!$A$1:$AFS$7,728,FALSE)</f>
        <v>#N/A</v>
      </c>
      <c r="N43" s="36" t="str">
        <f>VLOOKUP(A1,Data!$A$1:$AFS$7,729,FALSE)</f>
        <v>#N/A</v>
      </c>
      <c r="O43" s="36" t="str">
        <f>VLOOKUP(A1,Data!$A$1:$AFS$7,730,FALSE)</f>
        <v>#N/A</v>
      </c>
      <c r="P43" s="36" t="str">
        <f>VLOOKUP(A1,Data!$A$1:$AFS$7,731,FALSE)</f>
        <v>#N/A</v>
      </c>
      <c r="Q43" s="39" t="str">
        <f>VLOOKUP(A1,Data!$A$1:$AFS$7,732,FALSE)</f>
        <v>#N/A</v>
      </c>
    </row>
    <row r="44">
      <c r="A44" s="41" t="str">
        <f>VLOOKUP(A1,Data!$A$1:$AFS$7,733,FALSE)</f>
        <v>#N/A</v>
      </c>
      <c r="B44" s="36" t="str">
        <f>VLOOKUP(A1,Data!$A$1:$AFS$7,734,FALSE)</f>
        <v>#N/A</v>
      </c>
      <c r="C44" s="36" t="str">
        <f>VLOOKUP(A1,Data!$A$1:$AFS$7,735,FALSE)</f>
        <v>#N/A</v>
      </c>
      <c r="D44" s="36" t="str">
        <f>VLOOKUP(A1,Data!$A$1:$AFS$7,736,FALSE)</f>
        <v>#N/A</v>
      </c>
      <c r="E44" s="36" t="str">
        <f>VLOOKUP(A1,Data!$A$1:$AFS$7,737,FALSE)</f>
        <v>#N/A</v>
      </c>
      <c r="F44" s="36" t="str">
        <f>VLOOKUP(A1,Data!$A$1:$AFS$7,738,FALSE)</f>
        <v>#N/A</v>
      </c>
      <c r="G44" s="36" t="str">
        <f>VLOOKUP(A1,Data!$A$1:$AFS$7,739,FALSE)</f>
        <v>#N/A</v>
      </c>
      <c r="H44" s="36" t="str">
        <f>VLOOKUP(A1,Data!$A$1:$AFS$7,740,FALSE)</f>
        <v>#N/A</v>
      </c>
      <c r="I44" s="36" t="str">
        <f>VLOOKUP(A1,Data!$A$1:$AFS$7,741,FALSE)</f>
        <v>#N/A</v>
      </c>
      <c r="J44" s="36" t="str">
        <f>VLOOKUP(A1,Data!$A$1:$AFS$7,742,FALSE)</f>
        <v>#N/A</v>
      </c>
      <c r="K44" s="36" t="str">
        <f>VLOOKUP(A1,Data!$A$1:$AFS$7,743,FALSE)</f>
        <v>#N/A</v>
      </c>
      <c r="L44" s="36" t="str">
        <f>VLOOKUP(A1,Data!$A$1:$AFS$7,744,FALSE)</f>
        <v>#N/A</v>
      </c>
      <c r="M44" s="36" t="str">
        <f>VLOOKUP(A1,Data!$A$1:$AFS$7,745,FALSE)</f>
        <v>#N/A</v>
      </c>
      <c r="N44" s="36" t="str">
        <f>VLOOKUP(A1,Data!$A$1:$AFS$7,746,FALSE)</f>
        <v>#N/A</v>
      </c>
      <c r="O44" s="36" t="str">
        <f>VLOOKUP(A1,Data!$A$1:$AFS$7,747,FALSE)</f>
        <v>#N/A</v>
      </c>
      <c r="P44" s="36" t="str">
        <f>VLOOKUP(A1,Data!$A$1:$AFS$7,748,FALSE)</f>
        <v>#N/A</v>
      </c>
      <c r="Q44" s="39" t="str">
        <f>VLOOKUP(A1,Data!$A$1:$AFS$7,749,FALSE)</f>
        <v>#N/A</v>
      </c>
    </row>
    <row r="45">
      <c r="A45" s="41" t="str">
        <f>VLOOKUP(A1,Data!$A$1:$AFS$7,750,FALSE)</f>
        <v>#N/A</v>
      </c>
      <c r="B45" s="36" t="str">
        <f>VLOOKUP(A1,Data!$A$1:$AFS$7,751,FALSE)</f>
        <v>#N/A</v>
      </c>
      <c r="C45" s="36" t="str">
        <f>VLOOKUP(A1,Data!$A$1:$AFS$7,752,FALSE)</f>
        <v>#N/A</v>
      </c>
      <c r="D45" s="36" t="str">
        <f>VLOOKUP(A1,Data!$A$1:$AFS$7,753,FALSE)</f>
        <v>#N/A</v>
      </c>
      <c r="E45" s="36" t="str">
        <f>VLOOKUP(A1,Data!$A$1:$AFS$7,754,FALSE)</f>
        <v>#N/A</v>
      </c>
      <c r="F45" s="36" t="str">
        <f>VLOOKUP(A1,Data!$A$1:$AFS$7,755,FALSE)</f>
        <v>#N/A</v>
      </c>
      <c r="G45" s="36" t="str">
        <f>VLOOKUP(A1,Data!$A$1:$AFS$7,756,FALSE)</f>
        <v>#N/A</v>
      </c>
      <c r="H45" s="36" t="str">
        <f>VLOOKUP(A1,Data!$A$1:$AFS$7,757,FALSE)</f>
        <v>#N/A</v>
      </c>
      <c r="I45" s="36" t="str">
        <f>VLOOKUP(A1,Data!$A$1:$AFS$7,758,FALSE)</f>
        <v>#N/A</v>
      </c>
      <c r="J45" s="36" t="str">
        <f>VLOOKUP(A1,Data!$A$1:$AFS$7,759,FALSE)</f>
        <v>#N/A</v>
      </c>
      <c r="K45" s="36" t="str">
        <f>VLOOKUP(A1,Data!$A$1:$AFS$7,760,FALSE)</f>
        <v>#N/A</v>
      </c>
      <c r="L45" s="36" t="str">
        <f>VLOOKUP(A1,Data!$A$1:$AFS$7,761,FALSE)</f>
        <v>#N/A</v>
      </c>
      <c r="M45" s="36" t="str">
        <f>VLOOKUP(A1,Data!$A$1:$AFS$7,762,FALSE)</f>
        <v>#N/A</v>
      </c>
      <c r="N45" s="36" t="str">
        <f>VLOOKUP(A1,Data!$A$1:$AFS$7,763,FALSE)</f>
        <v>#N/A</v>
      </c>
      <c r="O45" s="36" t="str">
        <f>VLOOKUP(A1,Data!$A$1:$AFS$7,764,FALSE)</f>
        <v>#N/A</v>
      </c>
      <c r="P45" s="36" t="str">
        <f>VLOOKUP(A1,Data!$A$1:$AFS$7,765,FALSE)</f>
        <v>#N/A</v>
      </c>
      <c r="Q45" s="39" t="str">
        <f>VLOOKUP(A1,Data!$A$1:$AFS$7,766,FALSE)</f>
        <v>#N/A</v>
      </c>
    </row>
    <row r="46">
      <c r="A46" s="41" t="str">
        <f>VLOOKUP(A1,Data!$A$1:$AFS$7,767,FALSE)</f>
        <v>#N/A</v>
      </c>
      <c r="B46" s="36" t="str">
        <f>VLOOKUP(A1,Data!$A$1:$AFS$7,768,FALSE)</f>
        <v>#N/A</v>
      </c>
      <c r="C46" s="36" t="str">
        <f>VLOOKUP(A1,Data!$A$1:$AFS$7,769,FALSE)</f>
        <v>#N/A</v>
      </c>
      <c r="D46" s="36" t="str">
        <f>VLOOKUP(A1,Data!$A$1:$AFS$7,770,FALSE)</f>
        <v>#N/A</v>
      </c>
      <c r="E46" s="36" t="str">
        <f>VLOOKUP(A1,Data!$A$1:$AFS$7,771,FALSE)</f>
        <v>#N/A</v>
      </c>
      <c r="F46" s="36" t="str">
        <f>VLOOKUP(A1,Data!$A$1:$AFS$7,772,FALSE)</f>
        <v>#N/A</v>
      </c>
      <c r="G46" s="36" t="str">
        <f>VLOOKUP(A1,Data!$A$1:$AFS$7,773,FALSE)</f>
        <v>#N/A</v>
      </c>
      <c r="H46" s="36" t="str">
        <f>VLOOKUP(A1,Data!$A$1:$AFS$7,774,FALSE)</f>
        <v>#N/A</v>
      </c>
      <c r="I46" s="36" t="str">
        <f>VLOOKUP(A1,Data!$A$1:$AFS$7,775,FALSE)</f>
        <v>#N/A</v>
      </c>
      <c r="J46" s="36" t="str">
        <f>VLOOKUP(A1,Data!$A$1:$AFS$7,776,FALSE)</f>
        <v>#N/A</v>
      </c>
      <c r="K46" s="36" t="str">
        <f>VLOOKUP(A1,Data!$A$1:$AFS$7,777,FALSE)</f>
        <v>#N/A</v>
      </c>
      <c r="L46" s="36" t="str">
        <f>VLOOKUP(A1,Data!$A$1:$AFS$7,778,FALSE)</f>
        <v>#N/A</v>
      </c>
      <c r="M46" s="36" t="str">
        <f>VLOOKUP(A1,Data!$A$1:$AFS$7,779,FALSE)</f>
        <v>#N/A</v>
      </c>
      <c r="N46" s="36" t="str">
        <f>VLOOKUP(A1,Data!$A$1:$AFS$7,780,FALSE)</f>
        <v>#N/A</v>
      </c>
      <c r="O46" s="36" t="str">
        <f>VLOOKUP(A1,Data!$A$1:$AFS$7,781,FALSE)</f>
        <v>#N/A</v>
      </c>
      <c r="P46" s="36" t="str">
        <f>VLOOKUP(A1,Data!$A$1:$AFS$7,782,FALSE)</f>
        <v>#N/A</v>
      </c>
      <c r="Q46" s="39" t="str">
        <f>VLOOKUP(A1,Data!$A$1:$AFS$7,783,FALSE)</f>
        <v>#N/A</v>
      </c>
    </row>
    <row r="47">
      <c r="A47" s="41" t="str">
        <f>VLOOKUP(A1,Data!$A$1:$AFS$7,784,FALSE)</f>
        <v>#N/A</v>
      </c>
      <c r="B47" s="36" t="str">
        <f>VLOOKUP(A1,Data!$A$1:$AFS$7,785,FALSE)</f>
        <v>#N/A</v>
      </c>
      <c r="C47" s="36" t="str">
        <f>VLOOKUP(A1,Data!$A$1:$AFS$7,786,FALSE)</f>
        <v>#N/A</v>
      </c>
      <c r="D47" s="36" t="str">
        <f>VLOOKUP(A1,Data!$A$1:$AFS$7,787,FALSE)</f>
        <v>#N/A</v>
      </c>
      <c r="E47" s="36" t="str">
        <f>VLOOKUP(A1,Data!$A$1:$AFS$7,788,FALSE)</f>
        <v>#N/A</v>
      </c>
      <c r="F47" s="36" t="str">
        <f>VLOOKUP(A1,Data!$A$1:$AFS$7,789,FALSE)</f>
        <v>#N/A</v>
      </c>
      <c r="G47" s="36" t="str">
        <f>VLOOKUP(A1,Data!$A$1:$AFS$7,790,FALSE)</f>
        <v>#N/A</v>
      </c>
      <c r="H47" s="36" t="str">
        <f>VLOOKUP(A1,Data!$A$1:$AFS$7,791,FALSE)</f>
        <v>#N/A</v>
      </c>
      <c r="I47" s="36" t="str">
        <f>VLOOKUP(A1,Data!$A$1:$AFS$7,792,FALSE)</f>
        <v>#N/A</v>
      </c>
      <c r="J47" s="36" t="str">
        <f>VLOOKUP(A1,Data!$A$1:$AFS$7,793,FALSE)</f>
        <v>#N/A</v>
      </c>
      <c r="K47" s="36" t="str">
        <f>VLOOKUP(A1,Data!$A$1:$AFS$7,794,FALSE)</f>
        <v>#N/A</v>
      </c>
      <c r="L47" s="36" t="str">
        <f>VLOOKUP(A1,Data!$A$1:$AFS$7,795,FALSE)</f>
        <v>#N/A</v>
      </c>
      <c r="M47" s="36" t="str">
        <f>VLOOKUP(A1,Data!$A$1:$AFS$7,796,FALSE)</f>
        <v>#N/A</v>
      </c>
      <c r="N47" s="36" t="str">
        <f>VLOOKUP(A1,Data!$A$1:$AFS$7,797,FALSE)</f>
        <v>#N/A</v>
      </c>
      <c r="O47" s="36" t="str">
        <f>VLOOKUP(A1,Data!$A$1:$AFS$7,798,FALSE)</f>
        <v>#N/A</v>
      </c>
      <c r="P47" s="36" t="str">
        <f>VLOOKUP(A1,Data!$A$1:$AFS$7,799,FALSE)</f>
        <v>#N/A</v>
      </c>
      <c r="Q47" s="39" t="str">
        <f>VLOOKUP(A1,Data!$A$1:$AFS$7,800,FALSE)</f>
        <v>#N/A</v>
      </c>
    </row>
    <row r="48">
      <c r="A48" s="42" t="str">
        <f>VLOOKUP(A1,Data!$A$1:$AFS$7,801,FALSE)</f>
        <v>#N/A</v>
      </c>
      <c r="B48" s="43" t="str">
        <f>VLOOKUP(A1,Data!$A$1:$AFS$7,802,FALSE)</f>
        <v>#N/A</v>
      </c>
      <c r="C48" s="43" t="str">
        <f>VLOOKUP(A1,Data!$A$1:$AFS$7,803,FALSE)</f>
        <v>#N/A</v>
      </c>
      <c r="D48" s="43" t="str">
        <f>VLOOKUP(A1,Data!$A$1:$AFS$7,804,FALSE)</f>
        <v>#N/A</v>
      </c>
      <c r="E48" s="43" t="str">
        <f>VLOOKUP(A1,Data!$A$1:$AFS$7,805,FALSE)</f>
        <v>#N/A</v>
      </c>
      <c r="F48" s="43" t="str">
        <f>VLOOKUP(A1,Data!$A$1:$AFS$7,806,FALSE)</f>
        <v>#N/A</v>
      </c>
      <c r="G48" s="43" t="str">
        <f>VLOOKUP(A1,Data!$A$1:$AFS$7,807,FALSE)</f>
        <v>#N/A</v>
      </c>
      <c r="H48" s="43" t="str">
        <f>VLOOKUP(A1,Data!$A$1:$AFS$7,808,FALSE)</f>
        <v>#N/A</v>
      </c>
      <c r="I48" s="43" t="str">
        <f>VLOOKUP(A1,Data!$A$1:$AFS$7,809,FALSE)</f>
        <v>#N/A</v>
      </c>
      <c r="J48" s="43" t="str">
        <f>VLOOKUP(A1,Data!$A$1:$AFS$7,810,FALSE)</f>
        <v>#N/A</v>
      </c>
      <c r="K48" s="43" t="str">
        <f>VLOOKUP(A1,Data!$A$1:$AFS$7,811,FALSE)</f>
        <v>#N/A</v>
      </c>
      <c r="L48" s="43" t="str">
        <f>VLOOKUP(A1,Data!$A$1:$AFS$7,812,FALSE)</f>
        <v>#N/A</v>
      </c>
      <c r="M48" s="43" t="str">
        <f>VLOOKUP(A1,Data!$A$1:$AFS$7,813,FALSE)</f>
        <v>#N/A</v>
      </c>
      <c r="N48" s="43" t="str">
        <f>VLOOKUP(A1,Data!$A$1:$AFS$7,814,FALSE)</f>
        <v>#N/A</v>
      </c>
      <c r="O48" s="43" t="str">
        <f>VLOOKUP(A1,Data!$A$1:$AFS$7,815,FALSE)</f>
        <v>#N/A</v>
      </c>
      <c r="P48" s="43" t="str">
        <f>VLOOKUP(A1,Data!$A$1:$AFS$7,816,FALSE)</f>
        <v>#N/A</v>
      </c>
      <c r="Q48" s="44" t="str">
        <f>VLOOKUP(A1,Data!$A$1:$AFS$7,817,FALSE)</f>
        <v>#N/A</v>
      </c>
    </row>
  </sheetData>
  <mergeCells count="15">
    <mergeCell ref="A9:B9"/>
    <mergeCell ref="A10:B10"/>
    <mergeCell ref="D10:E10"/>
    <mergeCell ref="A11:B11"/>
    <mergeCell ref="A12:B12"/>
    <mergeCell ref="A13:B13"/>
    <mergeCell ref="A30:E30"/>
    <mergeCell ref="A31:E31"/>
    <mergeCell ref="B2:L2"/>
    <mergeCell ref="A3:E3"/>
    <mergeCell ref="A4:E4"/>
    <mergeCell ref="A5:E5"/>
    <mergeCell ref="A6:E6"/>
    <mergeCell ref="A7:E7"/>
    <mergeCell ref="D9:E9"/>
  </mergeCells>
  <dataValidations>
    <dataValidation type="list" allowBlank="1" showErrorMessage="1" sqref="B2">
      <formula1>Data!$A:$A</formula1>
    </dataValidation>
    <dataValidation type="list" allowBlank="1" showErrorMessage="1" sqref="A15:A24">
      <formula1>Inventory!$A:$A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2.63"/>
  </cols>
  <sheetData>
    <row r="1">
      <c r="A1" s="7" t="s">
        <v>9</v>
      </c>
    </row>
    <row r="2">
      <c r="A2" s="10" t="s">
        <v>10</v>
      </c>
    </row>
    <row r="3">
      <c r="A3" s="10" t="s">
        <v>11</v>
      </c>
    </row>
    <row r="4">
      <c r="A4" s="10" t="s">
        <v>12</v>
      </c>
    </row>
    <row r="5">
      <c r="A5" s="13" t="s">
        <v>31</v>
      </c>
    </row>
    <row r="6">
      <c r="A6" s="16"/>
      <c r="B6" s="16"/>
      <c r="C6" s="16"/>
      <c r="D6" s="16"/>
      <c r="E6" s="16"/>
    </row>
    <row r="7">
      <c r="A7" s="14" t="s">
        <v>32</v>
      </c>
      <c r="C7" s="16"/>
      <c r="D7" s="17" t="s">
        <v>16</v>
      </c>
    </row>
    <row r="8">
      <c r="A8" s="20" t="str">
        <f>View_Print!A10</f>
        <v>#N/A</v>
      </c>
      <c r="C8" s="16"/>
      <c r="D8" s="15" t="str">
        <f>View_Print!P2</f>
        <v/>
      </c>
    </row>
    <row r="9">
      <c r="A9" s="20" t="str">
        <f>View_Print!A11</f>
        <v>#N/A</v>
      </c>
      <c r="C9" s="16"/>
      <c r="D9" s="16"/>
      <c r="E9" s="16"/>
    </row>
    <row r="10">
      <c r="A10" s="20" t="str">
        <f>View_Print!A12</f>
        <v>#N/A</v>
      </c>
      <c r="C10" s="16"/>
      <c r="D10" s="16"/>
      <c r="E10" s="16"/>
    </row>
    <row r="11">
      <c r="A11" s="21" t="str">
        <f>View_Print!A13</f>
        <v>#N/A</v>
      </c>
      <c r="D11" s="16" t="str">
        <f>View_Print!D13</f>
        <v>#N/A</v>
      </c>
      <c r="E11" s="16"/>
    </row>
    <row r="12">
      <c r="A12" s="23" t="s">
        <v>18</v>
      </c>
      <c r="B12" s="23" t="s">
        <v>19</v>
      </c>
      <c r="C12" s="23" t="s">
        <v>20</v>
      </c>
      <c r="D12" s="23" t="s">
        <v>21</v>
      </c>
      <c r="E12" s="16"/>
    </row>
    <row r="13">
      <c r="A13" s="24" t="str">
        <f>View_Print!A15</f>
        <v>#N/A</v>
      </c>
      <c r="B13" s="24" t="str">
        <f>View_Print!B15</f>
        <v>#N/A</v>
      </c>
      <c r="C13" s="25" t="str">
        <f>View_Print!C15</f>
        <v>#N/A</v>
      </c>
      <c r="D13" s="26" t="str">
        <f t="shared" ref="D13:D22" si="1">B13*C13</f>
        <v>#N/A</v>
      </c>
      <c r="E13" s="16"/>
    </row>
    <row r="14">
      <c r="A14" s="24" t="str">
        <f>View_Print!A16</f>
        <v>#N/A</v>
      </c>
      <c r="B14" s="24" t="str">
        <f>View_Print!B16</f>
        <v>#N/A</v>
      </c>
      <c r="C14" s="25" t="str">
        <f>View_Print!C16</f>
        <v>#N/A</v>
      </c>
      <c r="D14" s="26" t="str">
        <f t="shared" si="1"/>
        <v>#N/A</v>
      </c>
      <c r="E14" s="16"/>
    </row>
    <row r="15">
      <c r="A15" s="24" t="str">
        <f>View_Print!A17</f>
        <v>#N/A</v>
      </c>
      <c r="B15" s="24" t="str">
        <f>View_Print!B17</f>
        <v>#N/A</v>
      </c>
      <c r="C15" s="25" t="str">
        <f>View_Print!C17</f>
        <v>#N/A</v>
      </c>
      <c r="D15" s="26" t="str">
        <f t="shared" si="1"/>
        <v>#N/A</v>
      </c>
      <c r="E15" s="16"/>
    </row>
    <row r="16">
      <c r="A16" s="24" t="str">
        <f>View_Print!A18</f>
        <v>#N/A</v>
      </c>
      <c r="B16" s="24" t="str">
        <f>View_Print!B18</f>
        <v>#N/A</v>
      </c>
      <c r="C16" s="25" t="str">
        <f>View_Print!C18</f>
        <v>#N/A</v>
      </c>
      <c r="D16" s="26" t="str">
        <f t="shared" si="1"/>
        <v>#N/A</v>
      </c>
      <c r="E16" s="16"/>
    </row>
    <row r="17">
      <c r="A17" s="24" t="str">
        <f>View_Print!A19</f>
        <v>#N/A</v>
      </c>
      <c r="B17" s="24" t="str">
        <f>View_Print!B19</f>
        <v>#N/A</v>
      </c>
      <c r="C17" s="25" t="str">
        <f>View_Print!C19</f>
        <v>#N/A</v>
      </c>
      <c r="D17" s="26" t="str">
        <f t="shared" si="1"/>
        <v>#N/A</v>
      </c>
      <c r="E17" s="16"/>
    </row>
    <row r="18">
      <c r="A18" s="24" t="str">
        <f>View_Print!A20</f>
        <v>#N/A</v>
      </c>
      <c r="B18" s="24" t="str">
        <f>View_Print!B20</f>
        <v>#N/A</v>
      </c>
      <c r="C18" s="25" t="str">
        <f>View_Print!C20</f>
        <v>#N/A</v>
      </c>
      <c r="D18" s="26" t="str">
        <f t="shared" si="1"/>
        <v>#N/A</v>
      </c>
      <c r="E18" s="16"/>
    </row>
    <row r="19">
      <c r="A19" s="24" t="str">
        <f>View_Print!A21</f>
        <v>#N/A</v>
      </c>
      <c r="B19" s="24" t="str">
        <f>View_Print!B21</f>
        <v>#N/A</v>
      </c>
      <c r="C19" s="25" t="str">
        <f>View_Print!C21</f>
        <v>#N/A</v>
      </c>
      <c r="D19" s="26" t="str">
        <f t="shared" si="1"/>
        <v>#N/A</v>
      </c>
      <c r="E19" s="16"/>
    </row>
    <row r="20">
      <c r="A20" s="24" t="str">
        <f>View_Print!A22</f>
        <v>#N/A</v>
      </c>
      <c r="B20" s="24" t="str">
        <f>View_Print!B22</f>
        <v>#N/A</v>
      </c>
      <c r="C20" s="25" t="str">
        <f>View_Print!C22</f>
        <v>#N/A</v>
      </c>
      <c r="D20" s="26" t="str">
        <f t="shared" si="1"/>
        <v>#N/A</v>
      </c>
      <c r="E20" s="16"/>
    </row>
    <row r="21">
      <c r="A21" s="24" t="str">
        <f>View_Print!A23</f>
        <v>#N/A</v>
      </c>
      <c r="B21" s="24" t="str">
        <f>View_Print!B23</f>
        <v>#N/A</v>
      </c>
      <c r="C21" s="25" t="str">
        <f>View_Print!C23</f>
        <v>#N/A</v>
      </c>
      <c r="D21" s="26" t="str">
        <f t="shared" si="1"/>
        <v>#N/A</v>
      </c>
      <c r="E21" s="16"/>
    </row>
    <row r="22">
      <c r="A22" s="24" t="str">
        <f>View_Print!A24</f>
        <v>#N/A</v>
      </c>
      <c r="B22" s="24" t="str">
        <f>View_Print!B24</f>
        <v>#N/A</v>
      </c>
      <c r="C22" s="25" t="str">
        <f>View_Print!C24</f>
        <v>#N/A</v>
      </c>
      <c r="D22" s="26" t="str">
        <f t="shared" si="1"/>
        <v>#N/A</v>
      </c>
      <c r="E22" s="16"/>
    </row>
    <row r="23">
      <c r="A23" s="16"/>
      <c r="B23" s="16"/>
      <c r="C23" s="16"/>
      <c r="D23" s="16"/>
      <c r="E23" s="16"/>
    </row>
    <row r="24">
      <c r="A24" s="16"/>
      <c r="B24" s="16"/>
      <c r="C24" s="17" t="s">
        <v>22</v>
      </c>
      <c r="D24" s="28" t="str">
        <f>SUM(D13:D22)</f>
        <v>#N/A</v>
      </c>
      <c r="E24" s="16"/>
    </row>
    <row r="25">
      <c r="A25" s="16"/>
      <c r="B25" s="16"/>
      <c r="C25" s="17" t="s">
        <v>23</v>
      </c>
      <c r="D25" s="28" t="str">
        <f>D24*0.1</f>
        <v>#N/A</v>
      </c>
      <c r="E25" s="16"/>
    </row>
    <row r="26">
      <c r="A26" s="16"/>
      <c r="B26" s="16"/>
      <c r="C26" s="17" t="s">
        <v>24</v>
      </c>
      <c r="D26" s="28" t="str">
        <f>D24+D25</f>
        <v>#N/A</v>
      </c>
      <c r="E26" s="16"/>
    </row>
    <row r="27">
      <c r="A27" s="16"/>
      <c r="B27" s="16"/>
      <c r="C27" s="16"/>
      <c r="D27" s="16"/>
      <c r="E27" s="16"/>
    </row>
    <row r="28">
      <c r="A28" s="14" t="s">
        <v>33</v>
      </c>
    </row>
    <row r="29">
      <c r="A29" s="16"/>
      <c r="B29" s="16"/>
      <c r="C29" s="16"/>
      <c r="D29" s="16"/>
      <c r="E29" s="16"/>
    </row>
  </sheetData>
  <mergeCells count="13">
    <mergeCell ref="D7:E7"/>
    <mergeCell ref="D8:E8"/>
    <mergeCell ref="A9:B9"/>
    <mergeCell ref="A10:B10"/>
    <mergeCell ref="A11:C11"/>
    <mergeCell ref="A28:E28"/>
    <mergeCell ref="A1:E1"/>
    <mergeCell ref="A2:E2"/>
    <mergeCell ref="A3:E3"/>
    <mergeCell ref="A4:E4"/>
    <mergeCell ref="A5:E5"/>
    <mergeCell ref="A7:B7"/>
    <mergeCell ref="A8:B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9</v>
      </c>
    </row>
    <row r="2">
      <c r="A2" s="46" t="s">
        <v>10</v>
      </c>
    </row>
    <row r="3">
      <c r="A3" s="46" t="s">
        <v>11</v>
      </c>
    </row>
    <row r="4">
      <c r="A4" s="46" t="s">
        <v>12</v>
      </c>
    </row>
    <row r="5">
      <c r="A5" s="47" t="s">
        <v>34</v>
      </c>
    </row>
    <row r="6">
      <c r="A6" s="46"/>
      <c r="B6" s="46"/>
      <c r="C6" s="46"/>
      <c r="D6" s="46"/>
      <c r="E6" s="46"/>
    </row>
    <row r="7">
      <c r="A7" s="48" t="s">
        <v>35</v>
      </c>
      <c r="C7" s="46"/>
      <c r="D7" s="49" t="s">
        <v>16</v>
      </c>
    </row>
    <row r="8">
      <c r="A8" s="20" t="str">
        <f>View_Print!A10</f>
        <v>#N/A</v>
      </c>
      <c r="C8" s="16"/>
      <c r="D8" s="50" t="s">
        <v>36</v>
      </c>
    </row>
    <row r="9">
      <c r="A9" s="20" t="str">
        <f>View_Print!A11</f>
        <v>#N/A</v>
      </c>
      <c r="C9" s="16"/>
      <c r="D9" s="46"/>
      <c r="E9" s="46"/>
    </row>
    <row r="10">
      <c r="A10" s="20" t="str">
        <f>View_Print!A12</f>
        <v>#N/A</v>
      </c>
      <c r="C10" s="16"/>
      <c r="D10" s="46"/>
      <c r="E10" s="46"/>
    </row>
    <row r="11">
      <c r="A11" s="21" t="str">
        <f>View_Print!A13</f>
        <v>#N/A</v>
      </c>
      <c r="D11" s="51" t="str">
        <f>HYPERLINK(VLOOKUP(B1, contacts!A:DE, 16, FALSE))</f>
        <v>#N/A</v>
      </c>
      <c r="E11" s="46"/>
    </row>
    <row r="12">
      <c r="A12" s="52" t="s">
        <v>18</v>
      </c>
      <c r="B12" s="53" t="s">
        <v>19</v>
      </c>
      <c r="C12" s="53" t="s">
        <v>20</v>
      </c>
      <c r="D12" s="53" t="s">
        <v>21</v>
      </c>
      <c r="E12" s="46"/>
    </row>
    <row r="13">
      <c r="A13" s="24" t="str">
        <f>View_Print!A15</f>
        <v>#N/A</v>
      </c>
      <c r="B13" s="24" t="str">
        <f>View_Print!B15</f>
        <v>#N/A</v>
      </c>
      <c r="C13" s="25" t="str">
        <f>View_Print!C15</f>
        <v>#N/A</v>
      </c>
      <c r="D13" s="54" t="str">
        <f t="shared" ref="D13:D22" si="1">B13*C13</f>
        <v>#N/A</v>
      </c>
      <c r="E13" s="46"/>
    </row>
    <row r="14">
      <c r="A14" s="24" t="str">
        <f>View_Print!A16</f>
        <v>#N/A</v>
      </c>
      <c r="B14" s="24" t="str">
        <f>View_Print!B16</f>
        <v>#N/A</v>
      </c>
      <c r="C14" s="25" t="str">
        <f>View_Print!C16</f>
        <v>#N/A</v>
      </c>
      <c r="D14" s="54" t="str">
        <f t="shared" si="1"/>
        <v>#N/A</v>
      </c>
      <c r="E14" s="46"/>
    </row>
    <row r="15">
      <c r="A15" s="24" t="str">
        <f>View_Print!A17</f>
        <v>#N/A</v>
      </c>
      <c r="B15" s="24" t="str">
        <f>View_Print!B17</f>
        <v>#N/A</v>
      </c>
      <c r="C15" s="25" t="str">
        <f>View_Print!C17</f>
        <v>#N/A</v>
      </c>
      <c r="D15" s="54" t="str">
        <f t="shared" si="1"/>
        <v>#N/A</v>
      </c>
      <c r="E15" s="46"/>
    </row>
    <row r="16">
      <c r="A16" s="24" t="str">
        <f>View_Print!A18</f>
        <v>#N/A</v>
      </c>
      <c r="B16" s="24" t="str">
        <f>View_Print!B18</f>
        <v>#N/A</v>
      </c>
      <c r="C16" s="25" t="str">
        <f>View_Print!C18</f>
        <v>#N/A</v>
      </c>
      <c r="D16" s="54" t="str">
        <f t="shared" si="1"/>
        <v>#N/A</v>
      </c>
      <c r="E16" s="46"/>
    </row>
    <row r="17">
      <c r="A17" s="24" t="str">
        <f>View_Print!A19</f>
        <v>#N/A</v>
      </c>
      <c r="B17" s="24" t="str">
        <f>View_Print!B19</f>
        <v>#N/A</v>
      </c>
      <c r="C17" s="25" t="str">
        <f>View_Print!C19</f>
        <v>#N/A</v>
      </c>
      <c r="D17" s="54" t="str">
        <f t="shared" si="1"/>
        <v>#N/A</v>
      </c>
      <c r="E17" s="46"/>
    </row>
    <row r="18">
      <c r="A18" s="24" t="str">
        <f>View_Print!A20</f>
        <v>#N/A</v>
      </c>
      <c r="B18" s="24" t="str">
        <f>View_Print!B20</f>
        <v>#N/A</v>
      </c>
      <c r="C18" s="25" t="str">
        <f>View_Print!C20</f>
        <v>#N/A</v>
      </c>
      <c r="D18" s="54" t="str">
        <f t="shared" si="1"/>
        <v>#N/A</v>
      </c>
      <c r="E18" s="46"/>
    </row>
    <row r="19">
      <c r="A19" s="24" t="str">
        <f>View_Print!A21</f>
        <v>#N/A</v>
      </c>
      <c r="B19" s="24" t="str">
        <f>View_Print!B21</f>
        <v>#N/A</v>
      </c>
      <c r="C19" s="25" t="str">
        <f>View_Print!C21</f>
        <v>#N/A</v>
      </c>
      <c r="D19" s="54" t="str">
        <f t="shared" si="1"/>
        <v>#N/A</v>
      </c>
      <c r="E19" s="46"/>
    </row>
    <row r="20">
      <c r="A20" s="24" t="str">
        <f>View_Print!A22</f>
        <v>#N/A</v>
      </c>
      <c r="B20" s="24" t="str">
        <f>View_Print!B22</f>
        <v>#N/A</v>
      </c>
      <c r="C20" s="25" t="str">
        <f>View_Print!C22</f>
        <v>#N/A</v>
      </c>
      <c r="D20" s="54" t="str">
        <f t="shared" si="1"/>
        <v>#N/A</v>
      </c>
      <c r="E20" s="46"/>
    </row>
    <row r="21">
      <c r="A21" s="24" t="str">
        <f>View_Print!A23</f>
        <v>#N/A</v>
      </c>
      <c r="B21" s="24" t="str">
        <f>View_Print!B23</f>
        <v>#N/A</v>
      </c>
      <c r="C21" s="25" t="str">
        <f>View_Print!C23</f>
        <v>#N/A</v>
      </c>
      <c r="D21" s="54" t="str">
        <f t="shared" si="1"/>
        <v>#N/A</v>
      </c>
      <c r="E21" s="46"/>
    </row>
    <row r="22">
      <c r="A22" s="24" t="str">
        <f>View_Print!A24</f>
        <v>#N/A</v>
      </c>
      <c r="B22" s="24" t="str">
        <f>View_Print!B24</f>
        <v>#N/A</v>
      </c>
      <c r="C22" s="25" t="str">
        <f>View_Print!C24</f>
        <v>#N/A</v>
      </c>
      <c r="D22" s="54" t="str">
        <f t="shared" si="1"/>
        <v>#N/A</v>
      </c>
      <c r="E22" s="46"/>
    </row>
    <row r="23">
      <c r="A23" s="46"/>
      <c r="B23" s="46"/>
      <c r="C23" s="46"/>
      <c r="D23" s="46"/>
      <c r="E23" s="46"/>
    </row>
    <row r="24">
      <c r="A24" s="46"/>
      <c r="B24" s="46"/>
      <c r="C24" s="49" t="s">
        <v>22</v>
      </c>
      <c r="D24" s="55" t="str">
        <f>SUM(D13:D22)</f>
        <v>#N/A</v>
      </c>
      <c r="E24" s="46"/>
    </row>
    <row r="25">
      <c r="A25" s="46"/>
      <c r="B25" s="46"/>
      <c r="C25" s="49" t="s">
        <v>23</v>
      </c>
      <c r="D25" s="55" t="str">
        <f>D24*0.1</f>
        <v>#N/A</v>
      </c>
      <c r="E25" s="46"/>
    </row>
    <row r="26">
      <c r="A26" s="46"/>
      <c r="B26" s="46"/>
      <c r="C26" s="49" t="s">
        <v>24</v>
      </c>
      <c r="D26" s="55" t="str">
        <f>D24+D25</f>
        <v>#N/A</v>
      </c>
      <c r="E26" s="46"/>
    </row>
    <row r="27">
      <c r="A27" s="46"/>
      <c r="B27" s="46"/>
      <c r="C27" s="46"/>
      <c r="D27" s="46"/>
      <c r="E27" s="46"/>
    </row>
    <row r="28">
      <c r="A28" s="48" t="s">
        <v>33</v>
      </c>
    </row>
  </sheetData>
  <mergeCells count="13">
    <mergeCell ref="D7:E7"/>
    <mergeCell ref="D8:E8"/>
    <mergeCell ref="A9:B9"/>
    <mergeCell ref="A10:B10"/>
    <mergeCell ref="A11:C11"/>
    <mergeCell ref="A28:E28"/>
    <mergeCell ref="A1:E1"/>
    <mergeCell ref="A2:E2"/>
    <mergeCell ref="A3:E3"/>
    <mergeCell ref="A4:E4"/>
    <mergeCell ref="A5:E5"/>
    <mergeCell ref="A7:B7"/>
    <mergeCell ref="A8:B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56" t="s">
        <v>37</v>
      </c>
      <c r="B1" s="56" t="s">
        <v>38</v>
      </c>
      <c r="C1" s="56" t="s">
        <v>20</v>
      </c>
      <c r="D1" s="56" t="s">
        <v>39</v>
      </c>
      <c r="E1" s="56" t="s">
        <v>40</v>
      </c>
    </row>
    <row r="2">
      <c r="A2" s="18" t="s">
        <v>41</v>
      </c>
      <c r="B2" s="18">
        <v>100.0</v>
      </c>
      <c r="C2" s="57">
        <v>10.0</v>
      </c>
      <c r="D2" s="18" t="s">
        <v>42</v>
      </c>
      <c r="E2" s="18" t="s">
        <v>43</v>
      </c>
    </row>
    <row r="3">
      <c r="A3" s="18" t="s">
        <v>44</v>
      </c>
      <c r="B3" s="18">
        <v>200.0</v>
      </c>
      <c r="C3" s="57">
        <v>15.0</v>
      </c>
      <c r="D3" s="18" t="s">
        <v>45</v>
      </c>
      <c r="E3" s="18" t="s">
        <v>46</v>
      </c>
    </row>
    <row r="4">
      <c r="A4" s="18" t="s">
        <v>47</v>
      </c>
      <c r="B4" s="18">
        <v>150.0</v>
      </c>
      <c r="C4" s="57">
        <v>20.0</v>
      </c>
      <c r="D4" s="18" t="s">
        <v>48</v>
      </c>
      <c r="E4" s="18" t="s">
        <v>49</v>
      </c>
    </row>
    <row r="5">
      <c r="A5" s="18" t="s">
        <v>50</v>
      </c>
      <c r="B5" s="18">
        <v>250.0</v>
      </c>
      <c r="C5" s="18">
        <v>19.95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8" t="str">
        <f>HYPERLINK("https://workspace.google.com/marketplace/app/datamate/609263591431","Please review DataMate")</f>
        <v>Please review DataMate</v>
      </c>
    </row>
    <row r="2">
      <c r="A2" s="59" t="s">
        <v>51</v>
      </c>
    </row>
    <row r="3">
      <c r="A3" s="18" t="s">
        <v>52</v>
      </c>
      <c r="B3" s="60">
        <f>TODAY()</f>
        <v>45618</v>
      </c>
    </row>
    <row r="6">
      <c r="A6" s="18" t="s">
        <v>53</v>
      </c>
      <c r="E6" s="58" t="str">
        <f>HYPERLINK("https://workspace.google.com/marketplace/app/datamateapp/603766531216","DataMateApp")</f>
        <v>DataMateApp</v>
      </c>
    </row>
    <row r="7">
      <c r="A7" s="18" t="s">
        <v>54</v>
      </c>
      <c r="D7" s="58" t="str">
        <f>HYPERLINK("https://datamateapp.github.io/TEMPLATES.html","TEMPLATES")</f>
        <v>TEMPLATES</v>
      </c>
    </row>
    <row r="9">
      <c r="A9" s="36" t="str">
        <f>Input!A1</f>
        <v>Number</v>
      </c>
      <c r="B9" s="36" t="str">
        <f>Input!B1</f>
        <v>Bill To:</v>
      </c>
      <c r="C9" s="36" t="str">
        <f>Input!C1</f>
        <v>Date:</v>
      </c>
      <c r="D9" s="36" t="str">
        <f>Input!D1</f>
        <v>Total:</v>
      </c>
      <c r="E9" s="36" t="str">
        <f>Input!E1</f>
        <v>Log 5</v>
      </c>
      <c r="F9" s="36" t="str">
        <f>Input!F1</f>
        <v>Log 6</v>
      </c>
      <c r="G9" s="36" t="str">
        <f>Input!G1</f>
        <v>Log 7</v>
      </c>
      <c r="H9" s="36" t="str">
        <f>Input!H1</f>
        <v>Log 8</v>
      </c>
      <c r="I9" s="36" t="str">
        <f>Input!I1</f>
        <v>Log 9</v>
      </c>
      <c r="J9" s="36" t="str">
        <f>Input!J1</f>
        <v>Log 10</v>
      </c>
      <c r="K9" s="36" t="str">
        <f>Input!K1</f>
        <v>Log 11</v>
      </c>
      <c r="L9" s="36" t="str">
        <f>Input!L1</f>
        <v>Log 12</v>
      </c>
      <c r="M9" s="36" t="str">
        <f>Input!M1</f>
        <v>Date Paid;</v>
      </c>
      <c r="N9" s="36" t="str">
        <f>Input!N1</f>
        <v>Via:</v>
      </c>
      <c r="O9" s="36" t="str">
        <f>Input!O1</f>
        <v>Date Shipped:</v>
      </c>
    </row>
  </sheetData>
  <autoFilter ref="$A$9:$O$909"/>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1"/>
      <c r="B1" s="43" t="str">
        <f>View_Print!M1</f>
        <v>Date Paid;</v>
      </c>
      <c r="C1" s="43" t="str">
        <f>View_Print!N1</f>
        <v>Via:</v>
      </c>
      <c r="D1" s="43" t="str">
        <f>View_Print!O1</f>
        <v>Date Shipped:</v>
      </c>
      <c r="E1" s="61" t="str">
        <f>Input!A1</f>
        <v>Number</v>
      </c>
      <c r="F1" s="61" t="str">
        <f>Input!B1</f>
        <v>Bill To:</v>
      </c>
      <c r="G1" s="61" t="str">
        <f>Input!C1</f>
        <v>Date:</v>
      </c>
      <c r="H1" s="61" t="str">
        <f>Input!D1</f>
        <v>Total:</v>
      </c>
      <c r="I1" s="61" t="str">
        <f>Input!E1</f>
        <v>Log 5</v>
      </c>
      <c r="J1" s="61" t="str">
        <f>Input!F1</f>
        <v>Log 6</v>
      </c>
      <c r="K1" s="61" t="str">
        <f>Input!G1</f>
        <v>Log 7</v>
      </c>
      <c r="L1" s="61" t="str">
        <f>Input!H1</f>
        <v>Log 8</v>
      </c>
      <c r="M1" s="62" t="str">
        <f>Input!I1</f>
        <v>Log 9</v>
      </c>
      <c r="N1" s="62" t="str">
        <f>Input!J1</f>
        <v>Log 10</v>
      </c>
      <c r="O1" s="62" t="str">
        <f>Input!K1</f>
        <v>Log 11</v>
      </c>
      <c r="P1" s="62" t="str">
        <f>Input!L1</f>
        <v>Log 12</v>
      </c>
      <c r="Q1" s="62"/>
    </row>
    <row r="2">
      <c r="A2" s="62"/>
      <c r="E2" s="62"/>
      <c r="F2" s="62"/>
      <c r="G2" s="62"/>
      <c r="H2" s="62"/>
      <c r="I2" s="62"/>
      <c r="J2" s="62"/>
      <c r="K2" s="62"/>
      <c r="L2" s="62"/>
      <c r="M2" s="62"/>
      <c r="N2" s="62"/>
      <c r="O2" s="62"/>
      <c r="P2" s="62"/>
      <c r="Q2" s="62"/>
    </row>
    <row r="3">
      <c r="A3" s="62"/>
      <c r="E3" s="62"/>
      <c r="F3" s="62"/>
      <c r="G3" s="62"/>
      <c r="H3" s="62"/>
      <c r="I3" s="62"/>
      <c r="J3" s="62"/>
      <c r="K3" s="62"/>
      <c r="L3" s="62"/>
      <c r="M3" s="62"/>
      <c r="N3" s="62"/>
      <c r="O3" s="62"/>
      <c r="P3" s="62"/>
      <c r="Q3" s="62"/>
    </row>
    <row r="4">
      <c r="A4" s="62"/>
      <c r="E4" s="62"/>
      <c r="F4" s="62"/>
      <c r="G4" s="62"/>
      <c r="H4" s="62"/>
      <c r="I4" s="62"/>
      <c r="J4" s="62"/>
      <c r="K4" s="62"/>
      <c r="L4" s="62"/>
      <c r="M4" s="62"/>
      <c r="N4" s="62"/>
      <c r="O4" s="62"/>
      <c r="P4" s="62"/>
      <c r="Q4" s="62"/>
    </row>
    <row r="5">
      <c r="A5" s="62"/>
      <c r="E5" s="62"/>
      <c r="F5" s="62"/>
      <c r="G5" s="62"/>
      <c r="H5" s="62"/>
      <c r="I5" s="62"/>
      <c r="J5" s="62"/>
      <c r="K5" s="62"/>
      <c r="L5" s="62"/>
      <c r="M5" s="62"/>
      <c r="N5" s="62"/>
      <c r="O5" s="62"/>
      <c r="P5" s="62"/>
      <c r="Q5" s="62"/>
    </row>
    <row r="6">
      <c r="A6" s="62"/>
      <c r="E6" s="62"/>
      <c r="F6" s="62"/>
      <c r="G6" s="62"/>
      <c r="H6" s="62"/>
      <c r="I6" s="62"/>
      <c r="J6" s="62"/>
      <c r="K6" s="62"/>
      <c r="L6" s="62"/>
      <c r="M6" s="62"/>
      <c r="N6" s="62"/>
      <c r="O6" s="62"/>
      <c r="P6" s="62"/>
      <c r="Q6" s="62"/>
    </row>
    <row r="7">
      <c r="A7" s="62"/>
      <c r="E7" s="62"/>
      <c r="F7" s="62"/>
      <c r="G7" s="62"/>
      <c r="H7" s="62"/>
      <c r="I7" s="62"/>
      <c r="J7" s="62"/>
      <c r="K7" s="62"/>
      <c r="L7" s="62"/>
      <c r="M7" s="62"/>
      <c r="N7" s="62"/>
      <c r="O7" s="62"/>
      <c r="P7" s="62"/>
      <c r="Q7" s="62"/>
    </row>
    <row r="8">
      <c r="A8" s="62"/>
      <c r="E8" s="62"/>
      <c r="F8" s="62"/>
      <c r="G8" s="62"/>
      <c r="H8" s="62"/>
      <c r="I8" s="62"/>
      <c r="J8" s="62"/>
      <c r="K8" s="62"/>
      <c r="L8" s="62"/>
      <c r="M8" s="62"/>
      <c r="N8" s="62"/>
      <c r="O8" s="62"/>
      <c r="P8" s="62"/>
      <c r="Q8" s="62"/>
    </row>
    <row r="9">
      <c r="A9" s="62"/>
      <c r="E9" s="62"/>
      <c r="F9" s="62"/>
      <c r="G9" s="62"/>
      <c r="H9" s="62"/>
      <c r="I9" s="62"/>
      <c r="J9" s="62"/>
      <c r="K9" s="62"/>
      <c r="L9" s="62"/>
      <c r="M9" s="62"/>
      <c r="N9" s="62"/>
      <c r="O9" s="62"/>
      <c r="P9" s="62"/>
      <c r="Q9" s="62"/>
    </row>
    <row r="10">
      <c r="A10" s="62"/>
      <c r="E10" s="62"/>
      <c r="F10" s="62"/>
      <c r="G10" s="62"/>
      <c r="H10" s="62"/>
      <c r="I10" s="62"/>
      <c r="J10" s="62"/>
      <c r="K10" s="62"/>
      <c r="L10" s="62"/>
      <c r="M10" s="62"/>
      <c r="N10" s="62"/>
      <c r="O10" s="62"/>
      <c r="P10" s="62"/>
      <c r="Q10" s="62"/>
    </row>
    <row r="11">
      <c r="A11" s="62"/>
      <c r="E11" s="62"/>
      <c r="F11" s="62"/>
      <c r="G11" s="62"/>
      <c r="H11" s="62"/>
      <c r="I11" s="62"/>
      <c r="J11" s="62"/>
      <c r="K11" s="62"/>
      <c r="L11" s="62"/>
      <c r="M11" s="62"/>
      <c r="N11" s="62"/>
      <c r="O11" s="62"/>
      <c r="P11" s="62"/>
      <c r="Q11" s="62"/>
    </row>
    <row r="12">
      <c r="A12" s="62"/>
      <c r="E12" s="62"/>
      <c r="F12" s="62"/>
      <c r="G12" s="62"/>
      <c r="H12" s="62"/>
      <c r="I12" s="62"/>
      <c r="J12" s="62"/>
      <c r="K12" s="62"/>
      <c r="L12" s="62"/>
      <c r="M12" s="62"/>
      <c r="N12" s="62"/>
      <c r="O12" s="62"/>
      <c r="P12" s="62"/>
      <c r="Q12" s="62"/>
    </row>
    <row r="13">
      <c r="A13" s="62"/>
      <c r="E13" s="62"/>
      <c r="F13" s="62"/>
      <c r="G13" s="62"/>
      <c r="H13" s="62"/>
      <c r="I13" s="62"/>
      <c r="J13" s="62"/>
      <c r="K13" s="62"/>
      <c r="L13" s="62"/>
      <c r="M13" s="62"/>
      <c r="N13" s="62"/>
      <c r="O13" s="62"/>
      <c r="P13" s="62"/>
      <c r="Q13" s="62"/>
    </row>
    <row r="14">
      <c r="A14" s="62"/>
      <c r="E14" s="62"/>
      <c r="F14" s="62"/>
      <c r="G14" s="62"/>
      <c r="H14" s="62"/>
      <c r="I14" s="62"/>
      <c r="J14" s="62"/>
      <c r="K14" s="62"/>
      <c r="L14" s="62"/>
      <c r="M14" s="62"/>
      <c r="N14" s="62"/>
      <c r="O14" s="62"/>
      <c r="P14" s="62"/>
      <c r="Q14" s="62"/>
    </row>
    <row r="15">
      <c r="A15" s="62"/>
      <c r="E15" s="62"/>
      <c r="F15" s="62"/>
      <c r="G15" s="62"/>
      <c r="H15" s="62"/>
      <c r="I15" s="62"/>
      <c r="J15" s="62"/>
      <c r="K15" s="62"/>
      <c r="L15" s="62"/>
      <c r="M15" s="62"/>
      <c r="N15" s="62"/>
      <c r="O15" s="62"/>
      <c r="P15" s="62"/>
      <c r="Q15" s="62"/>
    </row>
    <row r="16">
      <c r="A16" s="62"/>
      <c r="E16" s="62"/>
      <c r="F16" s="62"/>
      <c r="G16" s="62"/>
      <c r="H16" s="62"/>
      <c r="I16" s="62"/>
      <c r="J16" s="62"/>
      <c r="K16" s="62"/>
      <c r="L16" s="62"/>
      <c r="M16" s="62"/>
      <c r="N16" s="62"/>
      <c r="O16" s="62"/>
      <c r="P16" s="62"/>
      <c r="Q16" s="62"/>
    </row>
    <row r="17">
      <c r="A17" s="62"/>
      <c r="E17" s="62"/>
      <c r="F17" s="62"/>
      <c r="G17" s="62"/>
      <c r="H17" s="62"/>
      <c r="I17" s="62"/>
      <c r="J17" s="62"/>
      <c r="K17" s="62"/>
      <c r="L17" s="62"/>
      <c r="M17" s="62"/>
      <c r="N17" s="62"/>
      <c r="O17" s="62"/>
      <c r="P17" s="62"/>
      <c r="Q17" s="62"/>
    </row>
    <row r="18">
      <c r="A18" s="62"/>
      <c r="E18" s="62"/>
      <c r="F18" s="62"/>
      <c r="G18" s="62"/>
      <c r="H18" s="62"/>
      <c r="I18" s="62"/>
      <c r="J18" s="62"/>
      <c r="K18" s="62"/>
      <c r="L18" s="62"/>
      <c r="M18" s="62"/>
      <c r="N18" s="62"/>
      <c r="O18" s="62"/>
      <c r="P18" s="62"/>
      <c r="Q18" s="62"/>
    </row>
    <row r="19">
      <c r="A19" s="62"/>
      <c r="E19" s="62"/>
      <c r="F19" s="62"/>
      <c r="G19" s="62"/>
      <c r="H19" s="62"/>
      <c r="I19" s="62"/>
      <c r="J19" s="62"/>
      <c r="K19" s="62"/>
      <c r="L19" s="62"/>
      <c r="M19" s="62"/>
      <c r="N19" s="62"/>
      <c r="O19" s="62"/>
      <c r="P19" s="62"/>
      <c r="Q19" s="62"/>
    </row>
    <row r="20">
      <c r="A20" s="62"/>
      <c r="E20" s="62"/>
      <c r="F20" s="62"/>
      <c r="G20" s="62"/>
      <c r="H20" s="62"/>
      <c r="I20" s="62"/>
      <c r="J20" s="62"/>
      <c r="K20" s="62"/>
      <c r="L20" s="62"/>
      <c r="M20" s="62"/>
      <c r="N20" s="62"/>
      <c r="O20" s="62"/>
      <c r="P20" s="62"/>
      <c r="Q20" s="62"/>
    </row>
    <row r="21">
      <c r="A21" s="62"/>
      <c r="E21" s="62"/>
      <c r="F21" s="62"/>
      <c r="G21" s="62"/>
      <c r="H21" s="62"/>
      <c r="I21" s="62"/>
      <c r="J21" s="62"/>
      <c r="K21" s="62"/>
      <c r="L21" s="62"/>
      <c r="M21" s="62"/>
      <c r="N21" s="62"/>
      <c r="O21" s="62"/>
      <c r="P21" s="62"/>
      <c r="Q21" s="62"/>
    </row>
    <row r="22">
      <c r="A22" s="62"/>
      <c r="E22" s="62"/>
      <c r="F22" s="62"/>
      <c r="G22" s="62"/>
      <c r="H22" s="62"/>
      <c r="I22" s="62"/>
      <c r="J22" s="62"/>
      <c r="K22" s="62"/>
      <c r="L22" s="62"/>
      <c r="M22" s="62"/>
      <c r="N22" s="62"/>
      <c r="O22" s="62"/>
      <c r="P22" s="62"/>
      <c r="Q22" s="62"/>
    </row>
    <row r="23">
      <c r="A23" s="62"/>
      <c r="E23" s="62"/>
      <c r="F23" s="62"/>
      <c r="G23" s="62"/>
      <c r="H23" s="62"/>
      <c r="I23" s="62"/>
      <c r="J23" s="62"/>
      <c r="K23" s="62"/>
      <c r="L23" s="62"/>
      <c r="M23" s="62"/>
      <c r="N23" s="62"/>
      <c r="O23" s="62"/>
      <c r="P23" s="62"/>
      <c r="Q23" s="62"/>
    </row>
    <row r="24">
      <c r="A24" s="62"/>
      <c r="E24" s="62"/>
      <c r="F24" s="62"/>
      <c r="G24" s="62"/>
      <c r="H24" s="62"/>
      <c r="I24" s="62"/>
      <c r="J24" s="62"/>
      <c r="K24" s="62"/>
      <c r="L24" s="62"/>
      <c r="M24" s="62"/>
      <c r="N24" s="62"/>
      <c r="O24" s="62"/>
      <c r="P24" s="62"/>
      <c r="Q24" s="62"/>
    </row>
    <row r="25">
      <c r="A25" s="62"/>
      <c r="E25" s="62"/>
      <c r="F25" s="62"/>
      <c r="G25" s="62"/>
      <c r="H25" s="62"/>
      <c r="I25" s="62"/>
      <c r="J25" s="62"/>
      <c r="K25" s="62"/>
      <c r="L25" s="62"/>
      <c r="M25" s="62"/>
      <c r="N25" s="62"/>
      <c r="O25" s="62"/>
      <c r="P25" s="62"/>
      <c r="Q25" s="62"/>
    </row>
    <row r="26">
      <c r="A26" s="62"/>
      <c r="E26" s="62"/>
      <c r="F26" s="62"/>
      <c r="G26" s="62"/>
      <c r="H26" s="62"/>
      <c r="I26" s="62"/>
      <c r="J26" s="62"/>
      <c r="K26" s="62"/>
      <c r="L26" s="62"/>
      <c r="M26" s="62"/>
      <c r="N26" s="62"/>
      <c r="O26" s="62"/>
      <c r="P26" s="62"/>
      <c r="Q26" s="62"/>
    </row>
    <row r="27">
      <c r="A27" s="62"/>
      <c r="E27" s="62"/>
      <c r="F27" s="62"/>
      <c r="G27" s="62"/>
      <c r="H27" s="62"/>
      <c r="I27" s="62"/>
      <c r="J27" s="62"/>
      <c r="K27" s="62"/>
      <c r="L27" s="62"/>
      <c r="M27" s="62"/>
      <c r="N27" s="62"/>
      <c r="O27" s="62"/>
      <c r="P27" s="62"/>
      <c r="Q27" s="62"/>
    </row>
    <row r="28">
      <c r="A28" s="62"/>
      <c r="E28" s="62"/>
      <c r="F28" s="62"/>
      <c r="G28" s="62"/>
      <c r="H28" s="62"/>
      <c r="I28" s="62"/>
      <c r="J28" s="62"/>
      <c r="K28" s="62"/>
      <c r="L28" s="62"/>
      <c r="M28" s="62"/>
      <c r="N28" s="62"/>
      <c r="O28" s="62"/>
      <c r="P28" s="62"/>
      <c r="Q28" s="62"/>
    </row>
    <row r="29">
      <c r="A29" s="62"/>
      <c r="E29" s="62"/>
      <c r="F29" s="62"/>
      <c r="G29" s="62"/>
      <c r="H29" s="62"/>
      <c r="I29" s="62"/>
      <c r="J29" s="62"/>
      <c r="K29" s="62"/>
      <c r="L29" s="62"/>
      <c r="M29" s="62"/>
      <c r="N29" s="62"/>
      <c r="O29" s="62"/>
      <c r="P29" s="62"/>
      <c r="Q29" s="62"/>
    </row>
    <row r="30">
      <c r="A30" s="62"/>
      <c r="E30" s="62"/>
      <c r="F30" s="62"/>
      <c r="G30" s="62"/>
      <c r="H30" s="62"/>
      <c r="I30" s="62"/>
      <c r="J30" s="62"/>
      <c r="K30" s="62"/>
      <c r="L30" s="62"/>
      <c r="M30" s="62"/>
      <c r="N30" s="62"/>
      <c r="O30" s="62"/>
      <c r="P30" s="62"/>
      <c r="Q30" s="62"/>
    </row>
    <row r="31">
      <c r="A31" s="62"/>
      <c r="E31" s="62"/>
      <c r="F31" s="62"/>
      <c r="G31" s="62"/>
      <c r="H31" s="62"/>
      <c r="I31" s="62"/>
      <c r="J31" s="62"/>
      <c r="K31" s="62"/>
      <c r="L31" s="62"/>
      <c r="M31" s="62"/>
      <c r="N31" s="62"/>
      <c r="O31" s="62"/>
      <c r="P31" s="62"/>
      <c r="Q31" s="62"/>
    </row>
    <row r="32">
      <c r="A32" s="62"/>
      <c r="E32" s="62"/>
      <c r="F32" s="62"/>
      <c r="G32" s="62"/>
      <c r="H32" s="62"/>
      <c r="I32" s="62"/>
      <c r="J32" s="62"/>
      <c r="K32" s="62"/>
      <c r="L32" s="62"/>
      <c r="M32" s="62"/>
      <c r="N32" s="62"/>
      <c r="O32" s="62"/>
      <c r="P32" s="62"/>
      <c r="Q32" s="62"/>
    </row>
    <row r="33">
      <c r="A33" s="62"/>
      <c r="E33" s="62"/>
      <c r="F33" s="62"/>
      <c r="G33" s="62"/>
      <c r="H33" s="62"/>
      <c r="I33" s="62"/>
      <c r="J33" s="62"/>
      <c r="K33" s="62"/>
      <c r="L33" s="62"/>
      <c r="M33" s="62"/>
      <c r="N33" s="62"/>
      <c r="O33" s="62"/>
      <c r="P33" s="62"/>
      <c r="Q33" s="62"/>
    </row>
    <row r="34">
      <c r="A34" s="62"/>
      <c r="E34" s="62"/>
      <c r="F34" s="62"/>
      <c r="G34" s="62"/>
      <c r="H34" s="62"/>
      <c r="I34" s="62"/>
      <c r="J34" s="62"/>
      <c r="K34" s="62"/>
      <c r="L34" s="62"/>
      <c r="M34" s="62"/>
      <c r="N34" s="62"/>
      <c r="O34" s="62"/>
      <c r="P34" s="62"/>
      <c r="Q34" s="62"/>
    </row>
    <row r="35">
      <c r="A35" s="62"/>
      <c r="E35" s="62"/>
      <c r="F35" s="62"/>
      <c r="G35" s="62"/>
      <c r="H35" s="62"/>
      <c r="I35" s="62"/>
      <c r="J35" s="62"/>
      <c r="K35" s="62"/>
      <c r="L35" s="62"/>
      <c r="M35" s="62"/>
      <c r="N35" s="62"/>
      <c r="O35" s="62"/>
      <c r="P35" s="62"/>
      <c r="Q35" s="62"/>
    </row>
    <row r="36">
      <c r="A36" s="62"/>
      <c r="E36" s="62"/>
      <c r="F36" s="62"/>
      <c r="G36" s="62"/>
      <c r="H36" s="62"/>
      <c r="I36" s="62"/>
      <c r="J36" s="62"/>
      <c r="K36" s="62"/>
      <c r="L36" s="62"/>
      <c r="M36" s="62"/>
      <c r="N36" s="62"/>
      <c r="O36" s="62"/>
      <c r="P36" s="62"/>
      <c r="Q36" s="62"/>
    </row>
    <row r="37">
      <c r="A37" s="62"/>
      <c r="E37" s="62"/>
      <c r="F37" s="62"/>
      <c r="G37" s="62"/>
      <c r="H37" s="62"/>
      <c r="I37" s="62"/>
      <c r="J37" s="62"/>
      <c r="K37" s="62"/>
      <c r="L37" s="62"/>
      <c r="M37" s="62"/>
      <c r="N37" s="62"/>
      <c r="O37" s="62"/>
      <c r="P37" s="62"/>
      <c r="Q37" s="62"/>
    </row>
    <row r="38">
      <c r="A38" s="62"/>
      <c r="E38" s="62"/>
      <c r="F38" s="62"/>
      <c r="G38" s="62"/>
      <c r="H38" s="62"/>
      <c r="I38" s="62"/>
      <c r="J38" s="62"/>
      <c r="K38" s="62"/>
      <c r="L38" s="62"/>
      <c r="M38" s="62"/>
      <c r="N38" s="62"/>
      <c r="O38" s="62"/>
      <c r="P38" s="62"/>
      <c r="Q38" s="62"/>
    </row>
    <row r="39">
      <c r="A39" s="62"/>
      <c r="E39" s="62"/>
      <c r="F39" s="62"/>
      <c r="G39" s="62"/>
      <c r="H39" s="62"/>
      <c r="I39" s="62"/>
      <c r="J39" s="62"/>
      <c r="K39" s="62"/>
      <c r="L39" s="62"/>
      <c r="M39" s="62"/>
      <c r="N39" s="62"/>
      <c r="O39" s="62"/>
      <c r="P39" s="62"/>
      <c r="Q39" s="62"/>
    </row>
    <row r="40">
      <c r="A40" s="62"/>
      <c r="E40" s="62"/>
      <c r="F40" s="62"/>
      <c r="G40" s="62"/>
      <c r="H40" s="62"/>
      <c r="I40" s="62"/>
      <c r="J40" s="62"/>
      <c r="K40" s="62"/>
      <c r="L40" s="62"/>
      <c r="M40" s="62"/>
      <c r="N40" s="62"/>
      <c r="O40" s="62"/>
      <c r="P40" s="62"/>
      <c r="Q40" s="62"/>
    </row>
    <row r="41">
      <c r="A41" s="62"/>
      <c r="E41" s="62"/>
      <c r="F41" s="62"/>
      <c r="G41" s="62"/>
      <c r="H41" s="62"/>
      <c r="I41" s="62"/>
      <c r="J41" s="62"/>
      <c r="K41" s="62"/>
      <c r="L41" s="62"/>
      <c r="M41" s="62"/>
      <c r="N41" s="62"/>
      <c r="O41" s="62"/>
      <c r="P41" s="62"/>
      <c r="Q41" s="62"/>
    </row>
    <row r="42">
      <c r="A42" s="62"/>
      <c r="E42" s="62"/>
      <c r="F42" s="62"/>
      <c r="G42" s="62"/>
      <c r="H42" s="62"/>
      <c r="I42" s="62"/>
      <c r="J42" s="62"/>
      <c r="K42" s="62"/>
      <c r="L42" s="62"/>
      <c r="M42" s="62"/>
      <c r="N42" s="62"/>
      <c r="O42" s="62"/>
      <c r="P42" s="62"/>
      <c r="Q42" s="62"/>
    </row>
    <row r="43">
      <c r="A43" s="62"/>
      <c r="E43" s="62"/>
      <c r="F43" s="62"/>
      <c r="G43" s="62"/>
      <c r="H43" s="62"/>
      <c r="I43" s="62"/>
      <c r="J43" s="62"/>
      <c r="K43" s="62"/>
      <c r="L43" s="62"/>
      <c r="M43" s="62"/>
      <c r="N43" s="62"/>
      <c r="O43" s="62"/>
      <c r="P43" s="62"/>
      <c r="Q43" s="62"/>
    </row>
    <row r="44">
      <c r="A44" s="62"/>
      <c r="E44" s="62"/>
      <c r="F44" s="62"/>
      <c r="G44" s="62"/>
      <c r="H44" s="62"/>
      <c r="I44" s="62"/>
      <c r="J44" s="62"/>
      <c r="K44" s="62"/>
      <c r="L44" s="62"/>
      <c r="M44" s="62"/>
      <c r="N44" s="62"/>
      <c r="O44" s="62"/>
      <c r="P44" s="62"/>
      <c r="Q44" s="62"/>
    </row>
    <row r="45">
      <c r="A45" s="62"/>
      <c r="E45" s="62"/>
      <c r="F45" s="62"/>
      <c r="G45" s="62"/>
      <c r="H45" s="62"/>
      <c r="I45" s="62"/>
      <c r="J45" s="62"/>
      <c r="K45" s="62"/>
      <c r="L45" s="62"/>
      <c r="M45" s="62"/>
      <c r="N45" s="62"/>
      <c r="O45" s="62"/>
      <c r="P45" s="62"/>
      <c r="Q45" s="62"/>
    </row>
    <row r="46">
      <c r="A46" s="62"/>
      <c r="E46" s="62"/>
      <c r="F46" s="62"/>
      <c r="G46" s="62"/>
      <c r="H46" s="62"/>
      <c r="I46" s="62"/>
      <c r="J46" s="62"/>
      <c r="K46" s="62"/>
      <c r="L46" s="62"/>
      <c r="M46" s="62"/>
      <c r="N46" s="62"/>
      <c r="O46" s="62"/>
      <c r="P46" s="62"/>
      <c r="Q46" s="62"/>
    </row>
    <row r="47">
      <c r="A47" s="62"/>
      <c r="E47" s="62"/>
      <c r="F47" s="62"/>
      <c r="G47" s="62"/>
      <c r="H47" s="62"/>
      <c r="I47" s="62"/>
      <c r="J47" s="62"/>
      <c r="K47" s="62"/>
      <c r="L47" s="62"/>
      <c r="M47" s="62"/>
      <c r="N47" s="62"/>
      <c r="O47" s="62"/>
      <c r="P47" s="62"/>
      <c r="Q47" s="62"/>
    </row>
    <row r="48">
      <c r="A48" s="62"/>
      <c r="E48" s="62"/>
      <c r="F48" s="62"/>
      <c r="G48" s="62"/>
      <c r="H48" s="62"/>
      <c r="I48" s="62"/>
      <c r="J48" s="62"/>
      <c r="K48" s="62"/>
      <c r="L48" s="62"/>
      <c r="M48" s="62"/>
      <c r="N48" s="62"/>
      <c r="O48" s="62"/>
      <c r="P48" s="62"/>
      <c r="Q48" s="62"/>
    </row>
    <row r="49">
      <c r="A49" s="62"/>
      <c r="E49" s="62"/>
      <c r="F49" s="62"/>
      <c r="G49" s="62"/>
      <c r="H49" s="62"/>
      <c r="I49" s="62"/>
      <c r="J49" s="62"/>
      <c r="K49" s="62"/>
      <c r="L49" s="62"/>
      <c r="M49" s="62"/>
      <c r="N49" s="62"/>
      <c r="O49" s="62"/>
      <c r="P49" s="62"/>
      <c r="Q49" s="62"/>
    </row>
    <row r="50">
      <c r="A50" s="62"/>
      <c r="E50" s="62"/>
      <c r="F50" s="62"/>
      <c r="G50" s="62"/>
      <c r="H50" s="62"/>
      <c r="I50" s="62"/>
      <c r="J50" s="62"/>
      <c r="K50" s="62"/>
      <c r="L50" s="62"/>
      <c r="M50" s="62"/>
      <c r="N50" s="62"/>
      <c r="O50" s="62"/>
      <c r="P50" s="62"/>
      <c r="Q50" s="62"/>
    </row>
    <row r="51">
      <c r="A51" s="62"/>
      <c r="E51" s="62"/>
      <c r="F51" s="62"/>
      <c r="G51" s="62"/>
      <c r="H51" s="62"/>
      <c r="I51" s="62"/>
      <c r="J51" s="62"/>
      <c r="K51" s="62"/>
      <c r="L51" s="62"/>
      <c r="M51" s="62"/>
      <c r="N51" s="62"/>
      <c r="O51" s="62"/>
      <c r="P51" s="62"/>
      <c r="Q51" s="62"/>
    </row>
    <row r="52">
      <c r="A52" s="62"/>
      <c r="E52" s="62"/>
      <c r="F52" s="62"/>
      <c r="G52" s="62"/>
      <c r="H52" s="62"/>
      <c r="I52" s="62"/>
      <c r="J52" s="62"/>
      <c r="K52" s="62"/>
      <c r="L52" s="62"/>
      <c r="M52" s="62"/>
      <c r="N52" s="62"/>
      <c r="O52" s="62"/>
      <c r="P52" s="62"/>
      <c r="Q52" s="62"/>
    </row>
    <row r="53">
      <c r="A53" s="62"/>
      <c r="E53" s="62"/>
      <c r="F53" s="62"/>
      <c r="G53" s="62"/>
      <c r="H53" s="62"/>
      <c r="I53" s="62"/>
      <c r="J53" s="62"/>
      <c r="K53" s="62"/>
      <c r="L53" s="62"/>
      <c r="M53" s="62"/>
      <c r="N53" s="62"/>
      <c r="O53" s="62"/>
      <c r="P53" s="62"/>
      <c r="Q53" s="62"/>
    </row>
    <row r="54">
      <c r="A54" s="62"/>
      <c r="E54" s="62"/>
      <c r="F54" s="62"/>
      <c r="G54" s="62"/>
      <c r="H54" s="62"/>
      <c r="I54" s="62"/>
      <c r="J54" s="62"/>
      <c r="K54" s="62"/>
      <c r="L54" s="62"/>
      <c r="M54" s="62"/>
      <c r="N54" s="62"/>
      <c r="O54" s="62"/>
      <c r="P54" s="62"/>
      <c r="Q54" s="62"/>
    </row>
    <row r="55">
      <c r="A55" s="62"/>
      <c r="E55" s="62"/>
      <c r="F55" s="62"/>
      <c r="G55" s="62"/>
      <c r="H55" s="62"/>
      <c r="I55" s="62"/>
      <c r="J55" s="62"/>
      <c r="K55" s="62"/>
      <c r="L55" s="62"/>
      <c r="M55" s="62"/>
      <c r="N55" s="62"/>
      <c r="O55" s="62"/>
      <c r="P55" s="62"/>
      <c r="Q55" s="62"/>
    </row>
    <row r="56">
      <c r="A56" s="62"/>
      <c r="E56" s="62"/>
      <c r="F56" s="62"/>
      <c r="G56" s="62"/>
      <c r="H56" s="62"/>
      <c r="I56" s="62"/>
      <c r="J56" s="62"/>
      <c r="K56" s="62"/>
      <c r="L56" s="62"/>
      <c r="M56" s="62"/>
      <c r="N56" s="62"/>
      <c r="O56" s="62"/>
      <c r="P56" s="62"/>
      <c r="Q56" s="62"/>
    </row>
    <row r="57">
      <c r="A57" s="62"/>
      <c r="E57" s="62"/>
      <c r="F57" s="62"/>
      <c r="G57" s="62"/>
      <c r="H57" s="62"/>
      <c r="I57" s="62"/>
      <c r="J57" s="62"/>
      <c r="K57" s="62"/>
      <c r="L57" s="62"/>
      <c r="M57" s="62"/>
      <c r="N57" s="62"/>
      <c r="O57" s="62"/>
      <c r="P57" s="62"/>
      <c r="Q57" s="62"/>
    </row>
    <row r="58">
      <c r="A58" s="62"/>
      <c r="E58" s="62"/>
      <c r="F58" s="62"/>
      <c r="G58" s="62"/>
      <c r="H58" s="62"/>
      <c r="I58" s="62"/>
      <c r="J58" s="62"/>
      <c r="K58" s="62"/>
      <c r="L58" s="62"/>
      <c r="M58" s="62"/>
      <c r="N58" s="62"/>
      <c r="O58" s="62"/>
      <c r="P58" s="62"/>
      <c r="Q58" s="62"/>
    </row>
    <row r="59">
      <c r="A59" s="62"/>
      <c r="E59" s="62"/>
      <c r="F59" s="62"/>
      <c r="G59" s="62"/>
      <c r="H59" s="62"/>
      <c r="I59" s="62"/>
      <c r="J59" s="62"/>
      <c r="K59" s="62"/>
      <c r="L59" s="62"/>
      <c r="M59" s="62"/>
      <c r="N59" s="62"/>
      <c r="O59" s="62"/>
      <c r="P59" s="62"/>
      <c r="Q59" s="62"/>
    </row>
    <row r="60">
      <c r="A60" s="62"/>
      <c r="E60" s="62"/>
      <c r="F60" s="62"/>
      <c r="G60" s="62"/>
      <c r="H60" s="62"/>
      <c r="I60" s="62"/>
      <c r="J60" s="62"/>
      <c r="K60" s="62"/>
      <c r="L60" s="62"/>
      <c r="M60" s="62"/>
      <c r="N60" s="62"/>
      <c r="O60" s="62"/>
      <c r="P60" s="62"/>
      <c r="Q60" s="62"/>
    </row>
    <row r="61">
      <c r="A61" s="62"/>
      <c r="E61" s="62"/>
      <c r="F61" s="62"/>
      <c r="G61" s="62"/>
      <c r="H61" s="62"/>
      <c r="I61" s="62"/>
      <c r="J61" s="62"/>
      <c r="K61" s="62"/>
      <c r="L61" s="62"/>
      <c r="M61" s="62"/>
      <c r="N61" s="62"/>
      <c r="O61" s="62"/>
      <c r="P61" s="62"/>
      <c r="Q61" s="62"/>
    </row>
    <row r="62">
      <c r="A62" s="62"/>
      <c r="E62" s="62"/>
      <c r="F62" s="62"/>
      <c r="G62" s="62"/>
      <c r="H62" s="62"/>
      <c r="I62" s="62"/>
      <c r="J62" s="62"/>
      <c r="K62" s="62"/>
      <c r="L62" s="62"/>
      <c r="M62" s="62"/>
      <c r="N62" s="62"/>
      <c r="O62" s="62"/>
      <c r="P62" s="62"/>
      <c r="Q62" s="62"/>
    </row>
    <row r="63">
      <c r="A63" s="62"/>
      <c r="E63" s="62"/>
      <c r="F63" s="62"/>
      <c r="G63" s="62"/>
      <c r="H63" s="62"/>
      <c r="I63" s="62"/>
      <c r="J63" s="62"/>
      <c r="K63" s="62"/>
      <c r="L63" s="62"/>
      <c r="M63" s="62"/>
      <c r="N63" s="62"/>
      <c r="O63" s="62"/>
      <c r="P63" s="62"/>
      <c r="Q63" s="62"/>
    </row>
    <row r="64">
      <c r="A64" s="62"/>
      <c r="E64" s="62"/>
      <c r="F64" s="62"/>
      <c r="G64" s="62"/>
      <c r="H64" s="62"/>
      <c r="I64" s="62"/>
      <c r="J64" s="62"/>
      <c r="K64" s="62"/>
      <c r="L64" s="62"/>
      <c r="M64" s="62"/>
      <c r="N64" s="62"/>
      <c r="O64" s="62"/>
      <c r="P64" s="62"/>
      <c r="Q64" s="62"/>
    </row>
    <row r="65">
      <c r="A65" s="62"/>
      <c r="E65" s="62"/>
      <c r="F65" s="62"/>
      <c r="G65" s="62"/>
      <c r="H65" s="62"/>
      <c r="I65" s="62"/>
      <c r="J65" s="62"/>
      <c r="K65" s="62"/>
      <c r="L65" s="62"/>
      <c r="M65" s="62"/>
      <c r="N65" s="62"/>
      <c r="O65" s="62"/>
      <c r="P65" s="62"/>
      <c r="Q65" s="62"/>
    </row>
    <row r="66">
      <c r="A66" s="62"/>
      <c r="E66" s="62"/>
      <c r="F66" s="62"/>
      <c r="G66" s="62"/>
      <c r="H66" s="62"/>
      <c r="I66" s="62"/>
      <c r="J66" s="62"/>
      <c r="K66" s="62"/>
      <c r="L66" s="62"/>
      <c r="M66" s="62"/>
      <c r="N66" s="62"/>
      <c r="O66" s="62"/>
      <c r="P66" s="62"/>
      <c r="Q66" s="62"/>
    </row>
    <row r="67">
      <c r="A67" s="62"/>
      <c r="E67" s="62"/>
      <c r="F67" s="62"/>
      <c r="G67" s="62"/>
      <c r="H67" s="62"/>
      <c r="I67" s="62"/>
      <c r="J67" s="62"/>
      <c r="K67" s="62"/>
      <c r="L67" s="62"/>
      <c r="M67" s="62"/>
      <c r="N67" s="62"/>
      <c r="O67" s="62"/>
      <c r="P67" s="62"/>
      <c r="Q67" s="62"/>
    </row>
    <row r="68">
      <c r="A68" s="62"/>
      <c r="E68" s="62"/>
      <c r="F68" s="62"/>
      <c r="G68" s="62"/>
      <c r="H68" s="62"/>
      <c r="I68" s="62"/>
      <c r="J68" s="62"/>
      <c r="K68" s="62"/>
      <c r="L68" s="62"/>
      <c r="M68" s="62"/>
      <c r="N68" s="62"/>
      <c r="O68" s="62"/>
      <c r="P68" s="62"/>
      <c r="Q68" s="62"/>
    </row>
    <row r="69">
      <c r="A69" s="62"/>
      <c r="E69" s="62"/>
      <c r="F69" s="62"/>
      <c r="G69" s="62"/>
      <c r="H69" s="62"/>
      <c r="I69" s="62"/>
      <c r="J69" s="62"/>
      <c r="K69" s="62"/>
      <c r="L69" s="62"/>
      <c r="M69" s="62"/>
      <c r="N69" s="62"/>
      <c r="O69" s="62"/>
      <c r="P69" s="62"/>
      <c r="Q69" s="62"/>
    </row>
    <row r="70">
      <c r="A70" s="62"/>
      <c r="E70" s="62"/>
      <c r="F70" s="62"/>
      <c r="G70" s="62"/>
      <c r="H70" s="62"/>
      <c r="I70" s="62"/>
      <c r="J70" s="62"/>
      <c r="K70" s="62"/>
      <c r="L70" s="62"/>
      <c r="M70" s="62"/>
      <c r="N70" s="62"/>
      <c r="O70" s="62"/>
      <c r="P70" s="62"/>
      <c r="Q70" s="62"/>
    </row>
    <row r="71">
      <c r="A71" s="62"/>
      <c r="E71" s="62"/>
      <c r="F71" s="62"/>
      <c r="G71" s="62"/>
      <c r="H71" s="62"/>
      <c r="I71" s="62"/>
      <c r="J71" s="62"/>
      <c r="K71" s="62"/>
      <c r="L71" s="62"/>
      <c r="M71" s="62"/>
      <c r="N71" s="62"/>
      <c r="O71" s="62"/>
      <c r="P71" s="62"/>
      <c r="Q71" s="62"/>
    </row>
    <row r="72">
      <c r="A72" s="62"/>
      <c r="E72" s="62"/>
      <c r="F72" s="62"/>
      <c r="G72" s="62"/>
      <c r="H72" s="62"/>
      <c r="I72" s="62"/>
      <c r="J72" s="62"/>
      <c r="K72" s="62"/>
      <c r="L72" s="62"/>
      <c r="M72" s="62"/>
      <c r="N72" s="62"/>
      <c r="O72" s="62"/>
      <c r="P72" s="62"/>
      <c r="Q72" s="62"/>
    </row>
    <row r="73">
      <c r="A73" s="62"/>
      <c r="E73" s="62"/>
      <c r="F73" s="62"/>
      <c r="G73" s="62"/>
      <c r="H73" s="62"/>
      <c r="I73" s="62"/>
      <c r="J73" s="62"/>
      <c r="K73" s="62"/>
      <c r="L73" s="62"/>
      <c r="M73" s="62"/>
      <c r="N73" s="62"/>
      <c r="O73" s="62"/>
      <c r="P73" s="62"/>
      <c r="Q73" s="62"/>
    </row>
    <row r="74">
      <c r="A74" s="62"/>
      <c r="E74" s="62"/>
      <c r="F74" s="62"/>
      <c r="G74" s="62"/>
      <c r="H74" s="62"/>
      <c r="I74" s="62"/>
      <c r="J74" s="62"/>
      <c r="K74" s="62"/>
      <c r="L74" s="62"/>
      <c r="M74" s="62"/>
      <c r="N74" s="62"/>
      <c r="O74" s="62"/>
      <c r="P74" s="62"/>
      <c r="Q74" s="62"/>
    </row>
    <row r="75">
      <c r="A75" s="62"/>
      <c r="E75" s="62"/>
      <c r="F75" s="62"/>
      <c r="G75" s="62"/>
      <c r="H75" s="62"/>
      <c r="I75" s="62"/>
      <c r="J75" s="62"/>
      <c r="K75" s="62"/>
      <c r="L75" s="62"/>
      <c r="M75" s="62"/>
      <c r="N75" s="62"/>
      <c r="O75" s="62"/>
      <c r="P75" s="62"/>
      <c r="Q75" s="62"/>
    </row>
    <row r="76">
      <c r="A76" s="62"/>
      <c r="E76" s="62"/>
      <c r="F76" s="62"/>
      <c r="G76" s="62"/>
      <c r="H76" s="62"/>
      <c r="I76" s="62"/>
      <c r="J76" s="62"/>
      <c r="K76" s="62"/>
      <c r="L76" s="62"/>
      <c r="M76" s="62"/>
      <c r="N76" s="62"/>
      <c r="O76" s="62"/>
      <c r="P76" s="62"/>
      <c r="Q76" s="62"/>
    </row>
    <row r="77">
      <c r="A77" s="62"/>
      <c r="E77" s="62"/>
      <c r="F77" s="62"/>
      <c r="G77" s="62"/>
      <c r="H77" s="62"/>
      <c r="I77" s="62"/>
      <c r="J77" s="62"/>
      <c r="K77" s="62"/>
      <c r="L77" s="62"/>
      <c r="M77" s="62"/>
      <c r="N77" s="62"/>
      <c r="O77" s="62"/>
      <c r="P77" s="62"/>
      <c r="Q77" s="62"/>
    </row>
    <row r="78">
      <c r="A78" s="62"/>
      <c r="E78" s="62"/>
      <c r="F78" s="62"/>
      <c r="G78" s="62"/>
      <c r="H78" s="62"/>
      <c r="I78" s="62"/>
      <c r="J78" s="62"/>
      <c r="K78" s="62"/>
      <c r="L78" s="62"/>
      <c r="M78" s="62"/>
      <c r="N78" s="62"/>
      <c r="O78" s="62"/>
      <c r="P78" s="62"/>
      <c r="Q78" s="62"/>
    </row>
    <row r="79">
      <c r="A79" s="62"/>
      <c r="E79" s="62"/>
      <c r="F79" s="62"/>
      <c r="G79" s="62"/>
      <c r="H79" s="62"/>
      <c r="I79" s="62"/>
      <c r="J79" s="62"/>
      <c r="K79" s="62"/>
      <c r="L79" s="62"/>
      <c r="M79" s="62"/>
      <c r="N79" s="62"/>
      <c r="O79" s="62"/>
      <c r="P79" s="62"/>
      <c r="Q79" s="62"/>
    </row>
    <row r="80">
      <c r="A80" s="62"/>
      <c r="E80" s="62"/>
      <c r="F80" s="62"/>
      <c r="G80" s="62"/>
      <c r="H80" s="62"/>
      <c r="I80" s="62"/>
      <c r="J80" s="62"/>
      <c r="K80" s="62"/>
      <c r="L80" s="62"/>
      <c r="M80" s="62"/>
      <c r="N80" s="62"/>
      <c r="O80" s="62"/>
      <c r="P80" s="62"/>
      <c r="Q80" s="62"/>
    </row>
    <row r="81">
      <c r="A81" s="62"/>
      <c r="E81" s="62"/>
      <c r="F81" s="62"/>
      <c r="G81" s="62"/>
      <c r="H81" s="62"/>
      <c r="I81" s="62"/>
      <c r="J81" s="62"/>
      <c r="K81" s="62"/>
      <c r="L81" s="62"/>
      <c r="M81" s="62"/>
      <c r="N81" s="62"/>
      <c r="O81" s="62"/>
      <c r="P81" s="62"/>
      <c r="Q81" s="62"/>
    </row>
    <row r="82">
      <c r="A82" s="62"/>
      <c r="E82" s="62"/>
      <c r="F82" s="62"/>
      <c r="G82" s="62"/>
      <c r="H82" s="62"/>
      <c r="I82" s="62"/>
      <c r="J82" s="62"/>
      <c r="K82" s="62"/>
      <c r="L82" s="62"/>
      <c r="M82" s="62"/>
      <c r="N82" s="62"/>
      <c r="O82" s="62"/>
      <c r="P82" s="62"/>
      <c r="Q82" s="62"/>
    </row>
    <row r="83">
      <c r="A83" s="62"/>
      <c r="E83" s="62"/>
      <c r="F83" s="62"/>
      <c r="G83" s="62"/>
      <c r="H83" s="62"/>
      <c r="I83" s="62"/>
      <c r="J83" s="62"/>
      <c r="K83" s="62"/>
      <c r="L83" s="62"/>
      <c r="M83" s="62"/>
      <c r="N83" s="62"/>
      <c r="O83" s="62"/>
      <c r="P83" s="62"/>
      <c r="Q83" s="62"/>
    </row>
    <row r="84">
      <c r="A84" s="62"/>
      <c r="E84" s="62"/>
      <c r="F84" s="62"/>
      <c r="G84" s="62"/>
      <c r="H84" s="62"/>
      <c r="I84" s="62"/>
      <c r="J84" s="62"/>
      <c r="K84" s="62"/>
      <c r="L84" s="62"/>
      <c r="M84" s="62"/>
      <c r="N84" s="62"/>
      <c r="O84" s="62"/>
      <c r="P84" s="62"/>
      <c r="Q84" s="62"/>
    </row>
    <row r="85">
      <c r="A85" s="62"/>
      <c r="E85" s="62"/>
      <c r="F85" s="62"/>
      <c r="G85" s="62"/>
      <c r="H85" s="62"/>
      <c r="I85" s="62"/>
      <c r="J85" s="62"/>
      <c r="K85" s="62"/>
      <c r="L85" s="62"/>
      <c r="M85" s="62"/>
      <c r="N85" s="62"/>
      <c r="O85" s="62"/>
      <c r="P85" s="62"/>
      <c r="Q85" s="62"/>
    </row>
    <row r="86">
      <c r="A86" s="62"/>
      <c r="E86" s="62"/>
      <c r="F86" s="62"/>
      <c r="G86" s="62"/>
      <c r="H86" s="62"/>
      <c r="I86" s="62"/>
      <c r="J86" s="62"/>
      <c r="K86" s="62"/>
      <c r="L86" s="62"/>
      <c r="M86" s="62"/>
      <c r="N86" s="62"/>
      <c r="O86" s="62"/>
      <c r="P86" s="62"/>
      <c r="Q86" s="62"/>
    </row>
    <row r="87">
      <c r="A87" s="62"/>
      <c r="E87" s="62"/>
      <c r="F87" s="62"/>
      <c r="G87" s="62"/>
      <c r="H87" s="62"/>
      <c r="I87" s="62"/>
      <c r="J87" s="62"/>
      <c r="K87" s="62"/>
      <c r="L87" s="62"/>
      <c r="M87" s="62"/>
      <c r="N87" s="62"/>
      <c r="O87" s="62"/>
      <c r="P87" s="62"/>
      <c r="Q87" s="62"/>
    </row>
    <row r="88">
      <c r="A88" s="62"/>
      <c r="E88" s="62"/>
      <c r="F88" s="62"/>
      <c r="G88" s="62"/>
      <c r="H88" s="62"/>
      <c r="I88" s="62"/>
      <c r="J88" s="62"/>
      <c r="K88" s="62"/>
      <c r="L88" s="62"/>
      <c r="M88" s="62"/>
      <c r="N88" s="62"/>
      <c r="O88" s="62"/>
      <c r="P88" s="62"/>
      <c r="Q88" s="62"/>
    </row>
    <row r="89">
      <c r="A89" s="62"/>
      <c r="E89" s="62"/>
      <c r="F89" s="62"/>
      <c r="G89" s="62"/>
      <c r="H89" s="62"/>
      <c r="I89" s="62"/>
      <c r="J89" s="62"/>
      <c r="K89" s="62"/>
      <c r="L89" s="62"/>
      <c r="M89" s="62"/>
      <c r="N89" s="62"/>
      <c r="O89" s="62"/>
      <c r="P89" s="62"/>
      <c r="Q89" s="62"/>
    </row>
    <row r="90">
      <c r="A90" s="62"/>
      <c r="E90" s="62"/>
      <c r="F90" s="62"/>
      <c r="G90" s="62"/>
      <c r="H90" s="62"/>
      <c r="I90" s="62"/>
      <c r="J90" s="62"/>
      <c r="K90" s="62"/>
      <c r="L90" s="62"/>
      <c r="M90" s="62"/>
      <c r="N90" s="62"/>
      <c r="O90" s="62"/>
      <c r="P90" s="62"/>
      <c r="Q90" s="62"/>
    </row>
    <row r="91">
      <c r="A91" s="62"/>
      <c r="E91" s="62"/>
      <c r="F91" s="62"/>
      <c r="G91" s="62"/>
      <c r="H91" s="62"/>
      <c r="I91" s="62"/>
      <c r="J91" s="62"/>
      <c r="K91" s="62"/>
      <c r="L91" s="62"/>
      <c r="M91" s="62"/>
      <c r="N91" s="62"/>
      <c r="O91" s="62"/>
      <c r="P91" s="62"/>
      <c r="Q91" s="62"/>
    </row>
    <row r="92">
      <c r="A92" s="62"/>
      <c r="E92" s="62"/>
      <c r="F92" s="62"/>
      <c r="G92" s="62"/>
      <c r="H92" s="62"/>
      <c r="I92" s="62"/>
      <c r="J92" s="62"/>
      <c r="K92" s="62"/>
      <c r="L92" s="62"/>
      <c r="M92" s="62"/>
      <c r="N92" s="62"/>
      <c r="O92" s="62"/>
      <c r="P92" s="62"/>
      <c r="Q92" s="62"/>
    </row>
    <row r="93">
      <c r="A93" s="62"/>
      <c r="E93" s="62"/>
      <c r="F93" s="62"/>
      <c r="G93" s="62"/>
      <c r="H93" s="62"/>
      <c r="I93" s="62"/>
      <c r="J93" s="62"/>
      <c r="K93" s="62"/>
      <c r="L93" s="62"/>
      <c r="M93" s="62"/>
      <c r="N93" s="62"/>
      <c r="O93" s="62"/>
      <c r="P93" s="62"/>
      <c r="Q93" s="62"/>
    </row>
    <row r="94">
      <c r="A94" s="62"/>
      <c r="E94" s="62"/>
      <c r="F94" s="62"/>
      <c r="G94" s="62"/>
      <c r="H94" s="62"/>
      <c r="I94" s="62"/>
      <c r="J94" s="62"/>
      <c r="K94" s="62"/>
      <c r="L94" s="62"/>
      <c r="M94" s="62"/>
      <c r="N94" s="62"/>
      <c r="O94" s="62"/>
      <c r="P94" s="62"/>
      <c r="Q94" s="62"/>
    </row>
    <row r="95">
      <c r="A95" s="62"/>
      <c r="E95" s="62"/>
      <c r="F95" s="62"/>
      <c r="G95" s="62"/>
      <c r="H95" s="62"/>
      <c r="I95" s="62"/>
      <c r="J95" s="62"/>
      <c r="K95" s="62"/>
      <c r="L95" s="62"/>
      <c r="M95" s="62"/>
      <c r="N95" s="62"/>
      <c r="O95" s="62"/>
      <c r="P95" s="62"/>
      <c r="Q95" s="62"/>
    </row>
    <row r="96">
      <c r="A96" s="62"/>
      <c r="E96" s="62"/>
      <c r="F96" s="62"/>
      <c r="G96" s="62"/>
      <c r="H96" s="62"/>
      <c r="I96" s="62"/>
      <c r="J96" s="62"/>
      <c r="K96" s="62"/>
      <c r="L96" s="62"/>
      <c r="M96" s="62"/>
      <c r="N96" s="62"/>
      <c r="O96" s="62"/>
      <c r="P96" s="62"/>
      <c r="Q96" s="62"/>
    </row>
    <row r="97">
      <c r="A97" s="62"/>
      <c r="E97" s="62"/>
      <c r="F97" s="62"/>
      <c r="G97" s="62"/>
      <c r="H97" s="62"/>
      <c r="I97" s="62"/>
      <c r="J97" s="62"/>
      <c r="K97" s="62"/>
      <c r="L97" s="62"/>
      <c r="M97" s="62"/>
      <c r="N97" s="62"/>
      <c r="O97" s="62"/>
      <c r="P97" s="62"/>
      <c r="Q97" s="62"/>
    </row>
    <row r="98">
      <c r="A98" s="62"/>
      <c r="E98" s="62"/>
      <c r="F98" s="62"/>
      <c r="G98" s="62"/>
      <c r="H98" s="62"/>
      <c r="I98" s="62"/>
      <c r="J98" s="62"/>
      <c r="K98" s="62"/>
      <c r="L98" s="62"/>
      <c r="M98" s="62"/>
      <c r="N98" s="62"/>
      <c r="O98" s="62"/>
      <c r="P98" s="62"/>
      <c r="Q98" s="62"/>
    </row>
    <row r="99">
      <c r="A99" s="62"/>
      <c r="E99" s="62"/>
      <c r="F99" s="62"/>
      <c r="G99" s="62"/>
      <c r="H99" s="62"/>
      <c r="I99" s="62"/>
      <c r="J99" s="62"/>
      <c r="K99" s="62"/>
      <c r="L99" s="62"/>
      <c r="M99" s="62"/>
      <c r="N99" s="62"/>
      <c r="O99" s="62"/>
      <c r="P99" s="62"/>
      <c r="Q99" s="62"/>
    </row>
    <row r="100">
      <c r="A100" s="62"/>
      <c r="E100" s="62"/>
      <c r="F100" s="62"/>
      <c r="G100" s="62"/>
      <c r="H100" s="62"/>
      <c r="I100" s="62"/>
      <c r="J100" s="62"/>
      <c r="K100" s="62"/>
      <c r="L100" s="62"/>
      <c r="M100" s="62"/>
      <c r="N100" s="62"/>
      <c r="O100" s="62"/>
      <c r="P100" s="62"/>
      <c r="Q100" s="62"/>
    </row>
    <row r="101">
      <c r="A101" s="62"/>
      <c r="E101" s="62"/>
      <c r="F101" s="62"/>
      <c r="G101" s="62"/>
      <c r="H101" s="62"/>
      <c r="I101" s="62"/>
      <c r="J101" s="62"/>
      <c r="K101" s="62"/>
      <c r="L101" s="62"/>
      <c r="M101" s="62"/>
      <c r="N101" s="62"/>
      <c r="O101" s="62"/>
      <c r="P101" s="62"/>
      <c r="Q101" s="62"/>
    </row>
    <row r="102">
      <c r="A102" s="62"/>
      <c r="E102" s="62"/>
      <c r="F102" s="62"/>
      <c r="G102" s="62"/>
      <c r="H102" s="62"/>
      <c r="I102" s="62"/>
      <c r="J102" s="62"/>
      <c r="K102" s="62"/>
      <c r="L102" s="62"/>
      <c r="M102" s="62"/>
      <c r="N102" s="62"/>
      <c r="O102" s="62"/>
      <c r="P102" s="62"/>
      <c r="Q102" s="62"/>
    </row>
    <row r="103">
      <c r="A103" s="62"/>
      <c r="E103" s="62"/>
      <c r="F103" s="62"/>
      <c r="G103" s="62"/>
      <c r="H103" s="62"/>
      <c r="I103" s="62"/>
      <c r="J103" s="62"/>
      <c r="K103" s="62"/>
      <c r="L103" s="62"/>
      <c r="M103" s="62"/>
      <c r="N103" s="62"/>
      <c r="O103" s="62"/>
      <c r="P103" s="62"/>
      <c r="Q103" s="62"/>
    </row>
    <row r="104">
      <c r="A104" s="62"/>
      <c r="E104" s="62"/>
      <c r="F104" s="62"/>
      <c r="G104" s="62"/>
      <c r="H104" s="62"/>
      <c r="I104" s="62"/>
      <c r="J104" s="62"/>
      <c r="K104" s="62"/>
      <c r="L104" s="62"/>
      <c r="M104" s="62"/>
      <c r="N104" s="62"/>
      <c r="O104" s="62"/>
      <c r="P104" s="62"/>
      <c r="Q104" s="62"/>
    </row>
    <row r="105">
      <c r="A105" s="62"/>
      <c r="E105" s="62"/>
      <c r="F105" s="62"/>
      <c r="G105" s="62"/>
      <c r="H105" s="62"/>
      <c r="I105" s="62"/>
      <c r="J105" s="62"/>
      <c r="K105" s="62"/>
      <c r="L105" s="62"/>
      <c r="M105" s="62"/>
      <c r="N105" s="62"/>
      <c r="O105" s="62"/>
      <c r="P105" s="62"/>
      <c r="Q105" s="62"/>
    </row>
    <row r="106">
      <c r="A106" s="62"/>
      <c r="E106" s="62"/>
      <c r="F106" s="62"/>
      <c r="G106" s="62"/>
      <c r="H106" s="62"/>
      <c r="I106" s="62"/>
      <c r="J106" s="62"/>
      <c r="K106" s="62"/>
      <c r="L106" s="62"/>
      <c r="M106" s="62"/>
      <c r="N106" s="62"/>
      <c r="O106" s="62"/>
      <c r="P106" s="62"/>
      <c r="Q106" s="62"/>
    </row>
    <row r="107">
      <c r="A107" s="62"/>
      <c r="E107" s="62"/>
      <c r="F107" s="62"/>
      <c r="G107" s="62"/>
      <c r="H107" s="62"/>
      <c r="I107" s="62"/>
      <c r="J107" s="62"/>
      <c r="K107" s="62"/>
      <c r="L107" s="62"/>
      <c r="M107" s="62"/>
      <c r="N107" s="62"/>
      <c r="O107" s="62"/>
      <c r="P107" s="62"/>
      <c r="Q107" s="62"/>
    </row>
    <row r="108">
      <c r="A108" s="62"/>
      <c r="E108" s="62"/>
      <c r="F108" s="62"/>
      <c r="G108" s="62"/>
      <c r="H108" s="62"/>
      <c r="I108" s="62"/>
      <c r="J108" s="62"/>
      <c r="K108" s="62"/>
      <c r="L108" s="62"/>
      <c r="M108" s="62"/>
      <c r="N108" s="62"/>
      <c r="O108" s="62"/>
      <c r="P108" s="62"/>
      <c r="Q108" s="62"/>
    </row>
    <row r="109">
      <c r="A109" s="62"/>
      <c r="E109" s="62"/>
      <c r="F109" s="62"/>
      <c r="G109" s="62"/>
      <c r="H109" s="62"/>
      <c r="I109" s="62"/>
      <c r="J109" s="62"/>
      <c r="K109" s="62"/>
      <c r="L109" s="62"/>
      <c r="M109" s="62"/>
      <c r="N109" s="62"/>
      <c r="O109" s="62"/>
      <c r="P109" s="62"/>
      <c r="Q109" s="62"/>
    </row>
    <row r="110">
      <c r="A110" s="62"/>
      <c r="E110" s="62"/>
      <c r="F110" s="62"/>
      <c r="G110" s="62"/>
      <c r="H110" s="62"/>
      <c r="I110" s="62"/>
      <c r="J110" s="62"/>
      <c r="K110" s="62"/>
      <c r="L110" s="62"/>
      <c r="M110" s="62"/>
      <c r="N110" s="62"/>
      <c r="O110" s="62"/>
      <c r="P110" s="62"/>
      <c r="Q110" s="62"/>
    </row>
    <row r="111">
      <c r="A111" s="62"/>
      <c r="E111" s="62"/>
      <c r="F111" s="62"/>
      <c r="G111" s="62"/>
      <c r="H111" s="62"/>
      <c r="I111" s="62"/>
      <c r="J111" s="62"/>
      <c r="K111" s="62"/>
      <c r="L111" s="62"/>
      <c r="M111" s="62"/>
      <c r="N111" s="62"/>
      <c r="O111" s="62"/>
      <c r="P111" s="62"/>
      <c r="Q111" s="62"/>
    </row>
    <row r="112">
      <c r="A112" s="62"/>
      <c r="E112" s="62"/>
      <c r="F112" s="62"/>
      <c r="G112" s="62"/>
      <c r="H112" s="62"/>
      <c r="I112" s="62"/>
      <c r="J112" s="62"/>
      <c r="K112" s="62"/>
      <c r="L112" s="62"/>
      <c r="M112" s="62"/>
      <c r="N112" s="62"/>
      <c r="O112" s="62"/>
      <c r="P112" s="62"/>
      <c r="Q112" s="62"/>
    </row>
    <row r="113">
      <c r="A113" s="62"/>
      <c r="E113" s="62"/>
      <c r="F113" s="62"/>
      <c r="G113" s="62"/>
      <c r="H113" s="62"/>
      <c r="I113" s="62"/>
      <c r="J113" s="62"/>
      <c r="K113" s="62"/>
      <c r="L113" s="62"/>
      <c r="M113" s="62"/>
      <c r="N113" s="62"/>
      <c r="O113" s="62"/>
      <c r="P113" s="62"/>
      <c r="Q113" s="62"/>
    </row>
    <row r="114">
      <c r="A114" s="62"/>
      <c r="E114" s="62"/>
      <c r="F114" s="62"/>
      <c r="G114" s="62"/>
      <c r="H114" s="62"/>
      <c r="I114" s="62"/>
      <c r="J114" s="62"/>
      <c r="K114" s="62"/>
      <c r="L114" s="62"/>
      <c r="M114" s="62"/>
      <c r="N114" s="62"/>
      <c r="O114" s="62"/>
      <c r="P114" s="62"/>
      <c r="Q114" s="62"/>
    </row>
    <row r="115">
      <c r="A115" s="62"/>
      <c r="E115" s="62"/>
      <c r="F115" s="62"/>
      <c r="G115" s="62"/>
      <c r="H115" s="62"/>
      <c r="I115" s="62"/>
      <c r="J115" s="62"/>
      <c r="K115" s="62"/>
      <c r="L115" s="62"/>
      <c r="M115" s="62"/>
      <c r="N115" s="62"/>
      <c r="O115" s="62"/>
      <c r="P115" s="62"/>
      <c r="Q115" s="62"/>
    </row>
    <row r="116">
      <c r="A116" s="62"/>
      <c r="E116" s="62"/>
      <c r="F116" s="62"/>
      <c r="G116" s="62"/>
      <c r="H116" s="62"/>
      <c r="I116" s="62"/>
      <c r="J116" s="62"/>
      <c r="K116" s="62"/>
      <c r="L116" s="62"/>
      <c r="M116" s="62"/>
      <c r="N116" s="62"/>
      <c r="O116" s="62"/>
      <c r="P116" s="62"/>
      <c r="Q116" s="62"/>
    </row>
    <row r="117">
      <c r="A117" s="62"/>
      <c r="E117" s="62"/>
      <c r="F117" s="62"/>
      <c r="G117" s="62"/>
      <c r="H117" s="62"/>
      <c r="I117" s="62"/>
      <c r="J117" s="62"/>
      <c r="K117" s="62"/>
      <c r="L117" s="62"/>
      <c r="M117" s="62"/>
      <c r="N117" s="62"/>
      <c r="O117" s="62"/>
      <c r="P117" s="62"/>
      <c r="Q117" s="62"/>
    </row>
    <row r="118">
      <c r="A118" s="62"/>
      <c r="E118" s="62"/>
      <c r="F118" s="62"/>
      <c r="G118" s="62"/>
      <c r="H118" s="62"/>
      <c r="I118" s="62"/>
      <c r="J118" s="62"/>
      <c r="K118" s="62"/>
      <c r="L118" s="62"/>
      <c r="M118" s="62"/>
      <c r="N118" s="62"/>
      <c r="O118" s="62"/>
      <c r="P118" s="62"/>
      <c r="Q118" s="62"/>
    </row>
    <row r="119">
      <c r="A119" s="62"/>
      <c r="E119" s="62"/>
      <c r="F119" s="62"/>
      <c r="G119" s="62"/>
      <c r="H119" s="62"/>
      <c r="I119" s="62"/>
      <c r="J119" s="62"/>
      <c r="K119" s="62"/>
      <c r="L119" s="62"/>
      <c r="M119" s="62"/>
      <c r="N119" s="62"/>
      <c r="O119" s="62"/>
      <c r="P119" s="62"/>
      <c r="Q119" s="62"/>
    </row>
    <row r="120">
      <c r="A120" s="62"/>
      <c r="E120" s="62"/>
      <c r="F120" s="62"/>
      <c r="G120" s="62"/>
      <c r="H120" s="62"/>
      <c r="I120" s="62"/>
      <c r="J120" s="62"/>
      <c r="K120" s="62"/>
      <c r="L120" s="62"/>
      <c r="M120" s="62"/>
      <c r="N120" s="62"/>
      <c r="O120" s="62"/>
      <c r="P120" s="62"/>
      <c r="Q120" s="62"/>
    </row>
    <row r="121">
      <c r="A121" s="62"/>
      <c r="E121" s="62"/>
      <c r="F121" s="62"/>
      <c r="G121" s="62"/>
      <c r="H121" s="62"/>
      <c r="I121" s="62"/>
      <c r="J121" s="62"/>
      <c r="K121" s="62"/>
      <c r="L121" s="62"/>
      <c r="M121" s="62"/>
      <c r="N121" s="62"/>
      <c r="O121" s="62"/>
      <c r="P121" s="62"/>
      <c r="Q121" s="62"/>
    </row>
    <row r="122">
      <c r="A122" s="62"/>
      <c r="E122" s="62"/>
      <c r="F122" s="62"/>
      <c r="G122" s="62"/>
      <c r="H122" s="62"/>
      <c r="I122" s="62"/>
      <c r="J122" s="62"/>
      <c r="K122" s="62"/>
      <c r="L122" s="62"/>
      <c r="M122" s="62"/>
      <c r="N122" s="62"/>
      <c r="O122" s="62"/>
      <c r="P122" s="62"/>
      <c r="Q122" s="62"/>
    </row>
    <row r="123">
      <c r="A123" s="62"/>
      <c r="E123" s="62"/>
      <c r="F123" s="62"/>
      <c r="G123" s="62"/>
      <c r="H123" s="62"/>
      <c r="I123" s="62"/>
      <c r="J123" s="62"/>
      <c r="K123" s="62"/>
      <c r="L123" s="62"/>
      <c r="M123" s="62"/>
      <c r="N123" s="62"/>
      <c r="O123" s="62"/>
      <c r="P123" s="62"/>
      <c r="Q123" s="62"/>
    </row>
    <row r="124">
      <c r="A124" s="62"/>
      <c r="E124" s="62"/>
      <c r="F124" s="62"/>
      <c r="G124" s="62"/>
      <c r="H124" s="62"/>
      <c r="I124" s="62"/>
      <c r="J124" s="62"/>
      <c r="K124" s="62"/>
      <c r="L124" s="62"/>
      <c r="M124" s="62"/>
      <c r="N124" s="62"/>
      <c r="O124" s="62"/>
      <c r="P124" s="62"/>
      <c r="Q124" s="62"/>
    </row>
    <row r="125">
      <c r="A125" s="62"/>
      <c r="E125" s="62"/>
      <c r="F125" s="62"/>
      <c r="G125" s="62"/>
      <c r="H125" s="62"/>
      <c r="I125" s="62"/>
      <c r="J125" s="62"/>
      <c r="K125" s="62"/>
      <c r="L125" s="62"/>
      <c r="M125" s="62"/>
      <c r="N125" s="62"/>
      <c r="O125" s="62"/>
      <c r="P125" s="62"/>
      <c r="Q125" s="62"/>
    </row>
    <row r="126">
      <c r="A126" s="62"/>
      <c r="E126" s="62"/>
      <c r="F126" s="62"/>
      <c r="G126" s="62"/>
      <c r="H126" s="62"/>
      <c r="I126" s="62"/>
      <c r="J126" s="62"/>
      <c r="K126" s="62"/>
      <c r="L126" s="62"/>
      <c r="M126" s="62"/>
      <c r="N126" s="62"/>
      <c r="O126" s="62"/>
      <c r="P126" s="62"/>
      <c r="Q126" s="62"/>
    </row>
    <row r="127">
      <c r="A127" s="62"/>
      <c r="E127" s="62"/>
      <c r="F127" s="62"/>
      <c r="G127" s="62"/>
      <c r="H127" s="62"/>
      <c r="I127" s="62"/>
      <c r="J127" s="62"/>
      <c r="K127" s="62"/>
      <c r="L127" s="62"/>
      <c r="M127" s="62"/>
      <c r="N127" s="62"/>
      <c r="O127" s="62"/>
      <c r="P127" s="62"/>
      <c r="Q127" s="62"/>
    </row>
    <row r="128">
      <c r="A128" s="62"/>
      <c r="E128" s="62"/>
      <c r="F128" s="62"/>
      <c r="G128" s="62"/>
      <c r="H128" s="62"/>
      <c r="I128" s="62"/>
      <c r="J128" s="62"/>
      <c r="K128" s="62"/>
      <c r="L128" s="62"/>
      <c r="M128" s="62"/>
      <c r="N128" s="62"/>
      <c r="O128" s="62"/>
      <c r="P128" s="62"/>
      <c r="Q128" s="62"/>
    </row>
    <row r="129">
      <c r="A129" s="62"/>
      <c r="E129" s="62"/>
      <c r="F129" s="62"/>
      <c r="G129" s="62"/>
      <c r="H129" s="62"/>
      <c r="I129" s="62"/>
      <c r="J129" s="62"/>
      <c r="K129" s="62"/>
      <c r="L129" s="62"/>
      <c r="M129" s="62"/>
      <c r="N129" s="62"/>
      <c r="O129" s="62"/>
      <c r="P129" s="62"/>
      <c r="Q129" s="62"/>
    </row>
    <row r="130">
      <c r="A130" s="62"/>
      <c r="E130" s="62"/>
      <c r="F130" s="62"/>
      <c r="G130" s="62"/>
      <c r="H130" s="62"/>
      <c r="I130" s="62"/>
      <c r="J130" s="62"/>
      <c r="K130" s="62"/>
      <c r="L130" s="62"/>
      <c r="M130" s="62"/>
      <c r="N130" s="62"/>
      <c r="O130" s="62"/>
      <c r="P130" s="62"/>
      <c r="Q130" s="62"/>
    </row>
    <row r="131">
      <c r="A131" s="62"/>
      <c r="E131" s="62"/>
      <c r="F131" s="62"/>
      <c r="G131" s="62"/>
      <c r="H131" s="62"/>
      <c r="I131" s="62"/>
      <c r="J131" s="62"/>
      <c r="K131" s="62"/>
      <c r="L131" s="62"/>
      <c r="M131" s="62"/>
      <c r="N131" s="62"/>
      <c r="O131" s="62"/>
      <c r="P131" s="62"/>
      <c r="Q131" s="62"/>
    </row>
    <row r="132">
      <c r="A132" s="62"/>
      <c r="E132" s="62"/>
      <c r="F132" s="62"/>
      <c r="G132" s="62"/>
      <c r="H132" s="62"/>
      <c r="I132" s="62"/>
      <c r="J132" s="62"/>
      <c r="K132" s="62"/>
      <c r="L132" s="62"/>
      <c r="M132" s="62"/>
      <c r="N132" s="62"/>
      <c r="O132" s="62"/>
      <c r="P132" s="62"/>
      <c r="Q132" s="62"/>
    </row>
    <row r="133">
      <c r="A133" s="62"/>
      <c r="E133" s="62"/>
      <c r="F133" s="62"/>
      <c r="G133" s="62"/>
      <c r="H133" s="62"/>
      <c r="I133" s="62"/>
      <c r="J133" s="62"/>
      <c r="K133" s="62"/>
      <c r="L133" s="62"/>
      <c r="M133" s="62"/>
      <c r="N133" s="62"/>
      <c r="O133" s="62"/>
      <c r="P133" s="62"/>
      <c r="Q133" s="62"/>
    </row>
    <row r="134">
      <c r="A134" s="62"/>
      <c r="E134" s="62"/>
      <c r="F134" s="62"/>
      <c r="G134" s="62"/>
      <c r="H134" s="62"/>
      <c r="I134" s="62"/>
      <c r="J134" s="62"/>
      <c r="K134" s="62"/>
      <c r="L134" s="62"/>
      <c r="M134" s="62"/>
      <c r="N134" s="62"/>
      <c r="O134" s="62"/>
      <c r="P134" s="62"/>
      <c r="Q134" s="62"/>
    </row>
    <row r="135">
      <c r="A135" s="62"/>
      <c r="E135" s="62"/>
      <c r="F135" s="62"/>
      <c r="G135" s="62"/>
      <c r="H135" s="62"/>
      <c r="I135" s="62"/>
      <c r="J135" s="62"/>
      <c r="K135" s="62"/>
      <c r="L135" s="62"/>
      <c r="M135" s="62"/>
      <c r="N135" s="62"/>
      <c r="O135" s="62"/>
      <c r="P135" s="62"/>
      <c r="Q135" s="62"/>
    </row>
    <row r="136">
      <c r="A136" s="62"/>
      <c r="E136" s="62"/>
      <c r="F136" s="62"/>
      <c r="G136" s="62"/>
      <c r="H136" s="62"/>
      <c r="I136" s="62"/>
      <c r="J136" s="62"/>
      <c r="K136" s="62"/>
      <c r="L136" s="62"/>
      <c r="M136" s="62"/>
      <c r="N136" s="62"/>
      <c r="O136" s="62"/>
      <c r="P136" s="62"/>
      <c r="Q136" s="62"/>
    </row>
    <row r="137">
      <c r="A137" s="62"/>
      <c r="E137" s="62"/>
      <c r="F137" s="62"/>
      <c r="G137" s="62"/>
      <c r="H137" s="62"/>
      <c r="I137" s="62"/>
      <c r="J137" s="62"/>
      <c r="K137" s="62"/>
      <c r="L137" s="62"/>
      <c r="M137" s="62"/>
      <c r="N137" s="62"/>
      <c r="O137" s="62"/>
      <c r="P137" s="62"/>
      <c r="Q137" s="62"/>
    </row>
    <row r="138">
      <c r="A138" s="62"/>
      <c r="E138" s="62"/>
      <c r="F138" s="62"/>
      <c r="G138" s="62"/>
      <c r="H138" s="62"/>
      <c r="I138" s="62"/>
      <c r="J138" s="62"/>
      <c r="K138" s="62"/>
      <c r="L138" s="62"/>
      <c r="M138" s="62"/>
      <c r="N138" s="62"/>
      <c r="O138" s="62"/>
      <c r="P138" s="62"/>
      <c r="Q138" s="62"/>
    </row>
    <row r="139">
      <c r="A139" s="62"/>
      <c r="E139" s="62"/>
      <c r="F139" s="62"/>
      <c r="G139" s="62"/>
      <c r="H139" s="62"/>
      <c r="I139" s="62"/>
      <c r="J139" s="62"/>
      <c r="K139" s="62"/>
      <c r="L139" s="62"/>
      <c r="M139" s="62"/>
      <c r="N139" s="62"/>
      <c r="O139" s="62"/>
      <c r="P139" s="62"/>
      <c r="Q139" s="62"/>
    </row>
    <row r="140">
      <c r="A140" s="62"/>
      <c r="E140" s="62"/>
      <c r="F140" s="62"/>
      <c r="G140" s="62"/>
      <c r="H140" s="62"/>
      <c r="I140" s="62"/>
      <c r="J140" s="62"/>
      <c r="K140" s="62"/>
      <c r="L140" s="62"/>
      <c r="M140" s="62"/>
      <c r="N140" s="62"/>
      <c r="O140" s="62"/>
      <c r="P140" s="62"/>
      <c r="Q140" s="62"/>
    </row>
    <row r="141">
      <c r="A141" s="62"/>
      <c r="E141" s="62"/>
      <c r="F141" s="62"/>
      <c r="G141" s="62"/>
      <c r="H141" s="62"/>
      <c r="I141" s="62"/>
      <c r="J141" s="62"/>
      <c r="K141" s="62"/>
      <c r="L141" s="62"/>
      <c r="M141" s="62"/>
      <c r="N141" s="62"/>
      <c r="O141" s="62"/>
      <c r="P141" s="62"/>
      <c r="Q141" s="62"/>
    </row>
    <row r="142">
      <c r="A142" s="62"/>
      <c r="E142" s="62"/>
      <c r="F142" s="62"/>
      <c r="G142" s="62"/>
      <c r="H142" s="62"/>
      <c r="I142" s="62"/>
      <c r="J142" s="62"/>
      <c r="K142" s="62"/>
      <c r="L142" s="62"/>
      <c r="M142" s="62"/>
      <c r="N142" s="62"/>
      <c r="O142" s="62"/>
      <c r="P142" s="62"/>
      <c r="Q142" s="62"/>
    </row>
    <row r="143">
      <c r="A143" s="62"/>
      <c r="E143" s="62"/>
      <c r="F143" s="62"/>
      <c r="G143" s="62"/>
      <c r="H143" s="62"/>
      <c r="I143" s="62"/>
      <c r="J143" s="62"/>
      <c r="K143" s="62"/>
      <c r="L143" s="62"/>
      <c r="M143" s="62"/>
      <c r="N143" s="62"/>
      <c r="O143" s="62"/>
      <c r="P143" s="62"/>
      <c r="Q143" s="62"/>
    </row>
    <row r="144">
      <c r="A144" s="62"/>
      <c r="E144" s="62"/>
      <c r="F144" s="62"/>
      <c r="G144" s="62"/>
      <c r="H144" s="62"/>
      <c r="I144" s="62"/>
      <c r="J144" s="62"/>
      <c r="K144" s="62"/>
      <c r="L144" s="62"/>
      <c r="M144" s="62"/>
      <c r="N144" s="62"/>
      <c r="O144" s="62"/>
      <c r="P144" s="62"/>
      <c r="Q144" s="62"/>
    </row>
    <row r="145">
      <c r="A145" s="62"/>
      <c r="E145" s="62"/>
      <c r="F145" s="62"/>
      <c r="G145" s="62"/>
      <c r="H145" s="62"/>
      <c r="I145" s="62"/>
      <c r="J145" s="62"/>
      <c r="K145" s="62"/>
      <c r="L145" s="62"/>
      <c r="M145" s="62"/>
      <c r="N145" s="62"/>
      <c r="O145" s="62"/>
      <c r="P145" s="62"/>
      <c r="Q145" s="62"/>
    </row>
    <row r="146">
      <c r="A146" s="62"/>
      <c r="E146" s="62"/>
      <c r="F146" s="62"/>
      <c r="G146" s="62"/>
      <c r="H146" s="62"/>
      <c r="I146" s="62"/>
      <c r="J146" s="62"/>
      <c r="K146" s="62"/>
      <c r="L146" s="62"/>
      <c r="M146" s="62"/>
      <c r="N146" s="62"/>
      <c r="O146" s="62"/>
      <c r="P146" s="62"/>
      <c r="Q146" s="62"/>
    </row>
    <row r="147">
      <c r="A147" s="62"/>
      <c r="E147" s="62"/>
      <c r="F147" s="62"/>
      <c r="G147" s="62"/>
      <c r="H147" s="62"/>
      <c r="I147" s="62"/>
      <c r="J147" s="62"/>
      <c r="K147" s="62"/>
      <c r="L147" s="62"/>
      <c r="M147" s="62"/>
      <c r="N147" s="62"/>
      <c r="O147" s="62"/>
      <c r="P147" s="62"/>
      <c r="Q147" s="62"/>
    </row>
    <row r="148">
      <c r="A148" s="62"/>
      <c r="E148" s="62"/>
      <c r="F148" s="62"/>
      <c r="G148" s="62"/>
      <c r="H148" s="62"/>
      <c r="I148" s="62"/>
      <c r="J148" s="62"/>
      <c r="K148" s="62"/>
      <c r="L148" s="62"/>
      <c r="M148" s="62"/>
      <c r="N148" s="62"/>
      <c r="O148" s="62"/>
      <c r="P148" s="62"/>
      <c r="Q148" s="62"/>
    </row>
    <row r="149">
      <c r="A149" s="62"/>
      <c r="E149" s="62"/>
      <c r="F149" s="62"/>
      <c r="G149" s="62"/>
      <c r="H149" s="62"/>
      <c r="I149" s="62"/>
      <c r="J149" s="62"/>
      <c r="K149" s="62"/>
      <c r="L149" s="62"/>
      <c r="M149" s="62"/>
      <c r="N149" s="62"/>
      <c r="O149" s="62"/>
      <c r="P149" s="62"/>
      <c r="Q149" s="62"/>
    </row>
    <row r="150">
      <c r="A150" s="62"/>
      <c r="E150" s="62"/>
      <c r="F150" s="62"/>
      <c r="G150" s="62"/>
      <c r="H150" s="62"/>
      <c r="I150" s="62"/>
      <c r="J150" s="62"/>
      <c r="K150" s="62"/>
      <c r="L150" s="62"/>
      <c r="M150" s="62"/>
      <c r="N150" s="62"/>
      <c r="O150" s="62"/>
      <c r="P150" s="62"/>
      <c r="Q150" s="62"/>
    </row>
    <row r="151">
      <c r="A151" s="62"/>
      <c r="E151" s="62"/>
      <c r="F151" s="62"/>
      <c r="G151" s="62"/>
      <c r="H151" s="62"/>
      <c r="I151" s="62"/>
      <c r="J151" s="62"/>
      <c r="K151" s="62"/>
      <c r="L151" s="62"/>
      <c r="M151" s="62"/>
      <c r="N151" s="62"/>
      <c r="O151" s="62"/>
      <c r="P151" s="62"/>
      <c r="Q151" s="62"/>
    </row>
    <row r="152">
      <c r="A152" s="62"/>
      <c r="E152" s="62"/>
      <c r="F152" s="62"/>
      <c r="G152" s="62"/>
      <c r="H152" s="62"/>
      <c r="I152" s="62"/>
      <c r="J152" s="62"/>
      <c r="K152" s="62"/>
      <c r="L152" s="62"/>
      <c r="M152" s="62"/>
      <c r="N152" s="62"/>
      <c r="O152" s="62"/>
      <c r="P152" s="62"/>
      <c r="Q152" s="62"/>
    </row>
    <row r="153">
      <c r="A153" s="62"/>
      <c r="E153" s="62"/>
      <c r="F153" s="62"/>
      <c r="G153" s="62"/>
      <c r="H153" s="62"/>
      <c r="I153" s="62"/>
      <c r="J153" s="62"/>
      <c r="K153" s="62"/>
      <c r="L153" s="62"/>
      <c r="M153" s="62"/>
      <c r="N153" s="62"/>
      <c r="O153" s="62"/>
      <c r="P153" s="62"/>
      <c r="Q153" s="62"/>
    </row>
    <row r="154">
      <c r="A154" s="62"/>
      <c r="E154" s="62"/>
      <c r="F154" s="62"/>
      <c r="G154" s="62"/>
      <c r="H154" s="62"/>
      <c r="I154" s="62"/>
      <c r="J154" s="62"/>
      <c r="K154" s="62"/>
      <c r="L154" s="62"/>
      <c r="M154" s="62"/>
      <c r="N154" s="62"/>
      <c r="O154" s="62"/>
      <c r="P154" s="62"/>
      <c r="Q154" s="62"/>
    </row>
    <row r="155">
      <c r="A155" s="62"/>
      <c r="E155" s="62"/>
      <c r="F155" s="62"/>
      <c r="G155" s="62"/>
      <c r="H155" s="62"/>
      <c r="I155" s="62"/>
      <c r="J155" s="62"/>
      <c r="K155" s="62"/>
      <c r="L155" s="62"/>
      <c r="M155" s="62"/>
      <c r="N155" s="62"/>
      <c r="O155" s="62"/>
      <c r="P155" s="62"/>
      <c r="Q155" s="62"/>
    </row>
    <row r="156">
      <c r="A156" s="62"/>
      <c r="E156" s="62"/>
      <c r="F156" s="62"/>
      <c r="G156" s="62"/>
      <c r="H156" s="62"/>
      <c r="I156" s="62"/>
      <c r="J156" s="62"/>
      <c r="K156" s="62"/>
      <c r="L156" s="62"/>
      <c r="M156" s="62"/>
      <c r="N156" s="62"/>
      <c r="O156" s="62"/>
      <c r="P156" s="62"/>
      <c r="Q156" s="62"/>
    </row>
    <row r="157">
      <c r="A157" s="62"/>
      <c r="E157" s="62"/>
      <c r="F157" s="62"/>
      <c r="G157" s="62"/>
      <c r="H157" s="62"/>
      <c r="I157" s="62"/>
      <c r="J157" s="62"/>
      <c r="K157" s="62"/>
      <c r="L157" s="62"/>
      <c r="M157" s="62"/>
      <c r="N157" s="62"/>
      <c r="O157" s="62"/>
      <c r="P157" s="62"/>
      <c r="Q157" s="62"/>
    </row>
    <row r="158">
      <c r="A158" s="62"/>
      <c r="E158" s="62"/>
      <c r="F158" s="62"/>
      <c r="G158" s="62"/>
      <c r="H158" s="62"/>
      <c r="I158" s="62"/>
      <c r="J158" s="62"/>
      <c r="K158" s="62"/>
      <c r="L158" s="62"/>
      <c r="M158" s="62"/>
      <c r="N158" s="62"/>
      <c r="O158" s="62"/>
      <c r="P158" s="62"/>
      <c r="Q158" s="62"/>
    </row>
    <row r="159">
      <c r="A159" s="62"/>
      <c r="E159" s="62"/>
      <c r="F159" s="62"/>
      <c r="G159" s="62"/>
      <c r="H159" s="62"/>
      <c r="I159" s="62"/>
      <c r="J159" s="62"/>
      <c r="K159" s="62"/>
      <c r="L159" s="62"/>
      <c r="M159" s="62"/>
      <c r="N159" s="62"/>
      <c r="O159" s="62"/>
      <c r="P159" s="62"/>
      <c r="Q159" s="62"/>
    </row>
    <row r="160">
      <c r="A160" s="62"/>
      <c r="E160" s="62"/>
      <c r="F160" s="62"/>
      <c r="G160" s="62"/>
      <c r="H160" s="62"/>
      <c r="I160" s="62"/>
      <c r="J160" s="62"/>
      <c r="K160" s="62"/>
      <c r="L160" s="62"/>
      <c r="M160" s="62"/>
      <c r="N160" s="62"/>
      <c r="O160" s="62"/>
      <c r="P160" s="62"/>
      <c r="Q160" s="62"/>
    </row>
    <row r="161">
      <c r="A161" s="62"/>
      <c r="E161" s="62"/>
      <c r="F161" s="62"/>
      <c r="G161" s="62"/>
      <c r="H161" s="62"/>
      <c r="I161" s="62"/>
      <c r="J161" s="62"/>
      <c r="K161" s="62"/>
      <c r="L161" s="62"/>
      <c r="M161" s="62"/>
      <c r="N161" s="62"/>
      <c r="O161" s="62"/>
      <c r="P161" s="62"/>
      <c r="Q161" s="62"/>
    </row>
    <row r="162">
      <c r="A162" s="62"/>
      <c r="E162" s="62"/>
      <c r="F162" s="62"/>
      <c r="G162" s="62"/>
      <c r="H162" s="62"/>
      <c r="I162" s="62"/>
      <c r="J162" s="62"/>
      <c r="K162" s="62"/>
      <c r="L162" s="62"/>
      <c r="M162" s="62"/>
      <c r="N162" s="62"/>
      <c r="O162" s="62"/>
      <c r="P162" s="62"/>
      <c r="Q162" s="62"/>
    </row>
    <row r="163">
      <c r="A163" s="62"/>
      <c r="E163" s="62"/>
      <c r="F163" s="62"/>
      <c r="G163" s="62"/>
      <c r="H163" s="62"/>
      <c r="I163" s="62"/>
      <c r="J163" s="62"/>
      <c r="K163" s="62"/>
      <c r="L163" s="62"/>
      <c r="M163" s="62"/>
      <c r="N163" s="62"/>
      <c r="O163" s="62"/>
      <c r="P163" s="62"/>
      <c r="Q163" s="62"/>
    </row>
    <row r="164">
      <c r="A164" s="62"/>
      <c r="E164" s="62"/>
      <c r="F164" s="62"/>
      <c r="G164" s="62"/>
      <c r="H164" s="62"/>
      <c r="I164" s="62"/>
      <c r="J164" s="62"/>
      <c r="K164" s="62"/>
      <c r="L164" s="62"/>
      <c r="M164" s="62"/>
      <c r="N164" s="62"/>
      <c r="O164" s="62"/>
      <c r="P164" s="62"/>
      <c r="Q164" s="62"/>
    </row>
    <row r="165">
      <c r="A165" s="62"/>
      <c r="E165" s="62"/>
      <c r="F165" s="62"/>
      <c r="G165" s="62"/>
      <c r="H165" s="62"/>
      <c r="I165" s="62"/>
      <c r="J165" s="62"/>
      <c r="K165" s="62"/>
      <c r="L165" s="62"/>
      <c r="M165" s="62"/>
      <c r="N165" s="62"/>
      <c r="O165" s="62"/>
      <c r="P165" s="62"/>
      <c r="Q165" s="62"/>
    </row>
    <row r="166">
      <c r="A166" s="62"/>
      <c r="E166" s="62"/>
      <c r="F166" s="62"/>
      <c r="G166" s="62"/>
      <c r="H166" s="62"/>
      <c r="I166" s="62"/>
      <c r="J166" s="62"/>
      <c r="K166" s="62"/>
      <c r="L166" s="62"/>
      <c r="M166" s="62"/>
      <c r="N166" s="62"/>
      <c r="O166" s="62"/>
      <c r="P166" s="62"/>
      <c r="Q166" s="62"/>
    </row>
    <row r="167">
      <c r="A167" s="62"/>
      <c r="E167" s="62"/>
      <c r="F167" s="62"/>
      <c r="G167" s="62"/>
      <c r="H167" s="62"/>
      <c r="I167" s="62"/>
      <c r="J167" s="62"/>
      <c r="K167" s="62"/>
      <c r="L167" s="62"/>
      <c r="M167" s="62"/>
      <c r="N167" s="62"/>
      <c r="O167" s="62"/>
      <c r="P167" s="62"/>
      <c r="Q167" s="62"/>
    </row>
    <row r="168">
      <c r="A168" s="62"/>
      <c r="E168" s="62"/>
      <c r="F168" s="62"/>
      <c r="G168" s="62"/>
      <c r="H168" s="62"/>
      <c r="I168" s="62"/>
      <c r="J168" s="62"/>
      <c r="K168" s="62"/>
      <c r="L168" s="62"/>
      <c r="M168" s="62"/>
      <c r="N168" s="62"/>
      <c r="O168" s="62"/>
      <c r="P168" s="62"/>
      <c r="Q168" s="62"/>
    </row>
    <row r="169">
      <c r="A169" s="62"/>
      <c r="E169" s="62"/>
      <c r="F169" s="62"/>
      <c r="G169" s="62"/>
      <c r="H169" s="62"/>
      <c r="I169" s="62"/>
      <c r="J169" s="62"/>
      <c r="K169" s="62"/>
      <c r="L169" s="62"/>
      <c r="M169" s="62"/>
      <c r="N169" s="62"/>
      <c r="O169" s="62"/>
      <c r="P169" s="62"/>
      <c r="Q169" s="62"/>
    </row>
    <row r="170">
      <c r="A170" s="62"/>
      <c r="E170" s="62"/>
      <c r="F170" s="62"/>
      <c r="G170" s="62"/>
      <c r="H170" s="62"/>
      <c r="I170" s="62"/>
      <c r="J170" s="62"/>
      <c r="K170" s="62"/>
      <c r="L170" s="62"/>
      <c r="M170" s="62"/>
      <c r="N170" s="62"/>
      <c r="O170" s="62"/>
      <c r="P170" s="62"/>
      <c r="Q170" s="62"/>
    </row>
    <row r="171">
      <c r="A171" s="62"/>
      <c r="E171" s="62"/>
      <c r="F171" s="62"/>
      <c r="G171" s="62"/>
      <c r="H171" s="62"/>
      <c r="I171" s="62"/>
      <c r="J171" s="62"/>
      <c r="K171" s="62"/>
      <c r="L171" s="62"/>
      <c r="M171" s="62"/>
      <c r="N171" s="62"/>
      <c r="O171" s="62"/>
      <c r="P171" s="62"/>
      <c r="Q171" s="62"/>
    </row>
    <row r="172">
      <c r="A172" s="62"/>
      <c r="E172" s="62"/>
      <c r="F172" s="62"/>
      <c r="G172" s="62"/>
      <c r="H172" s="62"/>
      <c r="I172" s="62"/>
      <c r="J172" s="62"/>
      <c r="K172" s="62"/>
      <c r="L172" s="62"/>
      <c r="M172" s="62"/>
      <c r="N172" s="62"/>
      <c r="O172" s="62"/>
      <c r="P172" s="62"/>
      <c r="Q172" s="62"/>
    </row>
    <row r="173">
      <c r="A173" s="62"/>
      <c r="E173" s="62"/>
      <c r="F173" s="62"/>
      <c r="G173" s="62"/>
      <c r="H173" s="62"/>
      <c r="I173" s="62"/>
      <c r="J173" s="62"/>
      <c r="K173" s="62"/>
      <c r="L173" s="62"/>
      <c r="M173" s="62"/>
      <c r="N173" s="62"/>
      <c r="O173" s="62"/>
      <c r="P173" s="62"/>
      <c r="Q173" s="62"/>
    </row>
    <row r="174">
      <c r="A174" s="62"/>
      <c r="E174" s="62"/>
      <c r="F174" s="62"/>
      <c r="G174" s="62"/>
      <c r="H174" s="62"/>
      <c r="I174" s="62"/>
      <c r="J174" s="62"/>
      <c r="K174" s="62"/>
      <c r="L174" s="62"/>
      <c r="M174" s="62"/>
      <c r="N174" s="62"/>
      <c r="O174" s="62"/>
      <c r="P174" s="62"/>
      <c r="Q174" s="62"/>
    </row>
    <row r="175">
      <c r="A175" s="62"/>
      <c r="E175" s="62"/>
      <c r="F175" s="62"/>
      <c r="G175" s="62"/>
      <c r="H175" s="62"/>
      <c r="I175" s="62"/>
      <c r="J175" s="62"/>
      <c r="K175" s="62"/>
      <c r="L175" s="62"/>
      <c r="M175" s="62"/>
      <c r="N175" s="62"/>
      <c r="O175" s="62"/>
      <c r="P175" s="62"/>
      <c r="Q175" s="62"/>
    </row>
    <row r="176">
      <c r="A176" s="62"/>
      <c r="E176" s="62"/>
      <c r="F176" s="62"/>
      <c r="G176" s="62"/>
      <c r="H176" s="62"/>
      <c r="I176" s="62"/>
      <c r="J176" s="62"/>
      <c r="K176" s="62"/>
      <c r="L176" s="62"/>
      <c r="M176" s="62"/>
      <c r="N176" s="62"/>
      <c r="O176" s="62"/>
      <c r="P176" s="62"/>
      <c r="Q176" s="62"/>
    </row>
    <row r="177">
      <c r="A177" s="62"/>
      <c r="E177" s="62"/>
      <c r="F177" s="62"/>
      <c r="G177" s="62"/>
      <c r="H177" s="62"/>
      <c r="I177" s="62"/>
      <c r="J177" s="62"/>
      <c r="K177" s="62"/>
      <c r="L177" s="62"/>
      <c r="M177" s="62"/>
      <c r="N177" s="62"/>
      <c r="O177" s="62"/>
      <c r="P177" s="62"/>
      <c r="Q177" s="62"/>
    </row>
    <row r="178">
      <c r="A178" s="62"/>
      <c r="E178" s="62"/>
      <c r="F178" s="62"/>
      <c r="G178" s="62"/>
      <c r="H178" s="62"/>
      <c r="I178" s="62"/>
      <c r="J178" s="62"/>
      <c r="K178" s="62"/>
      <c r="L178" s="62"/>
      <c r="M178" s="62"/>
      <c r="N178" s="62"/>
      <c r="O178" s="62"/>
      <c r="P178" s="62"/>
      <c r="Q178" s="62"/>
    </row>
    <row r="179">
      <c r="A179" s="62"/>
      <c r="E179" s="62"/>
      <c r="F179" s="62"/>
      <c r="G179" s="62"/>
      <c r="H179" s="62"/>
      <c r="I179" s="62"/>
      <c r="J179" s="62"/>
      <c r="K179" s="62"/>
      <c r="L179" s="62"/>
      <c r="M179" s="62"/>
      <c r="N179" s="62"/>
      <c r="O179" s="62"/>
      <c r="P179" s="62"/>
      <c r="Q179" s="62"/>
    </row>
    <row r="180">
      <c r="A180" s="62"/>
      <c r="E180" s="62"/>
      <c r="F180" s="62"/>
      <c r="G180" s="62"/>
      <c r="H180" s="62"/>
      <c r="I180" s="62"/>
      <c r="J180" s="62"/>
      <c r="K180" s="62"/>
      <c r="L180" s="62"/>
      <c r="M180" s="62"/>
      <c r="N180" s="62"/>
      <c r="O180" s="62"/>
      <c r="P180" s="62"/>
      <c r="Q180" s="62"/>
    </row>
    <row r="181">
      <c r="A181" s="62"/>
      <c r="E181" s="62"/>
      <c r="F181" s="62"/>
      <c r="G181" s="62"/>
      <c r="H181" s="62"/>
      <c r="I181" s="62"/>
      <c r="J181" s="62"/>
      <c r="K181" s="62"/>
      <c r="L181" s="62"/>
      <c r="M181" s="62"/>
      <c r="N181" s="62"/>
      <c r="O181" s="62"/>
      <c r="P181" s="62"/>
      <c r="Q181" s="62"/>
    </row>
    <row r="182">
      <c r="A182" s="62"/>
      <c r="E182" s="62"/>
      <c r="F182" s="62"/>
      <c r="G182" s="62"/>
      <c r="H182" s="62"/>
      <c r="I182" s="62"/>
      <c r="J182" s="62"/>
      <c r="K182" s="62"/>
      <c r="L182" s="62"/>
      <c r="M182" s="62"/>
      <c r="N182" s="62"/>
      <c r="O182" s="62"/>
      <c r="P182" s="62"/>
      <c r="Q182" s="62"/>
    </row>
    <row r="183">
      <c r="A183" s="62"/>
      <c r="E183" s="62"/>
      <c r="F183" s="62"/>
      <c r="G183" s="62"/>
      <c r="H183" s="62"/>
      <c r="I183" s="62"/>
      <c r="J183" s="62"/>
      <c r="K183" s="62"/>
      <c r="L183" s="62"/>
      <c r="M183" s="62"/>
      <c r="N183" s="62"/>
      <c r="O183" s="62"/>
      <c r="P183" s="62"/>
      <c r="Q183" s="62"/>
    </row>
    <row r="184">
      <c r="A184" s="62"/>
      <c r="E184" s="62"/>
      <c r="F184" s="62"/>
      <c r="G184" s="62"/>
      <c r="H184" s="62"/>
      <c r="I184" s="62"/>
      <c r="J184" s="62"/>
      <c r="K184" s="62"/>
      <c r="L184" s="62"/>
      <c r="M184" s="62"/>
      <c r="N184" s="62"/>
      <c r="O184" s="62"/>
      <c r="P184" s="62"/>
      <c r="Q184" s="62"/>
    </row>
    <row r="185">
      <c r="A185" s="62"/>
      <c r="E185" s="62"/>
      <c r="F185" s="62"/>
      <c r="G185" s="62"/>
      <c r="H185" s="62"/>
      <c r="I185" s="62"/>
      <c r="J185" s="62"/>
      <c r="K185" s="62"/>
      <c r="L185" s="62"/>
      <c r="M185" s="62"/>
      <c r="N185" s="62"/>
      <c r="O185" s="62"/>
      <c r="P185" s="62"/>
      <c r="Q185" s="62"/>
    </row>
    <row r="186">
      <c r="A186" s="62"/>
      <c r="E186" s="62"/>
      <c r="F186" s="62"/>
      <c r="G186" s="62"/>
      <c r="H186" s="62"/>
      <c r="I186" s="62"/>
      <c r="J186" s="62"/>
      <c r="K186" s="62"/>
      <c r="L186" s="62"/>
      <c r="M186" s="62"/>
      <c r="N186" s="62"/>
      <c r="O186" s="62"/>
      <c r="P186" s="62"/>
      <c r="Q186" s="62"/>
    </row>
    <row r="187">
      <c r="A187" s="62"/>
      <c r="E187" s="62"/>
      <c r="F187" s="62"/>
      <c r="G187" s="62"/>
      <c r="H187" s="62"/>
      <c r="I187" s="62"/>
      <c r="J187" s="62"/>
      <c r="K187" s="62"/>
      <c r="L187" s="62"/>
      <c r="M187" s="62"/>
      <c r="N187" s="62"/>
      <c r="O187" s="62"/>
      <c r="P187" s="62"/>
      <c r="Q187" s="62"/>
    </row>
    <row r="188">
      <c r="A188" s="62"/>
      <c r="E188" s="62"/>
      <c r="F188" s="62"/>
      <c r="G188" s="62"/>
      <c r="H188" s="62"/>
      <c r="I188" s="62"/>
      <c r="J188" s="62"/>
      <c r="K188" s="62"/>
      <c r="L188" s="62"/>
      <c r="M188" s="62"/>
      <c r="N188" s="62"/>
      <c r="O188" s="62"/>
      <c r="P188" s="62"/>
      <c r="Q188" s="62"/>
    </row>
    <row r="189">
      <c r="A189" s="62"/>
      <c r="E189" s="62"/>
      <c r="F189" s="62"/>
      <c r="G189" s="62"/>
      <c r="H189" s="62"/>
      <c r="I189" s="62"/>
      <c r="J189" s="62"/>
      <c r="K189" s="62"/>
      <c r="L189" s="62"/>
      <c r="M189" s="62"/>
      <c r="N189" s="62"/>
      <c r="O189" s="62"/>
      <c r="P189" s="62"/>
      <c r="Q189" s="62"/>
    </row>
    <row r="190">
      <c r="A190" s="62"/>
      <c r="E190" s="62"/>
      <c r="F190" s="62"/>
      <c r="G190" s="62"/>
      <c r="H190" s="62"/>
      <c r="I190" s="62"/>
      <c r="J190" s="62"/>
      <c r="K190" s="62"/>
      <c r="L190" s="62"/>
      <c r="M190" s="62"/>
      <c r="N190" s="62"/>
      <c r="O190" s="62"/>
      <c r="P190" s="62"/>
      <c r="Q190" s="62"/>
    </row>
    <row r="191">
      <c r="A191" s="62"/>
      <c r="E191" s="62"/>
      <c r="F191" s="62"/>
      <c r="G191" s="62"/>
      <c r="H191" s="62"/>
      <c r="I191" s="62"/>
      <c r="J191" s="62"/>
      <c r="K191" s="62"/>
      <c r="L191" s="62"/>
      <c r="M191" s="62"/>
      <c r="N191" s="62"/>
      <c r="O191" s="62"/>
      <c r="P191" s="62"/>
      <c r="Q191" s="62"/>
    </row>
    <row r="192">
      <c r="A192" s="62"/>
      <c r="E192" s="62"/>
      <c r="F192" s="62"/>
      <c r="G192" s="62"/>
      <c r="H192" s="62"/>
      <c r="I192" s="62"/>
      <c r="J192" s="62"/>
      <c r="K192" s="62"/>
      <c r="L192" s="62"/>
      <c r="M192" s="62"/>
      <c r="N192" s="62"/>
      <c r="O192" s="62"/>
      <c r="P192" s="62"/>
      <c r="Q192" s="62"/>
    </row>
    <row r="193">
      <c r="A193" s="62"/>
      <c r="E193" s="62"/>
      <c r="F193" s="62"/>
      <c r="G193" s="62"/>
      <c r="H193" s="62"/>
      <c r="I193" s="62"/>
      <c r="J193" s="62"/>
      <c r="K193" s="62"/>
      <c r="L193" s="62"/>
      <c r="M193" s="62"/>
      <c r="N193" s="62"/>
      <c r="O193" s="62"/>
      <c r="P193" s="62"/>
      <c r="Q193" s="62"/>
    </row>
    <row r="194">
      <c r="A194" s="62"/>
      <c r="E194" s="62"/>
      <c r="F194" s="62"/>
      <c r="G194" s="62"/>
      <c r="H194" s="62"/>
      <c r="I194" s="62"/>
      <c r="J194" s="62"/>
      <c r="K194" s="62"/>
      <c r="L194" s="62"/>
      <c r="M194" s="62"/>
      <c r="N194" s="62"/>
      <c r="O194" s="62"/>
      <c r="P194" s="62"/>
      <c r="Q194" s="62"/>
    </row>
    <row r="195">
      <c r="A195" s="62"/>
      <c r="E195" s="62"/>
      <c r="F195" s="62"/>
      <c r="G195" s="62"/>
      <c r="H195" s="62"/>
      <c r="I195" s="62"/>
      <c r="J195" s="62"/>
      <c r="K195" s="62"/>
      <c r="L195" s="62"/>
      <c r="M195" s="62"/>
      <c r="N195" s="62"/>
      <c r="O195" s="62"/>
      <c r="P195" s="62"/>
      <c r="Q195" s="62"/>
    </row>
    <row r="196">
      <c r="A196" s="62"/>
      <c r="E196" s="62"/>
      <c r="F196" s="62"/>
      <c r="G196" s="62"/>
      <c r="H196" s="62"/>
      <c r="I196" s="62"/>
      <c r="J196" s="62"/>
      <c r="K196" s="62"/>
      <c r="L196" s="62"/>
      <c r="M196" s="62"/>
      <c r="N196" s="62"/>
      <c r="O196" s="62"/>
      <c r="P196" s="62"/>
      <c r="Q196" s="62"/>
    </row>
    <row r="197">
      <c r="A197" s="62"/>
      <c r="E197" s="62"/>
      <c r="F197" s="62"/>
      <c r="G197" s="62"/>
      <c r="H197" s="62"/>
      <c r="I197" s="62"/>
      <c r="J197" s="62"/>
      <c r="K197" s="62"/>
      <c r="L197" s="62"/>
      <c r="M197" s="62"/>
      <c r="N197" s="62"/>
      <c r="O197" s="62"/>
      <c r="P197" s="62"/>
      <c r="Q197" s="62"/>
    </row>
    <row r="198">
      <c r="A198" s="62"/>
      <c r="E198" s="62"/>
      <c r="F198" s="62"/>
      <c r="G198" s="62"/>
      <c r="H198" s="62"/>
      <c r="I198" s="62"/>
      <c r="J198" s="62"/>
      <c r="K198" s="62"/>
      <c r="L198" s="62"/>
      <c r="M198" s="62"/>
      <c r="N198" s="62"/>
      <c r="O198" s="62"/>
      <c r="P198" s="62"/>
      <c r="Q198" s="62"/>
    </row>
    <row r="199">
      <c r="A199" s="62"/>
      <c r="E199" s="62"/>
      <c r="F199" s="62"/>
      <c r="G199" s="62"/>
      <c r="H199" s="62"/>
      <c r="I199" s="62"/>
      <c r="J199" s="62"/>
      <c r="K199" s="62"/>
      <c r="L199" s="62"/>
      <c r="M199" s="62"/>
      <c r="N199" s="62"/>
      <c r="O199" s="62"/>
      <c r="P199" s="62"/>
      <c r="Q199" s="62"/>
    </row>
    <row r="200">
      <c r="A200" s="62"/>
      <c r="E200" s="62"/>
      <c r="F200" s="62"/>
      <c r="G200" s="62"/>
      <c r="H200" s="62"/>
      <c r="I200" s="62"/>
      <c r="J200" s="62"/>
      <c r="K200" s="62"/>
      <c r="L200" s="62"/>
      <c r="M200" s="62"/>
      <c r="N200" s="62"/>
      <c r="O200" s="62"/>
      <c r="P200" s="62"/>
      <c r="Q200" s="62"/>
    </row>
    <row r="201">
      <c r="A201" s="62"/>
      <c r="E201" s="62"/>
      <c r="F201" s="62"/>
      <c r="G201" s="62"/>
      <c r="H201" s="62"/>
      <c r="I201" s="62"/>
      <c r="J201" s="62"/>
      <c r="K201" s="62"/>
      <c r="L201" s="62"/>
      <c r="M201" s="62"/>
      <c r="N201" s="62"/>
      <c r="O201" s="62"/>
      <c r="P201" s="62"/>
      <c r="Q201" s="62"/>
    </row>
    <row r="202">
      <c r="A202" s="62"/>
      <c r="E202" s="62"/>
      <c r="F202" s="62"/>
      <c r="G202" s="62"/>
      <c r="H202" s="62"/>
      <c r="I202" s="62"/>
      <c r="J202" s="62"/>
      <c r="K202" s="62"/>
      <c r="L202" s="62"/>
      <c r="M202" s="62"/>
      <c r="N202" s="62"/>
      <c r="O202" s="62"/>
      <c r="P202" s="62"/>
      <c r="Q202" s="62"/>
    </row>
    <row r="203">
      <c r="A203" s="62"/>
      <c r="E203" s="62"/>
      <c r="F203" s="62"/>
      <c r="G203" s="62"/>
      <c r="H203" s="62"/>
      <c r="I203" s="62"/>
      <c r="J203" s="62"/>
      <c r="K203" s="62"/>
      <c r="L203" s="62"/>
      <c r="M203" s="62"/>
      <c r="N203" s="62"/>
      <c r="O203" s="62"/>
      <c r="P203" s="62"/>
      <c r="Q203" s="62"/>
    </row>
    <row r="204">
      <c r="A204" s="62"/>
      <c r="E204" s="62"/>
      <c r="F204" s="62"/>
      <c r="G204" s="62"/>
      <c r="H204" s="62"/>
      <c r="I204" s="62"/>
      <c r="J204" s="62"/>
      <c r="K204" s="62"/>
      <c r="L204" s="62"/>
      <c r="M204" s="62"/>
      <c r="N204" s="62"/>
      <c r="O204" s="62"/>
      <c r="P204" s="62"/>
      <c r="Q204" s="62"/>
    </row>
    <row r="205">
      <c r="A205" s="62"/>
      <c r="E205" s="62"/>
      <c r="F205" s="62"/>
      <c r="G205" s="62"/>
      <c r="H205" s="62"/>
      <c r="I205" s="62"/>
      <c r="J205" s="62"/>
      <c r="K205" s="62"/>
      <c r="L205" s="62"/>
      <c r="M205" s="62"/>
      <c r="N205" s="62"/>
      <c r="O205" s="62"/>
      <c r="P205" s="62"/>
      <c r="Q205" s="62"/>
    </row>
    <row r="206">
      <c r="A206" s="62"/>
      <c r="E206" s="62"/>
      <c r="F206" s="62"/>
      <c r="G206" s="62"/>
      <c r="H206" s="62"/>
      <c r="I206" s="62"/>
      <c r="J206" s="62"/>
      <c r="K206" s="62"/>
      <c r="L206" s="62"/>
      <c r="M206" s="62"/>
      <c r="N206" s="62"/>
      <c r="O206" s="62"/>
      <c r="P206" s="62"/>
      <c r="Q206" s="62"/>
    </row>
    <row r="207">
      <c r="A207" s="62"/>
      <c r="E207" s="62"/>
      <c r="F207" s="62"/>
      <c r="G207" s="62"/>
      <c r="H207" s="62"/>
      <c r="I207" s="62"/>
      <c r="J207" s="62"/>
      <c r="K207" s="62"/>
      <c r="L207" s="62"/>
      <c r="M207" s="62"/>
      <c r="N207" s="62"/>
      <c r="O207" s="62"/>
      <c r="P207" s="62"/>
      <c r="Q207" s="62"/>
    </row>
    <row r="208">
      <c r="A208" s="62"/>
      <c r="E208" s="62"/>
      <c r="F208" s="62"/>
      <c r="G208" s="62"/>
      <c r="H208" s="62"/>
      <c r="I208" s="62"/>
      <c r="J208" s="62"/>
      <c r="K208" s="62"/>
      <c r="L208" s="62"/>
      <c r="M208" s="62"/>
      <c r="N208" s="62"/>
      <c r="O208" s="62"/>
      <c r="P208" s="62"/>
      <c r="Q208" s="62"/>
    </row>
    <row r="209">
      <c r="A209" s="62"/>
      <c r="E209" s="62"/>
      <c r="F209" s="62"/>
      <c r="G209" s="62"/>
      <c r="H209" s="62"/>
      <c r="I209" s="62"/>
      <c r="J209" s="62"/>
      <c r="K209" s="62"/>
      <c r="L209" s="62"/>
      <c r="M209" s="62"/>
      <c r="N209" s="62"/>
      <c r="O209" s="62"/>
      <c r="P209" s="62"/>
      <c r="Q209" s="62"/>
    </row>
    <row r="210">
      <c r="A210" s="62"/>
      <c r="E210" s="62"/>
      <c r="F210" s="62"/>
      <c r="G210" s="62"/>
      <c r="H210" s="62"/>
      <c r="I210" s="62"/>
      <c r="J210" s="62"/>
      <c r="K210" s="62"/>
      <c r="L210" s="62"/>
      <c r="M210" s="62"/>
      <c r="N210" s="62"/>
      <c r="O210" s="62"/>
      <c r="P210" s="62"/>
      <c r="Q210" s="62"/>
    </row>
    <row r="211">
      <c r="A211" s="62"/>
      <c r="E211" s="62"/>
      <c r="F211" s="62"/>
      <c r="G211" s="62"/>
      <c r="H211" s="62"/>
      <c r="I211" s="62"/>
      <c r="J211" s="62"/>
      <c r="K211" s="62"/>
      <c r="L211" s="62"/>
      <c r="M211" s="62"/>
      <c r="N211" s="62"/>
      <c r="O211" s="62"/>
      <c r="P211" s="62"/>
      <c r="Q211" s="62"/>
    </row>
    <row r="212">
      <c r="A212" s="62"/>
      <c r="E212" s="62"/>
      <c r="F212" s="62"/>
      <c r="G212" s="62"/>
      <c r="H212" s="62"/>
      <c r="I212" s="62"/>
      <c r="J212" s="62"/>
      <c r="K212" s="62"/>
      <c r="L212" s="62"/>
      <c r="M212" s="62"/>
      <c r="N212" s="62"/>
      <c r="O212" s="62"/>
      <c r="P212" s="62"/>
      <c r="Q212" s="62"/>
    </row>
    <row r="213">
      <c r="A213" s="62"/>
      <c r="E213" s="62"/>
      <c r="F213" s="62"/>
      <c r="G213" s="62"/>
      <c r="H213" s="62"/>
      <c r="I213" s="62"/>
      <c r="J213" s="62"/>
      <c r="K213" s="62"/>
      <c r="L213" s="62"/>
      <c r="M213" s="62"/>
      <c r="N213" s="62"/>
      <c r="O213" s="62"/>
      <c r="P213" s="62"/>
      <c r="Q213" s="62"/>
    </row>
    <row r="214">
      <c r="A214" s="62"/>
      <c r="E214" s="62"/>
      <c r="F214" s="62"/>
      <c r="G214" s="62"/>
      <c r="H214" s="62"/>
      <c r="I214" s="62"/>
      <c r="J214" s="62"/>
      <c r="K214" s="62"/>
      <c r="L214" s="62"/>
      <c r="M214" s="62"/>
      <c r="N214" s="62"/>
      <c r="O214" s="62"/>
      <c r="P214" s="62"/>
      <c r="Q214" s="62"/>
    </row>
    <row r="215">
      <c r="A215" s="62"/>
      <c r="E215" s="62"/>
      <c r="F215" s="62"/>
      <c r="G215" s="62"/>
      <c r="H215" s="62"/>
      <c r="I215" s="62"/>
      <c r="J215" s="62"/>
      <c r="K215" s="62"/>
      <c r="L215" s="62"/>
      <c r="M215" s="62"/>
      <c r="N215" s="62"/>
      <c r="O215" s="62"/>
      <c r="P215" s="62"/>
      <c r="Q215" s="62"/>
    </row>
    <row r="216">
      <c r="A216" s="62"/>
      <c r="E216" s="62"/>
      <c r="F216" s="62"/>
      <c r="G216" s="62"/>
      <c r="H216" s="62"/>
      <c r="I216" s="62"/>
      <c r="J216" s="62"/>
      <c r="K216" s="62"/>
      <c r="L216" s="62"/>
      <c r="M216" s="62"/>
      <c r="N216" s="62"/>
      <c r="O216" s="62"/>
      <c r="P216" s="62"/>
      <c r="Q216" s="62"/>
    </row>
    <row r="217">
      <c r="A217" s="62"/>
      <c r="E217" s="62"/>
      <c r="F217" s="62"/>
      <c r="G217" s="62"/>
      <c r="H217" s="62"/>
      <c r="I217" s="62"/>
      <c r="J217" s="62"/>
      <c r="K217" s="62"/>
      <c r="L217" s="62"/>
      <c r="M217" s="62"/>
      <c r="N217" s="62"/>
      <c r="O217" s="62"/>
      <c r="P217" s="62"/>
      <c r="Q217" s="62"/>
    </row>
    <row r="218">
      <c r="A218" s="62"/>
      <c r="E218" s="62"/>
      <c r="F218" s="62"/>
      <c r="G218" s="62"/>
      <c r="H218" s="62"/>
      <c r="I218" s="62"/>
      <c r="J218" s="62"/>
      <c r="K218" s="62"/>
      <c r="L218" s="62"/>
      <c r="M218" s="62"/>
      <c r="N218" s="62"/>
      <c r="O218" s="62"/>
      <c r="P218" s="62"/>
      <c r="Q218" s="62"/>
    </row>
    <row r="219">
      <c r="A219" s="62"/>
      <c r="E219" s="62"/>
      <c r="F219" s="62"/>
      <c r="G219" s="62"/>
      <c r="H219" s="62"/>
      <c r="I219" s="62"/>
      <c r="J219" s="62"/>
      <c r="K219" s="62"/>
      <c r="L219" s="62"/>
      <c r="M219" s="62"/>
      <c r="N219" s="62"/>
      <c r="O219" s="62"/>
      <c r="P219" s="62"/>
      <c r="Q219" s="62"/>
    </row>
    <row r="220">
      <c r="A220" s="62"/>
      <c r="E220" s="62"/>
      <c r="F220" s="62"/>
      <c r="G220" s="62"/>
      <c r="H220" s="62"/>
      <c r="I220" s="62"/>
      <c r="J220" s="62"/>
      <c r="K220" s="62"/>
      <c r="L220" s="62"/>
      <c r="M220" s="62"/>
      <c r="N220" s="62"/>
      <c r="O220" s="62"/>
      <c r="P220" s="62"/>
      <c r="Q220" s="62"/>
    </row>
    <row r="221">
      <c r="A221" s="62"/>
      <c r="E221" s="62"/>
      <c r="F221" s="62"/>
      <c r="G221" s="62"/>
      <c r="H221" s="62"/>
      <c r="I221" s="62"/>
      <c r="J221" s="62"/>
      <c r="K221" s="62"/>
      <c r="L221" s="62"/>
      <c r="M221" s="62"/>
      <c r="N221" s="62"/>
      <c r="O221" s="62"/>
      <c r="P221" s="62"/>
      <c r="Q221" s="62"/>
    </row>
    <row r="222">
      <c r="A222" s="62"/>
      <c r="E222" s="62"/>
      <c r="F222" s="62"/>
      <c r="G222" s="62"/>
      <c r="H222" s="62"/>
      <c r="I222" s="62"/>
      <c r="J222" s="62"/>
      <c r="K222" s="62"/>
      <c r="L222" s="62"/>
      <c r="M222" s="62"/>
      <c r="N222" s="62"/>
      <c r="O222" s="62"/>
      <c r="P222" s="62"/>
      <c r="Q222" s="62"/>
    </row>
    <row r="223">
      <c r="A223" s="62"/>
      <c r="E223" s="62"/>
      <c r="F223" s="62"/>
      <c r="G223" s="62"/>
      <c r="H223" s="62"/>
      <c r="I223" s="62"/>
      <c r="J223" s="62"/>
      <c r="K223" s="62"/>
      <c r="L223" s="62"/>
      <c r="M223" s="62"/>
      <c r="N223" s="62"/>
      <c r="O223" s="62"/>
      <c r="P223" s="62"/>
      <c r="Q223" s="62"/>
    </row>
    <row r="224">
      <c r="A224" s="62"/>
      <c r="E224" s="62"/>
      <c r="F224" s="62"/>
      <c r="G224" s="62"/>
      <c r="H224" s="62"/>
      <c r="I224" s="62"/>
      <c r="J224" s="62"/>
      <c r="K224" s="62"/>
      <c r="L224" s="62"/>
      <c r="M224" s="62"/>
      <c r="N224" s="62"/>
      <c r="O224" s="62"/>
      <c r="P224" s="62"/>
      <c r="Q224" s="62"/>
    </row>
    <row r="225">
      <c r="A225" s="62"/>
      <c r="E225" s="62"/>
      <c r="F225" s="62"/>
      <c r="G225" s="62"/>
      <c r="H225" s="62"/>
      <c r="I225" s="62"/>
      <c r="J225" s="62"/>
      <c r="K225" s="62"/>
      <c r="L225" s="62"/>
      <c r="M225" s="62"/>
      <c r="N225" s="62"/>
      <c r="O225" s="62"/>
      <c r="P225" s="62"/>
      <c r="Q225" s="62"/>
    </row>
    <row r="226">
      <c r="A226" s="62"/>
      <c r="E226" s="62"/>
      <c r="F226" s="62"/>
      <c r="G226" s="62"/>
      <c r="H226" s="62"/>
      <c r="I226" s="62"/>
      <c r="J226" s="62"/>
      <c r="K226" s="62"/>
      <c r="L226" s="62"/>
      <c r="M226" s="62"/>
      <c r="N226" s="62"/>
      <c r="O226" s="62"/>
      <c r="P226" s="62"/>
      <c r="Q226" s="62"/>
    </row>
    <row r="227">
      <c r="A227" s="62"/>
      <c r="E227" s="62"/>
      <c r="F227" s="62"/>
      <c r="G227" s="62"/>
      <c r="H227" s="62"/>
      <c r="I227" s="62"/>
      <c r="J227" s="62"/>
      <c r="K227" s="62"/>
      <c r="L227" s="62"/>
      <c r="M227" s="62"/>
      <c r="N227" s="62"/>
      <c r="O227" s="62"/>
      <c r="P227" s="62"/>
      <c r="Q227" s="62"/>
    </row>
    <row r="228">
      <c r="A228" s="62"/>
      <c r="E228" s="62"/>
      <c r="F228" s="62"/>
      <c r="G228" s="62"/>
      <c r="H228" s="62"/>
      <c r="I228" s="62"/>
      <c r="J228" s="62"/>
      <c r="K228" s="62"/>
      <c r="L228" s="62"/>
      <c r="M228" s="62"/>
      <c r="N228" s="62"/>
      <c r="O228" s="62"/>
      <c r="P228" s="62"/>
      <c r="Q228" s="62"/>
    </row>
    <row r="229">
      <c r="A229" s="62"/>
      <c r="E229" s="62"/>
      <c r="F229" s="62"/>
      <c r="G229" s="62"/>
      <c r="H229" s="62"/>
      <c r="I229" s="62"/>
      <c r="J229" s="62"/>
      <c r="K229" s="62"/>
      <c r="L229" s="62"/>
      <c r="M229" s="62"/>
      <c r="N229" s="62"/>
      <c r="O229" s="62"/>
      <c r="P229" s="62"/>
      <c r="Q229" s="62"/>
    </row>
    <row r="230">
      <c r="A230" s="62"/>
      <c r="E230" s="62"/>
      <c r="F230" s="62"/>
      <c r="G230" s="62"/>
      <c r="H230" s="62"/>
      <c r="I230" s="62"/>
      <c r="J230" s="62"/>
      <c r="K230" s="62"/>
      <c r="L230" s="62"/>
      <c r="M230" s="62"/>
      <c r="N230" s="62"/>
      <c r="O230" s="62"/>
      <c r="P230" s="62"/>
      <c r="Q230" s="62"/>
    </row>
    <row r="231">
      <c r="A231" s="62"/>
      <c r="E231" s="62"/>
      <c r="F231" s="62"/>
      <c r="G231" s="62"/>
      <c r="H231" s="62"/>
      <c r="I231" s="62"/>
      <c r="J231" s="62"/>
      <c r="K231" s="62"/>
      <c r="L231" s="62"/>
      <c r="M231" s="62"/>
      <c r="N231" s="62"/>
      <c r="O231" s="62"/>
      <c r="P231" s="62"/>
      <c r="Q231" s="62"/>
    </row>
    <row r="232">
      <c r="A232" s="62"/>
      <c r="E232" s="62"/>
      <c r="F232" s="62"/>
      <c r="G232" s="62"/>
      <c r="H232" s="62"/>
      <c r="I232" s="62"/>
      <c r="J232" s="62"/>
      <c r="K232" s="62"/>
      <c r="L232" s="62"/>
      <c r="M232" s="62"/>
      <c r="N232" s="62"/>
      <c r="O232" s="62"/>
      <c r="P232" s="62"/>
      <c r="Q232" s="62"/>
    </row>
    <row r="233">
      <c r="A233" s="62"/>
      <c r="E233" s="62"/>
      <c r="F233" s="62"/>
      <c r="G233" s="62"/>
      <c r="H233" s="62"/>
      <c r="I233" s="62"/>
      <c r="J233" s="62"/>
      <c r="K233" s="62"/>
      <c r="L233" s="62"/>
      <c r="M233" s="62"/>
      <c r="N233" s="62"/>
      <c r="O233" s="62"/>
      <c r="P233" s="62"/>
      <c r="Q233" s="62"/>
    </row>
    <row r="234">
      <c r="A234" s="62"/>
      <c r="E234" s="62"/>
      <c r="F234" s="62"/>
      <c r="G234" s="62"/>
      <c r="H234" s="62"/>
      <c r="I234" s="62"/>
      <c r="J234" s="62"/>
      <c r="K234" s="62"/>
      <c r="L234" s="62"/>
      <c r="M234" s="62"/>
      <c r="N234" s="62"/>
      <c r="O234" s="62"/>
      <c r="P234" s="62"/>
      <c r="Q234" s="62"/>
    </row>
    <row r="235">
      <c r="A235" s="62"/>
      <c r="E235" s="62"/>
      <c r="F235" s="62"/>
      <c r="G235" s="62"/>
      <c r="H235" s="62"/>
      <c r="I235" s="62"/>
      <c r="J235" s="62"/>
      <c r="K235" s="62"/>
      <c r="L235" s="62"/>
      <c r="M235" s="62"/>
      <c r="N235" s="62"/>
      <c r="O235" s="62"/>
      <c r="P235" s="62"/>
      <c r="Q235" s="62"/>
    </row>
    <row r="236">
      <c r="A236" s="62"/>
      <c r="E236" s="62"/>
      <c r="F236" s="62"/>
      <c r="G236" s="62"/>
      <c r="H236" s="62"/>
      <c r="I236" s="62"/>
      <c r="J236" s="62"/>
      <c r="K236" s="62"/>
      <c r="L236" s="62"/>
      <c r="M236" s="62"/>
      <c r="N236" s="62"/>
      <c r="O236" s="62"/>
      <c r="P236" s="62"/>
      <c r="Q236" s="62"/>
    </row>
    <row r="237">
      <c r="A237" s="62"/>
      <c r="E237" s="62"/>
      <c r="F237" s="62"/>
      <c r="G237" s="62"/>
      <c r="H237" s="62"/>
      <c r="I237" s="62"/>
      <c r="J237" s="62"/>
      <c r="K237" s="62"/>
      <c r="L237" s="62"/>
      <c r="M237" s="62"/>
      <c r="N237" s="62"/>
      <c r="O237" s="62"/>
      <c r="P237" s="62"/>
      <c r="Q237" s="62"/>
    </row>
    <row r="238">
      <c r="A238" s="62"/>
      <c r="E238" s="62"/>
      <c r="F238" s="62"/>
      <c r="G238" s="62"/>
      <c r="H238" s="62"/>
      <c r="I238" s="62"/>
      <c r="J238" s="62"/>
      <c r="K238" s="62"/>
      <c r="L238" s="62"/>
      <c r="M238" s="62"/>
      <c r="N238" s="62"/>
      <c r="O238" s="62"/>
      <c r="P238" s="62"/>
      <c r="Q238" s="62"/>
    </row>
    <row r="239">
      <c r="A239" s="62"/>
      <c r="E239" s="62"/>
      <c r="F239" s="62"/>
      <c r="G239" s="62"/>
      <c r="H239" s="62"/>
      <c r="I239" s="62"/>
      <c r="J239" s="62"/>
      <c r="K239" s="62"/>
      <c r="L239" s="62"/>
      <c r="M239" s="62"/>
      <c r="N239" s="62"/>
      <c r="O239" s="62"/>
      <c r="P239" s="62"/>
      <c r="Q239" s="62"/>
    </row>
    <row r="240">
      <c r="A240" s="62"/>
      <c r="E240" s="62"/>
      <c r="F240" s="62"/>
      <c r="G240" s="62"/>
      <c r="H240" s="62"/>
      <c r="I240" s="62"/>
      <c r="J240" s="62"/>
      <c r="K240" s="62"/>
      <c r="L240" s="62"/>
      <c r="M240" s="62"/>
      <c r="N240" s="62"/>
      <c r="O240" s="62"/>
      <c r="P240" s="62"/>
      <c r="Q240" s="62"/>
    </row>
    <row r="241">
      <c r="A241" s="62"/>
      <c r="E241" s="62"/>
      <c r="F241" s="62"/>
      <c r="G241" s="62"/>
      <c r="H241" s="62"/>
      <c r="I241" s="62"/>
      <c r="J241" s="62"/>
      <c r="K241" s="62"/>
      <c r="L241" s="62"/>
      <c r="M241" s="62"/>
      <c r="N241" s="62"/>
      <c r="O241" s="62"/>
      <c r="P241" s="62"/>
      <c r="Q241" s="62"/>
    </row>
    <row r="242">
      <c r="A242" s="62"/>
      <c r="E242" s="62"/>
      <c r="F242" s="62"/>
      <c r="G242" s="62"/>
      <c r="H242" s="62"/>
      <c r="I242" s="62"/>
      <c r="J242" s="62"/>
      <c r="K242" s="62"/>
      <c r="L242" s="62"/>
      <c r="M242" s="62"/>
      <c r="N242" s="62"/>
      <c r="O242" s="62"/>
      <c r="P242" s="62"/>
      <c r="Q242" s="62"/>
    </row>
    <row r="243">
      <c r="A243" s="62"/>
      <c r="E243" s="62"/>
      <c r="F243" s="62"/>
      <c r="G243" s="62"/>
      <c r="H243" s="62"/>
      <c r="I243" s="62"/>
      <c r="J243" s="62"/>
      <c r="K243" s="62"/>
      <c r="L243" s="62"/>
      <c r="M243" s="62"/>
      <c r="N243" s="62"/>
      <c r="O243" s="62"/>
      <c r="P243" s="62"/>
      <c r="Q243" s="62"/>
    </row>
    <row r="244">
      <c r="A244" s="62"/>
      <c r="E244" s="62"/>
      <c r="F244" s="62"/>
      <c r="G244" s="62"/>
      <c r="H244" s="62"/>
      <c r="I244" s="62"/>
      <c r="J244" s="62"/>
      <c r="K244" s="62"/>
      <c r="L244" s="62"/>
      <c r="M244" s="62"/>
      <c r="N244" s="62"/>
      <c r="O244" s="62"/>
      <c r="P244" s="62"/>
      <c r="Q244" s="62"/>
    </row>
    <row r="245">
      <c r="A245" s="62"/>
      <c r="E245" s="62"/>
      <c r="F245" s="62"/>
      <c r="G245" s="62"/>
      <c r="H245" s="62"/>
      <c r="I245" s="62"/>
      <c r="J245" s="62"/>
      <c r="K245" s="62"/>
      <c r="L245" s="62"/>
      <c r="M245" s="62"/>
      <c r="N245" s="62"/>
      <c r="O245" s="62"/>
      <c r="P245" s="62"/>
      <c r="Q245" s="62"/>
    </row>
    <row r="246">
      <c r="A246" s="62"/>
      <c r="E246" s="62"/>
      <c r="F246" s="62"/>
      <c r="G246" s="62"/>
      <c r="H246" s="62"/>
      <c r="I246" s="62"/>
      <c r="J246" s="62"/>
      <c r="K246" s="62"/>
      <c r="L246" s="62"/>
      <c r="M246" s="62"/>
      <c r="N246" s="62"/>
      <c r="O246" s="62"/>
      <c r="P246" s="62"/>
      <c r="Q246" s="62"/>
    </row>
    <row r="247">
      <c r="A247" s="62"/>
      <c r="E247" s="62"/>
      <c r="F247" s="62"/>
      <c r="G247" s="62"/>
      <c r="H247" s="62"/>
      <c r="I247" s="62"/>
      <c r="J247" s="62"/>
      <c r="K247" s="62"/>
      <c r="L247" s="62"/>
      <c r="M247" s="62"/>
      <c r="N247" s="62"/>
      <c r="O247" s="62"/>
      <c r="P247" s="62"/>
      <c r="Q247" s="62"/>
    </row>
    <row r="248">
      <c r="A248" s="62"/>
      <c r="E248" s="62"/>
      <c r="F248" s="62"/>
      <c r="G248" s="62"/>
      <c r="H248" s="62"/>
      <c r="I248" s="62"/>
      <c r="J248" s="62"/>
      <c r="K248" s="62"/>
      <c r="L248" s="62"/>
      <c r="M248" s="62"/>
      <c r="N248" s="62"/>
      <c r="O248" s="62"/>
      <c r="P248" s="62"/>
      <c r="Q248" s="62"/>
    </row>
    <row r="249">
      <c r="A249" s="62"/>
      <c r="E249" s="62"/>
      <c r="F249" s="62"/>
      <c r="G249" s="62"/>
      <c r="H249" s="62"/>
      <c r="I249" s="62"/>
      <c r="J249" s="62"/>
      <c r="K249" s="62"/>
      <c r="L249" s="62"/>
      <c r="M249" s="62"/>
      <c r="N249" s="62"/>
      <c r="O249" s="62"/>
      <c r="P249" s="62"/>
      <c r="Q249" s="62"/>
    </row>
    <row r="250">
      <c r="A250" s="62"/>
      <c r="E250" s="62"/>
      <c r="F250" s="62"/>
      <c r="G250" s="62"/>
      <c r="H250" s="62"/>
      <c r="I250" s="62"/>
      <c r="J250" s="62"/>
      <c r="K250" s="62"/>
      <c r="L250" s="62"/>
      <c r="M250" s="62"/>
      <c r="N250" s="62"/>
      <c r="O250" s="62"/>
      <c r="P250" s="62"/>
      <c r="Q250" s="62"/>
    </row>
    <row r="251">
      <c r="A251" s="62"/>
      <c r="E251" s="62"/>
      <c r="F251" s="62"/>
      <c r="G251" s="62"/>
      <c r="H251" s="62"/>
      <c r="I251" s="62"/>
      <c r="J251" s="62"/>
      <c r="K251" s="62"/>
      <c r="L251" s="62"/>
      <c r="M251" s="62"/>
      <c r="N251" s="62"/>
      <c r="O251" s="62"/>
      <c r="P251" s="62"/>
      <c r="Q251" s="62"/>
    </row>
    <row r="252">
      <c r="A252" s="62"/>
      <c r="E252" s="62"/>
      <c r="F252" s="62"/>
      <c r="G252" s="62"/>
      <c r="H252" s="62"/>
      <c r="I252" s="62"/>
      <c r="J252" s="62"/>
      <c r="K252" s="62"/>
      <c r="L252" s="62"/>
      <c r="M252" s="62"/>
      <c r="N252" s="62"/>
      <c r="O252" s="62"/>
      <c r="P252" s="62"/>
      <c r="Q252" s="62"/>
    </row>
    <row r="253">
      <c r="A253" s="62"/>
      <c r="E253" s="62"/>
      <c r="F253" s="62"/>
      <c r="G253" s="62"/>
      <c r="H253" s="62"/>
      <c r="I253" s="62"/>
      <c r="J253" s="62"/>
      <c r="K253" s="62"/>
      <c r="L253" s="62"/>
      <c r="M253" s="62"/>
      <c r="N253" s="62"/>
      <c r="O253" s="62"/>
      <c r="P253" s="62"/>
      <c r="Q253" s="62"/>
    </row>
    <row r="254">
      <c r="A254" s="62"/>
      <c r="E254" s="62"/>
      <c r="F254" s="62"/>
      <c r="G254" s="62"/>
      <c r="H254" s="62"/>
      <c r="I254" s="62"/>
      <c r="J254" s="62"/>
      <c r="K254" s="62"/>
      <c r="L254" s="62"/>
      <c r="M254" s="62"/>
      <c r="N254" s="62"/>
      <c r="O254" s="62"/>
      <c r="P254" s="62"/>
      <c r="Q254" s="62"/>
    </row>
    <row r="255">
      <c r="A255" s="62"/>
      <c r="E255" s="62"/>
      <c r="F255" s="62"/>
      <c r="G255" s="62"/>
      <c r="H255" s="62"/>
      <c r="I255" s="62"/>
      <c r="J255" s="62"/>
      <c r="K255" s="62"/>
      <c r="L255" s="62"/>
      <c r="M255" s="62"/>
      <c r="N255" s="62"/>
      <c r="O255" s="62"/>
      <c r="P255" s="62"/>
      <c r="Q255" s="62"/>
    </row>
    <row r="256">
      <c r="A256" s="62"/>
      <c r="E256" s="62"/>
      <c r="F256" s="62"/>
      <c r="G256" s="62"/>
      <c r="H256" s="62"/>
      <c r="I256" s="62"/>
      <c r="J256" s="62"/>
      <c r="K256" s="62"/>
      <c r="L256" s="62"/>
      <c r="M256" s="62"/>
      <c r="N256" s="62"/>
      <c r="O256" s="62"/>
      <c r="P256" s="62"/>
      <c r="Q256" s="62"/>
    </row>
    <row r="257">
      <c r="A257" s="62"/>
      <c r="E257" s="62"/>
      <c r="F257" s="62"/>
      <c r="G257" s="62"/>
      <c r="H257" s="62"/>
      <c r="I257" s="62"/>
      <c r="J257" s="62"/>
      <c r="K257" s="62"/>
      <c r="L257" s="62"/>
      <c r="M257" s="62"/>
      <c r="N257" s="62"/>
      <c r="O257" s="62"/>
      <c r="P257" s="62"/>
      <c r="Q257" s="62"/>
    </row>
    <row r="258">
      <c r="A258" s="62"/>
      <c r="E258" s="62"/>
      <c r="F258" s="62"/>
      <c r="G258" s="62"/>
      <c r="H258" s="62"/>
      <c r="I258" s="62"/>
      <c r="J258" s="62"/>
      <c r="K258" s="62"/>
      <c r="L258" s="62"/>
      <c r="M258" s="62"/>
      <c r="N258" s="62"/>
      <c r="O258" s="62"/>
      <c r="P258" s="62"/>
      <c r="Q258" s="62"/>
    </row>
    <row r="259">
      <c r="A259" s="62"/>
      <c r="E259" s="62"/>
      <c r="F259" s="62"/>
      <c r="G259" s="62"/>
      <c r="H259" s="62"/>
      <c r="I259" s="62"/>
      <c r="J259" s="62"/>
      <c r="K259" s="62"/>
      <c r="L259" s="62"/>
      <c r="M259" s="62"/>
      <c r="N259" s="62"/>
      <c r="O259" s="62"/>
      <c r="P259" s="62"/>
      <c r="Q259" s="62"/>
    </row>
    <row r="260">
      <c r="A260" s="62"/>
      <c r="E260" s="62"/>
      <c r="F260" s="62"/>
      <c r="G260" s="62"/>
      <c r="H260" s="62"/>
      <c r="I260" s="62"/>
      <c r="J260" s="62"/>
      <c r="K260" s="62"/>
      <c r="L260" s="62"/>
      <c r="M260" s="62"/>
      <c r="N260" s="62"/>
      <c r="O260" s="62"/>
      <c r="P260" s="62"/>
      <c r="Q260" s="62"/>
    </row>
    <row r="261">
      <c r="A261" s="62"/>
      <c r="E261" s="62"/>
      <c r="F261" s="62"/>
      <c r="G261" s="62"/>
      <c r="H261" s="62"/>
      <c r="I261" s="62"/>
      <c r="J261" s="62"/>
      <c r="K261" s="62"/>
      <c r="L261" s="62"/>
      <c r="M261" s="62"/>
      <c r="N261" s="62"/>
      <c r="O261" s="62"/>
      <c r="P261" s="62"/>
      <c r="Q261" s="62"/>
    </row>
    <row r="262">
      <c r="A262" s="62"/>
      <c r="E262" s="62"/>
      <c r="F262" s="62"/>
      <c r="G262" s="62"/>
      <c r="H262" s="62"/>
      <c r="I262" s="62"/>
      <c r="J262" s="62"/>
      <c r="K262" s="62"/>
      <c r="L262" s="62"/>
      <c r="M262" s="62"/>
      <c r="N262" s="62"/>
      <c r="O262" s="62"/>
      <c r="P262" s="62"/>
      <c r="Q262" s="62"/>
    </row>
    <row r="263">
      <c r="A263" s="62"/>
      <c r="E263" s="62"/>
      <c r="F263" s="62"/>
      <c r="G263" s="62"/>
      <c r="H263" s="62"/>
      <c r="I263" s="62"/>
      <c r="J263" s="62"/>
      <c r="K263" s="62"/>
      <c r="L263" s="62"/>
      <c r="M263" s="62"/>
      <c r="N263" s="62"/>
      <c r="O263" s="62"/>
      <c r="P263" s="62"/>
      <c r="Q263" s="62"/>
    </row>
    <row r="264">
      <c r="A264" s="62"/>
      <c r="E264" s="62"/>
      <c r="F264" s="62"/>
      <c r="G264" s="62"/>
      <c r="H264" s="62"/>
      <c r="I264" s="62"/>
      <c r="J264" s="62"/>
      <c r="K264" s="62"/>
      <c r="L264" s="62"/>
      <c r="M264" s="62"/>
      <c r="N264" s="62"/>
      <c r="O264" s="62"/>
      <c r="P264" s="62"/>
      <c r="Q264" s="62"/>
    </row>
    <row r="265">
      <c r="A265" s="62"/>
      <c r="E265" s="62"/>
      <c r="F265" s="62"/>
      <c r="G265" s="62"/>
      <c r="H265" s="62"/>
      <c r="I265" s="62"/>
      <c r="J265" s="62"/>
      <c r="K265" s="62"/>
      <c r="L265" s="62"/>
      <c r="M265" s="62"/>
      <c r="N265" s="62"/>
      <c r="O265" s="62"/>
      <c r="P265" s="62"/>
      <c r="Q265" s="62"/>
    </row>
    <row r="266">
      <c r="A266" s="62"/>
      <c r="E266" s="62"/>
      <c r="F266" s="62"/>
      <c r="G266" s="62"/>
      <c r="H266" s="62"/>
      <c r="I266" s="62"/>
      <c r="J266" s="62"/>
      <c r="K266" s="62"/>
      <c r="L266" s="62"/>
      <c r="M266" s="62"/>
      <c r="N266" s="62"/>
      <c r="O266" s="62"/>
      <c r="P266" s="62"/>
      <c r="Q266" s="62"/>
    </row>
    <row r="267">
      <c r="A267" s="62"/>
      <c r="E267" s="62"/>
      <c r="F267" s="62"/>
      <c r="G267" s="62"/>
      <c r="H267" s="62"/>
      <c r="I267" s="62"/>
      <c r="J267" s="62"/>
      <c r="K267" s="62"/>
      <c r="L267" s="62"/>
      <c r="M267" s="62"/>
      <c r="N267" s="62"/>
      <c r="O267" s="62"/>
      <c r="P267" s="62"/>
      <c r="Q267" s="62"/>
    </row>
    <row r="268">
      <c r="A268" s="62"/>
      <c r="E268" s="62"/>
      <c r="F268" s="62"/>
      <c r="G268" s="62"/>
      <c r="H268" s="62"/>
      <c r="I268" s="62"/>
      <c r="J268" s="62"/>
      <c r="K268" s="62"/>
      <c r="L268" s="62"/>
      <c r="M268" s="62"/>
      <c r="N268" s="62"/>
      <c r="O268" s="62"/>
      <c r="P268" s="62"/>
      <c r="Q268" s="62"/>
    </row>
    <row r="269">
      <c r="A269" s="62"/>
      <c r="E269" s="62"/>
      <c r="F269" s="62"/>
      <c r="G269" s="62"/>
      <c r="H269" s="62"/>
      <c r="I269" s="62"/>
      <c r="J269" s="62"/>
      <c r="K269" s="62"/>
      <c r="L269" s="62"/>
      <c r="M269" s="62"/>
      <c r="N269" s="62"/>
      <c r="O269" s="62"/>
      <c r="P269" s="62"/>
      <c r="Q269" s="62"/>
    </row>
    <row r="270">
      <c r="A270" s="62"/>
      <c r="E270" s="62"/>
      <c r="F270" s="62"/>
      <c r="G270" s="62"/>
      <c r="H270" s="62"/>
      <c r="I270" s="62"/>
      <c r="J270" s="62"/>
      <c r="K270" s="62"/>
      <c r="L270" s="62"/>
      <c r="M270" s="62"/>
      <c r="N270" s="62"/>
      <c r="O270" s="62"/>
      <c r="P270" s="62"/>
      <c r="Q270" s="62"/>
    </row>
    <row r="271">
      <c r="A271" s="62"/>
      <c r="E271" s="62"/>
      <c r="F271" s="62"/>
      <c r="G271" s="62"/>
      <c r="H271" s="62"/>
      <c r="I271" s="62"/>
      <c r="J271" s="62"/>
      <c r="K271" s="62"/>
      <c r="L271" s="62"/>
      <c r="M271" s="62"/>
      <c r="N271" s="62"/>
      <c r="O271" s="62"/>
      <c r="P271" s="62"/>
      <c r="Q271" s="62"/>
    </row>
    <row r="272">
      <c r="A272" s="62"/>
      <c r="E272" s="62"/>
      <c r="F272" s="62"/>
      <c r="G272" s="62"/>
      <c r="H272" s="62"/>
      <c r="I272" s="62"/>
      <c r="J272" s="62"/>
      <c r="K272" s="62"/>
      <c r="L272" s="62"/>
      <c r="M272" s="62"/>
      <c r="N272" s="62"/>
      <c r="O272" s="62"/>
      <c r="P272" s="62"/>
      <c r="Q272" s="62"/>
    </row>
    <row r="273">
      <c r="A273" s="62"/>
      <c r="E273" s="62"/>
      <c r="F273" s="62"/>
      <c r="G273" s="62"/>
      <c r="H273" s="62"/>
      <c r="I273" s="62"/>
      <c r="J273" s="62"/>
      <c r="K273" s="62"/>
      <c r="L273" s="62"/>
      <c r="M273" s="62"/>
      <c r="N273" s="62"/>
      <c r="O273" s="62"/>
      <c r="P273" s="62"/>
      <c r="Q273" s="62"/>
    </row>
    <row r="274">
      <c r="A274" s="62"/>
      <c r="E274" s="62"/>
      <c r="F274" s="62"/>
      <c r="G274" s="62"/>
      <c r="H274" s="62"/>
      <c r="I274" s="62"/>
      <c r="J274" s="62"/>
      <c r="K274" s="62"/>
      <c r="L274" s="62"/>
      <c r="M274" s="62"/>
      <c r="N274" s="62"/>
      <c r="O274" s="62"/>
      <c r="P274" s="62"/>
      <c r="Q274" s="62"/>
    </row>
    <row r="275">
      <c r="A275" s="62"/>
      <c r="E275" s="62"/>
      <c r="F275" s="62"/>
      <c r="G275" s="62"/>
      <c r="H275" s="62"/>
      <c r="I275" s="62"/>
      <c r="J275" s="62"/>
      <c r="K275" s="62"/>
      <c r="L275" s="62"/>
      <c r="M275" s="62"/>
      <c r="N275" s="62"/>
      <c r="O275" s="62"/>
      <c r="P275" s="62"/>
      <c r="Q275" s="62"/>
    </row>
    <row r="276">
      <c r="A276" s="62"/>
      <c r="E276" s="62"/>
      <c r="F276" s="62"/>
      <c r="G276" s="62"/>
      <c r="H276" s="62"/>
      <c r="I276" s="62"/>
      <c r="J276" s="62"/>
      <c r="K276" s="62"/>
      <c r="L276" s="62"/>
      <c r="M276" s="62"/>
      <c r="N276" s="62"/>
      <c r="O276" s="62"/>
      <c r="P276" s="62"/>
      <c r="Q276" s="62"/>
    </row>
    <row r="277">
      <c r="A277" s="62"/>
      <c r="E277" s="62"/>
      <c r="F277" s="62"/>
      <c r="G277" s="62"/>
      <c r="H277" s="62"/>
      <c r="I277" s="62"/>
      <c r="J277" s="62"/>
      <c r="K277" s="62"/>
      <c r="L277" s="62"/>
      <c r="M277" s="62"/>
      <c r="N277" s="62"/>
      <c r="O277" s="62"/>
      <c r="P277" s="62"/>
      <c r="Q277" s="62"/>
    </row>
    <row r="278">
      <c r="A278" s="62"/>
      <c r="E278" s="62"/>
      <c r="F278" s="62"/>
      <c r="G278" s="62"/>
      <c r="H278" s="62"/>
      <c r="I278" s="62"/>
      <c r="J278" s="62"/>
      <c r="K278" s="62"/>
      <c r="L278" s="62"/>
      <c r="M278" s="62"/>
      <c r="N278" s="62"/>
      <c r="O278" s="62"/>
      <c r="P278" s="62"/>
      <c r="Q278" s="62"/>
    </row>
    <row r="279">
      <c r="A279" s="62"/>
      <c r="E279" s="62"/>
      <c r="F279" s="62"/>
      <c r="G279" s="62"/>
      <c r="H279" s="62"/>
      <c r="I279" s="62"/>
      <c r="J279" s="62"/>
      <c r="K279" s="62"/>
      <c r="L279" s="62"/>
      <c r="M279" s="62"/>
      <c r="N279" s="62"/>
      <c r="O279" s="62"/>
      <c r="P279" s="62"/>
      <c r="Q279" s="62"/>
    </row>
    <row r="280">
      <c r="A280" s="62"/>
      <c r="E280" s="62"/>
      <c r="F280" s="62"/>
      <c r="G280" s="62"/>
      <c r="H280" s="62"/>
      <c r="I280" s="62"/>
      <c r="J280" s="62"/>
      <c r="K280" s="62"/>
      <c r="L280" s="62"/>
      <c r="M280" s="62"/>
      <c r="N280" s="62"/>
      <c r="O280" s="62"/>
      <c r="P280" s="62"/>
      <c r="Q280" s="62"/>
    </row>
    <row r="281">
      <c r="A281" s="62"/>
      <c r="E281" s="62"/>
      <c r="F281" s="62"/>
      <c r="G281" s="62"/>
      <c r="H281" s="62"/>
      <c r="I281" s="62"/>
      <c r="J281" s="62"/>
      <c r="K281" s="62"/>
      <c r="L281" s="62"/>
      <c r="M281" s="62"/>
      <c r="N281" s="62"/>
      <c r="O281" s="62"/>
      <c r="P281" s="62"/>
      <c r="Q281" s="62"/>
    </row>
    <row r="282">
      <c r="A282" s="62"/>
      <c r="E282" s="62"/>
      <c r="F282" s="62"/>
      <c r="G282" s="62"/>
      <c r="H282" s="62"/>
      <c r="I282" s="62"/>
      <c r="J282" s="62"/>
      <c r="K282" s="62"/>
      <c r="L282" s="62"/>
      <c r="M282" s="62"/>
      <c r="N282" s="62"/>
      <c r="O282" s="62"/>
      <c r="P282" s="62"/>
      <c r="Q282" s="62"/>
    </row>
    <row r="283">
      <c r="A283" s="62"/>
      <c r="E283" s="62"/>
      <c r="F283" s="62"/>
      <c r="G283" s="62"/>
      <c r="H283" s="62"/>
      <c r="I283" s="62"/>
      <c r="J283" s="62"/>
      <c r="K283" s="62"/>
      <c r="L283" s="62"/>
      <c r="M283" s="62"/>
      <c r="N283" s="62"/>
      <c r="O283" s="62"/>
      <c r="P283" s="62"/>
      <c r="Q283" s="62"/>
    </row>
    <row r="284">
      <c r="A284" s="62"/>
      <c r="E284" s="62"/>
      <c r="F284" s="62"/>
      <c r="G284" s="62"/>
      <c r="H284" s="62"/>
      <c r="I284" s="62"/>
      <c r="J284" s="62"/>
      <c r="K284" s="62"/>
      <c r="L284" s="62"/>
      <c r="M284" s="62"/>
      <c r="N284" s="62"/>
      <c r="O284" s="62"/>
      <c r="P284" s="62"/>
      <c r="Q284" s="62"/>
    </row>
    <row r="285">
      <c r="A285" s="62"/>
      <c r="E285" s="62"/>
      <c r="F285" s="62"/>
      <c r="G285" s="62"/>
      <c r="H285" s="62"/>
      <c r="I285" s="62"/>
      <c r="J285" s="62"/>
      <c r="K285" s="62"/>
      <c r="L285" s="62"/>
      <c r="M285" s="62"/>
      <c r="N285" s="62"/>
      <c r="O285" s="62"/>
      <c r="P285" s="62"/>
      <c r="Q285" s="62"/>
    </row>
    <row r="286">
      <c r="A286" s="62"/>
      <c r="E286" s="62"/>
      <c r="F286" s="62"/>
      <c r="G286" s="62"/>
      <c r="H286" s="62"/>
      <c r="I286" s="62"/>
      <c r="J286" s="62"/>
      <c r="K286" s="62"/>
      <c r="L286" s="62"/>
      <c r="M286" s="62"/>
      <c r="N286" s="62"/>
      <c r="O286" s="62"/>
      <c r="P286" s="62"/>
      <c r="Q286" s="62"/>
    </row>
    <row r="287">
      <c r="A287" s="62"/>
      <c r="E287" s="62"/>
      <c r="F287" s="62"/>
      <c r="G287" s="62"/>
      <c r="H287" s="62"/>
      <c r="I287" s="62"/>
      <c r="J287" s="62"/>
      <c r="K287" s="62"/>
      <c r="L287" s="62"/>
      <c r="M287" s="62"/>
      <c r="N287" s="62"/>
      <c r="O287" s="62"/>
      <c r="P287" s="62"/>
      <c r="Q287" s="62"/>
    </row>
    <row r="288">
      <c r="A288" s="62"/>
      <c r="E288" s="62"/>
      <c r="F288" s="62"/>
      <c r="G288" s="62"/>
      <c r="H288" s="62"/>
      <c r="I288" s="62"/>
      <c r="J288" s="62"/>
      <c r="K288" s="62"/>
      <c r="L288" s="62"/>
      <c r="M288" s="62"/>
      <c r="N288" s="62"/>
      <c r="O288" s="62"/>
      <c r="P288" s="62"/>
      <c r="Q288" s="62"/>
    </row>
    <row r="289">
      <c r="A289" s="62"/>
      <c r="E289" s="62"/>
      <c r="F289" s="62"/>
      <c r="G289" s="62"/>
      <c r="H289" s="62"/>
      <c r="I289" s="62"/>
      <c r="J289" s="62"/>
      <c r="K289" s="62"/>
      <c r="L289" s="62"/>
      <c r="M289" s="62"/>
      <c r="N289" s="62"/>
      <c r="O289" s="62"/>
      <c r="P289" s="62"/>
      <c r="Q289" s="62"/>
    </row>
    <row r="290">
      <c r="A290" s="62"/>
      <c r="E290" s="62"/>
      <c r="F290" s="62"/>
      <c r="G290" s="62"/>
      <c r="H290" s="62"/>
      <c r="I290" s="62"/>
      <c r="J290" s="62"/>
      <c r="K290" s="62"/>
      <c r="L290" s="62"/>
      <c r="M290" s="62"/>
      <c r="N290" s="62"/>
      <c r="O290" s="62"/>
      <c r="P290" s="62"/>
      <c r="Q290" s="62"/>
    </row>
    <row r="291">
      <c r="A291" s="62"/>
      <c r="E291" s="62"/>
      <c r="F291" s="62"/>
      <c r="G291" s="62"/>
      <c r="H291" s="62"/>
      <c r="I291" s="62"/>
      <c r="J291" s="62"/>
      <c r="K291" s="62"/>
      <c r="L291" s="62"/>
      <c r="M291" s="62"/>
      <c r="N291" s="62"/>
      <c r="O291" s="62"/>
      <c r="P291" s="62"/>
      <c r="Q291" s="62"/>
    </row>
    <row r="292">
      <c r="A292" s="62"/>
      <c r="E292" s="62"/>
      <c r="F292" s="62"/>
      <c r="G292" s="62"/>
      <c r="H292" s="62"/>
      <c r="I292" s="62"/>
      <c r="J292" s="62"/>
      <c r="K292" s="62"/>
      <c r="L292" s="62"/>
      <c r="M292" s="62"/>
      <c r="N292" s="62"/>
      <c r="O292" s="62"/>
      <c r="P292" s="62"/>
      <c r="Q292" s="62"/>
    </row>
    <row r="293">
      <c r="A293" s="62"/>
      <c r="E293" s="62"/>
      <c r="F293" s="62"/>
      <c r="G293" s="62"/>
      <c r="H293" s="62"/>
      <c r="I293" s="62"/>
      <c r="J293" s="62"/>
      <c r="K293" s="62"/>
      <c r="L293" s="62"/>
      <c r="M293" s="62"/>
      <c r="N293" s="62"/>
      <c r="O293" s="62"/>
      <c r="P293" s="62"/>
      <c r="Q293" s="62"/>
    </row>
    <row r="294">
      <c r="A294" s="62"/>
      <c r="E294" s="62"/>
      <c r="F294" s="62"/>
      <c r="G294" s="62"/>
      <c r="H294" s="62"/>
      <c r="I294" s="62"/>
      <c r="J294" s="62"/>
      <c r="K294" s="62"/>
      <c r="L294" s="62"/>
      <c r="M294" s="62"/>
      <c r="N294" s="62"/>
      <c r="O294" s="62"/>
      <c r="P294" s="62"/>
      <c r="Q294" s="62"/>
    </row>
    <row r="295">
      <c r="A295" s="62"/>
      <c r="E295" s="62"/>
      <c r="F295" s="62"/>
      <c r="G295" s="62"/>
      <c r="H295" s="62"/>
      <c r="I295" s="62"/>
      <c r="J295" s="62"/>
      <c r="K295" s="62"/>
      <c r="L295" s="62"/>
      <c r="M295" s="62"/>
      <c r="N295" s="62"/>
      <c r="O295" s="62"/>
      <c r="P295" s="62"/>
      <c r="Q295" s="62"/>
    </row>
    <row r="296">
      <c r="A296" s="62"/>
      <c r="E296" s="62"/>
      <c r="F296" s="62"/>
      <c r="G296" s="62"/>
      <c r="H296" s="62"/>
      <c r="I296" s="62"/>
      <c r="J296" s="62"/>
      <c r="K296" s="62"/>
      <c r="L296" s="62"/>
      <c r="M296" s="62"/>
      <c r="N296" s="62"/>
      <c r="O296" s="62"/>
      <c r="P296" s="62"/>
      <c r="Q296" s="62"/>
    </row>
    <row r="297">
      <c r="A297" s="62"/>
      <c r="E297" s="62"/>
      <c r="F297" s="62"/>
      <c r="G297" s="62"/>
      <c r="H297" s="62"/>
      <c r="I297" s="62"/>
      <c r="J297" s="62"/>
      <c r="K297" s="62"/>
      <c r="L297" s="62"/>
      <c r="M297" s="62"/>
      <c r="N297" s="62"/>
      <c r="O297" s="62"/>
      <c r="P297" s="62"/>
      <c r="Q297" s="62"/>
    </row>
    <row r="298">
      <c r="A298" s="62"/>
      <c r="E298" s="62"/>
      <c r="F298" s="62"/>
      <c r="G298" s="62"/>
      <c r="H298" s="62"/>
      <c r="I298" s="62"/>
      <c r="J298" s="62"/>
      <c r="K298" s="62"/>
      <c r="L298" s="62"/>
      <c r="M298" s="62"/>
      <c r="N298" s="62"/>
      <c r="O298" s="62"/>
      <c r="P298" s="62"/>
      <c r="Q298" s="62"/>
    </row>
    <row r="299">
      <c r="A299" s="62"/>
      <c r="E299" s="62"/>
      <c r="F299" s="62"/>
      <c r="G299" s="62"/>
      <c r="H299" s="62"/>
      <c r="I299" s="62"/>
      <c r="J299" s="62"/>
      <c r="K299" s="62"/>
      <c r="L299" s="62"/>
      <c r="M299" s="62"/>
      <c r="N299" s="62"/>
      <c r="O299" s="62"/>
      <c r="P299" s="62"/>
      <c r="Q299" s="62"/>
    </row>
    <row r="300">
      <c r="A300" s="62"/>
      <c r="E300" s="62"/>
      <c r="F300" s="62"/>
      <c r="G300" s="62"/>
      <c r="H300" s="62"/>
      <c r="I300" s="62"/>
      <c r="J300" s="62"/>
      <c r="K300" s="62"/>
      <c r="L300" s="62"/>
      <c r="M300" s="62"/>
      <c r="N300" s="62"/>
      <c r="O300" s="62"/>
      <c r="P300" s="62"/>
      <c r="Q300" s="62"/>
    </row>
    <row r="301">
      <c r="A301" s="62"/>
      <c r="E301" s="62"/>
      <c r="F301" s="62"/>
      <c r="G301" s="62"/>
      <c r="H301" s="62"/>
      <c r="I301" s="62"/>
      <c r="J301" s="62"/>
      <c r="K301" s="62"/>
      <c r="L301" s="62"/>
      <c r="M301" s="62"/>
      <c r="N301" s="62"/>
      <c r="O301" s="62"/>
      <c r="P301" s="62"/>
      <c r="Q301" s="62"/>
    </row>
    <row r="302">
      <c r="A302" s="62"/>
      <c r="E302" s="62"/>
      <c r="F302" s="62"/>
      <c r="G302" s="62"/>
      <c r="H302" s="62"/>
      <c r="I302" s="62"/>
      <c r="J302" s="62"/>
      <c r="K302" s="62"/>
      <c r="L302" s="62"/>
      <c r="M302" s="62"/>
      <c r="N302" s="62"/>
      <c r="O302" s="62"/>
      <c r="P302" s="62"/>
      <c r="Q302" s="62"/>
    </row>
    <row r="303">
      <c r="A303" s="62"/>
      <c r="E303" s="62"/>
      <c r="F303" s="62"/>
      <c r="G303" s="62"/>
      <c r="H303" s="62"/>
      <c r="I303" s="62"/>
      <c r="J303" s="62"/>
      <c r="K303" s="62"/>
      <c r="L303" s="62"/>
      <c r="M303" s="62"/>
      <c r="N303" s="62"/>
      <c r="O303" s="62"/>
      <c r="P303" s="62"/>
      <c r="Q303" s="62"/>
    </row>
    <row r="304">
      <c r="A304" s="62"/>
      <c r="E304" s="62"/>
      <c r="F304" s="62"/>
      <c r="G304" s="62"/>
      <c r="H304" s="62"/>
      <c r="I304" s="62"/>
      <c r="J304" s="62"/>
      <c r="K304" s="62"/>
      <c r="L304" s="62"/>
      <c r="M304" s="62"/>
      <c r="N304" s="62"/>
      <c r="O304" s="62"/>
      <c r="P304" s="62"/>
      <c r="Q304" s="62"/>
    </row>
    <row r="305">
      <c r="A305" s="62"/>
      <c r="E305" s="62"/>
      <c r="F305" s="62"/>
      <c r="G305" s="62"/>
      <c r="H305" s="62"/>
      <c r="I305" s="62"/>
      <c r="J305" s="62"/>
      <c r="K305" s="62"/>
      <c r="L305" s="62"/>
      <c r="M305" s="62"/>
      <c r="N305" s="62"/>
      <c r="O305" s="62"/>
      <c r="P305" s="62"/>
      <c r="Q305" s="62"/>
    </row>
    <row r="306">
      <c r="A306" s="62"/>
      <c r="E306" s="62"/>
      <c r="F306" s="62"/>
      <c r="G306" s="62"/>
      <c r="H306" s="62"/>
      <c r="I306" s="62"/>
      <c r="J306" s="62"/>
      <c r="K306" s="62"/>
      <c r="L306" s="62"/>
      <c r="M306" s="62"/>
      <c r="N306" s="62"/>
      <c r="O306" s="62"/>
      <c r="P306" s="62"/>
      <c r="Q306" s="62"/>
    </row>
    <row r="307">
      <c r="A307" s="62"/>
      <c r="E307" s="62"/>
      <c r="F307" s="62"/>
      <c r="G307" s="62"/>
      <c r="H307" s="62"/>
      <c r="I307" s="62"/>
      <c r="J307" s="62"/>
      <c r="K307" s="62"/>
      <c r="L307" s="62"/>
      <c r="M307" s="62"/>
      <c r="N307" s="62"/>
      <c r="O307" s="62"/>
      <c r="P307" s="62"/>
      <c r="Q307" s="62"/>
    </row>
    <row r="308">
      <c r="A308" s="62"/>
      <c r="E308" s="62"/>
      <c r="F308" s="62"/>
      <c r="G308" s="62"/>
      <c r="H308" s="62"/>
      <c r="I308" s="62"/>
      <c r="J308" s="62"/>
      <c r="K308" s="62"/>
      <c r="L308" s="62"/>
      <c r="M308" s="62"/>
      <c r="N308" s="62"/>
      <c r="O308" s="62"/>
      <c r="P308" s="62"/>
      <c r="Q308" s="62"/>
    </row>
    <row r="309">
      <c r="A309" s="62"/>
      <c r="E309" s="62"/>
      <c r="F309" s="62"/>
      <c r="G309" s="62"/>
      <c r="H309" s="62"/>
      <c r="I309" s="62"/>
      <c r="J309" s="62"/>
      <c r="K309" s="62"/>
      <c r="L309" s="62"/>
      <c r="M309" s="62"/>
      <c r="N309" s="62"/>
      <c r="O309" s="62"/>
      <c r="P309" s="62"/>
      <c r="Q309" s="62"/>
    </row>
    <row r="310">
      <c r="A310" s="62"/>
      <c r="E310" s="62"/>
      <c r="F310" s="62"/>
      <c r="G310" s="62"/>
      <c r="H310" s="62"/>
      <c r="I310" s="62"/>
      <c r="J310" s="62"/>
      <c r="K310" s="62"/>
      <c r="L310" s="62"/>
      <c r="M310" s="62"/>
      <c r="N310" s="62"/>
      <c r="O310" s="62"/>
      <c r="P310" s="62"/>
      <c r="Q310" s="62"/>
    </row>
    <row r="311">
      <c r="A311" s="62"/>
      <c r="E311" s="62"/>
      <c r="F311" s="62"/>
      <c r="G311" s="62"/>
      <c r="H311" s="62"/>
      <c r="I311" s="62"/>
      <c r="J311" s="62"/>
      <c r="K311" s="62"/>
      <c r="L311" s="62"/>
      <c r="M311" s="62"/>
      <c r="N311" s="62"/>
      <c r="O311" s="62"/>
      <c r="P311" s="62"/>
      <c r="Q311" s="62"/>
    </row>
    <row r="312">
      <c r="A312" s="62"/>
      <c r="E312" s="62"/>
      <c r="F312" s="62"/>
      <c r="G312" s="62"/>
      <c r="H312" s="62"/>
      <c r="I312" s="62"/>
      <c r="J312" s="62"/>
      <c r="K312" s="62"/>
      <c r="L312" s="62"/>
      <c r="M312" s="62"/>
      <c r="N312" s="62"/>
      <c r="O312" s="62"/>
      <c r="P312" s="62"/>
      <c r="Q312" s="62"/>
    </row>
    <row r="313">
      <c r="A313" s="62"/>
      <c r="E313" s="62"/>
      <c r="F313" s="62"/>
      <c r="G313" s="62"/>
      <c r="H313" s="62"/>
      <c r="I313" s="62"/>
      <c r="J313" s="62"/>
      <c r="K313" s="62"/>
      <c r="L313" s="62"/>
      <c r="M313" s="62"/>
      <c r="N313" s="62"/>
      <c r="O313" s="62"/>
      <c r="P313" s="62"/>
      <c r="Q313" s="62"/>
    </row>
    <row r="314">
      <c r="A314" s="62"/>
      <c r="E314" s="62"/>
      <c r="F314" s="62"/>
      <c r="G314" s="62"/>
      <c r="H314" s="62"/>
      <c r="I314" s="62"/>
      <c r="J314" s="62"/>
      <c r="K314" s="62"/>
      <c r="L314" s="62"/>
      <c r="M314" s="62"/>
      <c r="N314" s="62"/>
      <c r="O314" s="62"/>
      <c r="P314" s="62"/>
      <c r="Q314" s="62"/>
    </row>
    <row r="315">
      <c r="A315" s="62"/>
      <c r="E315" s="62"/>
      <c r="F315" s="62"/>
      <c r="G315" s="62"/>
      <c r="H315" s="62"/>
      <c r="I315" s="62"/>
      <c r="J315" s="62"/>
      <c r="K315" s="62"/>
      <c r="L315" s="62"/>
      <c r="M315" s="62"/>
      <c r="N315" s="62"/>
      <c r="O315" s="62"/>
      <c r="P315" s="62"/>
      <c r="Q315" s="62"/>
    </row>
    <row r="316">
      <c r="A316" s="62"/>
      <c r="E316" s="62"/>
      <c r="F316" s="62"/>
      <c r="G316" s="62"/>
      <c r="H316" s="62"/>
      <c r="I316" s="62"/>
      <c r="J316" s="62"/>
      <c r="K316" s="62"/>
      <c r="L316" s="62"/>
      <c r="M316" s="62"/>
      <c r="N316" s="62"/>
      <c r="O316" s="62"/>
      <c r="P316" s="62"/>
      <c r="Q316" s="62"/>
    </row>
    <row r="317">
      <c r="A317" s="62"/>
      <c r="E317" s="62"/>
      <c r="F317" s="62"/>
      <c r="G317" s="62"/>
      <c r="H317" s="62"/>
      <c r="I317" s="62"/>
      <c r="J317" s="62"/>
      <c r="K317" s="62"/>
      <c r="L317" s="62"/>
      <c r="M317" s="62"/>
      <c r="N317" s="62"/>
      <c r="O317" s="62"/>
      <c r="P317" s="62"/>
      <c r="Q317" s="62"/>
    </row>
    <row r="318">
      <c r="A318" s="62"/>
      <c r="E318" s="62"/>
      <c r="F318" s="62"/>
      <c r="G318" s="62"/>
      <c r="H318" s="62"/>
      <c r="I318" s="62"/>
      <c r="J318" s="62"/>
      <c r="K318" s="62"/>
      <c r="L318" s="62"/>
      <c r="M318" s="62"/>
      <c r="N318" s="62"/>
      <c r="O318" s="62"/>
      <c r="P318" s="62"/>
      <c r="Q318" s="62"/>
    </row>
    <row r="319">
      <c r="A319" s="62"/>
      <c r="E319" s="62"/>
      <c r="F319" s="62"/>
      <c r="G319" s="62"/>
      <c r="H319" s="62"/>
      <c r="I319" s="62"/>
      <c r="J319" s="62"/>
      <c r="K319" s="62"/>
      <c r="L319" s="62"/>
      <c r="M319" s="62"/>
      <c r="N319" s="62"/>
      <c r="O319" s="62"/>
      <c r="P319" s="62"/>
      <c r="Q319" s="62"/>
    </row>
    <row r="320">
      <c r="A320" s="62"/>
      <c r="E320" s="62"/>
      <c r="F320" s="62"/>
      <c r="G320" s="62"/>
      <c r="H320" s="62"/>
      <c r="I320" s="62"/>
      <c r="J320" s="62"/>
      <c r="K320" s="62"/>
      <c r="L320" s="62"/>
      <c r="M320" s="62"/>
      <c r="N320" s="62"/>
      <c r="O320" s="62"/>
      <c r="P320" s="62"/>
      <c r="Q320" s="62"/>
    </row>
    <row r="321">
      <c r="A321" s="62"/>
      <c r="E321" s="62"/>
      <c r="F321" s="62"/>
      <c r="G321" s="62"/>
      <c r="H321" s="62"/>
      <c r="I321" s="62"/>
      <c r="J321" s="62"/>
      <c r="K321" s="62"/>
      <c r="L321" s="62"/>
      <c r="M321" s="62"/>
      <c r="N321" s="62"/>
      <c r="O321" s="62"/>
      <c r="P321" s="62"/>
      <c r="Q321" s="62"/>
    </row>
    <row r="322">
      <c r="A322" s="62"/>
      <c r="E322" s="62"/>
      <c r="F322" s="62"/>
      <c r="G322" s="62"/>
      <c r="H322" s="62"/>
      <c r="I322" s="62"/>
      <c r="J322" s="62"/>
      <c r="K322" s="62"/>
      <c r="L322" s="62"/>
      <c r="M322" s="62"/>
      <c r="N322" s="62"/>
      <c r="O322" s="62"/>
      <c r="P322" s="62"/>
      <c r="Q322" s="62"/>
    </row>
    <row r="323">
      <c r="A323" s="62"/>
      <c r="E323" s="62"/>
      <c r="F323" s="62"/>
      <c r="G323" s="62"/>
      <c r="H323" s="62"/>
      <c r="I323" s="62"/>
      <c r="J323" s="62"/>
      <c r="K323" s="62"/>
      <c r="L323" s="62"/>
      <c r="M323" s="62"/>
      <c r="N323" s="62"/>
      <c r="O323" s="62"/>
      <c r="P323" s="62"/>
      <c r="Q323" s="62"/>
    </row>
    <row r="324">
      <c r="A324" s="62"/>
      <c r="E324" s="62"/>
      <c r="F324" s="62"/>
      <c r="G324" s="62"/>
      <c r="H324" s="62"/>
      <c r="I324" s="62"/>
      <c r="J324" s="62"/>
      <c r="K324" s="62"/>
      <c r="L324" s="62"/>
      <c r="M324" s="62"/>
      <c r="N324" s="62"/>
      <c r="O324" s="62"/>
      <c r="P324" s="62"/>
      <c r="Q324" s="62"/>
    </row>
    <row r="325">
      <c r="A325" s="62"/>
      <c r="E325" s="62"/>
      <c r="F325" s="62"/>
      <c r="G325" s="62"/>
      <c r="H325" s="62"/>
      <c r="I325" s="62"/>
      <c r="J325" s="62"/>
      <c r="K325" s="62"/>
      <c r="L325" s="62"/>
      <c r="M325" s="62"/>
      <c r="N325" s="62"/>
      <c r="O325" s="62"/>
      <c r="P325" s="62"/>
      <c r="Q325" s="62"/>
    </row>
    <row r="326">
      <c r="A326" s="62"/>
      <c r="E326" s="62"/>
      <c r="F326" s="62"/>
      <c r="G326" s="62"/>
      <c r="H326" s="62"/>
      <c r="I326" s="62"/>
      <c r="J326" s="62"/>
      <c r="K326" s="62"/>
      <c r="L326" s="62"/>
      <c r="M326" s="62"/>
      <c r="N326" s="62"/>
      <c r="O326" s="62"/>
      <c r="P326" s="62"/>
      <c r="Q326" s="62"/>
    </row>
    <row r="327">
      <c r="A327" s="62"/>
      <c r="E327" s="62"/>
      <c r="F327" s="62"/>
      <c r="G327" s="62"/>
      <c r="H327" s="62"/>
      <c r="I327" s="62"/>
      <c r="J327" s="62"/>
      <c r="K327" s="62"/>
      <c r="L327" s="62"/>
      <c r="M327" s="62"/>
      <c r="N327" s="62"/>
      <c r="O327" s="62"/>
      <c r="P327" s="62"/>
      <c r="Q327" s="62"/>
    </row>
    <row r="328">
      <c r="A328" s="62"/>
      <c r="E328" s="62"/>
      <c r="F328" s="62"/>
      <c r="G328" s="62"/>
      <c r="H328" s="62"/>
      <c r="I328" s="62"/>
      <c r="J328" s="62"/>
      <c r="K328" s="62"/>
      <c r="L328" s="62"/>
      <c r="M328" s="62"/>
      <c r="N328" s="62"/>
      <c r="O328" s="62"/>
      <c r="P328" s="62"/>
      <c r="Q328" s="62"/>
    </row>
    <row r="329">
      <c r="A329" s="62"/>
      <c r="E329" s="62"/>
      <c r="F329" s="62"/>
      <c r="G329" s="62"/>
      <c r="H329" s="62"/>
      <c r="I329" s="62"/>
      <c r="J329" s="62"/>
      <c r="K329" s="62"/>
      <c r="L329" s="62"/>
      <c r="M329" s="62"/>
      <c r="N329" s="62"/>
      <c r="O329" s="62"/>
      <c r="P329" s="62"/>
      <c r="Q329" s="62"/>
    </row>
    <row r="330">
      <c r="A330" s="62"/>
      <c r="E330" s="62"/>
      <c r="F330" s="62"/>
      <c r="G330" s="62"/>
      <c r="H330" s="62"/>
      <c r="I330" s="62"/>
      <c r="J330" s="62"/>
      <c r="K330" s="62"/>
      <c r="L330" s="62"/>
      <c r="M330" s="62"/>
      <c r="N330" s="62"/>
      <c r="O330" s="62"/>
      <c r="P330" s="62"/>
      <c r="Q330" s="62"/>
    </row>
    <row r="331">
      <c r="A331" s="62"/>
      <c r="E331" s="62"/>
      <c r="F331" s="62"/>
      <c r="G331" s="62"/>
      <c r="H331" s="62"/>
      <c r="I331" s="62"/>
      <c r="J331" s="62"/>
      <c r="K331" s="62"/>
      <c r="L331" s="62"/>
      <c r="M331" s="62"/>
      <c r="N331" s="62"/>
      <c r="O331" s="62"/>
      <c r="P331" s="62"/>
      <c r="Q331" s="62"/>
    </row>
    <row r="332">
      <c r="A332" s="62"/>
      <c r="E332" s="62"/>
      <c r="F332" s="62"/>
      <c r="G332" s="62"/>
      <c r="H332" s="62"/>
      <c r="I332" s="62"/>
      <c r="J332" s="62"/>
      <c r="K332" s="62"/>
      <c r="L332" s="62"/>
      <c r="M332" s="62"/>
      <c r="N332" s="62"/>
      <c r="O332" s="62"/>
      <c r="P332" s="62"/>
      <c r="Q332" s="62"/>
    </row>
    <row r="333">
      <c r="A333" s="62"/>
      <c r="E333" s="62"/>
      <c r="F333" s="62"/>
      <c r="G333" s="62"/>
      <c r="H333" s="62"/>
      <c r="I333" s="62"/>
      <c r="J333" s="62"/>
      <c r="K333" s="62"/>
      <c r="L333" s="62"/>
      <c r="M333" s="62"/>
      <c r="N333" s="62"/>
      <c r="O333" s="62"/>
      <c r="P333" s="62"/>
      <c r="Q333" s="62"/>
    </row>
    <row r="334">
      <c r="A334" s="62"/>
      <c r="E334" s="62"/>
      <c r="F334" s="62"/>
      <c r="G334" s="62"/>
      <c r="H334" s="62"/>
      <c r="I334" s="62"/>
      <c r="J334" s="62"/>
      <c r="K334" s="62"/>
      <c r="L334" s="62"/>
      <c r="M334" s="62"/>
      <c r="N334" s="62"/>
      <c r="O334" s="62"/>
      <c r="P334" s="62"/>
      <c r="Q334" s="62"/>
    </row>
    <row r="335">
      <c r="A335" s="62"/>
      <c r="E335" s="62"/>
      <c r="F335" s="62"/>
      <c r="G335" s="62"/>
      <c r="H335" s="62"/>
      <c r="I335" s="62"/>
      <c r="J335" s="62"/>
      <c r="K335" s="62"/>
      <c r="L335" s="62"/>
      <c r="M335" s="62"/>
      <c r="N335" s="62"/>
      <c r="O335" s="62"/>
      <c r="P335" s="62"/>
      <c r="Q335" s="62"/>
    </row>
    <row r="336">
      <c r="A336" s="62"/>
      <c r="E336" s="62"/>
      <c r="F336" s="62"/>
      <c r="G336" s="62"/>
      <c r="H336" s="62"/>
      <c r="I336" s="62"/>
      <c r="J336" s="62"/>
      <c r="K336" s="62"/>
      <c r="L336" s="62"/>
      <c r="M336" s="62"/>
      <c r="N336" s="62"/>
      <c r="O336" s="62"/>
      <c r="P336" s="62"/>
      <c r="Q336" s="62"/>
    </row>
    <row r="337">
      <c r="A337" s="62"/>
      <c r="E337" s="62"/>
      <c r="F337" s="62"/>
      <c r="G337" s="62"/>
      <c r="H337" s="62"/>
      <c r="I337" s="62"/>
      <c r="J337" s="62"/>
      <c r="K337" s="62"/>
      <c r="L337" s="62"/>
      <c r="M337" s="62"/>
      <c r="N337" s="62"/>
      <c r="O337" s="62"/>
      <c r="P337" s="62"/>
      <c r="Q337" s="62"/>
    </row>
    <row r="338">
      <c r="A338" s="62"/>
      <c r="E338" s="62"/>
      <c r="F338" s="62"/>
      <c r="G338" s="62"/>
      <c r="H338" s="62"/>
      <c r="I338" s="62"/>
      <c r="J338" s="62"/>
      <c r="K338" s="62"/>
      <c r="L338" s="62"/>
      <c r="M338" s="62"/>
      <c r="N338" s="62"/>
      <c r="O338" s="62"/>
      <c r="P338" s="62"/>
      <c r="Q338" s="62"/>
    </row>
    <row r="339">
      <c r="A339" s="62"/>
      <c r="E339" s="62"/>
      <c r="F339" s="62"/>
      <c r="G339" s="62"/>
      <c r="H339" s="62"/>
      <c r="I339" s="62"/>
      <c r="J339" s="62"/>
      <c r="K339" s="62"/>
      <c r="L339" s="62"/>
      <c r="M339" s="62"/>
      <c r="N339" s="62"/>
      <c r="O339" s="62"/>
      <c r="P339" s="62"/>
      <c r="Q339" s="62"/>
    </row>
    <row r="340">
      <c r="A340" s="62"/>
      <c r="E340" s="62"/>
      <c r="F340" s="62"/>
      <c r="G340" s="62"/>
      <c r="H340" s="62"/>
      <c r="I340" s="62"/>
      <c r="J340" s="62"/>
      <c r="K340" s="62"/>
      <c r="L340" s="62"/>
      <c r="M340" s="62"/>
      <c r="N340" s="62"/>
      <c r="O340" s="62"/>
      <c r="P340" s="62"/>
      <c r="Q340" s="62"/>
    </row>
    <row r="341">
      <c r="A341" s="62"/>
      <c r="E341" s="62"/>
      <c r="F341" s="62"/>
      <c r="G341" s="62"/>
      <c r="H341" s="62"/>
      <c r="I341" s="62"/>
      <c r="J341" s="62"/>
      <c r="K341" s="62"/>
      <c r="L341" s="62"/>
      <c r="M341" s="62"/>
      <c r="N341" s="62"/>
      <c r="O341" s="62"/>
      <c r="P341" s="62"/>
      <c r="Q341" s="62"/>
    </row>
    <row r="342">
      <c r="A342" s="62"/>
      <c r="E342" s="62"/>
      <c r="F342" s="62"/>
      <c r="G342" s="62"/>
      <c r="H342" s="62"/>
      <c r="I342" s="62"/>
      <c r="J342" s="62"/>
      <c r="K342" s="62"/>
      <c r="L342" s="62"/>
      <c r="M342" s="62"/>
      <c r="N342" s="62"/>
      <c r="O342" s="62"/>
      <c r="P342" s="62"/>
      <c r="Q342" s="62"/>
    </row>
    <row r="343">
      <c r="A343" s="62"/>
      <c r="E343" s="62"/>
      <c r="F343" s="62"/>
      <c r="G343" s="62"/>
      <c r="H343" s="62"/>
      <c r="I343" s="62"/>
      <c r="J343" s="62"/>
      <c r="K343" s="62"/>
      <c r="L343" s="62"/>
      <c r="M343" s="62"/>
      <c r="N343" s="62"/>
      <c r="O343" s="62"/>
      <c r="P343" s="62"/>
      <c r="Q343" s="62"/>
    </row>
    <row r="344">
      <c r="A344" s="62"/>
      <c r="E344" s="62"/>
      <c r="F344" s="62"/>
      <c r="G344" s="62"/>
      <c r="H344" s="62"/>
      <c r="I344" s="62"/>
      <c r="J344" s="62"/>
      <c r="K344" s="62"/>
      <c r="L344" s="62"/>
      <c r="M344" s="62"/>
      <c r="N344" s="62"/>
      <c r="O344" s="62"/>
      <c r="P344" s="62"/>
      <c r="Q344" s="62"/>
    </row>
    <row r="345">
      <c r="A345" s="62"/>
      <c r="E345" s="62"/>
      <c r="F345" s="62"/>
      <c r="G345" s="62"/>
      <c r="H345" s="62"/>
      <c r="I345" s="62"/>
      <c r="J345" s="62"/>
      <c r="K345" s="62"/>
      <c r="L345" s="62"/>
      <c r="M345" s="62"/>
      <c r="N345" s="62"/>
      <c r="O345" s="62"/>
      <c r="P345" s="62"/>
      <c r="Q345" s="62"/>
    </row>
    <row r="346">
      <c r="A346" s="62"/>
      <c r="E346" s="62"/>
      <c r="F346" s="62"/>
      <c r="G346" s="62"/>
      <c r="H346" s="62"/>
      <c r="I346" s="62"/>
      <c r="J346" s="62"/>
      <c r="K346" s="62"/>
      <c r="L346" s="62"/>
      <c r="M346" s="62"/>
      <c r="N346" s="62"/>
      <c r="O346" s="62"/>
      <c r="P346" s="62"/>
      <c r="Q346" s="62"/>
    </row>
    <row r="347">
      <c r="A347" s="62"/>
      <c r="E347" s="62"/>
      <c r="F347" s="62"/>
      <c r="G347" s="62"/>
      <c r="H347" s="62"/>
      <c r="I347" s="62"/>
      <c r="J347" s="62"/>
      <c r="K347" s="62"/>
      <c r="L347" s="62"/>
      <c r="M347" s="62"/>
      <c r="N347" s="62"/>
      <c r="O347" s="62"/>
      <c r="P347" s="62"/>
      <c r="Q347" s="62"/>
    </row>
    <row r="348">
      <c r="A348" s="62"/>
      <c r="E348" s="62"/>
      <c r="F348" s="62"/>
      <c r="G348" s="62"/>
      <c r="H348" s="62"/>
      <c r="I348" s="62"/>
      <c r="J348" s="62"/>
      <c r="K348" s="62"/>
      <c r="L348" s="62"/>
      <c r="M348" s="62"/>
      <c r="N348" s="62"/>
      <c r="O348" s="62"/>
      <c r="P348" s="62"/>
      <c r="Q348" s="62"/>
    </row>
    <row r="349">
      <c r="A349" s="62"/>
      <c r="E349" s="62"/>
      <c r="F349" s="62"/>
      <c r="G349" s="62"/>
      <c r="H349" s="62"/>
      <c r="I349" s="62"/>
      <c r="J349" s="62"/>
      <c r="K349" s="62"/>
      <c r="L349" s="62"/>
      <c r="M349" s="62"/>
      <c r="N349" s="62"/>
      <c r="O349" s="62"/>
      <c r="P349" s="62"/>
      <c r="Q349" s="62"/>
    </row>
    <row r="350">
      <c r="A350" s="62"/>
      <c r="E350" s="62"/>
      <c r="F350" s="62"/>
      <c r="G350" s="62"/>
      <c r="H350" s="62"/>
      <c r="I350" s="62"/>
      <c r="J350" s="62"/>
      <c r="K350" s="62"/>
      <c r="L350" s="62"/>
      <c r="M350" s="62"/>
      <c r="N350" s="62"/>
      <c r="O350" s="62"/>
      <c r="P350" s="62"/>
      <c r="Q350" s="62"/>
    </row>
    <row r="351">
      <c r="A351" s="62"/>
      <c r="E351" s="62"/>
      <c r="F351" s="62"/>
      <c r="G351" s="62"/>
      <c r="H351" s="62"/>
      <c r="I351" s="62"/>
      <c r="J351" s="62"/>
      <c r="K351" s="62"/>
      <c r="L351" s="62"/>
      <c r="M351" s="62"/>
      <c r="N351" s="62"/>
      <c r="O351" s="62"/>
      <c r="P351" s="62"/>
      <c r="Q351" s="62"/>
    </row>
    <row r="352">
      <c r="A352" s="62"/>
      <c r="E352" s="62"/>
      <c r="F352" s="62"/>
      <c r="G352" s="62"/>
      <c r="H352" s="62"/>
      <c r="I352" s="62"/>
      <c r="J352" s="62"/>
      <c r="K352" s="62"/>
      <c r="L352" s="62"/>
      <c r="M352" s="62"/>
      <c r="N352" s="62"/>
      <c r="O352" s="62"/>
      <c r="P352" s="62"/>
      <c r="Q352" s="62"/>
    </row>
    <row r="353">
      <c r="A353" s="62"/>
      <c r="E353" s="62"/>
      <c r="F353" s="62"/>
      <c r="G353" s="62"/>
      <c r="H353" s="62"/>
      <c r="I353" s="62"/>
      <c r="J353" s="62"/>
      <c r="K353" s="62"/>
      <c r="L353" s="62"/>
      <c r="M353" s="62"/>
      <c r="N353" s="62"/>
      <c r="O353" s="62"/>
      <c r="P353" s="62"/>
      <c r="Q353" s="62"/>
    </row>
    <row r="354">
      <c r="A354" s="62"/>
      <c r="E354" s="62"/>
      <c r="F354" s="62"/>
      <c r="G354" s="62"/>
      <c r="H354" s="62"/>
      <c r="I354" s="62"/>
      <c r="J354" s="62"/>
      <c r="K354" s="62"/>
      <c r="L354" s="62"/>
      <c r="M354" s="62"/>
      <c r="N354" s="62"/>
      <c r="O354" s="62"/>
      <c r="P354" s="62"/>
      <c r="Q354" s="62"/>
    </row>
    <row r="355">
      <c r="A355" s="62"/>
      <c r="E355" s="62"/>
      <c r="F355" s="62"/>
      <c r="G355" s="62"/>
      <c r="H355" s="62"/>
      <c r="I355" s="62"/>
      <c r="J355" s="62"/>
      <c r="K355" s="62"/>
      <c r="L355" s="62"/>
      <c r="M355" s="62"/>
      <c r="N355" s="62"/>
      <c r="O355" s="62"/>
      <c r="P355" s="62"/>
      <c r="Q355" s="62"/>
    </row>
    <row r="356">
      <c r="A356" s="62"/>
      <c r="E356" s="62"/>
      <c r="F356" s="62"/>
      <c r="G356" s="62"/>
      <c r="H356" s="62"/>
      <c r="I356" s="62"/>
      <c r="J356" s="62"/>
      <c r="K356" s="62"/>
      <c r="L356" s="62"/>
      <c r="M356" s="62"/>
      <c r="N356" s="62"/>
      <c r="O356" s="62"/>
      <c r="P356" s="62"/>
      <c r="Q356" s="62"/>
    </row>
    <row r="357">
      <c r="A357" s="62"/>
      <c r="E357" s="62"/>
      <c r="F357" s="62"/>
      <c r="G357" s="62"/>
      <c r="H357" s="62"/>
      <c r="I357" s="62"/>
      <c r="J357" s="62"/>
      <c r="K357" s="62"/>
      <c r="L357" s="62"/>
      <c r="M357" s="62"/>
      <c r="N357" s="62"/>
      <c r="O357" s="62"/>
      <c r="P357" s="62"/>
      <c r="Q357" s="62"/>
    </row>
    <row r="358">
      <c r="A358" s="62"/>
      <c r="E358" s="62"/>
      <c r="F358" s="62"/>
      <c r="G358" s="62"/>
      <c r="H358" s="62"/>
      <c r="I358" s="62"/>
      <c r="J358" s="62"/>
      <c r="K358" s="62"/>
      <c r="L358" s="62"/>
      <c r="M358" s="62"/>
      <c r="N358" s="62"/>
      <c r="O358" s="62"/>
      <c r="P358" s="62"/>
      <c r="Q358" s="62"/>
    </row>
    <row r="359">
      <c r="A359" s="62"/>
      <c r="E359" s="62"/>
      <c r="F359" s="62"/>
      <c r="G359" s="62"/>
      <c r="H359" s="62"/>
      <c r="I359" s="62"/>
      <c r="J359" s="62"/>
      <c r="K359" s="62"/>
      <c r="L359" s="62"/>
      <c r="M359" s="62"/>
      <c r="N359" s="62"/>
      <c r="O359" s="62"/>
      <c r="P359" s="62"/>
      <c r="Q359" s="62"/>
    </row>
    <row r="360">
      <c r="A360" s="62"/>
      <c r="E360" s="62"/>
      <c r="F360" s="62"/>
      <c r="G360" s="62"/>
      <c r="H360" s="62"/>
      <c r="I360" s="62"/>
      <c r="J360" s="62"/>
      <c r="K360" s="62"/>
      <c r="L360" s="62"/>
      <c r="M360" s="62"/>
      <c r="N360" s="62"/>
      <c r="O360" s="62"/>
      <c r="P360" s="62"/>
      <c r="Q360" s="62"/>
    </row>
    <row r="361">
      <c r="A361" s="62"/>
      <c r="E361" s="62"/>
      <c r="F361" s="62"/>
      <c r="G361" s="62"/>
      <c r="H361" s="62"/>
      <c r="I361" s="62"/>
      <c r="J361" s="62"/>
      <c r="K361" s="62"/>
      <c r="L361" s="62"/>
      <c r="M361" s="62"/>
      <c r="N361" s="62"/>
      <c r="O361" s="62"/>
      <c r="P361" s="62"/>
      <c r="Q361" s="62"/>
    </row>
    <row r="362">
      <c r="A362" s="62"/>
      <c r="E362" s="62"/>
      <c r="F362" s="62"/>
      <c r="G362" s="62"/>
      <c r="H362" s="62"/>
      <c r="I362" s="62"/>
      <c r="J362" s="62"/>
      <c r="K362" s="62"/>
      <c r="L362" s="62"/>
      <c r="M362" s="62"/>
      <c r="N362" s="62"/>
      <c r="O362" s="62"/>
      <c r="P362" s="62"/>
      <c r="Q362" s="62"/>
    </row>
    <row r="363">
      <c r="A363" s="62"/>
      <c r="E363" s="62"/>
      <c r="F363" s="62"/>
      <c r="G363" s="62"/>
      <c r="H363" s="62"/>
      <c r="I363" s="62"/>
      <c r="J363" s="62"/>
      <c r="K363" s="62"/>
      <c r="L363" s="62"/>
      <c r="M363" s="62"/>
      <c r="N363" s="62"/>
      <c r="O363" s="62"/>
      <c r="P363" s="62"/>
      <c r="Q363" s="62"/>
    </row>
    <row r="364">
      <c r="A364" s="62"/>
      <c r="E364" s="62"/>
      <c r="F364" s="62"/>
      <c r="G364" s="62"/>
      <c r="H364" s="62"/>
      <c r="I364" s="62"/>
      <c r="J364" s="62"/>
      <c r="K364" s="62"/>
      <c r="L364" s="62"/>
      <c r="M364" s="62"/>
      <c r="N364" s="62"/>
      <c r="O364" s="62"/>
      <c r="P364" s="62"/>
      <c r="Q364" s="62"/>
    </row>
    <row r="365">
      <c r="A365" s="62"/>
      <c r="E365" s="62"/>
      <c r="F365" s="62"/>
      <c r="G365" s="62"/>
      <c r="H365" s="62"/>
      <c r="I365" s="62"/>
      <c r="J365" s="62"/>
      <c r="K365" s="62"/>
      <c r="L365" s="62"/>
      <c r="M365" s="62"/>
      <c r="N365" s="62"/>
      <c r="O365" s="62"/>
      <c r="P365" s="62"/>
      <c r="Q365" s="62"/>
    </row>
    <row r="366">
      <c r="A366" s="62"/>
      <c r="E366" s="62"/>
      <c r="F366" s="62"/>
      <c r="G366" s="62"/>
      <c r="H366" s="62"/>
      <c r="I366" s="62"/>
      <c r="J366" s="62"/>
      <c r="K366" s="62"/>
      <c r="L366" s="62"/>
      <c r="M366" s="62"/>
      <c r="N366" s="62"/>
      <c r="O366" s="62"/>
      <c r="P366" s="62"/>
      <c r="Q366" s="62"/>
    </row>
    <row r="367">
      <c r="A367" s="62"/>
      <c r="E367" s="62"/>
      <c r="F367" s="62"/>
      <c r="G367" s="62"/>
      <c r="H367" s="62"/>
      <c r="I367" s="62"/>
      <c r="J367" s="62"/>
      <c r="K367" s="62"/>
      <c r="L367" s="62"/>
      <c r="M367" s="62"/>
      <c r="N367" s="62"/>
      <c r="O367" s="62"/>
      <c r="P367" s="62"/>
      <c r="Q367" s="62"/>
    </row>
    <row r="368">
      <c r="A368" s="62"/>
      <c r="E368" s="62"/>
      <c r="F368" s="62"/>
      <c r="G368" s="62"/>
      <c r="H368" s="62"/>
      <c r="I368" s="62"/>
      <c r="J368" s="62"/>
      <c r="K368" s="62"/>
      <c r="L368" s="62"/>
      <c r="M368" s="62"/>
      <c r="N368" s="62"/>
      <c r="O368" s="62"/>
      <c r="P368" s="62"/>
      <c r="Q368" s="62"/>
    </row>
    <row r="369">
      <c r="A369" s="62"/>
      <c r="E369" s="62"/>
      <c r="F369" s="62"/>
      <c r="G369" s="62"/>
      <c r="H369" s="62"/>
      <c r="I369" s="62"/>
      <c r="J369" s="62"/>
      <c r="K369" s="62"/>
      <c r="L369" s="62"/>
      <c r="M369" s="62"/>
      <c r="N369" s="62"/>
      <c r="O369" s="62"/>
      <c r="P369" s="62"/>
      <c r="Q369" s="62"/>
    </row>
    <row r="370">
      <c r="A370" s="62"/>
      <c r="E370" s="62"/>
      <c r="F370" s="62"/>
      <c r="G370" s="62"/>
      <c r="H370" s="62"/>
      <c r="I370" s="62"/>
      <c r="J370" s="62"/>
      <c r="K370" s="62"/>
      <c r="L370" s="62"/>
      <c r="M370" s="62"/>
      <c r="N370" s="62"/>
      <c r="O370" s="62"/>
      <c r="P370" s="62"/>
      <c r="Q370" s="62"/>
    </row>
    <row r="371">
      <c r="A371" s="62"/>
      <c r="E371" s="62"/>
      <c r="F371" s="62"/>
      <c r="G371" s="62"/>
      <c r="H371" s="62"/>
      <c r="I371" s="62"/>
      <c r="J371" s="62"/>
      <c r="K371" s="62"/>
      <c r="L371" s="62"/>
      <c r="M371" s="62"/>
      <c r="N371" s="62"/>
      <c r="O371" s="62"/>
      <c r="P371" s="62"/>
      <c r="Q371" s="62"/>
    </row>
    <row r="372">
      <c r="A372" s="62"/>
      <c r="E372" s="62"/>
      <c r="F372" s="62"/>
      <c r="G372" s="62"/>
      <c r="H372" s="62"/>
      <c r="I372" s="62"/>
      <c r="J372" s="62"/>
      <c r="K372" s="62"/>
      <c r="L372" s="62"/>
      <c r="M372" s="62"/>
      <c r="N372" s="62"/>
      <c r="O372" s="62"/>
      <c r="P372" s="62"/>
      <c r="Q372" s="62"/>
    </row>
    <row r="373">
      <c r="A373" s="62"/>
      <c r="E373" s="62"/>
      <c r="F373" s="62"/>
      <c r="G373" s="62"/>
      <c r="H373" s="62"/>
      <c r="I373" s="62"/>
      <c r="J373" s="62"/>
      <c r="K373" s="62"/>
      <c r="L373" s="62"/>
      <c r="M373" s="62"/>
      <c r="N373" s="62"/>
      <c r="O373" s="62"/>
      <c r="P373" s="62"/>
      <c r="Q373" s="62"/>
    </row>
    <row r="374">
      <c r="A374" s="62"/>
      <c r="E374" s="62"/>
      <c r="F374" s="62"/>
      <c r="G374" s="62"/>
      <c r="H374" s="62"/>
      <c r="I374" s="62"/>
      <c r="J374" s="62"/>
      <c r="K374" s="62"/>
      <c r="L374" s="62"/>
      <c r="M374" s="62"/>
      <c r="N374" s="62"/>
      <c r="O374" s="62"/>
      <c r="P374" s="62"/>
      <c r="Q374" s="62"/>
    </row>
    <row r="375">
      <c r="A375" s="62"/>
      <c r="E375" s="62"/>
      <c r="F375" s="62"/>
      <c r="G375" s="62"/>
      <c r="H375" s="62"/>
      <c r="I375" s="62"/>
      <c r="J375" s="62"/>
      <c r="K375" s="62"/>
      <c r="L375" s="62"/>
      <c r="M375" s="62"/>
      <c r="N375" s="62"/>
      <c r="O375" s="62"/>
      <c r="P375" s="62"/>
      <c r="Q375" s="62"/>
    </row>
    <row r="376">
      <c r="A376" s="62"/>
      <c r="E376" s="62"/>
      <c r="F376" s="62"/>
      <c r="G376" s="62"/>
      <c r="H376" s="62"/>
      <c r="I376" s="62"/>
      <c r="J376" s="62"/>
      <c r="K376" s="62"/>
      <c r="L376" s="62"/>
      <c r="M376" s="62"/>
      <c r="N376" s="62"/>
      <c r="O376" s="62"/>
      <c r="P376" s="62"/>
      <c r="Q376" s="62"/>
    </row>
    <row r="377">
      <c r="A377" s="62"/>
      <c r="E377" s="62"/>
      <c r="F377" s="62"/>
      <c r="G377" s="62"/>
      <c r="H377" s="62"/>
      <c r="I377" s="62"/>
      <c r="J377" s="62"/>
      <c r="K377" s="62"/>
      <c r="L377" s="62"/>
      <c r="M377" s="62"/>
      <c r="N377" s="62"/>
      <c r="O377" s="62"/>
      <c r="P377" s="62"/>
      <c r="Q377" s="62"/>
    </row>
    <row r="378">
      <c r="A378" s="62"/>
      <c r="E378" s="62"/>
      <c r="F378" s="62"/>
      <c r="G378" s="62"/>
      <c r="H378" s="62"/>
      <c r="I378" s="62"/>
      <c r="J378" s="62"/>
      <c r="K378" s="62"/>
      <c r="L378" s="62"/>
      <c r="M378" s="62"/>
      <c r="N378" s="62"/>
      <c r="O378" s="62"/>
      <c r="P378" s="62"/>
      <c r="Q378" s="62"/>
    </row>
    <row r="379">
      <c r="A379" s="62"/>
      <c r="E379" s="62"/>
      <c r="F379" s="62"/>
      <c r="G379" s="62"/>
      <c r="H379" s="62"/>
      <c r="I379" s="62"/>
      <c r="J379" s="62"/>
      <c r="K379" s="62"/>
      <c r="L379" s="62"/>
      <c r="M379" s="62"/>
      <c r="N379" s="62"/>
      <c r="O379" s="62"/>
      <c r="P379" s="62"/>
      <c r="Q379" s="62"/>
    </row>
    <row r="380">
      <c r="A380" s="62"/>
      <c r="E380" s="62"/>
      <c r="F380" s="62"/>
      <c r="G380" s="62"/>
      <c r="H380" s="62"/>
      <c r="I380" s="62"/>
      <c r="J380" s="62"/>
      <c r="K380" s="62"/>
      <c r="L380" s="62"/>
      <c r="M380" s="62"/>
      <c r="N380" s="62"/>
      <c r="O380" s="62"/>
      <c r="P380" s="62"/>
      <c r="Q380" s="62"/>
    </row>
    <row r="381">
      <c r="A381" s="62"/>
      <c r="E381" s="62"/>
      <c r="F381" s="62"/>
      <c r="G381" s="62"/>
      <c r="H381" s="62"/>
      <c r="I381" s="62"/>
      <c r="J381" s="62"/>
      <c r="K381" s="62"/>
      <c r="L381" s="62"/>
      <c r="M381" s="62"/>
      <c r="N381" s="62"/>
      <c r="O381" s="62"/>
      <c r="P381" s="62"/>
      <c r="Q381" s="62"/>
    </row>
    <row r="382">
      <c r="A382" s="62"/>
      <c r="E382" s="62"/>
      <c r="F382" s="62"/>
      <c r="G382" s="62"/>
      <c r="H382" s="62"/>
      <c r="I382" s="62"/>
      <c r="J382" s="62"/>
      <c r="K382" s="62"/>
      <c r="L382" s="62"/>
      <c r="M382" s="62"/>
      <c r="N382" s="62"/>
      <c r="O382" s="62"/>
      <c r="P382" s="62"/>
      <c r="Q382" s="62"/>
    </row>
    <row r="383">
      <c r="A383" s="62"/>
      <c r="E383" s="62"/>
      <c r="F383" s="62"/>
      <c r="G383" s="62"/>
      <c r="H383" s="62"/>
      <c r="I383" s="62"/>
      <c r="J383" s="62"/>
      <c r="K383" s="62"/>
      <c r="L383" s="62"/>
      <c r="M383" s="62"/>
      <c r="N383" s="62"/>
      <c r="O383" s="62"/>
      <c r="P383" s="62"/>
      <c r="Q383" s="62"/>
    </row>
    <row r="384">
      <c r="A384" s="62"/>
      <c r="E384" s="62"/>
      <c r="F384" s="62"/>
      <c r="G384" s="62"/>
      <c r="H384" s="62"/>
      <c r="I384" s="62"/>
      <c r="J384" s="62"/>
      <c r="K384" s="62"/>
      <c r="L384" s="62"/>
      <c r="M384" s="62"/>
      <c r="N384" s="62"/>
      <c r="O384" s="62"/>
      <c r="P384" s="62"/>
      <c r="Q384" s="62"/>
    </row>
    <row r="385">
      <c r="A385" s="62"/>
      <c r="E385" s="62"/>
      <c r="F385" s="62"/>
      <c r="G385" s="62"/>
      <c r="H385" s="62"/>
      <c r="I385" s="62"/>
      <c r="J385" s="62"/>
      <c r="K385" s="62"/>
      <c r="L385" s="62"/>
      <c r="M385" s="62"/>
      <c r="N385" s="62"/>
      <c r="O385" s="62"/>
      <c r="P385" s="62"/>
      <c r="Q385" s="62"/>
    </row>
    <row r="386">
      <c r="A386" s="62"/>
      <c r="E386" s="62"/>
      <c r="F386" s="62"/>
      <c r="G386" s="62"/>
      <c r="H386" s="62"/>
      <c r="I386" s="62"/>
      <c r="J386" s="62"/>
      <c r="K386" s="62"/>
      <c r="L386" s="62"/>
      <c r="M386" s="62"/>
      <c r="N386" s="62"/>
      <c r="O386" s="62"/>
      <c r="P386" s="62"/>
      <c r="Q386" s="62"/>
    </row>
    <row r="387">
      <c r="A387" s="62"/>
      <c r="E387" s="62"/>
      <c r="F387" s="62"/>
      <c r="G387" s="62"/>
      <c r="H387" s="62"/>
      <c r="I387" s="62"/>
      <c r="J387" s="62"/>
      <c r="K387" s="62"/>
      <c r="L387" s="62"/>
      <c r="M387" s="62"/>
      <c r="N387" s="62"/>
      <c r="O387" s="62"/>
      <c r="P387" s="62"/>
      <c r="Q387" s="62"/>
    </row>
    <row r="388">
      <c r="A388" s="62"/>
      <c r="E388" s="62"/>
      <c r="F388" s="62"/>
      <c r="G388" s="62"/>
      <c r="H388" s="62"/>
      <c r="I388" s="62"/>
      <c r="J388" s="62"/>
      <c r="K388" s="62"/>
      <c r="L388" s="62"/>
      <c r="M388" s="62"/>
      <c r="N388" s="62"/>
      <c r="O388" s="62"/>
      <c r="P388" s="62"/>
      <c r="Q388" s="62"/>
    </row>
    <row r="389">
      <c r="A389" s="62"/>
      <c r="E389" s="62"/>
      <c r="F389" s="62"/>
      <c r="G389" s="62"/>
      <c r="H389" s="62"/>
      <c r="I389" s="62"/>
      <c r="J389" s="62"/>
      <c r="K389" s="62"/>
      <c r="L389" s="62"/>
      <c r="M389" s="62"/>
      <c r="N389" s="62"/>
      <c r="O389" s="62"/>
      <c r="P389" s="62"/>
      <c r="Q389" s="62"/>
    </row>
    <row r="390">
      <c r="A390" s="62"/>
      <c r="E390" s="62"/>
      <c r="F390" s="62"/>
      <c r="G390" s="62"/>
      <c r="H390" s="62"/>
      <c r="I390" s="62"/>
      <c r="J390" s="62"/>
      <c r="K390" s="62"/>
      <c r="L390" s="62"/>
      <c r="M390" s="62"/>
      <c r="N390" s="62"/>
      <c r="O390" s="62"/>
      <c r="P390" s="62"/>
      <c r="Q390" s="62"/>
    </row>
    <row r="391">
      <c r="A391" s="62"/>
      <c r="E391" s="62"/>
      <c r="F391" s="62"/>
      <c r="G391" s="62"/>
      <c r="H391" s="62"/>
      <c r="I391" s="62"/>
      <c r="J391" s="62"/>
      <c r="K391" s="62"/>
      <c r="L391" s="62"/>
      <c r="M391" s="62"/>
      <c r="N391" s="62"/>
      <c r="O391" s="62"/>
      <c r="P391" s="62"/>
      <c r="Q391" s="62"/>
    </row>
    <row r="392">
      <c r="A392" s="62"/>
      <c r="E392" s="62"/>
      <c r="F392" s="62"/>
      <c r="G392" s="62"/>
      <c r="H392" s="62"/>
      <c r="I392" s="62"/>
      <c r="J392" s="62"/>
      <c r="K392" s="62"/>
      <c r="L392" s="62"/>
      <c r="M392" s="62"/>
      <c r="N392" s="62"/>
      <c r="O392" s="62"/>
      <c r="P392" s="62"/>
      <c r="Q392" s="62"/>
    </row>
    <row r="393">
      <c r="A393" s="62"/>
      <c r="E393" s="62"/>
      <c r="F393" s="62"/>
      <c r="G393" s="62"/>
      <c r="H393" s="62"/>
      <c r="I393" s="62"/>
      <c r="J393" s="62"/>
      <c r="K393" s="62"/>
      <c r="L393" s="62"/>
      <c r="M393" s="62"/>
      <c r="N393" s="62"/>
      <c r="O393" s="62"/>
      <c r="P393" s="62"/>
      <c r="Q393" s="62"/>
    </row>
    <row r="394">
      <c r="A394" s="62"/>
      <c r="E394" s="62"/>
      <c r="F394" s="62"/>
      <c r="G394" s="62"/>
      <c r="H394" s="62"/>
      <c r="I394" s="62"/>
      <c r="J394" s="62"/>
      <c r="K394" s="62"/>
      <c r="L394" s="62"/>
      <c r="M394" s="62"/>
      <c r="N394" s="62"/>
      <c r="O394" s="62"/>
      <c r="P394" s="62"/>
      <c r="Q394" s="62"/>
    </row>
    <row r="395">
      <c r="A395" s="62"/>
      <c r="E395" s="62"/>
      <c r="F395" s="62"/>
      <c r="G395" s="62"/>
      <c r="H395" s="62"/>
      <c r="I395" s="62"/>
      <c r="J395" s="62"/>
      <c r="K395" s="62"/>
      <c r="L395" s="62"/>
      <c r="M395" s="62"/>
      <c r="N395" s="62"/>
      <c r="O395" s="62"/>
      <c r="P395" s="62"/>
      <c r="Q395" s="62"/>
    </row>
    <row r="396">
      <c r="A396" s="62"/>
      <c r="E396" s="62"/>
      <c r="F396" s="62"/>
      <c r="G396" s="62"/>
      <c r="H396" s="62"/>
      <c r="I396" s="62"/>
      <c r="J396" s="62"/>
      <c r="K396" s="62"/>
      <c r="L396" s="62"/>
      <c r="M396" s="62"/>
      <c r="N396" s="62"/>
      <c r="O396" s="62"/>
      <c r="P396" s="62"/>
      <c r="Q396" s="62"/>
    </row>
    <row r="397">
      <c r="A397" s="62"/>
      <c r="E397" s="62"/>
      <c r="F397" s="62"/>
      <c r="G397" s="62"/>
      <c r="H397" s="62"/>
      <c r="I397" s="62"/>
      <c r="J397" s="62"/>
      <c r="K397" s="62"/>
      <c r="L397" s="62"/>
      <c r="M397" s="62"/>
      <c r="N397" s="62"/>
      <c r="O397" s="62"/>
      <c r="P397" s="62"/>
      <c r="Q397" s="62"/>
    </row>
    <row r="398">
      <c r="A398" s="62"/>
      <c r="E398" s="62"/>
      <c r="F398" s="62"/>
      <c r="G398" s="62"/>
      <c r="H398" s="62"/>
      <c r="I398" s="62"/>
      <c r="J398" s="62"/>
      <c r="K398" s="62"/>
      <c r="L398" s="62"/>
      <c r="M398" s="62"/>
      <c r="N398" s="62"/>
      <c r="O398" s="62"/>
      <c r="P398" s="62"/>
      <c r="Q398" s="62"/>
    </row>
    <row r="399">
      <c r="A399" s="62"/>
      <c r="E399" s="62"/>
      <c r="F399" s="62"/>
      <c r="G399" s="62"/>
      <c r="H399" s="62"/>
      <c r="I399" s="62"/>
      <c r="J399" s="62"/>
      <c r="K399" s="62"/>
      <c r="L399" s="62"/>
      <c r="M399" s="62"/>
      <c r="N399" s="62"/>
      <c r="O399" s="62"/>
      <c r="P399" s="62"/>
      <c r="Q399" s="62"/>
    </row>
    <row r="400">
      <c r="A400" s="62"/>
      <c r="E400" s="62"/>
      <c r="F400" s="62"/>
      <c r="G400" s="62"/>
      <c r="H400" s="62"/>
      <c r="I400" s="62"/>
      <c r="J400" s="62"/>
      <c r="K400" s="62"/>
      <c r="L400" s="62"/>
      <c r="M400" s="62"/>
      <c r="N400" s="62"/>
      <c r="O400" s="62"/>
      <c r="P400" s="62"/>
      <c r="Q400" s="62"/>
    </row>
    <row r="401">
      <c r="A401" s="62"/>
      <c r="E401" s="62"/>
      <c r="F401" s="62"/>
      <c r="G401" s="62"/>
      <c r="H401" s="62"/>
      <c r="I401" s="62"/>
      <c r="J401" s="62"/>
      <c r="K401" s="62"/>
      <c r="L401" s="62"/>
      <c r="M401" s="62"/>
      <c r="N401" s="62"/>
      <c r="O401" s="62"/>
      <c r="P401" s="62"/>
      <c r="Q401" s="62"/>
    </row>
    <row r="402">
      <c r="A402" s="62"/>
      <c r="E402" s="62"/>
      <c r="F402" s="62"/>
      <c r="G402" s="62"/>
      <c r="H402" s="62"/>
      <c r="I402" s="62"/>
      <c r="J402" s="62"/>
      <c r="K402" s="62"/>
      <c r="L402" s="62"/>
      <c r="M402" s="62"/>
      <c r="N402" s="62"/>
      <c r="O402" s="62"/>
      <c r="P402" s="62"/>
      <c r="Q402" s="62"/>
    </row>
    <row r="403">
      <c r="A403" s="62"/>
      <c r="E403" s="62"/>
      <c r="F403" s="62"/>
      <c r="G403" s="62"/>
      <c r="H403" s="62"/>
      <c r="I403" s="62"/>
      <c r="J403" s="62"/>
      <c r="K403" s="62"/>
      <c r="L403" s="62"/>
      <c r="M403" s="62"/>
      <c r="N403" s="62"/>
      <c r="O403" s="62"/>
      <c r="P403" s="62"/>
      <c r="Q403" s="62"/>
    </row>
    <row r="404">
      <c r="A404" s="62"/>
      <c r="E404" s="62"/>
      <c r="F404" s="62"/>
      <c r="G404" s="62"/>
      <c r="H404" s="62"/>
      <c r="I404" s="62"/>
      <c r="J404" s="62"/>
      <c r="K404" s="62"/>
      <c r="L404" s="62"/>
      <c r="M404" s="62"/>
      <c r="N404" s="62"/>
      <c r="O404" s="62"/>
      <c r="P404" s="62"/>
      <c r="Q404" s="62"/>
    </row>
    <row r="405">
      <c r="A405" s="62"/>
      <c r="E405" s="62"/>
      <c r="F405" s="62"/>
      <c r="G405" s="62"/>
      <c r="H405" s="62"/>
      <c r="I405" s="62"/>
      <c r="J405" s="62"/>
      <c r="K405" s="62"/>
      <c r="L405" s="62"/>
      <c r="M405" s="62"/>
      <c r="N405" s="62"/>
      <c r="O405" s="62"/>
      <c r="P405" s="62"/>
      <c r="Q405" s="62"/>
    </row>
    <row r="406">
      <c r="A406" s="62"/>
      <c r="E406" s="62"/>
      <c r="F406" s="62"/>
      <c r="G406" s="62"/>
      <c r="H406" s="62"/>
      <c r="I406" s="62"/>
      <c r="J406" s="62"/>
      <c r="K406" s="62"/>
      <c r="L406" s="62"/>
      <c r="M406" s="62"/>
      <c r="N406" s="62"/>
      <c r="O406" s="62"/>
      <c r="P406" s="62"/>
      <c r="Q406" s="62"/>
    </row>
    <row r="407">
      <c r="A407" s="62"/>
      <c r="E407" s="62"/>
      <c r="F407" s="62"/>
      <c r="G407" s="62"/>
      <c r="H407" s="62"/>
      <c r="I407" s="62"/>
      <c r="J407" s="62"/>
      <c r="K407" s="62"/>
      <c r="L407" s="62"/>
      <c r="M407" s="62"/>
      <c r="N407" s="62"/>
      <c r="O407" s="62"/>
      <c r="P407" s="62"/>
      <c r="Q407" s="62"/>
    </row>
    <row r="408">
      <c r="A408" s="62"/>
      <c r="E408" s="62"/>
      <c r="F408" s="62"/>
      <c r="G408" s="62"/>
      <c r="H408" s="62"/>
      <c r="I408" s="62"/>
      <c r="J408" s="62"/>
      <c r="K408" s="62"/>
      <c r="L408" s="62"/>
      <c r="M408" s="62"/>
      <c r="N408" s="62"/>
      <c r="O408" s="62"/>
      <c r="P408" s="62"/>
      <c r="Q408" s="62"/>
    </row>
    <row r="409">
      <c r="A409" s="62"/>
      <c r="E409" s="62"/>
      <c r="F409" s="62"/>
      <c r="G409" s="62"/>
      <c r="H409" s="62"/>
      <c r="I409" s="62"/>
      <c r="J409" s="62"/>
      <c r="K409" s="62"/>
      <c r="L409" s="62"/>
      <c r="M409" s="62"/>
      <c r="N409" s="62"/>
      <c r="O409" s="62"/>
      <c r="P409" s="62"/>
      <c r="Q409" s="62"/>
    </row>
    <row r="410">
      <c r="A410" s="62"/>
      <c r="E410" s="62"/>
      <c r="F410" s="62"/>
      <c r="G410" s="62"/>
      <c r="H410" s="62"/>
      <c r="I410" s="62"/>
      <c r="J410" s="62"/>
      <c r="K410" s="62"/>
      <c r="L410" s="62"/>
      <c r="M410" s="62"/>
      <c r="N410" s="62"/>
      <c r="O410" s="62"/>
      <c r="P410" s="62"/>
      <c r="Q410" s="62"/>
    </row>
    <row r="411">
      <c r="A411" s="62"/>
      <c r="E411" s="62"/>
      <c r="F411" s="62"/>
      <c r="G411" s="62"/>
      <c r="H411" s="62"/>
      <c r="I411" s="62"/>
      <c r="J411" s="62"/>
      <c r="K411" s="62"/>
      <c r="L411" s="62"/>
      <c r="M411" s="62"/>
      <c r="N411" s="62"/>
      <c r="O411" s="62"/>
      <c r="P411" s="62"/>
      <c r="Q411" s="62"/>
    </row>
    <row r="412">
      <c r="A412" s="62"/>
      <c r="E412" s="62"/>
      <c r="F412" s="62"/>
      <c r="G412" s="62"/>
      <c r="H412" s="62"/>
      <c r="I412" s="62"/>
      <c r="J412" s="62"/>
      <c r="K412" s="62"/>
      <c r="L412" s="62"/>
      <c r="M412" s="62"/>
      <c r="N412" s="62"/>
      <c r="O412" s="62"/>
      <c r="P412" s="62"/>
      <c r="Q412" s="62"/>
    </row>
    <row r="413">
      <c r="A413" s="62"/>
      <c r="E413" s="62"/>
      <c r="F413" s="62"/>
      <c r="G413" s="62"/>
      <c r="H413" s="62"/>
      <c r="I413" s="62"/>
      <c r="J413" s="62"/>
      <c r="K413" s="62"/>
      <c r="L413" s="62"/>
      <c r="M413" s="62"/>
      <c r="N413" s="62"/>
      <c r="O413" s="62"/>
      <c r="P413" s="62"/>
      <c r="Q413" s="62"/>
    </row>
    <row r="414">
      <c r="A414" s="62"/>
      <c r="E414" s="62"/>
      <c r="F414" s="62"/>
      <c r="G414" s="62"/>
      <c r="H414" s="62"/>
      <c r="I414" s="62"/>
      <c r="J414" s="62"/>
      <c r="K414" s="62"/>
      <c r="L414" s="62"/>
      <c r="M414" s="62"/>
      <c r="N414" s="62"/>
      <c r="O414" s="62"/>
      <c r="P414" s="62"/>
      <c r="Q414" s="62"/>
    </row>
    <row r="415">
      <c r="A415" s="62"/>
      <c r="E415" s="62"/>
      <c r="F415" s="62"/>
      <c r="G415" s="62"/>
      <c r="H415" s="62"/>
      <c r="I415" s="62"/>
      <c r="J415" s="62"/>
      <c r="K415" s="62"/>
      <c r="L415" s="62"/>
      <c r="M415" s="62"/>
      <c r="N415" s="62"/>
      <c r="O415" s="62"/>
      <c r="P415" s="62"/>
      <c r="Q415" s="62"/>
    </row>
    <row r="416">
      <c r="A416" s="62"/>
      <c r="E416" s="62"/>
      <c r="F416" s="62"/>
      <c r="G416" s="62"/>
      <c r="H416" s="62"/>
      <c r="I416" s="62"/>
      <c r="J416" s="62"/>
      <c r="K416" s="62"/>
      <c r="L416" s="62"/>
      <c r="M416" s="62"/>
      <c r="N416" s="62"/>
      <c r="O416" s="62"/>
      <c r="P416" s="62"/>
      <c r="Q416" s="62"/>
    </row>
    <row r="417">
      <c r="A417" s="62"/>
      <c r="E417" s="62"/>
      <c r="F417" s="62"/>
      <c r="G417" s="62"/>
      <c r="H417" s="62"/>
      <c r="I417" s="62"/>
      <c r="J417" s="62"/>
      <c r="K417" s="62"/>
      <c r="L417" s="62"/>
      <c r="M417" s="62"/>
      <c r="N417" s="62"/>
      <c r="O417" s="62"/>
      <c r="P417" s="62"/>
      <c r="Q417" s="62"/>
    </row>
    <row r="418">
      <c r="A418" s="62"/>
      <c r="E418" s="62"/>
      <c r="F418" s="62"/>
      <c r="G418" s="62"/>
      <c r="H418" s="62"/>
      <c r="I418" s="62"/>
      <c r="J418" s="62"/>
      <c r="K418" s="62"/>
      <c r="L418" s="62"/>
      <c r="M418" s="62"/>
      <c r="N418" s="62"/>
      <c r="O418" s="62"/>
      <c r="P418" s="62"/>
      <c r="Q418" s="62"/>
    </row>
    <row r="419">
      <c r="A419" s="62"/>
      <c r="E419" s="62"/>
      <c r="F419" s="62"/>
      <c r="G419" s="62"/>
      <c r="H419" s="62"/>
      <c r="I419" s="62"/>
      <c r="J419" s="62"/>
      <c r="K419" s="62"/>
      <c r="L419" s="62"/>
      <c r="M419" s="62"/>
      <c r="N419" s="62"/>
      <c r="O419" s="62"/>
      <c r="P419" s="62"/>
      <c r="Q419" s="62"/>
    </row>
    <row r="420">
      <c r="A420" s="62"/>
      <c r="E420" s="62"/>
      <c r="F420" s="62"/>
      <c r="G420" s="62"/>
      <c r="H420" s="62"/>
      <c r="I420" s="62"/>
      <c r="J420" s="62"/>
      <c r="K420" s="62"/>
      <c r="L420" s="62"/>
      <c r="M420" s="62"/>
      <c r="N420" s="62"/>
      <c r="O420" s="62"/>
      <c r="P420" s="62"/>
      <c r="Q420" s="62"/>
    </row>
    <row r="421">
      <c r="A421" s="62"/>
      <c r="E421" s="62"/>
      <c r="F421" s="62"/>
      <c r="G421" s="62"/>
      <c r="H421" s="62"/>
      <c r="I421" s="62"/>
      <c r="J421" s="62"/>
      <c r="K421" s="62"/>
      <c r="L421" s="62"/>
      <c r="M421" s="62"/>
      <c r="N421" s="62"/>
      <c r="O421" s="62"/>
      <c r="P421" s="62"/>
      <c r="Q421" s="62"/>
    </row>
    <row r="422">
      <c r="A422" s="62"/>
      <c r="E422" s="62"/>
      <c r="F422" s="62"/>
      <c r="G422" s="62"/>
      <c r="H422" s="62"/>
      <c r="I422" s="62"/>
      <c r="J422" s="62"/>
      <c r="K422" s="62"/>
      <c r="L422" s="62"/>
      <c r="M422" s="62"/>
      <c r="N422" s="62"/>
      <c r="O422" s="62"/>
      <c r="P422" s="62"/>
      <c r="Q422" s="62"/>
    </row>
    <row r="423">
      <c r="A423" s="62"/>
      <c r="E423" s="62"/>
      <c r="F423" s="62"/>
      <c r="G423" s="62"/>
      <c r="H423" s="62"/>
      <c r="I423" s="62"/>
      <c r="J423" s="62"/>
      <c r="K423" s="62"/>
      <c r="L423" s="62"/>
      <c r="M423" s="62"/>
      <c r="N423" s="62"/>
      <c r="O423" s="62"/>
      <c r="P423" s="62"/>
      <c r="Q423" s="62"/>
    </row>
    <row r="424">
      <c r="A424" s="62"/>
      <c r="E424" s="62"/>
      <c r="F424" s="62"/>
      <c r="G424" s="62"/>
      <c r="H424" s="62"/>
      <c r="I424" s="62"/>
      <c r="J424" s="62"/>
      <c r="K424" s="62"/>
      <c r="L424" s="62"/>
      <c r="M424" s="62"/>
      <c r="N424" s="62"/>
      <c r="O424" s="62"/>
      <c r="P424" s="62"/>
      <c r="Q424" s="62"/>
    </row>
    <row r="425">
      <c r="A425" s="62"/>
      <c r="E425" s="62"/>
      <c r="F425" s="62"/>
      <c r="G425" s="62"/>
      <c r="H425" s="62"/>
      <c r="I425" s="62"/>
      <c r="J425" s="62"/>
      <c r="K425" s="62"/>
      <c r="L425" s="62"/>
      <c r="M425" s="62"/>
      <c r="N425" s="62"/>
      <c r="O425" s="62"/>
      <c r="P425" s="62"/>
      <c r="Q425" s="62"/>
    </row>
    <row r="426">
      <c r="A426" s="62"/>
      <c r="E426" s="62"/>
      <c r="F426" s="62"/>
      <c r="G426" s="62"/>
      <c r="H426" s="62"/>
      <c r="I426" s="62"/>
      <c r="J426" s="62"/>
      <c r="K426" s="62"/>
      <c r="L426" s="62"/>
      <c r="M426" s="62"/>
      <c r="N426" s="62"/>
      <c r="O426" s="62"/>
      <c r="P426" s="62"/>
      <c r="Q426" s="62"/>
    </row>
    <row r="427">
      <c r="A427" s="62"/>
      <c r="E427" s="62"/>
      <c r="F427" s="62"/>
      <c r="G427" s="62"/>
      <c r="H427" s="62"/>
      <c r="I427" s="62"/>
      <c r="J427" s="62"/>
      <c r="K427" s="62"/>
      <c r="L427" s="62"/>
      <c r="M427" s="62"/>
      <c r="N427" s="62"/>
      <c r="O427" s="62"/>
      <c r="P427" s="62"/>
      <c r="Q427" s="62"/>
    </row>
    <row r="428">
      <c r="A428" s="62"/>
      <c r="E428" s="62"/>
      <c r="F428" s="62"/>
      <c r="G428" s="62"/>
      <c r="H428" s="62"/>
      <c r="I428" s="62"/>
      <c r="J428" s="62"/>
      <c r="K428" s="62"/>
      <c r="L428" s="62"/>
      <c r="M428" s="62"/>
      <c r="N428" s="62"/>
      <c r="O428" s="62"/>
      <c r="P428" s="62"/>
      <c r="Q428" s="62"/>
    </row>
    <row r="429">
      <c r="A429" s="62"/>
      <c r="E429" s="62"/>
      <c r="F429" s="62"/>
      <c r="G429" s="62"/>
      <c r="H429" s="62"/>
      <c r="I429" s="62"/>
      <c r="J429" s="62"/>
      <c r="K429" s="62"/>
      <c r="L429" s="62"/>
      <c r="M429" s="62"/>
      <c r="N429" s="62"/>
      <c r="O429" s="62"/>
      <c r="P429" s="62"/>
      <c r="Q429" s="62"/>
    </row>
    <row r="430">
      <c r="A430" s="62"/>
      <c r="E430" s="62"/>
      <c r="F430" s="62"/>
      <c r="G430" s="62"/>
      <c r="H430" s="62"/>
      <c r="I430" s="62"/>
      <c r="J430" s="62"/>
      <c r="K430" s="62"/>
      <c r="L430" s="62"/>
      <c r="M430" s="62"/>
      <c r="N430" s="62"/>
      <c r="O430" s="62"/>
      <c r="P430" s="62"/>
      <c r="Q430" s="62"/>
    </row>
    <row r="431">
      <c r="A431" s="62"/>
      <c r="E431" s="62"/>
      <c r="F431" s="62"/>
      <c r="G431" s="62"/>
      <c r="H431" s="62"/>
      <c r="I431" s="62"/>
      <c r="J431" s="62"/>
      <c r="K431" s="62"/>
      <c r="L431" s="62"/>
      <c r="M431" s="62"/>
      <c r="N431" s="62"/>
      <c r="O431" s="62"/>
      <c r="P431" s="62"/>
      <c r="Q431" s="62"/>
    </row>
    <row r="432">
      <c r="A432" s="62"/>
      <c r="E432" s="62"/>
      <c r="F432" s="62"/>
      <c r="G432" s="62"/>
      <c r="H432" s="62"/>
      <c r="I432" s="62"/>
      <c r="J432" s="62"/>
      <c r="K432" s="62"/>
      <c r="L432" s="62"/>
      <c r="M432" s="62"/>
      <c r="N432" s="62"/>
      <c r="O432" s="62"/>
      <c r="P432" s="62"/>
      <c r="Q432" s="62"/>
    </row>
    <row r="433">
      <c r="A433" s="62"/>
      <c r="E433" s="62"/>
      <c r="F433" s="62"/>
      <c r="G433" s="62"/>
      <c r="H433" s="62"/>
      <c r="I433" s="62"/>
      <c r="J433" s="62"/>
      <c r="K433" s="62"/>
      <c r="L433" s="62"/>
      <c r="M433" s="62"/>
      <c r="N433" s="62"/>
      <c r="O433" s="62"/>
      <c r="P433" s="62"/>
      <c r="Q433" s="62"/>
    </row>
    <row r="434">
      <c r="A434" s="62"/>
      <c r="E434" s="62"/>
      <c r="F434" s="62"/>
      <c r="G434" s="62"/>
      <c r="H434" s="62"/>
      <c r="I434" s="62"/>
      <c r="J434" s="62"/>
      <c r="K434" s="62"/>
      <c r="L434" s="62"/>
      <c r="M434" s="62"/>
      <c r="N434" s="62"/>
      <c r="O434" s="62"/>
      <c r="P434" s="62"/>
      <c r="Q434" s="62"/>
    </row>
    <row r="435">
      <c r="A435" s="62"/>
      <c r="E435" s="62"/>
      <c r="F435" s="62"/>
      <c r="G435" s="62"/>
      <c r="H435" s="62"/>
      <c r="I435" s="62"/>
      <c r="J435" s="62"/>
      <c r="K435" s="62"/>
      <c r="L435" s="62"/>
      <c r="M435" s="62"/>
      <c r="N435" s="62"/>
      <c r="O435" s="62"/>
      <c r="P435" s="62"/>
      <c r="Q435" s="62"/>
    </row>
    <row r="436">
      <c r="A436" s="62"/>
      <c r="E436" s="62"/>
      <c r="F436" s="62"/>
      <c r="G436" s="62"/>
      <c r="H436" s="62"/>
      <c r="I436" s="62"/>
      <c r="J436" s="62"/>
      <c r="K436" s="62"/>
      <c r="L436" s="62"/>
      <c r="M436" s="62"/>
      <c r="N436" s="62"/>
      <c r="O436" s="62"/>
      <c r="P436" s="62"/>
      <c r="Q436" s="62"/>
    </row>
    <row r="437">
      <c r="A437" s="62"/>
      <c r="E437" s="62"/>
      <c r="F437" s="62"/>
      <c r="G437" s="62"/>
      <c r="H437" s="62"/>
      <c r="I437" s="62"/>
      <c r="J437" s="62"/>
      <c r="K437" s="62"/>
      <c r="L437" s="62"/>
      <c r="M437" s="62"/>
      <c r="N437" s="62"/>
      <c r="O437" s="62"/>
      <c r="P437" s="62"/>
      <c r="Q437" s="62"/>
    </row>
    <row r="438">
      <c r="A438" s="62"/>
      <c r="E438" s="62"/>
      <c r="F438" s="62"/>
      <c r="G438" s="62"/>
      <c r="H438" s="62"/>
      <c r="I438" s="62"/>
      <c r="J438" s="62"/>
      <c r="K438" s="62"/>
      <c r="L438" s="62"/>
      <c r="M438" s="62"/>
      <c r="N438" s="62"/>
      <c r="O438" s="62"/>
      <c r="P438" s="62"/>
      <c r="Q438" s="62"/>
    </row>
    <row r="439">
      <c r="A439" s="62"/>
      <c r="E439" s="62"/>
      <c r="F439" s="62"/>
      <c r="G439" s="62"/>
      <c r="H439" s="62"/>
      <c r="I439" s="62"/>
      <c r="J439" s="62"/>
      <c r="K439" s="62"/>
      <c r="L439" s="62"/>
      <c r="M439" s="62"/>
      <c r="N439" s="62"/>
      <c r="O439" s="62"/>
      <c r="P439" s="62"/>
      <c r="Q439" s="62"/>
    </row>
    <row r="440">
      <c r="A440" s="62"/>
      <c r="E440" s="62"/>
      <c r="F440" s="62"/>
      <c r="G440" s="62"/>
      <c r="H440" s="62"/>
      <c r="I440" s="62"/>
      <c r="J440" s="62"/>
      <c r="K440" s="62"/>
      <c r="L440" s="62"/>
      <c r="M440" s="62"/>
      <c r="N440" s="62"/>
      <c r="O440" s="62"/>
      <c r="P440" s="62"/>
      <c r="Q440" s="62"/>
    </row>
    <row r="441">
      <c r="A441" s="62"/>
      <c r="E441" s="62"/>
      <c r="F441" s="62"/>
      <c r="G441" s="62"/>
      <c r="H441" s="62"/>
      <c r="I441" s="62"/>
      <c r="J441" s="62"/>
      <c r="K441" s="62"/>
      <c r="L441" s="62"/>
      <c r="M441" s="62"/>
      <c r="N441" s="62"/>
      <c r="O441" s="62"/>
      <c r="P441" s="62"/>
      <c r="Q441" s="62"/>
    </row>
    <row r="442">
      <c r="A442" s="62"/>
      <c r="E442" s="62"/>
      <c r="F442" s="62"/>
      <c r="G442" s="62"/>
      <c r="H442" s="62"/>
      <c r="I442" s="62"/>
      <c r="J442" s="62"/>
      <c r="K442" s="62"/>
      <c r="L442" s="62"/>
      <c r="M442" s="62"/>
      <c r="N442" s="62"/>
      <c r="O442" s="62"/>
      <c r="P442" s="62"/>
      <c r="Q442" s="62"/>
    </row>
    <row r="443">
      <c r="A443" s="62"/>
      <c r="E443" s="62"/>
      <c r="F443" s="62"/>
      <c r="G443" s="62"/>
      <c r="H443" s="62"/>
      <c r="I443" s="62"/>
      <c r="J443" s="62"/>
      <c r="K443" s="62"/>
      <c r="L443" s="62"/>
      <c r="M443" s="62"/>
      <c r="N443" s="62"/>
      <c r="O443" s="62"/>
      <c r="P443" s="62"/>
      <c r="Q443" s="62"/>
    </row>
    <row r="444">
      <c r="A444" s="62"/>
      <c r="E444" s="62"/>
      <c r="F444" s="62"/>
      <c r="G444" s="62"/>
      <c r="H444" s="62"/>
      <c r="I444" s="62"/>
      <c r="J444" s="62"/>
      <c r="K444" s="62"/>
      <c r="L444" s="62"/>
      <c r="M444" s="62"/>
      <c r="N444" s="62"/>
      <c r="O444" s="62"/>
      <c r="P444" s="62"/>
      <c r="Q444" s="62"/>
    </row>
    <row r="445">
      <c r="A445" s="62"/>
      <c r="E445" s="62"/>
      <c r="F445" s="62"/>
      <c r="G445" s="62"/>
      <c r="H445" s="62"/>
      <c r="I445" s="62"/>
      <c r="J445" s="62"/>
      <c r="K445" s="62"/>
      <c r="L445" s="62"/>
      <c r="M445" s="62"/>
      <c r="N445" s="62"/>
      <c r="O445" s="62"/>
      <c r="P445" s="62"/>
      <c r="Q445" s="62"/>
    </row>
    <row r="446">
      <c r="A446" s="62"/>
      <c r="E446" s="62"/>
      <c r="F446" s="62"/>
      <c r="G446" s="62"/>
      <c r="H446" s="62"/>
      <c r="I446" s="62"/>
      <c r="J446" s="62"/>
      <c r="K446" s="62"/>
      <c r="L446" s="62"/>
      <c r="M446" s="62"/>
      <c r="N446" s="62"/>
      <c r="O446" s="62"/>
      <c r="P446" s="62"/>
      <c r="Q446" s="62"/>
    </row>
    <row r="447">
      <c r="A447" s="62"/>
      <c r="E447" s="62"/>
      <c r="F447" s="62"/>
      <c r="G447" s="62"/>
      <c r="H447" s="62"/>
      <c r="I447" s="62"/>
      <c r="J447" s="62"/>
      <c r="K447" s="62"/>
      <c r="L447" s="62"/>
      <c r="M447" s="62"/>
      <c r="N447" s="62"/>
      <c r="O447" s="62"/>
      <c r="P447" s="62"/>
      <c r="Q447" s="62"/>
    </row>
    <row r="448">
      <c r="A448" s="62"/>
      <c r="E448" s="62"/>
      <c r="F448" s="62"/>
      <c r="G448" s="62"/>
      <c r="H448" s="62"/>
      <c r="I448" s="62"/>
      <c r="J448" s="62"/>
      <c r="K448" s="62"/>
      <c r="L448" s="62"/>
      <c r="M448" s="62"/>
      <c r="N448" s="62"/>
      <c r="O448" s="62"/>
      <c r="P448" s="62"/>
      <c r="Q448" s="62"/>
    </row>
    <row r="449">
      <c r="A449" s="62"/>
      <c r="E449" s="62"/>
      <c r="F449" s="62"/>
      <c r="G449" s="62"/>
      <c r="H449" s="62"/>
      <c r="I449" s="62"/>
      <c r="J449" s="62"/>
      <c r="K449" s="62"/>
      <c r="L449" s="62"/>
      <c r="M449" s="62"/>
      <c r="N449" s="62"/>
      <c r="O449" s="62"/>
      <c r="P449" s="62"/>
      <c r="Q449" s="62"/>
    </row>
    <row r="450">
      <c r="A450" s="62"/>
      <c r="E450" s="62"/>
      <c r="F450" s="62"/>
      <c r="G450" s="62"/>
      <c r="H450" s="62"/>
      <c r="I450" s="62"/>
      <c r="J450" s="62"/>
      <c r="K450" s="62"/>
      <c r="L450" s="62"/>
      <c r="M450" s="62"/>
      <c r="N450" s="62"/>
      <c r="O450" s="62"/>
      <c r="P450" s="62"/>
      <c r="Q450" s="62"/>
    </row>
    <row r="451">
      <c r="A451" s="62"/>
      <c r="E451" s="62"/>
      <c r="F451" s="62"/>
      <c r="G451" s="62"/>
      <c r="H451" s="62"/>
      <c r="I451" s="62"/>
      <c r="J451" s="62"/>
      <c r="K451" s="62"/>
      <c r="L451" s="62"/>
      <c r="M451" s="62"/>
      <c r="N451" s="62"/>
      <c r="O451" s="62"/>
      <c r="P451" s="62"/>
      <c r="Q451" s="62"/>
    </row>
    <row r="452">
      <c r="A452" s="62"/>
      <c r="E452" s="62"/>
      <c r="F452" s="62"/>
      <c r="G452" s="62"/>
      <c r="H452" s="62"/>
      <c r="I452" s="62"/>
      <c r="J452" s="62"/>
      <c r="K452" s="62"/>
      <c r="L452" s="62"/>
      <c r="M452" s="62"/>
      <c r="N452" s="62"/>
      <c r="O452" s="62"/>
      <c r="P452" s="62"/>
      <c r="Q452" s="62"/>
    </row>
    <row r="453">
      <c r="A453" s="62"/>
      <c r="E453" s="62"/>
      <c r="F453" s="62"/>
      <c r="G453" s="62"/>
      <c r="H453" s="62"/>
      <c r="I453" s="62"/>
      <c r="J453" s="62"/>
      <c r="K453" s="62"/>
      <c r="L453" s="62"/>
      <c r="M453" s="62"/>
      <c r="N453" s="62"/>
      <c r="O453" s="62"/>
      <c r="P453" s="62"/>
      <c r="Q453" s="62"/>
    </row>
    <row r="454">
      <c r="A454" s="62"/>
      <c r="E454" s="62"/>
      <c r="F454" s="62"/>
      <c r="G454" s="62"/>
      <c r="H454" s="62"/>
      <c r="I454" s="62"/>
      <c r="J454" s="62"/>
      <c r="K454" s="62"/>
      <c r="L454" s="62"/>
      <c r="M454" s="62"/>
      <c r="N454" s="62"/>
      <c r="O454" s="62"/>
      <c r="P454" s="62"/>
      <c r="Q454" s="62"/>
    </row>
    <row r="455">
      <c r="A455" s="62"/>
      <c r="E455" s="62"/>
      <c r="F455" s="62"/>
      <c r="G455" s="62"/>
      <c r="H455" s="62"/>
      <c r="I455" s="62"/>
      <c r="J455" s="62"/>
      <c r="K455" s="62"/>
      <c r="L455" s="62"/>
      <c r="M455" s="62"/>
      <c r="N455" s="62"/>
      <c r="O455" s="62"/>
      <c r="P455" s="62"/>
      <c r="Q455" s="62"/>
    </row>
    <row r="456">
      <c r="A456" s="62"/>
      <c r="E456" s="62"/>
      <c r="F456" s="62"/>
      <c r="G456" s="62"/>
      <c r="H456" s="62"/>
      <c r="I456" s="62"/>
      <c r="J456" s="62"/>
      <c r="K456" s="62"/>
      <c r="L456" s="62"/>
      <c r="M456" s="62"/>
      <c r="N456" s="62"/>
      <c r="O456" s="62"/>
      <c r="P456" s="62"/>
      <c r="Q456" s="62"/>
    </row>
    <row r="457">
      <c r="A457" s="62"/>
      <c r="E457" s="62"/>
      <c r="F457" s="62"/>
      <c r="G457" s="62"/>
      <c r="H457" s="62"/>
      <c r="I457" s="62"/>
      <c r="J457" s="62"/>
      <c r="K457" s="62"/>
      <c r="L457" s="62"/>
      <c r="M457" s="62"/>
      <c r="N457" s="62"/>
      <c r="O457" s="62"/>
      <c r="P457" s="62"/>
      <c r="Q457" s="62"/>
    </row>
    <row r="458">
      <c r="A458" s="62"/>
      <c r="E458" s="62"/>
      <c r="F458" s="62"/>
      <c r="G458" s="62"/>
      <c r="H458" s="62"/>
      <c r="I458" s="62"/>
      <c r="J458" s="62"/>
      <c r="K458" s="62"/>
      <c r="L458" s="62"/>
      <c r="M458" s="62"/>
      <c r="N458" s="62"/>
      <c r="O458" s="62"/>
      <c r="P458" s="62"/>
      <c r="Q458" s="62"/>
    </row>
    <row r="459">
      <c r="A459" s="62"/>
      <c r="E459" s="62"/>
      <c r="F459" s="62"/>
      <c r="G459" s="62"/>
      <c r="H459" s="62"/>
      <c r="I459" s="62"/>
      <c r="J459" s="62"/>
      <c r="K459" s="62"/>
      <c r="L459" s="62"/>
      <c r="M459" s="62"/>
      <c r="N459" s="62"/>
      <c r="O459" s="62"/>
      <c r="P459" s="62"/>
      <c r="Q459" s="62"/>
    </row>
    <row r="460">
      <c r="A460" s="62"/>
      <c r="E460" s="62"/>
      <c r="F460" s="62"/>
      <c r="G460" s="62"/>
      <c r="H460" s="62"/>
      <c r="I460" s="62"/>
      <c r="J460" s="62"/>
      <c r="K460" s="62"/>
      <c r="L460" s="62"/>
      <c r="M460" s="62"/>
      <c r="N460" s="62"/>
      <c r="O460" s="62"/>
      <c r="P460" s="62"/>
      <c r="Q460" s="62"/>
    </row>
    <row r="461">
      <c r="A461" s="62"/>
      <c r="E461" s="62"/>
      <c r="F461" s="62"/>
      <c r="G461" s="62"/>
      <c r="H461" s="62"/>
      <c r="I461" s="62"/>
      <c r="J461" s="62"/>
      <c r="K461" s="62"/>
      <c r="L461" s="62"/>
      <c r="M461" s="62"/>
      <c r="N461" s="62"/>
      <c r="O461" s="62"/>
      <c r="P461" s="62"/>
      <c r="Q461" s="62"/>
    </row>
    <row r="462">
      <c r="A462" s="62"/>
      <c r="E462" s="62"/>
      <c r="F462" s="62"/>
      <c r="G462" s="62"/>
      <c r="H462" s="62"/>
      <c r="I462" s="62"/>
      <c r="J462" s="62"/>
      <c r="K462" s="62"/>
      <c r="L462" s="62"/>
      <c r="M462" s="62"/>
      <c r="N462" s="62"/>
      <c r="O462" s="62"/>
      <c r="P462" s="62"/>
      <c r="Q462" s="62"/>
    </row>
    <row r="463">
      <c r="A463" s="62"/>
      <c r="E463" s="62"/>
      <c r="F463" s="62"/>
      <c r="G463" s="62"/>
      <c r="H463" s="62"/>
      <c r="I463" s="62"/>
      <c r="J463" s="62"/>
      <c r="K463" s="62"/>
      <c r="L463" s="62"/>
      <c r="M463" s="62"/>
      <c r="N463" s="62"/>
      <c r="O463" s="62"/>
      <c r="P463" s="62"/>
      <c r="Q463" s="62"/>
    </row>
    <row r="464">
      <c r="A464" s="62"/>
      <c r="E464" s="62"/>
      <c r="F464" s="62"/>
      <c r="G464" s="62"/>
      <c r="H464" s="62"/>
      <c r="I464" s="62"/>
      <c r="J464" s="62"/>
      <c r="K464" s="62"/>
      <c r="L464" s="62"/>
      <c r="M464" s="62"/>
      <c r="N464" s="62"/>
      <c r="O464" s="62"/>
      <c r="P464" s="62"/>
      <c r="Q464" s="62"/>
    </row>
    <row r="465">
      <c r="A465" s="62"/>
      <c r="E465" s="62"/>
      <c r="F465" s="62"/>
      <c r="G465" s="62"/>
      <c r="H465" s="62"/>
      <c r="I465" s="62"/>
      <c r="J465" s="62"/>
      <c r="K465" s="62"/>
      <c r="L465" s="62"/>
      <c r="M465" s="62"/>
      <c r="N465" s="62"/>
      <c r="O465" s="62"/>
      <c r="P465" s="62"/>
      <c r="Q465" s="62"/>
    </row>
    <row r="466">
      <c r="A466" s="62"/>
      <c r="E466" s="62"/>
      <c r="F466" s="62"/>
      <c r="G466" s="62"/>
      <c r="H466" s="62"/>
      <c r="I466" s="62"/>
      <c r="J466" s="62"/>
      <c r="K466" s="62"/>
      <c r="L466" s="62"/>
      <c r="M466" s="62"/>
      <c r="N466" s="62"/>
      <c r="O466" s="62"/>
      <c r="P466" s="62"/>
      <c r="Q466" s="62"/>
    </row>
    <row r="467">
      <c r="A467" s="62"/>
      <c r="E467" s="62"/>
      <c r="F467" s="62"/>
      <c r="G467" s="62"/>
      <c r="H467" s="62"/>
      <c r="I467" s="62"/>
      <c r="J467" s="62"/>
      <c r="K467" s="62"/>
      <c r="L467" s="62"/>
      <c r="M467" s="62"/>
      <c r="N467" s="62"/>
      <c r="O467" s="62"/>
      <c r="P467" s="62"/>
      <c r="Q467" s="62"/>
    </row>
    <row r="468">
      <c r="A468" s="62"/>
      <c r="E468" s="62"/>
      <c r="F468" s="62"/>
      <c r="G468" s="62"/>
      <c r="H468" s="62"/>
      <c r="I468" s="62"/>
      <c r="J468" s="62"/>
      <c r="K468" s="62"/>
      <c r="L468" s="62"/>
      <c r="M468" s="62"/>
      <c r="N468" s="62"/>
      <c r="O468" s="62"/>
      <c r="P468" s="62"/>
      <c r="Q468" s="62"/>
    </row>
    <row r="469">
      <c r="A469" s="62"/>
      <c r="E469" s="62"/>
      <c r="F469" s="62"/>
      <c r="G469" s="62"/>
      <c r="H469" s="62"/>
      <c r="I469" s="62"/>
      <c r="J469" s="62"/>
      <c r="K469" s="62"/>
      <c r="L469" s="62"/>
      <c r="M469" s="62"/>
      <c r="N469" s="62"/>
      <c r="O469" s="62"/>
      <c r="P469" s="62"/>
      <c r="Q469" s="62"/>
    </row>
    <row r="470">
      <c r="A470" s="62"/>
      <c r="E470" s="62"/>
      <c r="F470" s="62"/>
      <c r="G470" s="62"/>
      <c r="H470" s="62"/>
      <c r="I470" s="62"/>
      <c r="J470" s="62"/>
      <c r="K470" s="62"/>
      <c r="L470" s="62"/>
      <c r="M470" s="62"/>
      <c r="N470" s="62"/>
      <c r="O470" s="62"/>
      <c r="P470" s="62"/>
      <c r="Q470" s="62"/>
    </row>
    <row r="471">
      <c r="A471" s="62"/>
      <c r="E471" s="62"/>
      <c r="F471" s="62"/>
      <c r="G471" s="62"/>
      <c r="H471" s="62"/>
      <c r="I471" s="62"/>
      <c r="J471" s="62"/>
      <c r="K471" s="62"/>
      <c r="L471" s="62"/>
      <c r="M471" s="62"/>
      <c r="N471" s="62"/>
      <c r="O471" s="62"/>
      <c r="P471" s="62"/>
      <c r="Q471" s="62"/>
    </row>
    <row r="472">
      <c r="A472" s="62"/>
      <c r="E472" s="62"/>
      <c r="F472" s="62"/>
      <c r="G472" s="62"/>
      <c r="H472" s="62"/>
      <c r="I472" s="62"/>
      <c r="J472" s="62"/>
      <c r="K472" s="62"/>
      <c r="L472" s="62"/>
      <c r="M472" s="62"/>
      <c r="N472" s="62"/>
      <c r="O472" s="62"/>
      <c r="P472" s="62"/>
      <c r="Q472" s="62"/>
    </row>
    <row r="473">
      <c r="A473" s="62"/>
      <c r="E473" s="62"/>
      <c r="F473" s="62"/>
      <c r="G473" s="62"/>
      <c r="H473" s="62"/>
      <c r="I473" s="62"/>
      <c r="J473" s="62"/>
      <c r="K473" s="62"/>
      <c r="L473" s="62"/>
      <c r="M473" s="62"/>
      <c r="N473" s="62"/>
      <c r="O473" s="62"/>
      <c r="P473" s="62"/>
      <c r="Q473" s="62"/>
    </row>
    <row r="474">
      <c r="A474" s="62"/>
      <c r="E474" s="62"/>
      <c r="F474" s="62"/>
      <c r="G474" s="62"/>
      <c r="H474" s="62"/>
      <c r="I474" s="62"/>
      <c r="J474" s="62"/>
      <c r="K474" s="62"/>
      <c r="L474" s="62"/>
      <c r="M474" s="62"/>
      <c r="N474" s="62"/>
      <c r="O474" s="62"/>
      <c r="P474" s="62"/>
      <c r="Q474" s="62"/>
    </row>
    <row r="475">
      <c r="A475" s="62"/>
      <c r="E475" s="62"/>
      <c r="F475" s="62"/>
      <c r="G475" s="62"/>
      <c r="H475" s="62"/>
      <c r="I475" s="62"/>
      <c r="J475" s="62"/>
      <c r="K475" s="62"/>
      <c r="L475" s="62"/>
      <c r="M475" s="62"/>
      <c r="N475" s="62"/>
      <c r="O475" s="62"/>
      <c r="P475" s="62"/>
      <c r="Q475" s="62"/>
    </row>
    <row r="476">
      <c r="A476" s="62"/>
      <c r="E476" s="62"/>
      <c r="F476" s="62"/>
      <c r="G476" s="62"/>
      <c r="H476" s="62"/>
      <c r="I476" s="62"/>
      <c r="J476" s="62"/>
      <c r="K476" s="62"/>
      <c r="L476" s="62"/>
      <c r="M476" s="62"/>
      <c r="N476" s="62"/>
      <c r="O476" s="62"/>
      <c r="P476" s="62"/>
      <c r="Q476" s="62"/>
    </row>
    <row r="477">
      <c r="A477" s="62"/>
      <c r="E477" s="62"/>
      <c r="F477" s="62"/>
      <c r="G477" s="62"/>
      <c r="H477" s="62"/>
      <c r="I477" s="62"/>
      <c r="J477" s="62"/>
      <c r="K477" s="62"/>
      <c r="L477" s="62"/>
      <c r="M477" s="62"/>
      <c r="N477" s="62"/>
      <c r="O477" s="62"/>
      <c r="P477" s="62"/>
      <c r="Q477" s="62"/>
    </row>
    <row r="478">
      <c r="A478" s="62"/>
      <c r="E478" s="62"/>
      <c r="F478" s="62"/>
      <c r="G478" s="62"/>
      <c r="H478" s="62"/>
      <c r="I478" s="62"/>
      <c r="J478" s="62"/>
      <c r="K478" s="62"/>
      <c r="L478" s="62"/>
      <c r="M478" s="62"/>
      <c r="N478" s="62"/>
      <c r="O478" s="62"/>
      <c r="P478" s="62"/>
      <c r="Q478" s="62"/>
    </row>
    <row r="479">
      <c r="A479" s="62"/>
      <c r="E479" s="62"/>
      <c r="F479" s="62"/>
      <c r="G479" s="62"/>
      <c r="H479" s="62"/>
      <c r="I479" s="62"/>
      <c r="J479" s="62"/>
      <c r="K479" s="62"/>
      <c r="L479" s="62"/>
      <c r="M479" s="62"/>
      <c r="N479" s="62"/>
      <c r="O479" s="62"/>
      <c r="P479" s="62"/>
      <c r="Q479" s="62"/>
    </row>
    <row r="480">
      <c r="A480" s="62"/>
      <c r="E480" s="62"/>
      <c r="F480" s="62"/>
      <c r="G480" s="62"/>
      <c r="H480" s="62"/>
      <c r="I480" s="62"/>
      <c r="J480" s="62"/>
      <c r="K480" s="62"/>
      <c r="L480" s="62"/>
      <c r="M480" s="62"/>
      <c r="N480" s="62"/>
      <c r="O480" s="62"/>
      <c r="P480" s="62"/>
      <c r="Q480" s="62"/>
    </row>
    <row r="481">
      <c r="A481" s="62"/>
      <c r="E481" s="62"/>
      <c r="F481" s="62"/>
      <c r="G481" s="62"/>
      <c r="H481" s="62"/>
      <c r="I481" s="62"/>
      <c r="J481" s="62"/>
      <c r="K481" s="62"/>
      <c r="L481" s="62"/>
      <c r="M481" s="62"/>
      <c r="N481" s="62"/>
      <c r="O481" s="62"/>
      <c r="P481" s="62"/>
      <c r="Q481" s="62"/>
    </row>
    <row r="482">
      <c r="A482" s="62"/>
      <c r="E482" s="62"/>
      <c r="F482" s="62"/>
      <c r="G482" s="62"/>
      <c r="H482" s="62"/>
      <c r="I482" s="62"/>
      <c r="J482" s="62"/>
      <c r="K482" s="62"/>
      <c r="L482" s="62"/>
      <c r="M482" s="62"/>
      <c r="N482" s="62"/>
      <c r="O482" s="62"/>
      <c r="P482" s="62"/>
      <c r="Q482" s="62"/>
    </row>
    <row r="483">
      <c r="A483" s="62"/>
      <c r="E483" s="62"/>
      <c r="F483" s="62"/>
      <c r="G483" s="62"/>
      <c r="H483" s="62"/>
      <c r="I483" s="62"/>
      <c r="J483" s="62"/>
      <c r="K483" s="62"/>
      <c r="L483" s="62"/>
      <c r="M483" s="62"/>
      <c r="N483" s="62"/>
      <c r="O483" s="62"/>
      <c r="P483" s="62"/>
      <c r="Q483" s="62"/>
    </row>
    <row r="484">
      <c r="A484" s="62"/>
      <c r="E484" s="62"/>
      <c r="F484" s="62"/>
      <c r="G484" s="62"/>
      <c r="H484" s="62"/>
      <c r="I484" s="62"/>
      <c r="J484" s="62"/>
      <c r="K484" s="62"/>
      <c r="L484" s="62"/>
      <c r="M484" s="62"/>
      <c r="N484" s="62"/>
      <c r="O484" s="62"/>
      <c r="P484" s="62"/>
      <c r="Q484" s="62"/>
    </row>
    <row r="485">
      <c r="A485" s="62"/>
      <c r="E485" s="62"/>
      <c r="F485" s="62"/>
      <c r="G485" s="62"/>
      <c r="H485" s="62"/>
      <c r="I485" s="62"/>
      <c r="J485" s="62"/>
      <c r="K485" s="62"/>
      <c r="L485" s="62"/>
      <c r="M485" s="62"/>
      <c r="N485" s="62"/>
      <c r="O485" s="62"/>
      <c r="P485" s="62"/>
      <c r="Q485" s="62"/>
    </row>
    <row r="486">
      <c r="A486" s="62"/>
      <c r="E486" s="62"/>
      <c r="F486" s="62"/>
      <c r="G486" s="62"/>
      <c r="H486" s="62"/>
      <c r="I486" s="62"/>
      <c r="J486" s="62"/>
      <c r="K486" s="62"/>
      <c r="L486" s="62"/>
      <c r="M486" s="62"/>
      <c r="N486" s="62"/>
      <c r="O486" s="62"/>
      <c r="P486" s="62"/>
      <c r="Q486" s="62"/>
    </row>
    <row r="487">
      <c r="A487" s="62"/>
      <c r="E487" s="62"/>
      <c r="F487" s="62"/>
      <c r="G487" s="62"/>
      <c r="H487" s="62"/>
      <c r="I487" s="62"/>
      <c r="J487" s="62"/>
      <c r="K487" s="62"/>
      <c r="L487" s="62"/>
      <c r="M487" s="62"/>
      <c r="N487" s="62"/>
      <c r="O487" s="62"/>
      <c r="P487" s="62"/>
      <c r="Q487" s="62"/>
    </row>
    <row r="488">
      <c r="A488" s="62"/>
      <c r="E488" s="62"/>
      <c r="F488" s="62"/>
      <c r="G488" s="62"/>
      <c r="H488" s="62"/>
      <c r="I488" s="62"/>
      <c r="J488" s="62"/>
      <c r="K488" s="62"/>
      <c r="L488" s="62"/>
      <c r="M488" s="62"/>
      <c r="N488" s="62"/>
      <c r="O488" s="62"/>
      <c r="P488" s="62"/>
      <c r="Q488" s="62"/>
    </row>
    <row r="489">
      <c r="A489" s="62"/>
      <c r="E489" s="62"/>
      <c r="F489" s="62"/>
      <c r="G489" s="62"/>
      <c r="H489" s="62"/>
      <c r="I489" s="62"/>
      <c r="J489" s="62"/>
      <c r="K489" s="62"/>
      <c r="L489" s="62"/>
      <c r="M489" s="62"/>
      <c r="N489" s="62"/>
      <c r="O489" s="62"/>
      <c r="P489" s="62"/>
      <c r="Q489" s="62"/>
    </row>
    <row r="490">
      <c r="A490" s="62"/>
      <c r="E490" s="62"/>
      <c r="F490" s="62"/>
      <c r="G490" s="62"/>
      <c r="H490" s="62"/>
      <c r="I490" s="62"/>
      <c r="J490" s="62"/>
      <c r="K490" s="62"/>
      <c r="L490" s="62"/>
      <c r="M490" s="62"/>
      <c r="N490" s="62"/>
      <c r="O490" s="62"/>
      <c r="P490" s="62"/>
      <c r="Q490" s="62"/>
    </row>
    <row r="491">
      <c r="A491" s="62"/>
      <c r="E491" s="62"/>
      <c r="F491" s="62"/>
      <c r="G491" s="62"/>
      <c r="H491" s="62"/>
      <c r="I491" s="62"/>
      <c r="J491" s="62"/>
      <c r="K491" s="62"/>
      <c r="L491" s="62"/>
      <c r="M491" s="62"/>
      <c r="N491" s="62"/>
      <c r="O491" s="62"/>
      <c r="P491" s="62"/>
      <c r="Q491" s="62"/>
    </row>
    <row r="492">
      <c r="A492" s="62"/>
      <c r="E492" s="62"/>
      <c r="F492" s="62"/>
      <c r="G492" s="62"/>
      <c r="H492" s="62"/>
      <c r="I492" s="62"/>
      <c r="J492" s="62"/>
      <c r="K492" s="62"/>
      <c r="L492" s="62"/>
      <c r="M492" s="62"/>
      <c r="N492" s="62"/>
      <c r="O492" s="62"/>
      <c r="P492" s="62"/>
      <c r="Q492" s="62"/>
    </row>
    <row r="493">
      <c r="A493" s="62"/>
      <c r="E493" s="62"/>
      <c r="F493" s="62"/>
      <c r="G493" s="62"/>
      <c r="H493" s="62"/>
      <c r="I493" s="62"/>
      <c r="J493" s="62"/>
      <c r="K493" s="62"/>
      <c r="L493" s="62"/>
      <c r="M493" s="62"/>
      <c r="N493" s="62"/>
      <c r="O493" s="62"/>
      <c r="P493" s="62"/>
      <c r="Q493" s="62"/>
    </row>
    <row r="494">
      <c r="A494" s="62"/>
      <c r="E494" s="62"/>
      <c r="F494" s="62"/>
      <c r="G494" s="62"/>
      <c r="H494" s="62"/>
      <c r="I494" s="62"/>
      <c r="J494" s="62"/>
      <c r="K494" s="62"/>
      <c r="L494" s="62"/>
      <c r="M494" s="62"/>
      <c r="N494" s="62"/>
      <c r="O494" s="62"/>
      <c r="P494" s="62"/>
      <c r="Q494" s="62"/>
    </row>
    <row r="495">
      <c r="A495" s="62"/>
      <c r="E495" s="62"/>
      <c r="F495" s="62"/>
      <c r="G495" s="62"/>
      <c r="H495" s="62"/>
      <c r="I495" s="62"/>
      <c r="J495" s="62"/>
      <c r="K495" s="62"/>
      <c r="L495" s="62"/>
      <c r="M495" s="62"/>
      <c r="N495" s="62"/>
      <c r="O495" s="62"/>
      <c r="P495" s="62"/>
      <c r="Q495" s="62"/>
    </row>
    <row r="496">
      <c r="A496" s="62"/>
      <c r="E496" s="62"/>
      <c r="F496" s="62"/>
      <c r="G496" s="62"/>
      <c r="H496" s="62"/>
      <c r="I496" s="62"/>
      <c r="J496" s="62"/>
      <c r="K496" s="62"/>
      <c r="L496" s="62"/>
      <c r="M496" s="62"/>
      <c r="N496" s="62"/>
      <c r="O496" s="62"/>
      <c r="P496" s="62"/>
      <c r="Q496" s="62"/>
    </row>
    <row r="497">
      <c r="A497" s="62"/>
      <c r="E497" s="62"/>
      <c r="F497" s="62"/>
      <c r="G497" s="62"/>
      <c r="H497" s="62"/>
      <c r="I497" s="62"/>
      <c r="J497" s="62"/>
      <c r="K497" s="62"/>
      <c r="L497" s="62"/>
      <c r="M497" s="62"/>
      <c r="N497" s="62"/>
      <c r="O497" s="62"/>
      <c r="P497" s="62"/>
      <c r="Q497" s="62"/>
    </row>
    <row r="498">
      <c r="A498" s="62"/>
      <c r="E498" s="62"/>
      <c r="F498" s="62"/>
      <c r="G498" s="62"/>
      <c r="H498" s="62"/>
      <c r="I498" s="62"/>
      <c r="J498" s="62"/>
      <c r="K498" s="62"/>
      <c r="L498" s="62"/>
      <c r="M498" s="62"/>
      <c r="N498" s="62"/>
      <c r="O498" s="62"/>
      <c r="P498" s="62"/>
      <c r="Q498" s="62"/>
    </row>
    <row r="499">
      <c r="A499" s="62"/>
      <c r="E499" s="62"/>
      <c r="F499" s="62"/>
      <c r="G499" s="62"/>
      <c r="H499" s="62"/>
      <c r="I499" s="62"/>
      <c r="J499" s="62"/>
      <c r="K499" s="62"/>
      <c r="L499" s="62"/>
      <c r="M499" s="62"/>
      <c r="N499" s="62"/>
      <c r="O499" s="62"/>
      <c r="P499" s="62"/>
      <c r="Q499" s="62"/>
    </row>
    <row r="500">
      <c r="A500" s="62"/>
      <c r="E500" s="62"/>
      <c r="F500" s="62"/>
      <c r="G500" s="62"/>
      <c r="H500" s="62"/>
      <c r="I500" s="62"/>
      <c r="J500" s="62"/>
      <c r="K500" s="62"/>
      <c r="L500" s="62"/>
      <c r="M500" s="62"/>
      <c r="N500" s="62"/>
      <c r="O500" s="62"/>
      <c r="P500" s="62"/>
      <c r="Q500" s="62"/>
    </row>
    <row r="501">
      <c r="A501" s="62"/>
      <c r="E501" s="62"/>
      <c r="F501" s="62"/>
      <c r="G501" s="62"/>
      <c r="H501" s="62"/>
      <c r="I501" s="62"/>
      <c r="J501" s="62"/>
      <c r="K501" s="62"/>
      <c r="L501" s="62"/>
      <c r="M501" s="62"/>
      <c r="N501" s="62"/>
      <c r="O501" s="62"/>
      <c r="P501" s="62"/>
      <c r="Q501" s="62"/>
    </row>
    <row r="502">
      <c r="A502" s="62"/>
      <c r="E502" s="62"/>
      <c r="F502" s="62"/>
      <c r="G502" s="62"/>
      <c r="H502" s="62"/>
      <c r="I502" s="62"/>
      <c r="J502" s="62"/>
      <c r="K502" s="62"/>
      <c r="L502" s="62"/>
      <c r="M502" s="62"/>
      <c r="N502" s="62"/>
      <c r="O502" s="62"/>
      <c r="P502" s="62"/>
      <c r="Q502" s="62"/>
    </row>
    <row r="503">
      <c r="A503" s="62"/>
      <c r="E503" s="62"/>
      <c r="F503" s="62"/>
      <c r="G503" s="62"/>
      <c r="H503" s="62"/>
      <c r="I503" s="62"/>
      <c r="J503" s="62"/>
      <c r="K503" s="62"/>
      <c r="L503" s="62"/>
      <c r="M503" s="62"/>
      <c r="N503" s="62"/>
      <c r="O503" s="62"/>
      <c r="P503" s="62"/>
      <c r="Q503" s="62"/>
    </row>
    <row r="504">
      <c r="A504" s="62"/>
      <c r="E504" s="62"/>
      <c r="F504" s="62"/>
      <c r="G504" s="62"/>
      <c r="H504" s="62"/>
      <c r="I504" s="62"/>
      <c r="J504" s="62"/>
      <c r="K504" s="62"/>
      <c r="L504" s="62"/>
      <c r="M504" s="62"/>
      <c r="N504" s="62"/>
      <c r="O504" s="62"/>
      <c r="P504" s="62"/>
      <c r="Q504" s="62"/>
    </row>
    <row r="505">
      <c r="A505" s="62"/>
      <c r="E505" s="62"/>
      <c r="F505" s="62"/>
      <c r="G505" s="62"/>
      <c r="H505" s="62"/>
      <c r="I505" s="62"/>
      <c r="J505" s="62"/>
      <c r="K505" s="62"/>
      <c r="L505" s="62"/>
      <c r="M505" s="62"/>
      <c r="N505" s="62"/>
      <c r="O505" s="62"/>
      <c r="P505" s="62"/>
      <c r="Q505" s="62"/>
    </row>
    <row r="506">
      <c r="A506" s="62"/>
      <c r="E506" s="62"/>
      <c r="F506" s="62"/>
      <c r="G506" s="62"/>
      <c r="H506" s="62"/>
      <c r="I506" s="62"/>
      <c r="J506" s="62"/>
      <c r="K506" s="62"/>
      <c r="L506" s="62"/>
      <c r="M506" s="62"/>
      <c r="N506" s="62"/>
      <c r="O506" s="62"/>
      <c r="P506" s="62"/>
      <c r="Q506" s="62"/>
    </row>
    <row r="507">
      <c r="A507" s="62"/>
      <c r="E507" s="62"/>
      <c r="F507" s="62"/>
      <c r="G507" s="62"/>
      <c r="H507" s="62"/>
      <c r="I507" s="62"/>
      <c r="J507" s="62"/>
      <c r="K507" s="62"/>
      <c r="L507" s="62"/>
      <c r="M507" s="62"/>
      <c r="N507" s="62"/>
      <c r="O507" s="62"/>
      <c r="P507" s="62"/>
      <c r="Q507" s="62"/>
    </row>
    <row r="508">
      <c r="A508" s="62"/>
      <c r="E508" s="62"/>
      <c r="F508" s="62"/>
      <c r="G508" s="62"/>
      <c r="H508" s="62"/>
      <c r="I508" s="62"/>
      <c r="J508" s="62"/>
      <c r="K508" s="62"/>
      <c r="L508" s="62"/>
      <c r="M508" s="62"/>
      <c r="N508" s="62"/>
      <c r="O508" s="62"/>
      <c r="P508" s="62"/>
      <c r="Q508" s="62"/>
    </row>
    <row r="509">
      <c r="A509" s="62"/>
      <c r="E509" s="62"/>
      <c r="F509" s="62"/>
      <c r="G509" s="62"/>
      <c r="H509" s="62"/>
      <c r="I509" s="62"/>
      <c r="J509" s="62"/>
      <c r="K509" s="62"/>
      <c r="L509" s="62"/>
      <c r="M509" s="62"/>
      <c r="N509" s="62"/>
      <c r="O509" s="62"/>
      <c r="P509" s="62"/>
      <c r="Q509" s="62"/>
    </row>
    <row r="510">
      <c r="A510" s="62"/>
      <c r="E510" s="62"/>
      <c r="F510" s="62"/>
      <c r="G510" s="62"/>
      <c r="H510" s="62"/>
      <c r="I510" s="62"/>
      <c r="J510" s="62"/>
      <c r="K510" s="62"/>
      <c r="L510" s="62"/>
      <c r="M510" s="62"/>
      <c r="N510" s="62"/>
      <c r="O510" s="62"/>
      <c r="P510" s="62"/>
      <c r="Q510" s="62"/>
    </row>
    <row r="511">
      <c r="A511" s="62"/>
      <c r="E511" s="62"/>
      <c r="F511" s="62"/>
      <c r="G511" s="62"/>
      <c r="H511" s="62"/>
      <c r="I511" s="62"/>
      <c r="J511" s="62"/>
      <c r="K511" s="62"/>
      <c r="L511" s="62"/>
      <c r="M511" s="62"/>
      <c r="N511" s="62"/>
      <c r="O511" s="62"/>
      <c r="P511" s="62"/>
      <c r="Q511" s="62"/>
    </row>
    <row r="512">
      <c r="A512" s="62"/>
      <c r="E512" s="62"/>
      <c r="F512" s="62"/>
      <c r="G512" s="62"/>
      <c r="H512" s="62"/>
      <c r="I512" s="62"/>
      <c r="J512" s="62"/>
      <c r="K512" s="62"/>
      <c r="L512" s="62"/>
      <c r="M512" s="62"/>
      <c r="N512" s="62"/>
      <c r="O512" s="62"/>
      <c r="P512" s="62"/>
      <c r="Q512" s="62"/>
    </row>
    <row r="513">
      <c r="A513" s="62"/>
      <c r="E513" s="62"/>
      <c r="F513" s="62"/>
      <c r="G513" s="62"/>
      <c r="H513" s="62"/>
      <c r="I513" s="62"/>
      <c r="J513" s="62"/>
      <c r="K513" s="62"/>
      <c r="L513" s="62"/>
      <c r="M513" s="62"/>
      <c r="N513" s="62"/>
      <c r="O513" s="62"/>
      <c r="P513" s="62"/>
      <c r="Q513" s="62"/>
    </row>
    <row r="514">
      <c r="A514" s="62"/>
      <c r="E514" s="62"/>
      <c r="F514" s="62"/>
      <c r="G514" s="62"/>
      <c r="H514" s="62"/>
      <c r="I514" s="62"/>
      <c r="J514" s="62"/>
      <c r="K514" s="62"/>
      <c r="L514" s="62"/>
      <c r="M514" s="62"/>
      <c r="N514" s="62"/>
      <c r="O514" s="62"/>
      <c r="P514" s="62"/>
      <c r="Q514" s="62"/>
    </row>
    <row r="515">
      <c r="A515" s="62"/>
      <c r="E515" s="62"/>
      <c r="F515" s="62"/>
      <c r="G515" s="62"/>
      <c r="H515" s="62"/>
      <c r="I515" s="62"/>
      <c r="J515" s="62"/>
      <c r="K515" s="62"/>
      <c r="L515" s="62"/>
      <c r="M515" s="62"/>
      <c r="N515" s="62"/>
      <c r="O515" s="62"/>
      <c r="P515" s="62"/>
      <c r="Q515" s="62"/>
    </row>
    <row r="516">
      <c r="A516" s="62"/>
      <c r="E516" s="62"/>
      <c r="F516" s="62"/>
      <c r="G516" s="62"/>
      <c r="H516" s="62"/>
      <c r="I516" s="62"/>
      <c r="J516" s="62"/>
      <c r="K516" s="62"/>
      <c r="L516" s="62"/>
      <c r="M516" s="62"/>
      <c r="N516" s="62"/>
      <c r="O516" s="62"/>
      <c r="P516" s="62"/>
      <c r="Q516" s="62"/>
    </row>
    <row r="517">
      <c r="A517" s="62"/>
      <c r="E517" s="62"/>
      <c r="F517" s="62"/>
      <c r="G517" s="62"/>
      <c r="H517" s="62"/>
      <c r="I517" s="62"/>
      <c r="J517" s="62"/>
      <c r="K517" s="62"/>
      <c r="L517" s="62"/>
      <c r="M517" s="62"/>
      <c r="N517" s="62"/>
      <c r="O517" s="62"/>
      <c r="P517" s="62"/>
      <c r="Q517" s="62"/>
    </row>
    <row r="518">
      <c r="A518" s="62"/>
      <c r="E518" s="62"/>
      <c r="F518" s="62"/>
      <c r="G518" s="62"/>
      <c r="H518" s="62"/>
      <c r="I518" s="62"/>
      <c r="J518" s="62"/>
      <c r="K518" s="62"/>
      <c r="L518" s="62"/>
      <c r="M518" s="62"/>
      <c r="N518" s="62"/>
      <c r="O518" s="62"/>
      <c r="P518" s="62"/>
      <c r="Q518" s="62"/>
    </row>
    <row r="519">
      <c r="A519" s="62"/>
      <c r="E519" s="62"/>
      <c r="F519" s="62"/>
      <c r="G519" s="62"/>
      <c r="H519" s="62"/>
      <c r="I519" s="62"/>
      <c r="J519" s="62"/>
      <c r="K519" s="62"/>
      <c r="L519" s="62"/>
      <c r="M519" s="62"/>
      <c r="N519" s="62"/>
      <c r="O519" s="62"/>
      <c r="P519" s="62"/>
      <c r="Q519" s="62"/>
    </row>
    <row r="520">
      <c r="A520" s="62"/>
      <c r="E520" s="62"/>
      <c r="F520" s="62"/>
      <c r="G520" s="62"/>
      <c r="H520" s="62"/>
      <c r="I520" s="62"/>
      <c r="J520" s="62"/>
      <c r="K520" s="62"/>
      <c r="L520" s="62"/>
      <c r="M520" s="62"/>
      <c r="N520" s="62"/>
      <c r="O520" s="62"/>
      <c r="P520" s="62"/>
      <c r="Q520" s="62"/>
    </row>
    <row r="521">
      <c r="A521" s="62"/>
      <c r="E521" s="62"/>
      <c r="F521" s="62"/>
      <c r="G521" s="62"/>
      <c r="H521" s="62"/>
      <c r="I521" s="62"/>
      <c r="J521" s="62"/>
      <c r="K521" s="62"/>
      <c r="L521" s="62"/>
      <c r="M521" s="62"/>
      <c r="N521" s="62"/>
      <c r="O521" s="62"/>
      <c r="P521" s="62"/>
      <c r="Q521" s="62"/>
    </row>
    <row r="522">
      <c r="A522" s="62"/>
      <c r="E522" s="62"/>
      <c r="F522" s="62"/>
      <c r="G522" s="62"/>
      <c r="H522" s="62"/>
      <c r="I522" s="62"/>
      <c r="J522" s="62"/>
      <c r="K522" s="62"/>
      <c r="L522" s="62"/>
      <c r="M522" s="62"/>
      <c r="N522" s="62"/>
      <c r="O522" s="62"/>
      <c r="P522" s="62"/>
      <c r="Q522" s="62"/>
    </row>
    <row r="523">
      <c r="A523" s="62"/>
      <c r="E523" s="62"/>
      <c r="F523" s="62"/>
      <c r="G523" s="62"/>
      <c r="H523" s="62"/>
      <c r="I523" s="62"/>
      <c r="J523" s="62"/>
      <c r="K523" s="62"/>
      <c r="L523" s="62"/>
      <c r="M523" s="62"/>
      <c r="N523" s="62"/>
      <c r="O523" s="62"/>
      <c r="P523" s="62"/>
      <c r="Q523" s="62"/>
    </row>
    <row r="524">
      <c r="A524" s="62"/>
      <c r="E524" s="62"/>
      <c r="F524" s="62"/>
      <c r="G524" s="62"/>
      <c r="H524" s="62"/>
      <c r="I524" s="62"/>
      <c r="J524" s="62"/>
      <c r="K524" s="62"/>
      <c r="L524" s="62"/>
      <c r="M524" s="62"/>
      <c r="N524" s="62"/>
      <c r="O524" s="62"/>
      <c r="P524" s="62"/>
      <c r="Q524" s="62"/>
    </row>
    <row r="525">
      <c r="A525" s="62"/>
      <c r="E525" s="62"/>
      <c r="F525" s="62"/>
      <c r="G525" s="62"/>
      <c r="H525" s="62"/>
      <c r="I525" s="62"/>
      <c r="J525" s="62"/>
      <c r="K525" s="62"/>
      <c r="L525" s="62"/>
      <c r="M525" s="62"/>
      <c r="N525" s="62"/>
      <c r="O525" s="62"/>
      <c r="P525" s="62"/>
      <c r="Q525" s="62"/>
    </row>
    <row r="526">
      <c r="A526" s="62"/>
      <c r="E526" s="62"/>
      <c r="F526" s="62"/>
      <c r="G526" s="62"/>
      <c r="H526" s="62"/>
      <c r="I526" s="62"/>
      <c r="J526" s="62"/>
      <c r="K526" s="62"/>
      <c r="L526" s="62"/>
      <c r="M526" s="62"/>
      <c r="N526" s="62"/>
      <c r="O526" s="62"/>
      <c r="P526" s="62"/>
      <c r="Q526" s="62"/>
    </row>
    <row r="527">
      <c r="A527" s="62"/>
      <c r="E527" s="62"/>
      <c r="F527" s="62"/>
      <c r="G527" s="62"/>
      <c r="H527" s="62"/>
      <c r="I527" s="62"/>
      <c r="J527" s="62"/>
      <c r="K527" s="62"/>
      <c r="L527" s="62"/>
      <c r="M527" s="62"/>
      <c r="N527" s="62"/>
      <c r="O527" s="62"/>
      <c r="P527" s="62"/>
      <c r="Q527" s="62"/>
    </row>
    <row r="528">
      <c r="A528" s="62"/>
      <c r="E528" s="62"/>
      <c r="F528" s="62"/>
      <c r="G528" s="62"/>
      <c r="H528" s="62"/>
      <c r="I528" s="62"/>
      <c r="J528" s="62"/>
      <c r="K528" s="62"/>
      <c r="L528" s="62"/>
      <c r="M528" s="62"/>
      <c r="N528" s="62"/>
      <c r="O528" s="62"/>
      <c r="P528" s="62"/>
      <c r="Q528" s="62"/>
    </row>
    <row r="529">
      <c r="A529" s="62"/>
      <c r="E529" s="62"/>
      <c r="F529" s="62"/>
      <c r="G529" s="62"/>
      <c r="H529" s="62"/>
      <c r="I529" s="62"/>
      <c r="J529" s="62"/>
      <c r="K529" s="62"/>
      <c r="L529" s="62"/>
      <c r="M529" s="62"/>
      <c r="N529" s="62"/>
      <c r="O529" s="62"/>
      <c r="P529" s="62"/>
      <c r="Q529" s="62"/>
    </row>
    <row r="530">
      <c r="A530" s="62"/>
      <c r="E530" s="62"/>
      <c r="F530" s="62"/>
      <c r="G530" s="62"/>
      <c r="H530" s="62"/>
      <c r="I530" s="62"/>
      <c r="J530" s="62"/>
      <c r="K530" s="62"/>
      <c r="L530" s="62"/>
      <c r="M530" s="62"/>
      <c r="N530" s="62"/>
      <c r="O530" s="62"/>
      <c r="P530" s="62"/>
      <c r="Q530" s="62"/>
    </row>
    <row r="531">
      <c r="A531" s="62"/>
      <c r="E531" s="62"/>
      <c r="F531" s="62"/>
      <c r="G531" s="62"/>
      <c r="H531" s="62"/>
      <c r="I531" s="62"/>
      <c r="J531" s="62"/>
      <c r="K531" s="62"/>
      <c r="L531" s="62"/>
      <c r="M531" s="62"/>
      <c r="N531" s="62"/>
      <c r="O531" s="62"/>
      <c r="P531" s="62"/>
      <c r="Q531" s="62"/>
    </row>
    <row r="532">
      <c r="A532" s="62"/>
      <c r="E532" s="62"/>
      <c r="F532" s="62"/>
      <c r="G532" s="62"/>
      <c r="H532" s="62"/>
      <c r="I532" s="62"/>
      <c r="J532" s="62"/>
      <c r="K532" s="62"/>
      <c r="L532" s="62"/>
      <c r="M532" s="62"/>
      <c r="N532" s="62"/>
      <c r="O532" s="62"/>
      <c r="P532" s="62"/>
      <c r="Q532" s="62"/>
    </row>
    <row r="533">
      <c r="A533" s="62"/>
      <c r="E533" s="62"/>
      <c r="F533" s="62"/>
      <c r="G533" s="62"/>
      <c r="H533" s="62"/>
      <c r="I533" s="62"/>
      <c r="J533" s="62"/>
      <c r="K533" s="62"/>
      <c r="L533" s="62"/>
      <c r="M533" s="62"/>
      <c r="N533" s="62"/>
      <c r="O533" s="62"/>
      <c r="P533" s="62"/>
      <c r="Q533" s="62"/>
    </row>
    <row r="534">
      <c r="A534" s="62"/>
      <c r="E534" s="62"/>
      <c r="F534" s="62"/>
      <c r="G534" s="62"/>
      <c r="H534" s="62"/>
      <c r="I534" s="62"/>
      <c r="J534" s="62"/>
      <c r="K534" s="62"/>
      <c r="L534" s="62"/>
      <c r="M534" s="62"/>
      <c r="N534" s="62"/>
      <c r="O534" s="62"/>
      <c r="P534" s="62"/>
      <c r="Q534" s="62"/>
    </row>
    <row r="535">
      <c r="A535" s="62"/>
      <c r="E535" s="62"/>
      <c r="F535" s="62"/>
      <c r="G535" s="62"/>
      <c r="H535" s="62"/>
      <c r="I535" s="62"/>
      <c r="J535" s="62"/>
      <c r="K535" s="62"/>
      <c r="L535" s="62"/>
      <c r="M535" s="62"/>
      <c r="N535" s="62"/>
      <c r="O535" s="62"/>
      <c r="P535" s="62"/>
      <c r="Q535" s="62"/>
    </row>
    <row r="536">
      <c r="A536" s="62"/>
      <c r="E536" s="62"/>
      <c r="F536" s="62"/>
      <c r="G536" s="62"/>
      <c r="H536" s="62"/>
      <c r="I536" s="62"/>
      <c r="J536" s="62"/>
      <c r="K536" s="62"/>
      <c r="L536" s="62"/>
      <c r="M536" s="62"/>
      <c r="N536" s="62"/>
      <c r="O536" s="62"/>
      <c r="P536" s="62"/>
      <c r="Q536" s="62"/>
    </row>
    <row r="537">
      <c r="A537" s="62"/>
      <c r="E537" s="62"/>
      <c r="F537" s="62"/>
      <c r="G537" s="62"/>
      <c r="H537" s="62"/>
      <c r="I537" s="62"/>
      <c r="J537" s="62"/>
      <c r="K537" s="62"/>
      <c r="L537" s="62"/>
      <c r="M537" s="62"/>
      <c r="N537" s="62"/>
      <c r="O537" s="62"/>
      <c r="P537" s="62"/>
      <c r="Q537" s="62"/>
    </row>
    <row r="538">
      <c r="A538" s="62"/>
      <c r="E538" s="62"/>
      <c r="F538" s="62"/>
      <c r="G538" s="62"/>
      <c r="H538" s="62"/>
      <c r="I538" s="62"/>
      <c r="J538" s="62"/>
      <c r="K538" s="62"/>
      <c r="L538" s="62"/>
      <c r="M538" s="62"/>
      <c r="N538" s="62"/>
      <c r="O538" s="62"/>
      <c r="P538" s="62"/>
      <c r="Q538" s="62"/>
    </row>
    <row r="539">
      <c r="A539" s="62"/>
      <c r="E539" s="62"/>
      <c r="F539" s="62"/>
      <c r="G539" s="62"/>
      <c r="H539" s="62"/>
      <c r="I539" s="62"/>
      <c r="J539" s="62"/>
      <c r="K539" s="62"/>
      <c r="L539" s="62"/>
      <c r="M539" s="62"/>
      <c r="N539" s="62"/>
      <c r="O539" s="62"/>
      <c r="P539" s="62"/>
      <c r="Q539" s="62"/>
    </row>
    <row r="540">
      <c r="A540" s="62"/>
      <c r="E540" s="62"/>
      <c r="F540" s="62"/>
      <c r="G540" s="62"/>
      <c r="H540" s="62"/>
      <c r="I540" s="62"/>
      <c r="J540" s="62"/>
      <c r="K540" s="62"/>
      <c r="L540" s="62"/>
      <c r="M540" s="62"/>
      <c r="N540" s="62"/>
      <c r="O540" s="62"/>
      <c r="P540" s="62"/>
      <c r="Q540" s="62"/>
    </row>
    <row r="541">
      <c r="A541" s="62"/>
      <c r="E541" s="62"/>
      <c r="F541" s="62"/>
      <c r="G541" s="62"/>
      <c r="H541" s="62"/>
      <c r="I541" s="62"/>
      <c r="J541" s="62"/>
      <c r="K541" s="62"/>
      <c r="L541" s="62"/>
      <c r="M541" s="62"/>
      <c r="N541" s="62"/>
      <c r="O541" s="62"/>
      <c r="P541" s="62"/>
      <c r="Q541" s="62"/>
    </row>
    <row r="542">
      <c r="A542" s="62"/>
      <c r="E542" s="62"/>
      <c r="F542" s="62"/>
      <c r="G542" s="62"/>
      <c r="H542" s="62"/>
      <c r="I542" s="62"/>
      <c r="J542" s="62"/>
      <c r="K542" s="62"/>
      <c r="L542" s="62"/>
      <c r="M542" s="62"/>
      <c r="N542" s="62"/>
      <c r="O542" s="62"/>
      <c r="P542" s="62"/>
      <c r="Q542" s="62"/>
    </row>
    <row r="543">
      <c r="A543" s="62"/>
      <c r="E543" s="62"/>
      <c r="F543" s="62"/>
      <c r="G543" s="62"/>
      <c r="H543" s="62"/>
      <c r="I543" s="62"/>
      <c r="J543" s="62"/>
      <c r="K543" s="62"/>
      <c r="L543" s="62"/>
      <c r="M543" s="62"/>
      <c r="N543" s="62"/>
      <c r="O543" s="62"/>
      <c r="P543" s="62"/>
      <c r="Q543" s="62"/>
    </row>
    <row r="544">
      <c r="A544" s="62"/>
      <c r="E544" s="62"/>
      <c r="F544" s="62"/>
      <c r="G544" s="62"/>
      <c r="H544" s="62"/>
      <c r="I544" s="62"/>
      <c r="J544" s="62"/>
      <c r="K544" s="62"/>
      <c r="L544" s="62"/>
      <c r="M544" s="62"/>
      <c r="N544" s="62"/>
      <c r="O544" s="62"/>
      <c r="P544" s="62"/>
      <c r="Q544" s="62"/>
    </row>
    <row r="545">
      <c r="A545" s="62"/>
      <c r="E545" s="62"/>
      <c r="F545" s="62"/>
      <c r="G545" s="62"/>
      <c r="H545" s="62"/>
      <c r="I545" s="62"/>
      <c r="J545" s="62"/>
      <c r="K545" s="62"/>
      <c r="L545" s="62"/>
      <c r="M545" s="62"/>
      <c r="N545" s="62"/>
      <c r="O545" s="62"/>
      <c r="P545" s="62"/>
      <c r="Q545" s="62"/>
    </row>
    <row r="546">
      <c r="A546" s="62"/>
      <c r="E546" s="62"/>
      <c r="F546" s="62"/>
      <c r="G546" s="62"/>
      <c r="H546" s="62"/>
      <c r="I546" s="62"/>
      <c r="J546" s="62"/>
      <c r="K546" s="62"/>
      <c r="L546" s="62"/>
      <c r="M546" s="62"/>
      <c r="N546" s="62"/>
      <c r="O546" s="62"/>
      <c r="P546" s="62"/>
      <c r="Q546" s="62"/>
    </row>
    <row r="547">
      <c r="A547" s="62"/>
      <c r="E547" s="62"/>
      <c r="F547" s="62"/>
      <c r="G547" s="62"/>
      <c r="H547" s="62"/>
      <c r="I547" s="62"/>
      <c r="J547" s="62"/>
      <c r="K547" s="62"/>
      <c r="L547" s="62"/>
      <c r="M547" s="62"/>
      <c r="N547" s="62"/>
      <c r="O547" s="62"/>
      <c r="P547" s="62"/>
      <c r="Q547" s="62"/>
    </row>
    <row r="548">
      <c r="A548" s="62"/>
      <c r="E548" s="62"/>
      <c r="F548" s="62"/>
      <c r="G548" s="62"/>
      <c r="H548" s="62"/>
      <c r="I548" s="62"/>
      <c r="J548" s="62"/>
      <c r="K548" s="62"/>
      <c r="L548" s="62"/>
      <c r="M548" s="62"/>
      <c r="N548" s="62"/>
      <c r="O548" s="62"/>
      <c r="P548" s="62"/>
      <c r="Q548" s="62"/>
    </row>
    <row r="549">
      <c r="A549" s="62"/>
      <c r="E549" s="62"/>
      <c r="F549" s="62"/>
      <c r="G549" s="62"/>
      <c r="H549" s="62"/>
      <c r="I549" s="62"/>
      <c r="J549" s="62"/>
      <c r="K549" s="62"/>
      <c r="L549" s="62"/>
      <c r="M549" s="62"/>
      <c r="N549" s="62"/>
      <c r="O549" s="62"/>
      <c r="P549" s="62"/>
      <c r="Q549" s="62"/>
    </row>
    <row r="550">
      <c r="A550" s="62"/>
      <c r="E550" s="62"/>
      <c r="F550" s="62"/>
      <c r="G550" s="62"/>
      <c r="H550" s="62"/>
      <c r="I550" s="62"/>
      <c r="J550" s="62"/>
      <c r="K550" s="62"/>
      <c r="L550" s="62"/>
      <c r="M550" s="62"/>
      <c r="N550" s="62"/>
      <c r="O550" s="62"/>
      <c r="P550" s="62"/>
      <c r="Q550" s="62"/>
    </row>
    <row r="551">
      <c r="A551" s="62"/>
      <c r="E551" s="62"/>
      <c r="F551" s="62"/>
      <c r="G551" s="62"/>
      <c r="H551" s="62"/>
      <c r="I551" s="62"/>
      <c r="J551" s="62"/>
      <c r="K551" s="62"/>
      <c r="L551" s="62"/>
      <c r="M551" s="62"/>
      <c r="N551" s="62"/>
      <c r="O551" s="62"/>
      <c r="P551" s="62"/>
      <c r="Q551" s="62"/>
    </row>
    <row r="552">
      <c r="A552" s="62"/>
      <c r="E552" s="62"/>
      <c r="F552" s="62"/>
      <c r="G552" s="62"/>
      <c r="H552" s="62"/>
      <c r="I552" s="62"/>
      <c r="J552" s="62"/>
      <c r="K552" s="62"/>
      <c r="L552" s="62"/>
      <c r="M552" s="62"/>
      <c r="N552" s="62"/>
      <c r="O552" s="62"/>
      <c r="P552" s="62"/>
      <c r="Q552" s="62"/>
    </row>
    <row r="553">
      <c r="A553" s="62"/>
      <c r="E553" s="62"/>
      <c r="F553" s="62"/>
      <c r="G553" s="62"/>
      <c r="H553" s="62"/>
      <c r="I553" s="62"/>
      <c r="J553" s="62"/>
      <c r="K553" s="62"/>
      <c r="L553" s="62"/>
      <c r="M553" s="62"/>
      <c r="N553" s="62"/>
      <c r="O553" s="62"/>
      <c r="P553" s="62"/>
      <c r="Q553" s="62"/>
    </row>
    <row r="554">
      <c r="A554" s="62"/>
      <c r="E554" s="62"/>
      <c r="F554" s="62"/>
      <c r="G554" s="62"/>
      <c r="H554" s="62"/>
      <c r="I554" s="62"/>
      <c r="J554" s="62"/>
      <c r="K554" s="62"/>
      <c r="L554" s="62"/>
      <c r="M554" s="62"/>
      <c r="N554" s="62"/>
      <c r="O554" s="62"/>
      <c r="P554" s="62"/>
      <c r="Q554" s="62"/>
    </row>
    <row r="555">
      <c r="A555" s="62"/>
      <c r="E555" s="62"/>
      <c r="F555" s="62"/>
      <c r="G555" s="62"/>
      <c r="H555" s="62"/>
      <c r="I555" s="62"/>
      <c r="J555" s="62"/>
      <c r="K555" s="62"/>
      <c r="L555" s="62"/>
      <c r="M555" s="62"/>
      <c r="N555" s="62"/>
      <c r="O555" s="62"/>
      <c r="P555" s="62"/>
      <c r="Q555" s="62"/>
    </row>
    <row r="556">
      <c r="A556" s="62"/>
      <c r="E556" s="62"/>
      <c r="F556" s="62"/>
      <c r="G556" s="62"/>
      <c r="H556" s="62"/>
      <c r="I556" s="62"/>
      <c r="J556" s="62"/>
      <c r="K556" s="62"/>
      <c r="L556" s="62"/>
      <c r="M556" s="62"/>
      <c r="N556" s="62"/>
      <c r="O556" s="62"/>
      <c r="P556" s="62"/>
      <c r="Q556" s="62"/>
    </row>
    <row r="557">
      <c r="A557" s="62"/>
      <c r="E557" s="62"/>
      <c r="F557" s="62"/>
      <c r="G557" s="62"/>
      <c r="H557" s="62"/>
      <c r="I557" s="62"/>
      <c r="J557" s="62"/>
      <c r="K557" s="62"/>
      <c r="L557" s="62"/>
      <c r="M557" s="62"/>
      <c r="N557" s="62"/>
      <c r="O557" s="62"/>
      <c r="P557" s="62"/>
      <c r="Q557" s="62"/>
    </row>
    <row r="558">
      <c r="A558" s="62"/>
      <c r="E558" s="62"/>
      <c r="F558" s="62"/>
      <c r="G558" s="62"/>
      <c r="H558" s="62"/>
      <c r="I558" s="62"/>
      <c r="J558" s="62"/>
      <c r="K558" s="62"/>
      <c r="L558" s="62"/>
      <c r="M558" s="62"/>
      <c r="N558" s="62"/>
      <c r="O558" s="62"/>
      <c r="P558" s="62"/>
      <c r="Q558" s="62"/>
    </row>
    <row r="559">
      <c r="A559" s="62"/>
      <c r="E559" s="62"/>
      <c r="F559" s="62"/>
      <c r="G559" s="62"/>
      <c r="H559" s="62"/>
      <c r="I559" s="62"/>
      <c r="J559" s="62"/>
      <c r="K559" s="62"/>
      <c r="L559" s="62"/>
      <c r="M559" s="62"/>
      <c r="N559" s="62"/>
      <c r="O559" s="62"/>
      <c r="P559" s="62"/>
      <c r="Q559" s="62"/>
    </row>
    <row r="560">
      <c r="A560" s="62"/>
      <c r="E560" s="62"/>
      <c r="F560" s="62"/>
      <c r="G560" s="62"/>
      <c r="H560" s="62"/>
      <c r="I560" s="62"/>
      <c r="J560" s="62"/>
      <c r="K560" s="62"/>
      <c r="L560" s="62"/>
      <c r="M560" s="62"/>
      <c r="N560" s="62"/>
      <c r="O560" s="62"/>
      <c r="P560" s="62"/>
      <c r="Q560" s="62"/>
    </row>
    <row r="561">
      <c r="A561" s="62"/>
      <c r="E561" s="62"/>
      <c r="F561" s="62"/>
      <c r="G561" s="62"/>
      <c r="H561" s="62"/>
      <c r="I561" s="62"/>
      <c r="J561" s="62"/>
      <c r="K561" s="62"/>
      <c r="L561" s="62"/>
      <c r="M561" s="62"/>
      <c r="N561" s="62"/>
      <c r="O561" s="62"/>
      <c r="P561" s="62"/>
      <c r="Q561" s="62"/>
    </row>
    <row r="562">
      <c r="A562" s="62"/>
      <c r="E562" s="62"/>
      <c r="F562" s="62"/>
      <c r="G562" s="62"/>
      <c r="H562" s="62"/>
      <c r="I562" s="62"/>
      <c r="J562" s="62"/>
      <c r="K562" s="62"/>
      <c r="L562" s="62"/>
      <c r="M562" s="62"/>
      <c r="N562" s="62"/>
      <c r="O562" s="62"/>
      <c r="P562" s="62"/>
      <c r="Q562" s="62"/>
    </row>
    <row r="563">
      <c r="A563" s="62"/>
      <c r="E563" s="62"/>
      <c r="F563" s="62"/>
      <c r="G563" s="62"/>
      <c r="H563" s="62"/>
      <c r="I563" s="62"/>
      <c r="J563" s="62"/>
      <c r="K563" s="62"/>
      <c r="L563" s="62"/>
      <c r="M563" s="62"/>
      <c r="N563" s="62"/>
      <c r="O563" s="62"/>
      <c r="P563" s="62"/>
      <c r="Q563" s="62"/>
    </row>
    <row r="564">
      <c r="A564" s="62"/>
      <c r="E564" s="62"/>
      <c r="F564" s="62"/>
      <c r="G564" s="62"/>
      <c r="H564" s="62"/>
      <c r="I564" s="62"/>
      <c r="J564" s="62"/>
      <c r="K564" s="62"/>
      <c r="L564" s="62"/>
      <c r="M564" s="62"/>
      <c r="N564" s="62"/>
      <c r="O564" s="62"/>
      <c r="P564" s="62"/>
      <c r="Q564" s="62"/>
    </row>
    <row r="565">
      <c r="A565" s="62"/>
      <c r="E565" s="62"/>
      <c r="F565" s="62"/>
      <c r="G565" s="62"/>
      <c r="H565" s="62"/>
      <c r="I565" s="62"/>
      <c r="J565" s="62"/>
      <c r="K565" s="62"/>
      <c r="L565" s="62"/>
      <c r="M565" s="62"/>
      <c r="N565" s="62"/>
      <c r="O565" s="62"/>
      <c r="P565" s="62"/>
      <c r="Q565" s="62"/>
    </row>
    <row r="566">
      <c r="A566" s="62"/>
      <c r="E566" s="62"/>
      <c r="F566" s="62"/>
      <c r="G566" s="62"/>
      <c r="H566" s="62"/>
      <c r="I566" s="62"/>
      <c r="J566" s="62"/>
      <c r="K566" s="62"/>
      <c r="L566" s="62"/>
      <c r="M566" s="62"/>
      <c r="N566" s="62"/>
      <c r="O566" s="62"/>
      <c r="P566" s="62"/>
      <c r="Q566" s="62"/>
    </row>
    <row r="567">
      <c r="A567" s="62"/>
      <c r="E567" s="62"/>
      <c r="F567" s="62"/>
      <c r="G567" s="62"/>
      <c r="H567" s="62"/>
      <c r="I567" s="62"/>
      <c r="J567" s="62"/>
      <c r="K567" s="62"/>
      <c r="L567" s="62"/>
      <c r="M567" s="62"/>
      <c r="N567" s="62"/>
      <c r="O567" s="62"/>
      <c r="P567" s="62"/>
      <c r="Q567" s="62"/>
    </row>
    <row r="568">
      <c r="A568" s="62"/>
      <c r="E568" s="62"/>
      <c r="F568" s="62"/>
      <c r="G568" s="62"/>
      <c r="H568" s="62"/>
      <c r="I568" s="62"/>
      <c r="J568" s="62"/>
      <c r="K568" s="62"/>
      <c r="L568" s="62"/>
      <c r="M568" s="62"/>
      <c r="N568" s="62"/>
      <c r="O568" s="62"/>
      <c r="P568" s="62"/>
      <c r="Q568" s="62"/>
    </row>
    <row r="569">
      <c r="A569" s="62"/>
      <c r="E569" s="62"/>
      <c r="F569" s="62"/>
      <c r="G569" s="62"/>
      <c r="H569" s="62"/>
      <c r="I569" s="62"/>
      <c r="J569" s="62"/>
      <c r="K569" s="62"/>
      <c r="L569" s="62"/>
      <c r="M569" s="62"/>
      <c r="N569" s="62"/>
      <c r="O569" s="62"/>
      <c r="P569" s="62"/>
      <c r="Q569" s="62"/>
    </row>
    <row r="570">
      <c r="A570" s="62"/>
      <c r="E570" s="62"/>
      <c r="F570" s="62"/>
      <c r="G570" s="62"/>
      <c r="H570" s="62"/>
      <c r="I570" s="62"/>
      <c r="J570" s="62"/>
      <c r="K570" s="62"/>
      <c r="L570" s="62"/>
      <c r="M570" s="62"/>
      <c r="N570" s="62"/>
      <c r="O570" s="62"/>
      <c r="P570" s="62"/>
      <c r="Q570" s="62"/>
    </row>
    <row r="571">
      <c r="A571" s="62"/>
      <c r="E571" s="62"/>
      <c r="F571" s="62"/>
      <c r="G571" s="62"/>
      <c r="H571" s="62"/>
      <c r="I571" s="62"/>
      <c r="J571" s="62"/>
      <c r="K571" s="62"/>
      <c r="L571" s="62"/>
      <c r="M571" s="62"/>
      <c r="N571" s="62"/>
      <c r="O571" s="62"/>
      <c r="P571" s="62"/>
      <c r="Q571" s="62"/>
    </row>
    <row r="572">
      <c r="A572" s="62"/>
      <c r="E572" s="62"/>
      <c r="F572" s="62"/>
      <c r="G572" s="62"/>
      <c r="H572" s="62"/>
      <c r="I572" s="62"/>
      <c r="J572" s="62"/>
      <c r="K572" s="62"/>
      <c r="L572" s="62"/>
      <c r="M572" s="62"/>
      <c r="N572" s="62"/>
      <c r="O572" s="62"/>
      <c r="P572" s="62"/>
      <c r="Q572" s="62"/>
    </row>
    <row r="573">
      <c r="A573" s="62"/>
      <c r="E573" s="62"/>
      <c r="F573" s="62"/>
      <c r="G573" s="62"/>
      <c r="H573" s="62"/>
      <c r="I573" s="62"/>
      <c r="J573" s="62"/>
      <c r="K573" s="62"/>
      <c r="L573" s="62"/>
      <c r="M573" s="62"/>
      <c r="N573" s="62"/>
      <c r="O573" s="62"/>
      <c r="P573" s="62"/>
      <c r="Q573" s="62"/>
    </row>
    <row r="574">
      <c r="A574" s="62"/>
      <c r="E574" s="62"/>
      <c r="F574" s="62"/>
      <c r="G574" s="62"/>
      <c r="H574" s="62"/>
      <c r="I574" s="62"/>
      <c r="J574" s="62"/>
      <c r="K574" s="62"/>
      <c r="L574" s="62"/>
      <c r="M574" s="62"/>
      <c r="N574" s="62"/>
      <c r="O574" s="62"/>
      <c r="P574" s="62"/>
      <c r="Q574" s="62"/>
    </row>
    <row r="575">
      <c r="A575" s="62"/>
      <c r="E575" s="62"/>
      <c r="F575" s="62"/>
      <c r="G575" s="62"/>
      <c r="H575" s="62"/>
      <c r="I575" s="62"/>
      <c r="J575" s="62"/>
      <c r="K575" s="62"/>
      <c r="L575" s="62"/>
      <c r="M575" s="62"/>
      <c r="N575" s="62"/>
      <c r="O575" s="62"/>
      <c r="P575" s="62"/>
      <c r="Q575" s="62"/>
    </row>
    <row r="576">
      <c r="A576" s="62"/>
      <c r="E576" s="62"/>
      <c r="F576" s="62"/>
      <c r="G576" s="62"/>
      <c r="H576" s="62"/>
      <c r="I576" s="62"/>
      <c r="J576" s="62"/>
      <c r="K576" s="62"/>
      <c r="L576" s="62"/>
      <c r="M576" s="62"/>
      <c r="N576" s="62"/>
      <c r="O576" s="62"/>
      <c r="P576" s="62"/>
      <c r="Q576" s="62"/>
    </row>
    <row r="577">
      <c r="A577" s="62"/>
      <c r="E577" s="62"/>
      <c r="F577" s="62"/>
      <c r="G577" s="62"/>
      <c r="H577" s="62"/>
      <c r="I577" s="62"/>
      <c r="J577" s="62"/>
      <c r="K577" s="62"/>
      <c r="L577" s="62"/>
      <c r="M577" s="62"/>
      <c r="N577" s="62"/>
      <c r="O577" s="62"/>
      <c r="P577" s="62"/>
      <c r="Q577" s="62"/>
    </row>
    <row r="578">
      <c r="A578" s="62"/>
      <c r="E578" s="62"/>
      <c r="F578" s="62"/>
      <c r="G578" s="62"/>
      <c r="H578" s="62"/>
      <c r="I578" s="62"/>
      <c r="J578" s="62"/>
      <c r="K578" s="62"/>
      <c r="L578" s="62"/>
      <c r="M578" s="62"/>
      <c r="N578" s="62"/>
      <c r="O578" s="62"/>
      <c r="P578" s="62"/>
      <c r="Q578" s="62"/>
    </row>
    <row r="579">
      <c r="A579" s="62"/>
      <c r="E579" s="62"/>
      <c r="F579" s="62"/>
      <c r="G579" s="62"/>
      <c r="H579" s="62"/>
      <c r="I579" s="62"/>
      <c r="J579" s="62"/>
      <c r="K579" s="62"/>
      <c r="L579" s="62"/>
      <c r="M579" s="62"/>
      <c r="N579" s="62"/>
      <c r="O579" s="62"/>
      <c r="P579" s="62"/>
      <c r="Q579" s="62"/>
    </row>
    <row r="580">
      <c r="A580" s="62"/>
      <c r="E580" s="62"/>
      <c r="F580" s="62"/>
      <c r="G580" s="62"/>
      <c r="H580" s="62"/>
      <c r="I580" s="62"/>
      <c r="J580" s="62"/>
      <c r="K580" s="62"/>
      <c r="L580" s="62"/>
      <c r="M580" s="62"/>
      <c r="N580" s="62"/>
      <c r="O580" s="62"/>
      <c r="P580" s="62"/>
      <c r="Q580" s="62"/>
    </row>
    <row r="581">
      <c r="A581" s="62"/>
      <c r="E581" s="62"/>
      <c r="F581" s="62"/>
      <c r="G581" s="62"/>
      <c r="H581" s="62"/>
      <c r="I581" s="62"/>
      <c r="J581" s="62"/>
      <c r="K581" s="62"/>
      <c r="L581" s="62"/>
      <c r="M581" s="62"/>
      <c r="N581" s="62"/>
      <c r="O581" s="62"/>
      <c r="P581" s="62"/>
      <c r="Q581" s="62"/>
    </row>
    <row r="582">
      <c r="A582" s="62"/>
      <c r="E582" s="62"/>
      <c r="F582" s="62"/>
      <c r="G582" s="62"/>
      <c r="H582" s="62"/>
      <c r="I582" s="62"/>
      <c r="J582" s="62"/>
      <c r="K582" s="62"/>
      <c r="L582" s="62"/>
      <c r="M582" s="62"/>
      <c r="N582" s="62"/>
      <c r="O582" s="62"/>
      <c r="P582" s="62"/>
      <c r="Q582" s="62"/>
    </row>
    <row r="583">
      <c r="A583" s="62"/>
      <c r="E583" s="62"/>
      <c r="F583" s="62"/>
      <c r="G583" s="62"/>
      <c r="H583" s="62"/>
      <c r="I583" s="62"/>
      <c r="J583" s="62"/>
      <c r="K583" s="62"/>
      <c r="L583" s="62"/>
      <c r="M583" s="62"/>
      <c r="N583" s="62"/>
      <c r="O583" s="62"/>
      <c r="P583" s="62"/>
      <c r="Q583" s="62"/>
    </row>
    <row r="584">
      <c r="A584" s="62"/>
      <c r="E584" s="62"/>
      <c r="F584" s="62"/>
      <c r="G584" s="62"/>
      <c r="H584" s="62"/>
      <c r="I584" s="62"/>
      <c r="J584" s="62"/>
      <c r="K584" s="62"/>
      <c r="L584" s="62"/>
      <c r="M584" s="62"/>
      <c r="N584" s="62"/>
      <c r="O584" s="62"/>
      <c r="P584" s="62"/>
      <c r="Q584" s="62"/>
    </row>
    <row r="585">
      <c r="A585" s="62"/>
      <c r="E585" s="62"/>
      <c r="F585" s="62"/>
      <c r="G585" s="62"/>
      <c r="H585" s="62"/>
      <c r="I585" s="62"/>
      <c r="J585" s="62"/>
      <c r="K585" s="62"/>
      <c r="L585" s="62"/>
      <c r="M585" s="62"/>
      <c r="N585" s="62"/>
      <c r="O585" s="62"/>
      <c r="P585" s="62"/>
      <c r="Q585" s="62"/>
    </row>
    <row r="586">
      <c r="A586" s="62"/>
      <c r="E586" s="62"/>
      <c r="F586" s="62"/>
      <c r="G586" s="62"/>
      <c r="H586" s="62"/>
      <c r="I586" s="62"/>
      <c r="J586" s="62"/>
      <c r="K586" s="62"/>
      <c r="L586" s="62"/>
      <c r="M586" s="62"/>
      <c r="N586" s="62"/>
      <c r="O586" s="62"/>
      <c r="P586" s="62"/>
      <c r="Q586" s="62"/>
    </row>
    <row r="587">
      <c r="A587" s="62"/>
      <c r="E587" s="62"/>
      <c r="F587" s="62"/>
      <c r="G587" s="62"/>
      <c r="H587" s="62"/>
      <c r="I587" s="62"/>
      <c r="J587" s="62"/>
      <c r="K587" s="62"/>
      <c r="L587" s="62"/>
      <c r="M587" s="62"/>
      <c r="N587" s="62"/>
      <c r="O587" s="62"/>
      <c r="P587" s="62"/>
      <c r="Q587" s="62"/>
    </row>
    <row r="588">
      <c r="A588" s="62"/>
      <c r="E588" s="62"/>
      <c r="F588" s="62"/>
      <c r="G588" s="62"/>
      <c r="H588" s="62"/>
      <c r="I588" s="62"/>
      <c r="J588" s="62"/>
      <c r="K588" s="62"/>
      <c r="L588" s="62"/>
      <c r="M588" s="62"/>
      <c r="N588" s="62"/>
      <c r="O588" s="62"/>
      <c r="P588" s="62"/>
      <c r="Q588" s="62"/>
    </row>
    <row r="589">
      <c r="A589" s="62"/>
      <c r="E589" s="62"/>
      <c r="F589" s="62"/>
      <c r="G589" s="62"/>
      <c r="H589" s="62"/>
      <c r="I589" s="62"/>
      <c r="J589" s="62"/>
      <c r="K589" s="62"/>
      <c r="L589" s="62"/>
      <c r="M589" s="62"/>
      <c r="N589" s="62"/>
      <c r="O589" s="62"/>
      <c r="P589" s="62"/>
      <c r="Q589" s="62"/>
    </row>
    <row r="590">
      <c r="A590" s="62"/>
      <c r="E590" s="62"/>
      <c r="F590" s="62"/>
      <c r="G590" s="62"/>
      <c r="H590" s="62"/>
      <c r="I590" s="62"/>
      <c r="J590" s="62"/>
      <c r="K590" s="62"/>
      <c r="L590" s="62"/>
      <c r="M590" s="62"/>
      <c r="N590" s="62"/>
      <c r="O590" s="62"/>
      <c r="P590" s="62"/>
      <c r="Q590" s="62"/>
    </row>
    <row r="591">
      <c r="A591" s="62"/>
      <c r="E591" s="62"/>
      <c r="F591" s="62"/>
      <c r="G591" s="62"/>
      <c r="H591" s="62"/>
      <c r="I591" s="62"/>
      <c r="J591" s="62"/>
      <c r="K591" s="62"/>
      <c r="L591" s="62"/>
      <c r="M591" s="62"/>
      <c r="N591" s="62"/>
      <c r="O591" s="62"/>
      <c r="P591" s="62"/>
      <c r="Q591" s="62"/>
    </row>
    <row r="592">
      <c r="A592" s="62"/>
      <c r="E592" s="62"/>
      <c r="F592" s="62"/>
      <c r="G592" s="62"/>
      <c r="H592" s="62"/>
      <c r="I592" s="62"/>
      <c r="J592" s="62"/>
      <c r="K592" s="62"/>
      <c r="L592" s="62"/>
      <c r="M592" s="62"/>
      <c r="N592" s="62"/>
      <c r="O592" s="62"/>
      <c r="P592" s="62"/>
      <c r="Q592" s="62"/>
    </row>
    <row r="593">
      <c r="A593" s="62"/>
      <c r="E593" s="62"/>
      <c r="F593" s="62"/>
      <c r="G593" s="62"/>
      <c r="H593" s="62"/>
      <c r="I593" s="62"/>
      <c r="J593" s="62"/>
      <c r="K593" s="62"/>
      <c r="L593" s="62"/>
      <c r="M593" s="62"/>
      <c r="N593" s="62"/>
      <c r="O593" s="62"/>
      <c r="P593" s="62"/>
      <c r="Q593" s="62"/>
    </row>
    <row r="594">
      <c r="A594" s="62"/>
      <c r="E594" s="62"/>
      <c r="F594" s="62"/>
      <c r="G594" s="62"/>
      <c r="H594" s="62"/>
      <c r="I594" s="62"/>
      <c r="J594" s="62"/>
      <c r="K594" s="62"/>
      <c r="L594" s="62"/>
      <c r="M594" s="62"/>
      <c r="N594" s="62"/>
      <c r="O594" s="62"/>
      <c r="P594" s="62"/>
      <c r="Q594" s="62"/>
    </row>
    <row r="595">
      <c r="A595" s="62"/>
      <c r="E595" s="62"/>
      <c r="F595" s="62"/>
      <c r="G595" s="62"/>
      <c r="H595" s="62"/>
      <c r="I595" s="62"/>
      <c r="J595" s="62"/>
      <c r="K595" s="62"/>
      <c r="L595" s="62"/>
      <c r="M595" s="62"/>
      <c r="N595" s="62"/>
      <c r="O595" s="62"/>
      <c r="P595" s="62"/>
      <c r="Q595" s="62"/>
    </row>
    <row r="596">
      <c r="A596" s="62"/>
      <c r="E596" s="62"/>
      <c r="F596" s="62"/>
      <c r="G596" s="62"/>
      <c r="H596" s="62"/>
      <c r="I596" s="62"/>
      <c r="J596" s="62"/>
      <c r="K596" s="62"/>
      <c r="L596" s="62"/>
      <c r="M596" s="62"/>
      <c r="N596" s="62"/>
      <c r="O596" s="62"/>
      <c r="P596" s="62"/>
      <c r="Q596" s="62"/>
    </row>
    <row r="597">
      <c r="A597" s="62"/>
      <c r="E597" s="62"/>
      <c r="F597" s="62"/>
      <c r="G597" s="62"/>
      <c r="H597" s="62"/>
      <c r="I597" s="62"/>
      <c r="J597" s="62"/>
      <c r="K597" s="62"/>
      <c r="L597" s="62"/>
      <c r="M597" s="62"/>
      <c r="N597" s="62"/>
      <c r="O597" s="62"/>
      <c r="P597" s="62"/>
      <c r="Q597" s="62"/>
    </row>
    <row r="598">
      <c r="A598" s="62"/>
      <c r="E598" s="62"/>
      <c r="F598" s="62"/>
      <c r="G598" s="62"/>
      <c r="H598" s="62"/>
      <c r="I598" s="62"/>
      <c r="J598" s="62"/>
      <c r="K598" s="62"/>
      <c r="L598" s="62"/>
      <c r="M598" s="62"/>
      <c r="N598" s="62"/>
      <c r="O598" s="62"/>
      <c r="P598" s="62"/>
      <c r="Q598" s="62"/>
    </row>
    <row r="599">
      <c r="A599" s="62"/>
      <c r="E599" s="62"/>
      <c r="F599" s="62"/>
      <c r="G599" s="62"/>
      <c r="H599" s="62"/>
      <c r="I599" s="62"/>
      <c r="J599" s="62"/>
      <c r="K599" s="62"/>
      <c r="L599" s="62"/>
      <c r="M599" s="62"/>
      <c r="N599" s="62"/>
      <c r="O599" s="62"/>
      <c r="P599" s="62"/>
      <c r="Q599" s="62"/>
    </row>
    <row r="600">
      <c r="A600" s="62"/>
      <c r="E600" s="62"/>
      <c r="F600" s="62"/>
      <c r="G600" s="62"/>
      <c r="H600" s="62"/>
      <c r="I600" s="62"/>
      <c r="J600" s="62"/>
      <c r="K600" s="62"/>
      <c r="L600" s="62"/>
      <c r="M600" s="62"/>
      <c r="N600" s="62"/>
      <c r="O600" s="62"/>
      <c r="P600" s="62"/>
      <c r="Q600" s="62"/>
    </row>
    <row r="601">
      <c r="A601" s="62"/>
      <c r="E601" s="62"/>
      <c r="F601" s="62"/>
      <c r="G601" s="62"/>
      <c r="H601" s="62"/>
      <c r="I601" s="62"/>
      <c r="J601" s="62"/>
      <c r="K601" s="62"/>
      <c r="L601" s="62"/>
      <c r="M601" s="62"/>
      <c r="N601" s="62"/>
      <c r="O601" s="62"/>
      <c r="P601" s="62"/>
      <c r="Q601" s="62"/>
    </row>
    <row r="602">
      <c r="A602" s="62"/>
      <c r="E602" s="62"/>
      <c r="F602" s="62"/>
      <c r="G602" s="62"/>
      <c r="H602" s="62"/>
      <c r="I602" s="62"/>
      <c r="J602" s="62"/>
      <c r="K602" s="62"/>
      <c r="L602" s="62"/>
      <c r="M602" s="62"/>
      <c r="N602" s="62"/>
      <c r="O602" s="62"/>
      <c r="P602" s="62"/>
      <c r="Q602" s="62"/>
    </row>
    <row r="603">
      <c r="A603" s="62"/>
      <c r="E603" s="62"/>
      <c r="F603" s="62"/>
      <c r="G603" s="62"/>
      <c r="H603" s="62"/>
      <c r="I603" s="62"/>
      <c r="J603" s="62"/>
      <c r="K603" s="62"/>
      <c r="L603" s="62"/>
      <c r="M603" s="62"/>
      <c r="N603" s="62"/>
      <c r="O603" s="62"/>
      <c r="P603" s="62"/>
      <c r="Q603" s="62"/>
    </row>
    <row r="604">
      <c r="A604" s="62"/>
      <c r="E604" s="62"/>
      <c r="F604" s="62"/>
      <c r="G604" s="62"/>
      <c r="H604" s="62"/>
      <c r="I604" s="62"/>
      <c r="J604" s="62"/>
      <c r="K604" s="62"/>
      <c r="L604" s="62"/>
      <c r="M604" s="62"/>
      <c r="N604" s="62"/>
      <c r="O604" s="62"/>
      <c r="P604" s="62"/>
      <c r="Q604" s="62"/>
    </row>
    <row r="605">
      <c r="A605" s="62"/>
      <c r="E605" s="62"/>
      <c r="F605" s="62"/>
      <c r="G605" s="62"/>
      <c r="H605" s="62"/>
      <c r="I605" s="62"/>
      <c r="J605" s="62"/>
      <c r="K605" s="62"/>
      <c r="L605" s="62"/>
      <c r="M605" s="62"/>
      <c r="N605" s="62"/>
      <c r="O605" s="62"/>
      <c r="P605" s="62"/>
      <c r="Q605" s="62"/>
    </row>
    <row r="606">
      <c r="A606" s="62"/>
      <c r="E606" s="62"/>
      <c r="F606" s="62"/>
      <c r="G606" s="62"/>
      <c r="H606" s="62"/>
      <c r="I606" s="62"/>
      <c r="J606" s="62"/>
      <c r="K606" s="62"/>
      <c r="L606" s="62"/>
      <c r="M606" s="62"/>
      <c r="N606" s="62"/>
      <c r="O606" s="62"/>
      <c r="P606" s="62"/>
      <c r="Q606" s="62"/>
    </row>
    <row r="607">
      <c r="A607" s="62"/>
      <c r="E607" s="62"/>
      <c r="F607" s="62"/>
      <c r="G607" s="62"/>
      <c r="H607" s="62"/>
      <c r="I607" s="62"/>
      <c r="J607" s="62"/>
      <c r="K607" s="62"/>
      <c r="L607" s="62"/>
      <c r="M607" s="62"/>
      <c r="N607" s="62"/>
      <c r="O607" s="62"/>
      <c r="P607" s="62"/>
      <c r="Q607" s="62"/>
    </row>
    <row r="608">
      <c r="A608" s="62"/>
      <c r="E608" s="62"/>
      <c r="F608" s="62"/>
      <c r="G608" s="62"/>
      <c r="H608" s="62"/>
      <c r="I608" s="62"/>
      <c r="J608" s="62"/>
      <c r="K608" s="62"/>
      <c r="L608" s="62"/>
      <c r="M608" s="62"/>
      <c r="N608" s="62"/>
      <c r="O608" s="62"/>
      <c r="P608" s="62"/>
      <c r="Q608" s="62"/>
    </row>
    <row r="609">
      <c r="A609" s="62"/>
      <c r="E609" s="62"/>
      <c r="F609" s="62"/>
      <c r="G609" s="62"/>
      <c r="H609" s="62"/>
      <c r="I609" s="62"/>
      <c r="J609" s="62"/>
      <c r="K609" s="62"/>
      <c r="L609" s="62"/>
      <c r="M609" s="62"/>
      <c r="N609" s="62"/>
      <c r="O609" s="62"/>
      <c r="P609" s="62"/>
      <c r="Q609" s="62"/>
    </row>
    <row r="610">
      <c r="A610" s="62"/>
      <c r="E610" s="62"/>
      <c r="F610" s="62"/>
      <c r="G610" s="62"/>
      <c r="H610" s="62"/>
      <c r="I610" s="62"/>
      <c r="J610" s="62"/>
      <c r="K610" s="62"/>
      <c r="L610" s="62"/>
      <c r="M610" s="62"/>
      <c r="N610" s="62"/>
      <c r="O610" s="62"/>
      <c r="P610" s="62"/>
      <c r="Q610" s="62"/>
    </row>
    <row r="611">
      <c r="A611" s="62"/>
      <c r="E611" s="62"/>
      <c r="F611" s="62"/>
      <c r="G611" s="62"/>
      <c r="H611" s="62"/>
      <c r="I611" s="62"/>
      <c r="J611" s="62"/>
      <c r="K611" s="62"/>
      <c r="L611" s="62"/>
      <c r="M611" s="62"/>
      <c r="N611" s="62"/>
      <c r="O611" s="62"/>
      <c r="P611" s="62"/>
      <c r="Q611" s="62"/>
    </row>
    <row r="612">
      <c r="A612" s="62"/>
      <c r="E612" s="62"/>
      <c r="F612" s="62"/>
      <c r="G612" s="62"/>
      <c r="H612" s="62"/>
      <c r="I612" s="62"/>
      <c r="J612" s="62"/>
      <c r="K612" s="62"/>
      <c r="L612" s="62"/>
      <c r="M612" s="62"/>
      <c r="N612" s="62"/>
      <c r="O612" s="62"/>
      <c r="P612" s="62"/>
      <c r="Q612" s="62"/>
    </row>
    <row r="613">
      <c r="A613" s="62"/>
      <c r="E613" s="62"/>
      <c r="F613" s="62"/>
      <c r="G613" s="62"/>
      <c r="H613" s="62"/>
      <c r="I613" s="62"/>
      <c r="J613" s="62"/>
      <c r="K613" s="62"/>
      <c r="L613" s="62"/>
      <c r="M613" s="62"/>
      <c r="N613" s="62"/>
      <c r="O613" s="62"/>
      <c r="P613" s="62"/>
      <c r="Q613" s="62"/>
    </row>
    <row r="614">
      <c r="A614" s="62"/>
      <c r="E614" s="62"/>
      <c r="F614" s="62"/>
      <c r="G614" s="62"/>
      <c r="H614" s="62"/>
      <c r="I614" s="62"/>
      <c r="J614" s="62"/>
      <c r="K614" s="62"/>
      <c r="L614" s="62"/>
      <c r="M614" s="62"/>
      <c r="N614" s="62"/>
      <c r="O614" s="62"/>
      <c r="P614" s="62"/>
      <c r="Q614" s="62"/>
    </row>
    <row r="615">
      <c r="A615" s="62"/>
      <c r="E615" s="62"/>
      <c r="F615" s="62"/>
      <c r="G615" s="62"/>
      <c r="H615" s="62"/>
      <c r="I615" s="62"/>
      <c r="J615" s="62"/>
      <c r="K615" s="62"/>
      <c r="L615" s="62"/>
      <c r="M615" s="62"/>
      <c r="N615" s="62"/>
      <c r="O615" s="62"/>
      <c r="P615" s="62"/>
      <c r="Q615" s="62"/>
    </row>
    <row r="616">
      <c r="A616" s="62"/>
      <c r="E616" s="62"/>
      <c r="F616" s="62"/>
      <c r="G616" s="62"/>
      <c r="H616" s="62"/>
      <c r="I616" s="62"/>
      <c r="J616" s="62"/>
      <c r="K616" s="62"/>
      <c r="L616" s="62"/>
      <c r="M616" s="62"/>
      <c r="N616" s="62"/>
      <c r="O616" s="62"/>
      <c r="P616" s="62"/>
      <c r="Q616" s="62"/>
    </row>
    <row r="617">
      <c r="A617" s="62"/>
      <c r="E617" s="62"/>
      <c r="F617" s="62"/>
      <c r="G617" s="62"/>
      <c r="H617" s="62"/>
      <c r="I617" s="62"/>
      <c r="J617" s="62"/>
      <c r="K617" s="62"/>
      <c r="L617" s="62"/>
      <c r="M617" s="62"/>
      <c r="N617" s="62"/>
      <c r="O617" s="62"/>
      <c r="P617" s="62"/>
      <c r="Q617" s="62"/>
    </row>
    <row r="618">
      <c r="A618" s="62"/>
      <c r="E618" s="62"/>
      <c r="F618" s="62"/>
      <c r="G618" s="62"/>
      <c r="H618" s="62"/>
      <c r="I618" s="62"/>
      <c r="J618" s="62"/>
      <c r="K618" s="62"/>
      <c r="L618" s="62"/>
      <c r="M618" s="62"/>
      <c r="N618" s="62"/>
      <c r="O618" s="62"/>
      <c r="P618" s="62"/>
      <c r="Q618" s="62"/>
    </row>
    <row r="619">
      <c r="A619" s="62"/>
      <c r="E619" s="62"/>
      <c r="F619" s="62"/>
      <c r="G619" s="62"/>
      <c r="H619" s="62"/>
      <c r="I619" s="62"/>
      <c r="J619" s="62"/>
      <c r="K619" s="62"/>
      <c r="L619" s="62"/>
      <c r="M619" s="62"/>
      <c r="N619" s="62"/>
      <c r="O619" s="62"/>
      <c r="P619" s="62"/>
      <c r="Q619" s="62"/>
    </row>
    <row r="620">
      <c r="A620" s="62"/>
      <c r="E620" s="62"/>
      <c r="F620" s="62"/>
      <c r="G620" s="62"/>
      <c r="H620" s="62"/>
      <c r="I620" s="62"/>
      <c r="J620" s="62"/>
      <c r="K620" s="62"/>
      <c r="L620" s="62"/>
      <c r="M620" s="62"/>
      <c r="N620" s="62"/>
      <c r="O620" s="62"/>
      <c r="P620" s="62"/>
      <c r="Q620" s="62"/>
    </row>
    <row r="621">
      <c r="A621" s="62"/>
      <c r="E621" s="62"/>
      <c r="F621" s="62"/>
      <c r="G621" s="62"/>
      <c r="H621" s="62"/>
      <c r="I621" s="62"/>
      <c r="J621" s="62"/>
      <c r="K621" s="62"/>
      <c r="L621" s="62"/>
      <c r="M621" s="62"/>
      <c r="N621" s="62"/>
      <c r="O621" s="62"/>
      <c r="P621" s="62"/>
      <c r="Q621" s="62"/>
    </row>
    <row r="622">
      <c r="A622" s="62"/>
      <c r="E622" s="62"/>
      <c r="F622" s="62"/>
      <c r="G622" s="62"/>
      <c r="H622" s="62"/>
      <c r="I622" s="62"/>
      <c r="J622" s="62"/>
      <c r="K622" s="62"/>
      <c r="L622" s="62"/>
      <c r="M622" s="62"/>
      <c r="N622" s="62"/>
      <c r="O622" s="62"/>
      <c r="P622" s="62"/>
      <c r="Q622" s="62"/>
    </row>
    <row r="623">
      <c r="A623" s="62"/>
      <c r="E623" s="62"/>
      <c r="F623" s="62"/>
      <c r="G623" s="62"/>
      <c r="H623" s="62"/>
      <c r="I623" s="62"/>
      <c r="J623" s="62"/>
      <c r="K623" s="62"/>
      <c r="L623" s="62"/>
      <c r="M623" s="62"/>
      <c r="N623" s="62"/>
      <c r="O623" s="62"/>
      <c r="P623" s="62"/>
      <c r="Q623" s="62"/>
    </row>
    <row r="624">
      <c r="A624" s="62"/>
      <c r="E624" s="62"/>
      <c r="F624" s="62"/>
      <c r="G624" s="62"/>
      <c r="H624" s="62"/>
      <c r="I624" s="62"/>
      <c r="J624" s="62"/>
      <c r="K624" s="62"/>
      <c r="L624" s="62"/>
      <c r="M624" s="62"/>
      <c r="N624" s="62"/>
      <c r="O624" s="62"/>
      <c r="P624" s="62"/>
      <c r="Q624" s="62"/>
    </row>
    <row r="625">
      <c r="A625" s="62"/>
      <c r="E625" s="62"/>
      <c r="F625" s="62"/>
      <c r="G625" s="62"/>
      <c r="H625" s="62"/>
      <c r="I625" s="62"/>
      <c r="J625" s="62"/>
      <c r="K625" s="62"/>
      <c r="L625" s="62"/>
      <c r="M625" s="62"/>
      <c r="N625" s="62"/>
      <c r="O625" s="62"/>
      <c r="P625" s="62"/>
      <c r="Q625" s="62"/>
    </row>
    <row r="626">
      <c r="A626" s="62"/>
      <c r="E626" s="62"/>
      <c r="F626" s="62"/>
      <c r="G626" s="62"/>
      <c r="H626" s="62"/>
      <c r="I626" s="62"/>
      <c r="J626" s="62"/>
      <c r="K626" s="62"/>
      <c r="L626" s="62"/>
      <c r="M626" s="62"/>
      <c r="N626" s="62"/>
      <c r="O626" s="62"/>
      <c r="P626" s="62"/>
      <c r="Q626" s="62"/>
    </row>
    <row r="627">
      <c r="A627" s="62"/>
      <c r="E627" s="62"/>
      <c r="F627" s="62"/>
      <c r="G627" s="62"/>
      <c r="H627" s="62"/>
      <c r="I627" s="62"/>
      <c r="J627" s="62"/>
      <c r="K627" s="62"/>
      <c r="L627" s="62"/>
      <c r="M627" s="62"/>
      <c r="N627" s="62"/>
      <c r="O627" s="62"/>
      <c r="P627" s="62"/>
      <c r="Q627" s="62"/>
    </row>
    <row r="628">
      <c r="A628" s="62"/>
      <c r="E628" s="62"/>
      <c r="F628" s="62"/>
      <c r="G628" s="62"/>
      <c r="H628" s="62"/>
      <c r="I628" s="62"/>
      <c r="J628" s="62"/>
      <c r="K628" s="62"/>
      <c r="L628" s="62"/>
      <c r="M628" s="62"/>
      <c r="N628" s="62"/>
      <c r="O628" s="62"/>
      <c r="P628" s="62"/>
      <c r="Q628" s="62"/>
    </row>
    <row r="629">
      <c r="A629" s="62"/>
      <c r="E629" s="62"/>
      <c r="F629" s="62"/>
      <c r="G629" s="62"/>
      <c r="H629" s="62"/>
      <c r="I629" s="62"/>
      <c r="J629" s="62"/>
      <c r="K629" s="62"/>
      <c r="L629" s="62"/>
      <c r="M629" s="62"/>
      <c r="N629" s="62"/>
      <c r="O629" s="62"/>
      <c r="P629" s="62"/>
      <c r="Q629" s="62"/>
    </row>
    <row r="630">
      <c r="A630" s="62"/>
      <c r="E630" s="62"/>
      <c r="F630" s="62"/>
      <c r="G630" s="62"/>
      <c r="H630" s="62"/>
      <c r="I630" s="62"/>
      <c r="J630" s="62"/>
      <c r="K630" s="62"/>
      <c r="L630" s="62"/>
      <c r="M630" s="62"/>
      <c r="N630" s="62"/>
      <c r="O630" s="62"/>
      <c r="P630" s="62"/>
      <c r="Q630" s="62"/>
    </row>
    <row r="631">
      <c r="A631" s="62"/>
      <c r="E631" s="62"/>
      <c r="F631" s="62"/>
      <c r="G631" s="62"/>
      <c r="H631" s="62"/>
      <c r="I631" s="62"/>
      <c r="J631" s="62"/>
      <c r="K631" s="62"/>
      <c r="L631" s="62"/>
      <c r="M631" s="62"/>
      <c r="N631" s="62"/>
      <c r="O631" s="62"/>
      <c r="P631" s="62"/>
      <c r="Q631" s="62"/>
    </row>
    <row r="632">
      <c r="A632" s="62"/>
      <c r="E632" s="62"/>
      <c r="F632" s="62"/>
      <c r="G632" s="62"/>
      <c r="H632" s="62"/>
      <c r="I632" s="62"/>
      <c r="J632" s="62"/>
      <c r="K632" s="62"/>
      <c r="L632" s="62"/>
      <c r="M632" s="62"/>
      <c r="N632" s="62"/>
      <c r="O632" s="62"/>
      <c r="P632" s="62"/>
      <c r="Q632" s="62"/>
    </row>
    <row r="633">
      <c r="A633" s="62"/>
      <c r="E633" s="62"/>
      <c r="F633" s="62"/>
      <c r="G633" s="62"/>
      <c r="H633" s="62"/>
      <c r="I633" s="62"/>
      <c r="J633" s="62"/>
      <c r="K633" s="62"/>
      <c r="L633" s="62"/>
      <c r="M633" s="62"/>
      <c r="N633" s="62"/>
      <c r="O633" s="62"/>
      <c r="P633" s="62"/>
      <c r="Q633" s="62"/>
    </row>
    <row r="634">
      <c r="A634" s="62"/>
      <c r="E634" s="62"/>
      <c r="F634" s="62"/>
      <c r="G634" s="62"/>
      <c r="H634" s="62"/>
      <c r="I634" s="62"/>
      <c r="J634" s="62"/>
      <c r="K634" s="62"/>
      <c r="L634" s="62"/>
      <c r="M634" s="62"/>
      <c r="N634" s="62"/>
      <c r="O634" s="62"/>
      <c r="P634" s="62"/>
      <c r="Q634" s="62"/>
    </row>
    <row r="635">
      <c r="A635" s="62"/>
      <c r="E635" s="62"/>
      <c r="F635" s="62"/>
      <c r="G635" s="62"/>
      <c r="H635" s="62"/>
      <c r="I635" s="62"/>
      <c r="J635" s="62"/>
      <c r="K635" s="62"/>
      <c r="L635" s="62"/>
      <c r="M635" s="62"/>
      <c r="N635" s="62"/>
      <c r="O635" s="62"/>
      <c r="P635" s="62"/>
      <c r="Q635" s="62"/>
    </row>
    <row r="636">
      <c r="A636" s="62"/>
      <c r="E636" s="62"/>
      <c r="F636" s="62"/>
      <c r="G636" s="62"/>
      <c r="H636" s="62"/>
      <c r="I636" s="62"/>
      <c r="J636" s="62"/>
      <c r="K636" s="62"/>
      <c r="L636" s="62"/>
      <c r="M636" s="62"/>
      <c r="N636" s="62"/>
      <c r="O636" s="62"/>
      <c r="P636" s="62"/>
      <c r="Q636" s="62"/>
    </row>
    <row r="637">
      <c r="A637" s="62"/>
      <c r="E637" s="62"/>
      <c r="F637" s="62"/>
      <c r="G637" s="62"/>
      <c r="H637" s="62"/>
      <c r="I637" s="62"/>
      <c r="J637" s="62"/>
      <c r="K637" s="62"/>
      <c r="L637" s="62"/>
      <c r="M637" s="62"/>
      <c r="N637" s="62"/>
      <c r="O637" s="62"/>
      <c r="P637" s="62"/>
      <c r="Q637" s="62"/>
    </row>
    <row r="638">
      <c r="A638" s="62"/>
      <c r="E638" s="62"/>
      <c r="F638" s="62"/>
      <c r="G638" s="62"/>
      <c r="H638" s="62"/>
      <c r="I638" s="62"/>
      <c r="J638" s="62"/>
      <c r="K638" s="62"/>
      <c r="L638" s="62"/>
      <c r="M638" s="62"/>
      <c r="N638" s="62"/>
      <c r="O638" s="62"/>
      <c r="P638" s="62"/>
      <c r="Q638" s="62"/>
    </row>
    <row r="639">
      <c r="A639" s="62"/>
      <c r="E639" s="62"/>
      <c r="F639" s="62"/>
      <c r="G639" s="62"/>
      <c r="H639" s="62"/>
      <c r="I639" s="62"/>
      <c r="J639" s="62"/>
      <c r="K639" s="62"/>
      <c r="L639" s="62"/>
      <c r="M639" s="62"/>
      <c r="N639" s="62"/>
      <c r="O639" s="62"/>
      <c r="P639" s="62"/>
      <c r="Q639" s="62"/>
    </row>
    <row r="640">
      <c r="A640" s="62"/>
      <c r="E640" s="62"/>
      <c r="F640" s="62"/>
      <c r="G640" s="62"/>
      <c r="H640" s="62"/>
      <c r="I640" s="62"/>
      <c r="J640" s="62"/>
      <c r="K640" s="62"/>
      <c r="L640" s="62"/>
      <c r="M640" s="62"/>
      <c r="N640" s="62"/>
      <c r="O640" s="62"/>
      <c r="P640" s="62"/>
      <c r="Q640" s="62"/>
    </row>
    <row r="641">
      <c r="A641" s="62"/>
      <c r="E641" s="62"/>
      <c r="F641" s="62"/>
      <c r="G641" s="62"/>
      <c r="H641" s="62"/>
      <c r="I641" s="62"/>
      <c r="J641" s="62"/>
      <c r="K641" s="62"/>
      <c r="L641" s="62"/>
      <c r="M641" s="62"/>
      <c r="N641" s="62"/>
      <c r="O641" s="62"/>
      <c r="P641" s="62"/>
      <c r="Q641" s="62"/>
    </row>
    <row r="642">
      <c r="A642" s="62"/>
      <c r="E642" s="62"/>
      <c r="F642" s="62"/>
      <c r="G642" s="62"/>
      <c r="H642" s="62"/>
      <c r="I642" s="62"/>
      <c r="J642" s="62"/>
      <c r="K642" s="62"/>
      <c r="L642" s="62"/>
      <c r="M642" s="62"/>
      <c r="N642" s="62"/>
      <c r="O642" s="62"/>
      <c r="P642" s="62"/>
      <c r="Q642" s="62"/>
    </row>
    <row r="643">
      <c r="A643" s="62"/>
      <c r="E643" s="62"/>
      <c r="F643" s="62"/>
      <c r="G643" s="62"/>
      <c r="H643" s="62"/>
      <c r="I643" s="62"/>
      <c r="J643" s="62"/>
      <c r="K643" s="62"/>
      <c r="L643" s="62"/>
      <c r="M643" s="62"/>
      <c r="N643" s="62"/>
      <c r="O643" s="62"/>
      <c r="P643" s="62"/>
      <c r="Q643" s="62"/>
    </row>
    <row r="644">
      <c r="A644" s="62"/>
      <c r="E644" s="62"/>
      <c r="F644" s="62"/>
      <c r="G644" s="62"/>
      <c r="H644" s="62"/>
      <c r="I644" s="62"/>
      <c r="J644" s="62"/>
      <c r="K644" s="62"/>
      <c r="L644" s="62"/>
      <c r="M644" s="62"/>
      <c r="N644" s="62"/>
      <c r="O644" s="62"/>
      <c r="P644" s="62"/>
      <c r="Q644" s="62"/>
    </row>
    <row r="645">
      <c r="A645" s="62"/>
      <c r="E645" s="62"/>
      <c r="F645" s="62"/>
      <c r="G645" s="62"/>
      <c r="H645" s="62"/>
      <c r="I645" s="62"/>
      <c r="J645" s="62"/>
      <c r="K645" s="62"/>
      <c r="L645" s="62"/>
      <c r="M645" s="62"/>
      <c r="N645" s="62"/>
      <c r="O645" s="62"/>
      <c r="P645" s="62"/>
      <c r="Q645" s="62"/>
    </row>
    <row r="646">
      <c r="A646" s="62"/>
      <c r="E646" s="62"/>
      <c r="F646" s="62"/>
      <c r="G646" s="62"/>
      <c r="H646" s="62"/>
      <c r="I646" s="62"/>
      <c r="J646" s="62"/>
      <c r="K646" s="62"/>
      <c r="L646" s="62"/>
      <c r="M646" s="62"/>
      <c r="N646" s="62"/>
      <c r="O646" s="62"/>
      <c r="P646" s="62"/>
      <c r="Q646" s="62"/>
    </row>
    <row r="647">
      <c r="A647" s="62"/>
      <c r="E647" s="62"/>
      <c r="F647" s="62"/>
      <c r="G647" s="62"/>
      <c r="H647" s="62"/>
      <c r="I647" s="62"/>
      <c r="J647" s="62"/>
      <c r="K647" s="62"/>
      <c r="L647" s="62"/>
      <c r="M647" s="62"/>
      <c r="N647" s="62"/>
      <c r="O647" s="62"/>
      <c r="P647" s="62"/>
      <c r="Q647" s="62"/>
    </row>
    <row r="648">
      <c r="A648" s="62"/>
      <c r="E648" s="62"/>
      <c r="F648" s="62"/>
      <c r="G648" s="62"/>
      <c r="H648" s="62"/>
      <c r="I648" s="62"/>
      <c r="J648" s="62"/>
      <c r="K648" s="62"/>
      <c r="L648" s="62"/>
      <c r="M648" s="62"/>
      <c r="N648" s="62"/>
      <c r="O648" s="62"/>
      <c r="P648" s="62"/>
      <c r="Q648" s="62"/>
    </row>
    <row r="649">
      <c r="A649" s="62"/>
      <c r="E649" s="62"/>
      <c r="F649" s="62"/>
      <c r="G649" s="62"/>
      <c r="H649" s="62"/>
      <c r="I649" s="62"/>
      <c r="J649" s="62"/>
      <c r="K649" s="62"/>
      <c r="L649" s="62"/>
      <c r="M649" s="62"/>
      <c r="N649" s="62"/>
      <c r="O649" s="62"/>
      <c r="P649" s="62"/>
      <c r="Q649" s="62"/>
    </row>
    <row r="650">
      <c r="A650" s="62"/>
      <c r="E650" s="62"/>
      <c r="F650" s="62"/>
      <c r="G650" s="62"/>
      <c r="H650" s="62"/>
      <c r="I650" s="62"/>
      <c r="J650" s="62"/>
      <c r="K650" s="62"/>
      <c r="L650" s="62"/>
      <c r="M650" s="62"/>
      <c r="N650" s="62"/>
      <c r="O650" s="62"/>
      <c r="P650" s="62"/>
      <c r="Q650" s="62"/>
    </row>
    <row r="651">
      <c r="A651" s="62"/>
      <c r="E651" s="62"/>
      <c r="F651" s="62"/>
      <c r="G651" s="62"/>
      <c r="H651" s="62"/>
      <c r="I651" s="62"/>
      <c r="J651" s="62"/>
      <c r="K651" s="62"/>
      <c r="L651" s="62"/>
      <c r="M651" s="62"/>
      <c r="N651" s="62"/>
      <c r="O651" s="62"/>
      <c r="P651" s="62"/>
      <c r="Q651" s="62"/>
    </row>
    <row r="652">
      <c r="A652" s="62"/>
      <c r="E652" s="62"/>
      <c r="F652" s="62"/>
      <c r="G652" s="62"/>
      <c r="H652" s="62"/>
      <c r="I652" s="62"/>
      <c r="J652" s="62"/>
      <c r="K652" s="62"/>
      <c r="L652" s="62"/>
      <c r="M652" s="62"/>
      <c r="N652" s="62"/>
      <c r="O652" s="62"/>
      <c r="P652" s="62"/>
      <c r="Q652" s="62"/>
    </row>
    <row r="653">
      <c r="A653" s="62"/>
      <c r="E653" s="62"/>
      <c r="F653" s="62"/>
      <c r="G653" s="62"/>
      <c r="H653" s="62"/>
      <c r="I653" s="62"/>
      <c r="J653" s="62"/>
      <c r="K653" s="62"/>
      <c r="L653" s="62"/>
      <c r="M653" s="62"/>
      <c r="N653" s="62"/>
      <c r="O653" s="62"/>
      <c r="P653" s="62"/>
      <c r="Q653" s="62"/>
    </row>
    <row r="654">
      <c r="A654" s="62"/>
      <c r="E654" s="62"/>
      <c r="F654" s="62"/>
      <c r="G654" s="62"/>
      <c r="H654" s="62"/>
      <c r="I654" s="62"/>
      <c r="J654" s="62"/>
      <c r="K654" s="62"/>
      <c r="L654" s="62"/>
      <c r="M654" s="62"/>
      <c r="N654" s="62"/>
      <c r="O654" s="62"/>
      <c r="P654" s="62"/>
      <c r="Q654" s="62"/>
    </row>
    <row r="655">
      <c r="A655" s="62"/>
      <c r="E655" s="62"/>
      <c r="F655" s="62"/>
      <c r="G655" s="62"/>
      <c r="H655" s="62"/>
      <c r="I655" s="62"/>
      <c r="J655" s="62"/>
      <c r="K655" s="62"/>
      <c r="L655" s="62"/>
      <c r="M655" s="62"/>
      <c r="N655" s="62"/>
      <c r="O655" s="62"/>
      <c r="P655" s="62"/>
      <c r="Q655" s="62"/>
    </row>
    <row r="656">
      <c r="A656" s="62"/>
      <c r="E656" s="62"/>
      <c r="F656" s="62"/>
      <c r="G656" s="62"/>
      <c r="H656" s="62"/>
      <c r="I656" s="62"/>
      <c r="J656" s="62"/>
      <c r="K656" s="62"/>
      <c r="L656" s="62"/>
      <c r="M656" s="62"/>
      <c r="N656" s="62"/>
      <c r="O656" s="62"/>
      <c r="P656" s="62"/>
      <c r="Q656" s="62"/>
    </row>
    <row r="657">
      <c r="A657" s="62"/>
      <c r="E657" s="62"/>
      <c r="F657" s="62"/>
      <c r="G657" s="62"/>
      <c r="H657" s="62"/>
      <c r="I657" s="62"/>
      <c r="J657" s="62"/>
      <c r="K657" s="62"/>
      <c r="L657" s="62"/>
      <c r="M657" s="62"/>
      <c r="N657" s="62"/>
      <c r="O657" s="62"/>
      <c r="P657" s="62"/>
      <c r="Q657" s="62"/>
    </row>
    <row r="658">
      <c r="A658" s="62"/>
      <c r="E658" s="62"/>
      <c r="F658" s="62"/>
      <c r="G658" s="62"/>
      <c r="H658" s="62"/>
      <c r="I658" s="62"/>
      <c r="J658" s="62"/>
      <c r="K658" s="62"/>
      <c r="L658" s="62"/>
      <c r="M658" s="62"/>
      <c r="N658" s="62"/>
      <c r="O658" s="62"/>
      <c r="P658" s="62"/>
      <c r="Q658" s="62"/>
    </row>
    <row r="659">
      <c r="A659" s="62"/>
      <c r="E659" s="62"/>
      <c r="F659" s="62"/>
      <c r="G659" s="62"/>
      <c r="H659" s="62"/>
      <c r="I659" s="62"/>
      <c r="J659" s="62"/>
      <c r="K659" s="62"/>
      <c r="L659" s="62"/>
      <c r="M659" s="62"/>
      <c r="N659" s="62"/>
      <c r="O659" s="62"/>
      <c r="P659" s="62"/>
      <c r="Q659" s="62"/>
    </row>
    <row r="660">
      <c r="A660" s="62"/>
      <c r="E660" s="62"/>
      <c r="F660" s="62"/>
      <c r="G660" s="62"/>
      <c r="H660" s="62"/>
      <c r="I660" s="62"/>
      <c r="J660" s="62"/>
      <c r="K660" s="62"/>
      <c r="L660" s="62"/>
      <c r="M660" s="62"/>
      <c r="N660" s="62"/>
      <c r="O660" s="62"/>
      <c r="P660" s="62"/>
      <c r="Q660" s="62"/>
    </row>
    <row r="661">
      <c r="A661" s="62"/>
      <c r="E661" s="62"/>
      <c r="F661" s="62"/>
      <c r="G661" s="62"/>
      <c r="H661" s="62"/>
      <c r="I661" s="62"/>
      <c r="J661" s="62"/>
      <c r="K661" s="62"/>
      <c r="L661" s="62"/>
      <c r="M661" s="62"/>
      <c r="N661" s="62"/>
      <c r="O661" s="62"/>
      <c r="P661" s="62"/>
      <c r="Q661" s="62"/>
    </row>
    <row r="662">
      <c r="A662" s="62"/>
      <c r="E662" s="62"/>
      <c r="F662" s="62"/>
      <c r="G662" s="62"/>
      <c r="H662" s="62"/>
      <c r="I662" s="62"/>
      <c r="J662" s="62"/>
      <c r="K662" s="62"/>
      <c r="L662" s="62"/>
      <c r="M662" s="62"/>
      <c r="N662" s="62"/>
      <c r="O662" s="62"/>
      <c r="P662" s="62"/>
      <c r="Q662" s="62"/>
    </row>
    <row r="663">
      <c r="A663" s="62"/>
      <c r="E663" s="62"/>
      <c r="F663" s="62"/>
      <c r="G663" s="62"/>
      <c r="H663" s="62"/>
      <c r="I663" s="62"/>
      <c r="J663" s="62"/>
      <c r="K663" s="62"/>
      <c r="L663" s="62"/>
      <c r="M663" s="62"/>
      <c r="N663" s="62"/>
      <c r="O663" s="62"/>
      <c r="P663" s="62"/>
      <c r="Q663" s="62"/>
    </row>
    <row r="664">
      <c r="A664" s="62"/>
      <c r="E664" s="62"/>
      <c r="F664" s="62"/>
      <c r="G664" s="62"/>
      <c r="H664" s="62"/>
      <c r="I664" s="62"/>
      <c r="J664" s="62"/>
      <c r="K664" s="62"/>
      <c r="L664" s="62"/>
      <c r="M664" s="62"/>
      <c r="N664" s="62"/>
      <c r="O664" s="62"/>
      <c r="P664" s="62"/>
      <c r="Q664" s="62"/>
    </row>
    <row r="665">
      <c r="A665" s="62"/>
      <c r="E665" s="62"/>
      <c r="F665" s="62"/>
      <c r="G665" s="62"/>
      <c r="H665" s="62"/>
      <c r="I665" s="62"/>
      <c r="J665" s="62"/>
      <c r="K665" s="62"/>
      <c r="L665" s="62"/>
      <c r="M665" s="62"/>
      <c r="N665" s="62"/>
      <c r="O665" s="62"/>
      <c r="P665" s="62"/>
      <c r="Q665" s="62"/>
    </row>
    <row r="666">
      <c r="A666" s="62"/>
      <c r="E666" s="62"/>
      <c r="F666" s="62"/>
      <c r="G666" s="62"/>
      <c r="H666" s="62"/>
      <c r="I666" s="62"/>
      <c r="J666" s="62"/>
      <c r="K666" s="62"/>
      <c r="L666" s="62"/>
      <c r="M666" s="62"/>
      <c r="N666" s="62"/>
      <c r="O666" s="62"/>
      <c r="P666" s="62"/>
      <c r="Q666" s="62"/>
    </row>
    <row r="667">
      <c r="A667" s="62"/>
      <c r="E667" s="62"/>
      <c r="F667" s="62"/>
      <c r="G667" s="62"/>
      <c r="H667" s="62"/>
      <c r="I667" s="62"/>
      <c r="J667" s="62"/>
      <c r="K667" s="62"/>
      <c r="L667" s="62"/>
      <c r="M667" s="62"/>
      <c r="N667" s="62"/>
      <c r="O667" s="62"/>
      <c r="P667" s="62"/>
      <c r="Q667" s="62"/>
    </row>
    <row r="668">
      <c r="A668" s="62"/>
      <c r="E668" s="62"/>
      <c r="F668" s="62"/>
      <c r="G668" s="62"/>
      <c r="H668" s="62"/>
      <c r="I668" s="62"/>
      <c r="J668" s="62"/>
      <c r="K668" s="62"/>
      <c r="L668" s="62"/>
      <c r="M668" s="62"/>
      <c r="N668" s="62"/>
      <c r="O668" s="62"/>
      <c r="P668" s="62"/>
      <c r="Q668" s="62"/>
    </row>
    <row r="669">
      <c r="A669" s="62"/>
      <c r="E669" s="62"/>
      <c r="F669" s="62"/>
      <c r="G669" s="62"/>
      <c r="H669" s="62"/>
      <c r="I669" s="62"/>
      <c r="J669" s="62"/>
      <c r="K669" s="62"/>
      <c r="L669" s="62"/>
      <c r="M669" s="62"/>
      <c r="N669" s="62"/>
      <c r="O669" s="62"/>
      <c r="P669" s="62"/>
      <c r="Q669" s="62"/>
    </row>
    <row r="670">
      <c r="A670" s="62"/>
      <c r="E670" s="62"/>
      <c r="F670" s="62"/>
      <c r="G670" s="62"/>
      <c r="H670" s="62"/>
      <c r="I670" s="62"/>
      <c r="J670" s="62"/>
      <c r="K670" s="62"/>
      <c r="L670" s="62"/>
      <c r="M670" s="62"/>
      <c r="N670" s="62"/>
      <c r="O670" s="62"/>
      <c r="P670" s="62"/>
      <c r="Q670" s="62"/>
    </row>
    <row r="671">
      <c r="A671" s="62"/>
      <c r="E671" s="62"/>
      <c r="F671" s="62"/>
      <c r="G671" s="62"/>
      <c r="H671" s="62"/>
      <c r="I671" s="62"/>
      <c r="J671" s="62"/>
      <c r="K671" s="62"/>
      <c r="L671" s="62"/>
      <c r="M671" s="62"/>
      <c r="N671" s="62"/>
      <c r="O671" s="62"/>
      <c r="P671" s="62"/>
      <c r="Q671" s="62"/>
    </row>
    <row r="672">
      <c r="A672" s="62"/>
      <c r="E672" s="62"/>
      <c r="F672" s="62"/>
      <c r="G672" s="62"/>
      <c r="H672" s="62"/>
      <c r="I672" s="62"/>
      <c r="J672" s="62"/>
      <c r="K672" s="62"/>
      <c r="L672" s="62"/>
      <c r="M672" s="62"/>
      <c r="N672" s="62"/>
      <c r="O672" s="62"/>
      <c r="P672" s="62"/>
      <c r="Q672" s="62"/>
    </row>
    <row r="673">
      <c r="A673" s="62"/>
      <c r="E673" s="62"/>
      <c r="F673" s="62"/>
      <c r="G673" s="62"/>
      <c r="H673" s="62"/>
      <c r="I673" s="62"/>
      <c r="J673" s="62"/>
      <c r="K673" s="62"/>
      <c r="L673" s="62"/>
      <c r="M673" s="62"/>
      <c r="N673" s="62"/>
      <c r="O673" s="62"/>
      <c r="P673" s="62"/>
      <c r="Q673" s="62"/>
    </row>
    <row r="674">
      <c r="A674" s="62"/>
      <c r="E674" s="62"/>
      <c r="F674" s="62"/>
      <c r="G674" s="62"/>
      <c r="H674" s="62"/>
      <c r="I674" s="62"/>
      <c r="J674" s="62"/>
      <c r="K674" s="62"/>
      <c r="L674" s="62"/>
      <c r="M674" s="62"/>
      <c r="N674" s="62"/>
      <c r="O674" s="62"/>
      <c r="P674" s="62"/>
      <c r="Q674" s="62"/>
    </row>
    <row r="675">
      <c r="A675" s="62"/>
      <c r="E675" s="62"/>
      <c r="F675" s="62"/>
      <c r="G675" s="62"/>
      <c r="H675" s="62"/>
      <c r="I675" s="62"/>
      <c r="J675" s="62"/>
      <c r="K675" s="62"/>
      <c r="L675" s="62"/>
      <c r="M675" s="62"/>
      <c r="N675" s="62"/>
      <c r="O675" s="62"/>
      <c r="P675" s="62"/>
      <c r="Q675" s="62"/>
    </row>
    <row r="676">
      <c r="A676" s="62"/>
      <c r="E676" s="62"/>
      <c r="F676" s="62"/>
      <c r="G676" s="62"/>
      <c r="H676" s="62"/>
      <c r="I676" s="62"/>
      <c r="J676" s="62"/>
      <c r="K676" s="62"/>
      <c r="L676" s="62"/>
      <c r="M676" s="62"/>
      <c r="N676" s="62"/>
      <c r="O676" s="62"/>
      <c r="P676" s="62"/>
      <c r="Q676" s="62"/>
    </row>
    <row r="677">
      <c r="A677" s="62"/>
      <c r="E677" s="62"/>
      <c r="F677" s="62"/>
      <c r="G677" s="62"/>
      <c r="H677" s="62"/>
      <c r="I677" s="62"/>
      <c r="J677" s="62"/>
      <c r="K677" s="62"/>
      <c r="L677" s="62"/>
      <c r="M677" s="62"/>
      <c r="N677" s="62"/>
      <c r="O677" s="62"/>
      <c r="P677" s="62"/>
      <c r="Q677" s="62"/>
    </row>
    <row r="678">
      <c r="A678" s="62"/>
      <c r="E678" s="62"/>
      <c r="F678" s="62"/>
      <c r="G678" s="62"/>
      <c r="H678" s="62"/>
      <c r="I678" s="62"/>
      <c r="J678" s="62"/>
      <c r="K678" s="62"/>
      <c r="L678" s="62"/>
      <c r="M678" s="62"/>
      <c r="N678" s="62"/>
      <c r="O678" s="62"/>
      <c r="P678" s="62"/>
      <c r="Q678" s="62"/>
    </row>
    <row r="679">
      <c r="A679" s="62"/>
      <c r="E679" s="62"/>
      <c r="F679" s="62"/>
      <c r="G679" s="62"/>
      <c r="H679" s="62"/>
      <c r="I679" s="62"/>
      <c r="J679" s="62"/>
      <c r="K679" s="62"/>
      <c r="L679" s="62"/>
      <c r="M679" s="62"/>
      <c r="N679" s="62"/>
      <c r="O679" s="62"/>
      <c r="P679" s="62"/>
      <c r="Q679" s="62"/>
    </row>
    <row r="680">
      <c r="A680" s="62"/>
      <c r="E680" s="62"/>
      <c r="F680" s="62"/>
      <c r="G680" s="62"/>
      <c r="H680" s="62"/>
      <c r="I680" s="62"/>
      <c r="J680" s="62"/>
      <c r="K680" s="62"/>
      <c r="L680" s="62"/>
      <c r="M680" s="62"/>
      <c r="N680" s="62"/>
      <c r="O680" s="62"/>
      <c r="P680" s="62"/>
      <c r="Q680" s="62"/>
    </row>
    <row r="681">
      <c r="A681" s="62"/>
      <c r="E681" s="62"/>
      <c r="F681" s="62"/>
      <c r="G681" s="62"/>
      <c r="H681" s="62"/>
      <c r="I681" s="62"/>
      <c r="J681" s="62"/>
      <c r="K681" s="62"/>
      <c r="L681" s="62"/>
      <c r="M681" s="62"/>
      <c r="N681" s="62"/>
      <c r="O681" s="62"/>
      <c r="P681" s="62"/>
      <c r="Q681" s="62"/>
    </row>
    <row r="682">
      <c r="A682" s="62"/>
      <c r="E682" s="62"/>
      <c r="F682" s="62"/>
      <c r="G682" s="62"/>
      <c r="H682" s="62"/>
      <c r="I682" s="62"/>
      <c r="J682" s="62"/>
      <c r="K682" s="62"/>
      <c r="L682" s="62"/>
      <c r="M682" s="62"/>
      <c r="N682" s="62"/>
      <c r="O682" s="62"/>
      <c r="P682" s="62"/>
      <c r="Q682" s="62"/>
    </row>
    <row r="683">
      <c r="A683" s="62"/>
      <c r="E683" s="62"/>
      <c r="F683" s="62"/>
      <c r="G683" s="62"/>
      <c r="H683" s="62"/>
      <c r="I683" s="62"/>
      <c r="J683" s="62"/>
      <c r="K683" s="62"/>
      <c r="L683" s="62"/>
      <c r="M683" s="62"/>
      <c r="N683" s="62"/>
      <c r="O683" s="62"/>
      <c r="P683" s="62"/>
      <c r="Q683" s="62"/>
    </row>
    <row r="684">
      <c r="A684" s="62"/>
      <c r="E684" s="62"/>
      <c r="F684" s="62"/>
      <c r="G684" s="62"/>
      <c r="H684" s="62"/>
      <c r="I684" s="62"/>
      <c r="J684" s="62"/>
      <c r="K684" s="62"/>
      <c r="L684" s="62"/>
      <c r="M684" s="62"/>
      <c r="N684" s="62"/>
      <c r="O684" s="62"/>
      <c r="P684" s="62"/>
      <c r="Q684" s="62"/>
    </row>
    <row r="685">
      <c r="A685" s="62"/>
      <c r="E685" s="62"/>
      <c r="F685" s="62"/>
      <c r="G685" s="62"/>
      <c r="H685" s="62"/>
      <c r="I685" s="62"/>
      <c r="J685" s="62"/>
      <c r="K685" s="62"/>
      <c r="L685" s="62"/>
      <c r="M685" s="62"/>
      <c r="N685" s="62"/>
      <c r="O685" s="62"/>
      <c r="P685" s="62"/>
      <c r="Q685" s="62"/>
    </row>
    <row r="686">
      <c r="A686" s="62"/>
      <c r="E686" s="62"/>
      <c r="F686" s="62"/>
      <c r="G686" s="62"/>
      <c r="H686" s="62"/>
      <c r="I686" s="62"/>
      <c r="J686" s="62"/>
      <c r="K686" s="62"/>
      <c r="L686" s="62"/>
      <c r="M686" s="62"/>
      <c r="N686" s="62"/>
      <c r="O686" s="62"/>
      <c r="P686" s="62"/>
      <c r="Q686" s="62"/>
    </row>
    <row r="687">
      <c r="A687" s="62"/>
      <c r="E687" s="62"/>
      <c r="F687" s="62"/>
      <c r="G687" s="62"/>
      <c r="H687" s="62"/>
      <c r="I687" s="62"/>
      <c r="J687" s="62"/>
      <c r="K687" s="62"/>
      <c r="L687" s="62"/>
      <c r="M687" s="62"/>
      <c r="N687" s="62"/>
      <c r="O687" s="62"/>
      <c r="P687" s="62"/>
      <c r="Q687" s="62"/>
    </row>
    <row r="688">
      <c r="A688" s="62"/>
      <c r="E688" s="62"/>
      <c r="F688" s="62"/>
      <c r="G688" s="62"/>
      <c r="H688" s="62"/>
      <c r="I688" s="62"/>
      <c r="J688" s="62"/>
      <c r="K688" s="62"/>
      <c r="L688" s="62"/>
      <c r="M688" s="62"/>
      <c r="N688" s="62"/>
      <c r="O688" s="62"/>
      <c r="P688" s="62"/>
      <c r="Q688" s="62"/>
    </row>
    <row r="689">
      <c r="A689" s="62"/>
      <c r="E689" s="62"/>
      <c r="F689" s="62"/>
      <c r="G689" s="62"/>
      <c r="H689" s="62"/>
      <c r="I689" s="62"/>
      <c r="J689" s="62"/>
      <c r="K689" s="62"/>
      <c r="L689" s="62"/>
      <c r="M689" s="62"/>
      <c r="N689" s="62"/>
      <c r="O689" s="62"/>
      <c r="P689" s="62"/>
      <c r="Q689" s="62"/>
    </row>
    <row r="690">
      <c r="A690" s="62"/>
      <c r="E690" s="62"/>
      <c r="F690" s="62"/>
      <c r="G690" s="62"/>
      <c r="H690" s="62"/>
      <c r="I690" s="62"/>
      <c r="J690" s="62"/>
      <c r="K690" s="62"/>
      <c r="L690" s="62"/>
      <c r="M690" s="62"/>
      <c r="N690" s="62"/>
      <c r="O690" s="62"/>
      <c r="P690" s="62"/>
      <c r="Q690" s="62"/>
    </row>
    <row r="691">
      <c r="A691" s="62"/>
      <c r="E691" s="62"/>
      <c r="F691" s="62"/>
      <c r="G691" s="62"/>
      <c r="H691" s="62"/>
      <c r="I691" s="62"/>
      <c r="J691" s="62"/>
      <c r="K691" s="62"/>
      <c r="L691" s="62"/>
      <c r="M691" s="62"/>
      <c r="N691" s="62"/>
      <c r="O691" s="62"/>
      <c r="P691" s="62"/>
      <c r="Q691" s="62"/>
    </row>
    <row r="692">
      <c r="A692" s="62"/>
      <c r="E692" s="62"/>
      <c r="F692" s="62"/>
      <c r="G692" s="62"/>
      <c r="H692" s="62"/>
      <c r="I692" s="62"/>
      <c r="J692" s="62"/>
      <c r="K692" s="62"/>
      <c r="L692" s="62"/>
      <c r="M692" s="62"/>
      <c r="N692" s="62"/>
      <c r="O692" s="62"/>
      <c r="P692" s="62"/>
      <c r="Q692" s="62"/>
    </row>
    <row r="693">
      <c r="A693" s="62"/>
      <c r="E693" s="62"/>
      <c r="F693" s="62"/>
      <c r="G693" s="62"/>
      <c r="H693" s="62"/>
      <c r="I693" s="62"/>
      <c r="J693" s="62"/>
      <c r="K693" s="62"/>
      <c r="L693" s="62"/>
      <c r="M693" s="62"/>
      <c r="N693" s="62"/>
      <c r="O693" s="62"/>
      <c r="P693" s="62"/>
      <c r="Q693" s="62"/>
    </row>
    <row r="694">
      <c r="A694" s="62"/>
      <c r="E694" s="62"/>
      <c r="F694" s="62"/>
      <c r="G694" s="62"/>
      <c r="H694" s="62"/>
      <c r="I694" s="62"/>
      <c r="J694" s="62"/>
      <c r="K694" s="62"/>
      <c r="L694" s="62"/>
      <c r="M694" s="62"/>
      <c r="N694" s="62"/>
      <c r="O694" s="62"/>
      <c r="P694" s="62"/>
      <c r="Q694" s="62"/>
    </row>
    <row r="695">
      <c r="A695" s="62"/>
      <c r="E695" s="62"/>
      <c r="F695" s="62"/>
      <c r="G695" s="62"/>
      <c r="H695" s="62"/>
      <c r="I695" s="62"/>
      <c r="J695" s="62"/>
      <c r="K695" s="62"/>
      <c r="L695" s="62"/>
      <c r="M695" s="62"/>
      <c r="N695" s="62"/>
      <c r="O695" s="62"/>
      <c r="P695" s="62"/>
      <c r="Q695" s="62"/>
    </row>
    <row r="696">
      <c r="A696" s="62"/>
      <c r="E696" s="62"/>
      <c r="F696" s="62"/>
      <c r="G696" s="62"/>
      <c r="H696" s="62"/>
      <c r="I696" s="62"/>
      <c r="J696" s="62"/>
      <c r="K696" s="62"/>
      <c r="L696" s="62"/>
      <c r="M696" s="62"/>
      <c r="N696" s="62"/>
      <c r="O696" s="62"/>
      <c r="P696" s="62"/>
      <c r="Q696" s="62"/>
    </row>
    <row r="697">
      <c r="A697" s="62"/>
      <c r="E697" s="62"/>
      <c r="F697" s="62"/>
      <c r="G697" s="62"/>
      <c r="H697" s="62"/>
      <c r="I697" s="62"/>
      <c r="J697" s="62"/>
      <c r="K697" s="62"/>
      <c r="L697" s="62"/>
      <c r="M697" s="62"/>
      <c r="N697" s="62"/>
      <c r="O697" s="62"/>
      <c r="P697" s="62"/>
      <c r="Q697" s="62"/>
    </row>
    <row r="698">
      <c r="A698" s="62"/>
      <c r="E698" s="62"/>
      <c r="F698" s="62"/>
      <c r="G698" s="62"/>
      <c r="H698" s="62"/>
      <c r="I698" s="62"/>
      <c r="J698" s="62"/>
      <c r="K698" s="62"/>
      <c r="L698" s="62"/>
      <c r="M698" s="62"/>
      <c r="N698" s="62"/>
      <c r="O698" s="62"/>
      <c r="P698" s="62"/>
      <c r="Q698" s="62"/>
    </row>
    <row r="699">
      <c r="A699" s="62"/>
      <c r="E699" s="62"/>
      <c r="F699" s="62"/>
      <c r="G699" s="62"/>
      <c r="H699" s="62"/>
      <c r="I699" s="62"/>
      <c r="J699" s="62"/>
      <c r="K699" s="62"/>
      <c r="L699" s="62"/>
      <c r="M699" s="62"/>
      <c r="N699" s="62"/>
      <c r="O699" s="62"/>
      <c r="P699" s="62"/>
      <c r="Q699" s="62"/>
    </row>
    <row r="700">
      <c r="A700" s="62"/>
      <c r="E700" s="62"/>
      <c r="F700" s="62"/>
      <c r="G700" s="62"/>
      <c r="H700" s="62"/>
      <c r="I700" s="62"/>
      <c r="J700" s="62"/>
      <c r="K700" s="62"/>
      <c r="L700" s="62"/>
      <c r="M700" s="62"/>
      <c r="N700" s="62"/>
      <c r="O700" s="62"/>
      <c r="P700" s="62"/>
      <c r="Q700" s="62"/>
    </row>
    <row r="701">
      <c r="A701" s="62"/>
      <c r="E701" s="62"/>
      <c r="F701" s="62"/>
      <c r="G701" s="62"/>
      <c r="H701" s="62"/>
      <c r="I701" s="62"/>
      <c r="J701" s="62"/>
      <c r="K701" s="62"/>
      <c r="L701" s="62"/>
      <c r="M701" s="62"/>
      <c r="N701" s="62"/>
      <c r="O701" s="62"/>
      <c r="P701" s="62"/>
      <c r="Q701" s="62"/>
    </row>
    <row r="702">
      <c r="A702" s="62"/>
      <c r="E702" s="62"/>
      <c r="F702" s="62"/>
      <c r="G702" s="62"/>
      <c r="H702" s="62"/>
      <c r="I702" s="62"/>
      <c r="J702" s="62"/>
      <c r="K702" s="62"/>
      <c r="L702" s="62"/>
      <c r="M702" s="62"/>
      <c r="N702" s="62"/>
      <c r="O702" s="62"/>
      <c r="P702" s="62"/>
      <c r="Q702" s="62"/>
    </row>
    <row r="703">
      <c r="A703" s="62"/>
      <c r="E703" s="62"/>
      <c r="F703" s="62"/>
      <c r="G703" s="62"/>
      <c r="H703" s="62"/>
      <c r="I703" s="62"/>
      <c r="J703" s="62"/>
      <c r="K703" s="62"/>
      <c r="L703" s="62"/>
      <c r="M703" s="62"/>
      <c r="N703" s="62"/>
      <c r="O703" s="62"/>
      <c r="P703" s="62"/>
      <c r="Q703" s="62"/>
    </row>
    <row r="704">
      <c r="A704" s="62"/>
      <c r="E704" s="62"/>
      <c r="F704" s="62"/>
      <c r="G704" s="62"/>
      <c r="H704" s="62"/>
      <c r="I704" s="62"/>
      <c r="J704" s="62"/>
      <c r="K704" s="62"/>
      <c r="L704" s="62"/>
      <c r="M704" s="62"/>
      <c r="N704" s="62"/>
      <c r="O704" s="62"/>
      <c r="P704" s="62"/>
      <c r="Q704" s="62"/>
    </row>
    <row r="705">
      <c r="A705" s="62"/>
      <c r="E705" s="62"/>
      <c r="F705" s="62"/>
      <c r="G705" s="62"/>
      <c r="H705" s="62"/>
      <c r="I705" s="62"/>
      <c r="J705" s="62"/>
      <c r="K705" s="62"/>
      <c r="L705" s="62"/>
      <c r="M705" s="62"/>
      <c r="N705" s="62"/>
      <c r="O705" s="62"/>
      <c r="P705" s="62"/>
      <c r="Q705" s="62"/>
    </row>
    <row r="706">
      <c r="A706" s="62"/>
      <c r="E706" s="62"/>
      <c r="F706" s="62"/>
      <c r="G706" s="62"/>
      <c r="H706" s="62"/>
      <c r="I706" s="62"/>
      <c r="J706" s="62"/>
      <c r="K706" s="62"/>
      <c r="L706" s="62"/>
      <c r="M706" s="62"/>
      <c r="N706" s="62"/>
      <c r="O706" s="62"/>
      <c r="P706" s="62"/>
      <c r="Q706" s="62"/>
    </row>
    <row r="707">
      <c r="A707" s="62"/>
      <c r="E707" s="62"/>
      <c r="F707" s="62"/>
      <c r="G707" s="62"/>
      <c r="H707" s="62"/>
      <c r="I707" s="62"/>
      <c r="J707" s="62"/>
      <c r="K707" s="62"/>
      <c r="L707" s="62"/>
      <c r="M707" s="62"/>
      <c r="N707" s="62"/>
      <c r="O707" s="62"/>
      <c r="P707" s="62"/>
      <c r="Q707" s="62"/>
    </row>
    <row r="708">
      <c r="A708" s="62"/>
      <c r="E708" s="62"/>
      <c r="F708" s="62"/>
      <c r="G708" s="62"/>
      <c r="H708" s="62"/>
      <c r="I708" s="62"/>
      <c r="J708" s="62"/>
      <c r="K708" s="62"/>
      <c r="L708" s="62"/>
      <c r="M708" s="62"/>
      <c r="N708" s="62"/>
      <c r="O708" s="62"/>
      <c r="P708" s="62"/>
      <c r="Q708" s="62"/>
    </row>
    <row r="709">
      <c r="A709" s="62"/>
      <c r="E709" s="62"/>
      <c r="F709" s="62"/>
      <c r="G709" s="62"/>
      <c r="H709" s="62"/>
      <c r="I709" s="62"/>
      <c r="J709" s="62"/>
      <c r="K709" s="62"/>
      <c r="L709" s="62"/>
      <c r="M709" s="62"/>
      <c r="N709" s="62"/>
      <c r="O709" s="62"/>
      <c r="P709" s="62"/>
      <c r="Q709" s="62"/>
    </row>
    <row r="710">
      <c r="A710" s="62"/>
      <c r="E710" s="62"/>
      <c r="F710" s="62"/>
      <c r="G710" s="62"/>
      <c r="H710" s="62"/>
      <c r="I710" s="62"/>
      <c r="J710" s="62"/>
      <c r="K710" s="62"/>
      <c r="L710" s="62"/>
      <c r="M710" s="62"/>
      <c r="N710" s="62"/>
      <c r="O710" s="62"/>
      <c r="P710" s="62"/>
      <c r="Q710" s="62"/>
    </row>
    <row r="711">
      <c r="A711" s="62"/>
      <c r="E711" s="62"/>
      <c r="F711" s="62"/>
      <c r="G711" s="62"/>
      <c r="H711" s="62"/>
      <c r="I711" s="62"/>
      <c r="J711" s="62"/>
      <c r="K711" s="62"/>
      <c r="L711" s="62"/>
      <c r="M711" s="62"/>
      <c r="N711" s="62"/>
      <c r="O711" s="62"/>
      <c r="P711" s="62"/>
      <c r="Q711" s="62"/>
    </row>
    <row r="712">
      <c r="A712" s="62"/>
      <c r="E712" s="62"/>
      <c r="F712" s="62"/>
      <c r="G712" s="62"/>
      <c r="H712" s="62"/>
      <c r="I712" s="62"/>
      <c r="J712" s="62"/>
      <c r="K712" s="62"/>
      <c r="L712" s="62"/>
      <c r="M712" s="62"/>
      <c r="N712" s="62"/>
      <c r="O712" s="62"/>
      <c r="P712" s="62"/>
      <c r="Q712" s="62"/>
    </row>
    <row r="713">
      <c r="A713" s="62"/>
      <c r="E713" s="62"/>
      <c r="F713" s="62"/>
      <c r="G713" s="62"/>
      <c r="H713" s="62"/>
      <c r="I713" s="62"/>
      <c r="J713" s="62"/>
      <c r="K713" s="62"/>
      <c r="L713" s="62"/>
      <c r="M713" s="62"/>
      <c r="N713" s="62"/>
      <c r="O713" s="62"/>
      <c r="P713" s="62"/>
      <c r="Q713" s="62"/>
    </row>
    <row r="714">
      <c r="A714" s="62"/>
      <c r="E714" s="62"/>
      <c r="F714" s="62"/>
      <c r="G714" s="62"/>
      <c r="H714" s="62"/>
      <c r="I714" s="62"/>
      <c r="J714" s="62"/>
      <c r="K714" s="62"/>
      <c r="L714" s="62"/>
      <c r="M714" s="62"/>
      <c r="N714" s="62"/>
      <c r="O714" s="62"/>
      <c r="P714" s="62"/>
      <c r="Q714" s="62"/>
    </row>
    <row r="715">
      <c r="A715" s="62"/>
      <c r="E715" s="62"/>
      <c r="F715" s="62"/>
      <c r="G715" s="62"/>
      <c r="H715" s="62"/>
      <c r="I715" s="62"/>
      <c r="J715" s="62"/>
      <c r="K715" s="62"/>
      <c r="L715" s="62"/>
      <c r="M715" s="62"/>
      <c r="N715" s="62"/>
      <c r="O715" s="62"/>
      <c r="P715" s="62"/>
      <c r="Q715" s="62"/>
    </row>
    <row r="716">
      <c r="A716" s="62"/>
      <c r="E716" s="62"/>
      <c r="F716" s="62"/>
      <c r="G716" s="62"/>
      <c r="H716" s="62"/>
      <c r="I716" s="62"/>
      <c r="J716" s="62"/>
      <c r="K716" s="62"/>
      <c r="L716" s="62"/>
      <c r="M716" s="62"/>
      <c r="N716" s="62"/>
      <c r="O716" s="62"/>
      <c r="P716" s="62"/>
      <c r="Q716" s="62"/>
    </row>
    <row r="717">
      <c r="A717" s="62"/>
      <c r="E717" s="62"/>
      <c r="F717" s="62"/>
      <c r="G717" s="62"/>
      <c r="H717" s="62"/>
      <c r="I717" s="62"/>
      <c r="J717" s="62"/>
      <c r="K717" s="62"/>
      <c r="L717" s="62"/>
      <c r="M717" s="62"/>
      <c r="N717" s="62"/>
      <c r="O717" s="62"/>
      <c r="P717" s="62"/>
      <c r="Q717" s="62"/>
    </row>
    <row r="718">
      <c r="A718" s="62"/>
      <c r="E718" s="62"/>
      <c r="F718" s="62"/>
      <c r="G718" s="62"/>
      <c r="H718" s="62"/>
      <c r="I718" s="62"/>
      <c r="J718" s="62"/>
      <c r="K718" s="62"/>
      <c r="L718" s="62"/>
      <c r="M718" s="62"/>
      <c r="N718" s="62"/>
      <c r="O718" s="62"/>
      <c r="P718" s="62"/>
      <c r="Q718" s="62"/>
    </row>
    <row r="719">
      <c r="A719" s="62"/>
      <c r="E719" s="62"/>
      <c r="F719" s="62"/>
      <c r="G719" s="62"/>
      <c r="H719" s="62"/>
      <c r="I719" s="62"/>
      <c r="J719" s="62"/>
      <c r="K719" s="62"/>
      <c r="L719" s="62"/>
      <c r="M719" s="62"/>
      <c r="N719" s="62"/>
      <c r="O719" s="62"/>
      <c r="P719" s="62"/>
      <c r="Q719" s="62"/>
    </row>
    <row r="720">
      <c r="A720" s="62"/>
      <c r="E720" s="62"/>
      <c r="F720" s="62"/>
      <c r="G720" s="62"/>
      <c r="H720" s="62"/>
      <c r="I720" s="62"/>
      <c r="J720" s="62"/>
      <c r="K720" s="62"/>
      <c r="L720" s="62"/>
      <c r="M720" s="62"/>
      <c r="N720" s="62"/>
      <c r="O720" s="62"/>
      <c r="P720" s="62"/>
      <c r="Q720" s="62"/>
    </row>
    <row r="721">
      <c r="A721" s="62"/>
      <c r="E721" s="62"/>
      <c r="F721" s="62"/>
      <c r="G721" s="62"/>
      <c r="H721" s="62"/>
      <c r="I721" s="62"/>
      <c r="J721" s="62"/>
      <c r="K721" s="62"/>
      <c r="L721" s="62"/>
      <c r="M721" s="62"/>
      <c r="N721" s="62"/>
      <c r="O721" s="62"/>
      <c r="P721" s="62"/>
      <c r="Q721" s="62"/>
    </row>
    <row r="722">
      <c r="A722" s="62"/>
      <c r="E722" s="62"/>
      <c r="F722" s="62"/>
      <c r="G722" s="62"/>
      <c r="H722" s="62"/>
      <c r="I722" s="62"/>
      <c r="J722" s="62"/>
      <c r="K722" s="62"/>
      <c r="L722" s="62"/>
      <c r="M722" s="62"/>
      <c r="N722" s="62"/>
      <c r="O722" s="62"/>
      <c r="P722" s="62"/>
      <c r="Q722" s="62"/>
    </row>
    <row r="723">
      <c r="A723" s="62"/>
      <c r="E723" s="62"/>
      <c r="F723" s="62"/>
      <c r="G723" s="62"/>
      <c r="H723" s="62"/>
      <c r="I723" s="62"/>
      <c r="J723" s="62"/>
      <c r="K723" s="62"/>
      <c r="L723" s="62"/>
      <c r="M723" s="62"/>
      <c r="N723" s="62"/>
      <c r="O723" s="62"/>
      <c r="P723" s="62"/>
      <c r="Q723" s="62"/>
    </row>
    <row r="724">
      <c r="A724" s="62"/>
      <c r="E724" s="62"/>
      <c r="F724" s="62"/>
      <c r="G724" s="62"/>
      <c r="H724" s="62"/>
      <c r="I724" s="62"/>
      <c r="J724" s="62"/>
      <c r="K724" s="62"/>
      <c r="L724" s="62"/>
      <c r="M724" s="62"/>
      <c r="N724" s="62"/>
      <c r="O724" s="62"/>
      <c r="P724" s="62"/>
      <c r="Q724" s="62"/>
    </row>
    <row r="725">
      <c r="A725" s="62"/>
      <c r="E725" s="62"/>
      <c r="F725" s="62"/>
      <c r="G725" s="62"/>
      <c r="H725" s="62"/>
      <c r="I725" s="62"/>
      <c r="J725" s="62"/>
      <c r="K725" s="62"/>
      <c r="L725" s="62"/>
      <c r="M725" s="62"/>
      <c r="N725" s="62"/>
      <c r="O725" s="62"/>
      <c r="P725" s="62"/>
      <c r="Q725" s="62"/>
    </row>
    <row r="726">
      <c r="A726" s="62"/>
      <c r="E726" s="62"/>
      <c r="F726" s="62"/>
      <c r="G726" s="62"/>
      <c r="H726" s="62"/>
      <c r="I726" s="62"/>
      <c r="J726" s="62"/>
      <c r="K726" s="62"/>
      <c r="L726" s="62"/>
      <c r="M726" s="62"/>
      <c r="N726" s="62"/>
      <c r="O726" s="62"/>
      <c r="P726" s="62"/>
      <c r="Q726" s="62"/>
    </row>
    <row r="727">
      <c r="A727" s="62"/>
      <c r="E727" s="62"/>
      <c r="F727" s="62"/>
      <c r="G727" s="62"/>
      <c r="H727" s="62"/>
      <c r="I727" s="62"/>
      <c r="J727" s="62"/>
      <c r="K727" s="62"/>
      <c r="L727" s="62"/>
      <c r="M727" s="62"/>
      <c r="N727" s="62"/>
      <c r="O727" s="62"/>
      <c r="P727" s="62"/>
      <c r="Q727" s="62"/>
    </row>
    <row r="728">
      <c r="A728" s="62"/>
      <c r="E728" s="62"/>
      <c r="F728" s="62"/>
      <c r="G728" s="62"/>
      <c r="H728" s="62"/>
      <c r="I728" s="62"/>
      <c r="J728" s="62"/>
      <c r="K728" s="62"/>
      <c r="L728" s="62"/>
      <c r="M728" s="62"/>
      <c r="N728" s="62"/>
      <c r="O728" s="62"/>
      <c r="P728" s="62"/>
      <c r="Q728" s="62"/>
    </row>
    <row r="729">
      <c r="A729" s="62"/>
      <c r="E729" s="62"/>
      <c r="F729" s="62"/>
      <c r="G729" s="62"/>
      <c r="H729" s="62"/>
      <c r="I729" s="62"/>
      <c r="J729" s="62"/>
      <c r="K729" s="62"/>
      <c r="L729" s="62"/>
      <c r="M729" s="62"/>
      <c r="N729" s="62"/>
      <c r="O729" s="62"/>
      <c r="P729" s="62"/>
      <c r="Q729" s="62"/>
    </row>
    <row r="730">
      <c r="A730" s="62"/>
      <c r="E730" s="62"/>
      <c r="F730" s="62"/>
      <c r="G730" s="62"/>
      <c r="H730" s="62"/>
      <c r="I730" s="62"/>
      <c r="J730" s="62"/>
      <c r="K730" s="62"/>
      <c r="L730" s="62"/>
      <c r="M730" s="62"/>
      <c r="N730" s="62"/>
      <c r="O730" s="62"/>
      <c r="P730" s="62"/>
      <c r="Q730" s="62"/>
    </row>
    <row r="731">
      <c r="A731" s="62"/>
      <c r="E731" s="62"/>
      <c r="F731" s="62"/>
      <c r="G731" s="62"/>
      <c r="H731" s="62"/>
      <c r="I731" s="62"/>
      <c r="J731" s="62"/>
      <c r="K731" s="62"/>
      <c r="L731" s="62"/>
      <c r="M731" s="62"/>
      <c r="N731" s="62"/>
      <c r="O731" s="62"/>
      <c r="P731" s="62"/>
      <c r="Q731" s="62"/>
    </row>
    <row r="732">
      <c r="A732" s="62"/>
      <c r="E732" s="62"/>
      <c r="F732" s="62"/>
      <c r="G732" s="62"/>
      <c r="H732" s="62"/>
      <c r="I732" s="62"/>
      <c r="J732" s="62"/>
      <c r="K732" s="62"/>
      <c r="L732" s="62"/>
      <c r="M732" s="62"/>
      <c r="N732" s="62"/>
      <c r="O732" s="62"/>
      <c r="P732" s="62"/>
      <c r="Q732" s="62"/>
    </row>
    <row r="733">
      <c r="A733" s="62"/>
      <c r="E733" s="62"/>
      <c r="F733" s="62"/>
      <c r="G733" s="62"/>
      <c r="H733" s="62"/>
      <c r="I733" s="62"/>
      <c r="J733" s="62"/>
      <c r="K733" s="62"/>
      <c r="L733" s="62"/>
      <c r="M733" s="62"/>
      <c r="N733" s="62"/>
      <c r="O733" s="62"/>
      <c r="P733" s="62"/>
      <c r="Q733" s="62"/>
    </row>
    <row r="734">
      <c r="A734" s="62"/>
      <c r="E734" s="62"/>
      <c r="F734" s="62"/>
      <c r="G734" s="62"/>
      <c r="H734" s="62"/>
      <c r="I734" s="62"/>
      <c r="J734" s="62"/>
      <c r="K734" s="62"/>
      <c r="L734" s="62"/>
      <c r="M734" s="62"/>
      <c r="N734" s="62"/>
      <c r="O734" s="62"/>
      <c r="P734" s="62"/>
      <c r="Q734" s="62"/>
    </row>
    <row r="735">
      <c r="A735" s="62"/>
      <c r="E735" s="62"/>
      <c r="F735" s="62"/>
      <c r="G735" s="62"/>
      <c r="H735" s="62"/>
      <c r="I735" s="62"/>
      <c r="J735" s="62"/>
      <c r="K735" s="62"/>
      <c r="L735" s="62"/>
      <c r="M735" s="62"/>
      <c r="N735" s="62"/>
      <c r="O735" s="62"/>
      <c r="P735" s="62"/>
      <c r="Q735" s="62"/>
    </row>
    <row r="736">
      <c r="A736" s="62"/>
      <c r="E736" s="62"/>
      <c r="F736" s="62"/>
      <c r="G736" s="62"/>
      <c r="H736" s="62"/>
      <c r="I736" s="62"/>
      <c r="J736" s="62"/>
      <c r="K736" s="62"/>
      <c r="L736" s="62"/>
      <c r="M736" s="62"/>
      <c r="N736" s="62"/>
      <c r="O736" s="62"/>
      <c r="P736" s="62"/>
      <c r="Q736" s="62"/>
    </row>
    <row r="737">
      <c r="A737" s="62"/>
      <c r="E737" s="62"/>
      <c r="F737" s="62"/>
      <c r="G737" s="62"/>
      <c r="H737" s="62"/>
      <c r="I737" s="62"/>
      <c r="J737" s="62"/>
      <c r="K737" s="62"/>
      <c r="L737" s="62"/>
      <c r="M737" s="62"/>
      <c r="N737" s="62"/>
      <c r="O737" s="62"/>
      <c r="P737" s="62"/>
      <c r="Q737" s="62"/>
    </row>
    <row r="738">
      <c r="A738" s="62"/>
      <c r="E738" s="62"/>
      <c r="F738" s="62"/>
      <c r="G738" s="62"/>
      <c r="H738" s="62"/>
      <c r="I738" s="62"/>
      <c r="J738" s="62"/>
      <c r="K738" s="62"/>
      <c r="L738" s="62"/>
      <c r="M738" s="62"/>
      <c r="N738" s="62"/>
      <c r="O738" s="62"/>
      <c r="P738" s="62"/>
      <c r="Q738" s="62"/>
    </row>
    <row r="739">
      <c r="A739" s="62"/>
      <c r="E739" s="62"/>
      <c r="F739" s="62"/>
      <c r="G739" s="62"/>
      <c r="H739" s="62"/>
      <c r="I739" s="62"/>
      <c r="J739" s="62"/>
      <c r="K739" s="62"/>
      <c r="L739" s="62"/>
      <c r="M739" s="62"/>
      <c r="N739" s="62"/>
      <c r="O739" s="62"/>
      <c r="P739" s="62"/>
      <c r="Q739" s="62"/>
    </row>
    <row r="740">
      <c r="A740" s="62"/>
      <c r="E740" s="62"/>
      <c r="F740" s="62"/>
      <c r="G740" s="62"/>
      <c r="H740" s="62"/>
      <c r="I740" s="62"/>
      <c r="J740" s="62"/>
      <c r="K740" s="62"/>
      <c r="L740" s="62"/>
      <c r="M740" s="62"/>
      <c r="N740" s="62"/>
      <c r="O740" s="62"/>
      <c r="P740" s="62"/>
      <c r="Q740" s="62"/>
    </row>
    <row r="741">
      <c r="A741" s="62"/>
      <c r="E741" s="62"/>
      <c r="F741" s="62"/>
      <c r="G741" s="62"/>
      <c r="H741" s="62"/>
      <c r="I741" s="62"/>
      <c r="J741" s="62"/>
      <c r="K741" s="62"/>
      <c r="L741" s="62"/>
      <c r="M741" s="62"/>
      <c r="N741" s="62"/>
      <c r="O741" s="62"/>
      <c r="P741" s="62"/>
      <c r="Q741" s="62"/>
    </row>
    <row r="742">
      <c r="A742" s="62"/>
      <c r="E742" s="62"/>
      <c r="F742" s="62"/>
      <c r="G742" s="62"/>
      <c r="H742" s="62"/>
      <c r="I742" s="62"/>
      <c r="J742" s="62"/>
      <c r="K742" s="62"/>
      <c r="L742" s="62"/>
      <c r="M742" s="62"/>
      <c r="N742" s="62"/>
      <c r="O742" s="62"/>
      <c r="P742" s="62"/>
      <c r="Q742" s="62"/>
    </row>
    <row r="743">
      <c r="A743" s="62"/>
      <c r="E743" s="62"/>
      <c r="F743" s="62"/>
      <c r="G743" s="62"/>
      <c r="H743" s="62"/>
      <c r="I743" s="62"/>
      <c r="J743" s="62"/>
      <c r="K743" s="62"/>
      <c r="L743" s="62"/>
      <c r="M743" s="62"/>
      <c r="N743" s="62"/>
      <c r="O743" s="62"/>
      <c r="P743" s="62"/>
      <c r="Q743" s="62"/>
    </row>
    <row r="744">
      <c r="A744" s="62"/>
      <c r="E744" s="62"/>
      <c r="F744" s="62"/>
      <c r="G744" s="62"/>
      <c r="H744" s="62"/>
      <c r="I744" s="62"/>
      <c r="J744" s="62"/>
      <c r="K744" s="62"/>
      <c r="L744" s="62"/>
      <c r="M744" s="62"/>
      <c r="N744" s="62"/>
      <c r="O744" s="62"/>
      <c r="P744" s="62"/>
      <c r="Q744" s="62"/>
    </row>
    <row r="745">
      <c r="A745" s="62"/>
      <c r="E745" s="62"/>
      <c r="F745" s="62"/>
      <c r="G745" s="62"/>
      <c r="H745" s="62"/>
      <c r="I745" s="62"/>
      <c r="J745" s="62"/>
      <c r="K745" s="62"/>
      <c r="L745" s="62"/>
      <c r="M745" s="62"/>
      <c r="N745" s="62"/>
      <c r="O745" s="62"/>
      <c r="P745" s="62"/>
      <c r="Q745" s="62"/>
    </row>
    <row r="746">
      <c r="A746" s="62"/>
      <c r="E746" s="62"/>
      <c r="F746" s="62"/>
      <c r="G746" s="62"/>
      <c r="H746" s="62"/>
      <c r="I746" s="62"/>
      <c r="J746" s="62"/>
      <c r="K746" s="62"/>
      <c r="L746" s="62"/>
      <c r="M746" s="62"/>
      <c r="N746" s="62"/>
      <c r="O746" s="62"/>
      <c r="P746" s="62"/>
      <c r="Q746" s="62"/>
    </row>
    <row r="747">
      <c r="A747" s="62"/>
      <c r="E747" s="62"/>
      <c r="F747" s="62"/>
      <c r="G747" s="62"/>
      <c r="H747" s="62"/>
      <c r="I747" s="62"/>
      <c r="J747" s="62"/>
      <c r="K747" s="62"/>
      <c r="L747" s="62"/>
      <c r="M747" s="62"/>
      <c r="N747" s="62"/>
      <c r="O747" s="62"/>
      <c r="P747" s="62"/>
      <c r="Q747" s="62"/>
    </row>
    <row r="748">
      <c r="A748" s="62"/>
      <c r="E748" s="62"/>
      <c r="F748" s="62"/>
      <c r="G748" s="62"/>
      <c r="H748" s="62"/>
      <c r="I748" s="62"/>
      <c r="J748" s="62"/>
      <c r="K748" s="62"/>
      <c r="L748" s="62"/>
      <c r="M748" s="62"/>
      <c r="N748" s="62"/>
      <c r="O748" s="62"/>
      <c r="P748" s="62"/>
      <c r="Q748" s="62"/>
    </row>
    <row r="749">
      <c r="A749" s="62"/>
      <c r="E749" s="62"/>
      <c r="F749" s="62"/>
      <c r="G749" s="62"/>
      <c r="H749" s="62"/>
      <c r="I749" s="62"/>
      <c r="J749" s="62"/>
      <c r="K749" s="62"/>
      <c r="L749" s="62"/>
      <c r="M749" s="62"/>
      <c r="N749" s="62"/>
      <c r="O749" s="62"/>
      <c r="P749" s="62"/>
      <c r="Q749" s="62"/>
    </row>
    <row r="750">
      <c r="A750" s="62"/>
      <c r="E750" s="62"/>
      <c r="F750" s="62"/>
      <c r="G750" s="62"/>
      <c r="H750" s="62"/>
      <c r="I750" s="62"/>
      <c r="J750" s="62"/>
      <c r="K750" s="62"/>
      <c r="L750" s="62"/>
      <c r="M750" s="62"/>
      <c r="N750" s="62"/>
      <c r="O750" s="62"/>
      <c r="P750" s="62"/>
      <c r="Q750" s="62"/>
    </row>
    <row r="751">
      <c r="A751" s="62"/>
      <c r="E751" s="62"/>
      <c r="F751" s="62"/>
      <c r="G751" s="62"/>
      <c r="H751" s="62"/>
      <c r="I751" s="62"/>
      <c r="J751" s="62"/>
      <c r="K751" s="62"/>
      <c r="L751" s="62"/>
      <c r="M751" s="62"/>
      <c r="N751" s="62"/>
      <c r="O751" s="62"/>
      <c r="P751" s="62"/>
      <c r="Q751" s="62"/>
    </row>
    <row r="752">
      <c r="A752" s="62"/>
      <c r="E752" s="62"/>
      <c r="F752" s="62"/>
      <c r="G752" s="62"/>
      <c r="H752" s="62"/>
      <c r="I752" s="62"/>
      <c r="J752" s="62"/>
      <c r="K752" s="62"/>
      <c r="L752" s="62"/>
      <c r="M752" s="62"/>
      <c r="N752" s="62"/>
      <c r="O752" s="62"/>
      <c r="P752" s="62"/>
      <c r="Q752" s="62"/>
    </row>
    <row r="753">
      <c r="A753" s="62"/>
      <c r="E753" s="62"/>
      <c r="F753" s="62"/>
      <c r="G753" s="62"/>
      <c r="H753" s="62"/>
      <c r="I753" s="62"/>
      <c r="J753" s="62"/>
      <c r="K753" s="62"/>
      <c r="L753" s="62"/>
      <c r="M753" s="62"/>
      <c r="N753" s="62"/>
      <c r="O753" s="62"/>
      <c r="P753" s="62"/>
      <c r="Q753" s="62"/>
    </row>
    <row r="754">
      <c r="A754" s="62"/>
      <c r="E754" s="62"/>
      <c r="F754" s="62"/>
      <c r="G754" s="62"/>
      <c r="H754" s="62"/>
      <c r="I754" s="62"/>
      <c r="J754" s="62"/>
      <c r="K754" s="62"/>
      <c r="L754" s="62"/>
      <c r="M754" s="62"/>
      <c r="N754" s="62"/>
      <c r="O754" s="62"/>
      <c r="P754" s="62"/>
      <c r="Q754" s="62"/>
    </row>
    <row r="755">
      <c r="A755" s="62"/>
      <c r="E755" s="62"/>
      <c r="F755" s="62"/>
      <c r="G755" s="62"/>
      <c r="H755" s="62"/>
      <c r="I755" s="62"/>
      <c r="J755" s="62"/>
      <c r="K755" s="62"/>
      <c r="L755" s="62"/>
      <c r="M755" s="62"/>
      <c r="N755" s="62"/>
      <c r="O755" s="62"/>
      <c r="P755" s="62"/>
      <c r="Q755" s="62"/>
    </row>
    <row r="756">
      <c r="A756" s="62"/>
      <c r="E756" s="62"/>
      <c r="F756" s="62"/>
      <c r="G756" s="62"/>
      <c r="H756" s="62"/>
      <c r="I756" s="62"/>
      <c r="J756" s="62"/>
      <c r="K756" s="62"/>
      <c r="L756" s="62"/>
      <c r="M756" s="62"/>
      <c r="N756" s="62"/>
      <c r="O756" s="62"/>
      <c r="P756" s="62"/>
      <c r="Q756" s="62"/>
    </row>
    <row r="757">
      <c r="A757" s="62"/>
      <c r="E757" s="62"/>
      <c r="F757" s="62"/>
      <c r="G757" s="62"/>
      <c r="H757" s="62"/>
      <c r="I757" s="62"/>
      <c r="J757" s="62"/>
      <c r="K757" s="62"/>
      <c r="L757" s="62"/>
      <c r="M757" s="62"/>
      <c r="N757" s="62"/>
      <c r="O757" s="62"/>
      <c r="P757" s="62"/>
      <c r="Q757" s="62"/>
    </row>
    <row r="758">
      <c r="A758" s="62"/>
      <c r="E758" s="62"/>
      <c r="F758" s="62"/>
      <c r="G758" s="62"/>
      <c r="H758" s="62"/>
      <c r="I758" s="62"/>
      <c r="J758" s="62"/>
      <c r="K758" s="62"/>
      <c r="L758" s="62"/>
      <c r="M758" s="62"/>
      <c r="N758" s="62"/>
      <c r="O758" s="62"/>
      <c r="P758" s="62"/>
      <c r="Q758" s="62"/>
    </row>
    <row r="759">
      <c r="A759" s="62"/>
      <c r="E759" s="62"/>
      <c r="F759" s="62"/>
      <c r="G759" s="62"/>
      <c r="H759" s="62"/>
      <c r="I759" s="62"/>
      <c r="J759" s="62"/>
      <c r="K759" s="62"/>
      <c r="L759" s="62"/>
      <c r="M759" s="62"/>
      <c r="N759" s="62"/>
      <c r="O759" s="62"/>
      <c r="P759" s="62"/>
      <c r="Q759" s="62"/>
    </row>
    <row r="760">
      <c r="A760" s="62"/>
      <c r="E760" s="62"/>
      <c r="F760" s="62"/>
      <c r="G760" s="62"/>
      <c r="H760" s="62"/>
      <c r="I760" s="62"/>
      <c r="J760" s="62"/>
      <c r="K760" s="62"/>
      <c r="L760" s="62"/>
      <c r="M760" s="62"/>
      <c r="N760" s="62"/>
      <c r="O760" s="62"/>
      <c r="P760" s="62"/>
      <c r="Q760" s="62"/>
    </row>
    <row r="761">
      <c r="A761" s="62"/>
      <c r="E761" s="62"/>
      <c r="F761" s="62"/>
      <c r="G761" s="62"/>
      <c r="H761" s="62"/>
      <c r="I761" s="62"/>
      <c r="J761" s="62"/>
      <c r="K761" s="62"/>
      <c r="L761" s="62"/>
      <c r="M761" s="62"/>
      <c r="N761" s="62"/>
      <c r="O761" s="62"/>
      <c r="P761" s="62"/>
      <c r="Q761" s="62"/>
    </row>
    <row r="762">
      <c r="A762" s="62"/>
      <c r="E762" s="62"/>
      <c r="F762" s="62"/>
      <c r="G762" s="62"/>
      <c r="H762" s="62"/>
      <c r="I762" s="62"/>
      <c r="J762" s="62"/>
      <c r="K762" s="62"/>
      <c r="L762" s="62"/>
      <c r="M762" s="62"/>
      <c r="N762" s="62"/>
      <c r="O762" s="62"/>
      <c r="P762" s="62"/>
      <c r="Q762" s="62"/>
    </row>
    <row r="763">
      <c r="A763" s="62"/>
      <c r="E763" s="62"/>
      <c r="F763" s="62"/>
      <c r="G763" s="62"/>
      <c r="H763" s="62"/>
      <c r="I763" s="62"/>
      <c r="J763" s="62"/>
      <c r="K763" s="62"/>
      <c r="L763" s="62"/>
      <c r="M763" s="62"/>
      <c r="N763" s="62"/>
      <c r="O763" s="62"/>
      <c r="P763" s="62"/>
      <c r="Q763" s="62"/>
    </row>
    <row r="764">
      <c r="A764" s="62"/>
      <c r="E764" s="62"/>
      <c r="F764" s="62"/>
      <c r="G764" s="62"/>
      <c r="H764" s="62"/>
      <c r="I764" s="62"/>
      <c r="J764" s="62"/>
      <c r="K764" s="62"/>
      <c r="L764" s="62"/>
      <c r="M764" s="62"/>
      <c r="N764" s="62"/>
      <c r="O764" s="62"/>
      <c r="P764" s="62"/>
      <c r="Q764" s="62"/>
    </row>
    <row r="765">
      <c r="A765" s="62"/>
      <c r="E765" s="62"/>
      <c r="F765" s="62"/>
      <c r="G765" s="62"/>
      <c r="H765" s="62"/>
      <c r="I765" s="62"/>
      <c r="J765" s="62"/>
      <c r="K765" s="62"/>
      <c r="L765" s="62"/>
      <c r="M765" s="62"/>
      <c r="N765" s="62"/>
      <c r="O765" s="62"/>
      <c r="P765" s="62"/>
      <c r="Q765" s="62"/>
    </row>
    <row r="766">
      <c r="A766" s="62"/>
      <c r="E766" s="62"/>
      <c r="F766" s="62"/>
      <c r="G766" s="62"/>
      <c r="H766" s="62"/>
      <c r="I766" s="62"/>
      <c r="J766" s="62"/>
      <c r="K766" s="62"/>
      <c r="L766" s="62"/>
      <c r="M766" s="62"/>
      <c r="N766" s="62"/>
      <c r="O766" s="62"/>
      <c r="P766" s="62"/>
      <c r="Q766" s="62"/>
    </row>
    <row r="767">
      <c r="A767" s="62"/>
      <c r="E767" s="62"/>
      <c r="F767" s="62"/>
      <c r="G767" s="62"/>
      <c r="H767" s="62"/>
      <c r="I767" s="62"/>
      <c r="J767" s="62"/>
      <c r="K767" s="62"/>
      <c r="L767" s="62"/>
      <c r="M767" s="62"/>
      <c r="N767" s="62"/>
      <c r="O767" s="62"/>
      <c r="P767" s="62"/>
      <c r="Q767" s="62"/>
    </row>
    <row r="768">
      <c r="A768" s="62"/>
      <c r="E768" s="62"/>
      <c r="F768" s="62"/>
      <c r="G768" s="62"/>
      <c r="H768" s="62"/>
      <c r="I768" s="62"/>
      <c r="J768" s="62"/>
      <c r="K768" s="62"/>
      <c r="L768" s="62"/>
      <c r="M768" s="62"/>
      <c r="N768" s="62"/>
      <c r="O768" s="62"/>
      <c r="P768" s="62"/>
      <c r="Q768" s="62"/>
    </row>
    <row r="769">
      <c r="A769" s="62"/>
      <c r="E769" s="62"/>
      <c r="F769" s="62"/>
      <c r="G769" s="62"/>
      <c r="H769" s="62"/>
      <c r="I769" s="62"/>
      <c r="J769" s="62"/>
      <c r="K769" s="62"/>
      <c r="L769" s="62"/>
      <c r="M769" s="62"/>
      <c r="N769" s="62"/>
      <c r="O769" s="62"/>
      <c r="P769" s="62"/>
      <c r="Q769" s="62"/>
    </row>
    <row r="770">
      <c r="A770" s="62"/>
      <c r="E770" s="62"/>
      <c r="F770" s="62"/>
      <c r="G770" s="62"/>
      <c r="H770" s="62"/>
      <c r="I770" s="62"/>
      <c r="J770" s="62"/>
      <c r="K770" s="62"/>
      <c r="L770" s="62"/>
      <c r="M770" s="62"/>
      <c r="N770" s="62"/>
      <c r="O770" s="62"/>
      <c r="P770" s="62"/>
      <c r="Q770" s="62"/>
    </row>
    <row r="771">
      <c r="A771" s="62"/>
      <c r="E771" s="62"/>
      <c r="F771" s="62"/>
      <c r="G771" s="62"/>
      <c r="H771" s="62"/>
      <c r="I771" s="62"/>
      <c r="J771" s="62"/>
      <c r="K771" s="62"/>
      <c r="L771" s="62"/>
      <c r="M771" s="62"/>
      <c r="N771" s="62"/>
      <c r="O771" s="62"/>
      <c r="P771" s="62"/>
      <c r="Q771" s="62"/>
    </row>
    <row r="772">
      <c r="A772" s="62"/>
      <c r="E772" s="62"/>
      <c r="F772" s="62"/>
      <c r="G772" s="62"/>
      <c r="H772" s="62"/>
      <c r="I772" s="62"/>
      <c r="J772" s="62"/>
      <c r="K772" s="62"/>
      <c r="L772" s="62"/>
      <c r="M772" s="62"/>
      <c r="N772" s="62"/>
      <c r="O772" s="62"/>
      <c r="P772" s="62"/>
      <c r="Q772" s="62"/>
    </row>
    <row r="773">
      <c r="A773" s="62"/>
      <c r="E773" s="62"/>
      <c r="F773" s="62"/>
      <c r="G773" s="62"/>
      <c r="H773" s="62"/>
      <c r="I773" s="62"/>
      <c r="J773" s="62"/>
      <c r="K773" s="62"/>
      <c r="L773" s="62"/>
      <c r="M773" s="62"/>
      <c r="N773" s="62"/>
      <c r="O773" s="62"/>
      <c r="P773" s="62"/>
      <c r="Q773" s="62"/>
    </row>
    <row r="774">
      <c r="A774" s="62"/>
      <c r="E774" s="62"/>
      <c r="F774" s="62"/>
      <c r="G774" s="62"/>
      <c r="H774" s="62"/>
      <c r="I774" s="62"/>
      <c r="J774" s="62"/>
      <c r="K774" s="62"/>
      <c r="L774" s="62"/>
      <c r="M774" s="62"/>
      <c r="N774" s="62"/>
      <c r="O774" s="62"/>
      <c r="P774" s="62"/>
      <c r="Q774" s="62"/>
    </row>
    <row r="775">
      <c r="A775" s="62"/>
      <c r="E775" s="62"/>
      <c r="F775" s="62"/>
      <c r="G775" s="62"/>
      <c r="H775" s="62"/>
      <c r="I775" s="62"/>
      <c r="J775" s="62"/>
      <c r="K775" s="62"/>
      <c r="L775" s="62"/>
      <c r="M775" s="62"/>
      <c r="N775" s="62"/>
      <c r="O775" s="62"/>
      <c r="P775" s="62"/>
      <c r="Q775" s="62"/>
    </row>
    <row r="776">
      <c r="A776" s="62"/>
      <c r="E776" s="62"/>
      <c r="F776" s="62"/>
      <c r="G776" s="62"/>
      <c r="H776" s="62"/>
      <c r="I776" s="62"/>
      <c r="J776" s="62"/>
      <c r="K776" s="62"/>
      <c r="L776" s="62"/>
      <c r="M776" s="62"/>
      <c r="N776" s="62"/>
      <c r="O776" s="62"/>
      <c r="P776" s="62"/>
      <c r="Q776" s="62"/>
    </row>
    <row r="777">
      <c r="A777" s="62"/>
      <c r="E777" s="62"/>
      <c r="F777" s="62"/>
      <c r="G777" s="62"/>
      <c r="H777" s="62"/>
      <c r="I777" s="62"/>
      <c r="J777" s="62"/>
      <c r="K777" s="62"/>
      <c r="L777" s="62"/>
      <c r="M777" s="62"/>
      <c r="N777" s="62"/>
      <c r="O777" s="62"/>
      <c r="P777" s="62"/>
      <c r="Q777" s="62"/>
    </row>
    <row r="778">
      <c r="A778" s="62"/>
      <c r="E778" s="62"/>
      <c r="F778" s="62"/>
      <c r="G778" s="62"/>
      <c r="H778" s="62"/>
      <c r="I778" s="62"/>
      <c r="J778" s="62"/>
      <c r="K778" s="62"/>
      <c r="L778" s="62"/>
      <c r="M778" s="62"/>
      <c r="N778" s="62"/>
      <c r="O778" s="62"/>
      <c r="P778" s="62"/>
      <c r="Q778" s="62"/>
    </row>
    <row r="779">
      <c r="A779" s="62"/>
      <c r="E779" s="62"/>
      <c r="F779" s="62"/>
      <c r="G779" s="62"/>
      <c r="H779" s="62"/>
      <c r="I779" s="62"/>
      <c r="J779" s="62"/>
      <c r="K779" s="62"/>
      <c r="L779" s="62"/>
      <c r="M779" s="62"/>
      <c r="N779" s="62"/>
      <c r="O779" s="62"/>
      <c r="P779" s="62"/>
      <c r="Q779" s="62"/>
    </row>
    <row r="780">
      <c r="A780" s="62"/>
      <c r="E780" s="62"/>
      <c r="F780" s="62"/>
      <c r="G780" s="62"/>
      <c r="H780" s="62"/>
      <c r="I780" s="62"/>
      <c r="J780" s="62"/>
      <c r="K780" s="62"/>
      <c r="L780" s="62"/>
      <c r="M780" s="62"/>
      <c r="N780" s="62"/>
      <c r="O780" s="62"/>
      <c r="P780" s="62"/>
      <c r="Q780" s="62"/>
    </row>
    <row r="781">
      <c r="A781" s="62"/>
      <c r="E781" s="62"/>
      <c r="F781" s="62"/>
      <c r="G781" s="62"/>
      <c r="H781" s="62"/>
      <c r="I781" s="62"/>
      <c r="J781" s="62"/>
      <c r="K781" s="62"/>
      <c r="L781" s="62"/>
      <c r="M781" s="62"/>
      <c r="N781" s="62"/>
      <c r="O781" s="62"/>
      <c r="P781" s="62"/>
      <c r="Q781" s="62"/>
    </row>
    <row r="782">
      <c r="A782" s="62"/>
      <c r="E782" s="62"/>
      <c r="F782" s="62"/>
      <c r="G782" s="62"/>
      <c r="H782" s="62"/>
      <c r="I782" s="62"/>
      <c r="J782" s="62"/>
      <c r="K782" s="62"/>
      <c r="L782" s="62"/>
      <c r="M782" s="62"/>
      <c r="N782" s="62"/>
      <c r="O782" s="62"/>
      <c r="P782" s="62"/>
      <c r="Q782" s="62"/>
    </row>
    <row r="783">
      <c r="A783" s="62"/>
      <c r="E783" s="62"/>
      <c r="F783" s="62"/>
      <c r="G783" s="62"/>
      <c r="H783" s="62"/>
      <c r="I783" s="62"/>
      <c r="J783" s="62"/>
      <c r="K783" s="62"/>
      <c r="L783" s="62"/>
      <c r="M783" s="62"/>
      <c r="N783" s="62"/>
      <c r="O783" s="62"/>
      <c r="P783" s="62"/>
      <c r="Q783" s="62"/>
    </row>
    <row r="784">
      <c r="A784" s="62"/>
      <c r="E784" s="62"/>
      <c r="F784" s="62"/>
      <c r="G784" s="62"/>
      <c r="H784" s="62"/>
      <c r="I784" s="62"/>
      <c r="J784" s="62"/>
      <c r="K784" s="62"/>
      <c r="L784" s="62"/>
      <c r="M784" s="62"/>
      <c r="N784" s="62"/>
      <c r="O784" s="62"/>
      <c r="P784" s="62"/>
      <c r="Q784" s="62"/>
    </row>
    <row r="785">
      <c r="A785" s="62"/>
      <c r="E785" s="62"/>
      <c r="F785" s="62"/>
      <c r="G785" s="62"/>
      <c r="H785" s="62"/>
      <c r="I785" s="62"/>
      <c r="J785" s="62"/>
      <c r="K785" s="62"/>
      <c r="L785" s="62"/>
      <c r="M785" s="62"/>
      <c r="N785" s="62"/>
      <c r="O785" s="62"/>
      <c r="P785" s="62"/>
      <c r="Q785" s="62"/>
    </row>
    <row r="786">
      <c r="A786" s="62"/>
      <c r="E786" s="62"/>
      <c r="F786" s="62"/>
      <c r="G786" s="62"/>
      <c r="H786" s="62"/>
      <c r="I786" s="62"/>
      <c r="J786" s="62"/>
      <c r="K786" s="62"/>
      <c r="L786" s="62"/>
      <c r="M786" s="62"/>
      <c r="N786" s="62"/>
      <c r="O786" s="62"/>
      <c r="P786" s="62"/>
      <c r="Q786" s="62"/>
    </row>
    <row r="787">
      <c r="A787" s="62"/>
      <c r="E787" s="62"/>
      <c r="F787" s="62"/>
      <c r="G787" s="62"/>
      <c r="H787" s="62"/>
      <c r="I787" s="62"/>
      <c r="J787" s="62"/>
      <c r="K787" s="62"/>
      <c r="L787" s="62"/>
      <c r="M787" s="62"/>
      <c r="N787" s="62"/>
      <c r="O787" s="62"/>
      <c r="P787" s="62"/>
      <c r="Q787" s="62"/>
    </row>
    <row r="788">
      <c r="A788" s="62"/>
      <c r="E788" s="62"/>
      <c r="F788" s="62"/>
      <c r="G788" s="62"/>
      <c r="H788" s="62"/>
      <c r="I788" s="62"/>
      <c r="J788" s="62"/>
      <c r="K788" s="62"/>
      <c r="L788" s="62"/>
      <c r="M788" s="62"/>
      <c r="N788" s="62"/>
      <c r="O788" s="62"/>
      <c r="P788" s="62"/>
      <c r="Q788" s="62"/>
    </row>
    <row r="789">
      <c r="A789" s="62"/>
      <c r="E789" s="62"/>
      <c r="F789" s="62"/>
      <c r="G789" s="62"/>
      <c r="H789" s="62"/>
      <c r="I789" s="62"/>
      <c r="J789" s="62"/>
      <c r="K789" s="62"/>
      <c r="L789" s="62"/>
      <c r="M789" s="62"/>
      <c r="N789" s="62"/>
      <c r="O789" s="62"/>
      <c r="P789" s="62"/>
      <c r="Q789" s="62"/>
    </row>
    <row r="790">
      <c r="A790" s="62"/>
      <c r="E790" s="62"/>
      <c r="F790" s="62"/>
      <c r="G790" s="62"/>
      <c r="H790" s="62"/>
      <c r="I790" s="62"/>
      <c r="J790" s="62"/>
      <c r="K790" s="62"/>
      <c r="L790" s="62"/>
      <c r="M790" s="62"/>
      <c r="N790" s="62"/>
      <c r="O790" s="62"/>
      <c r="P790" s="62"/>
      <c r="Q790" s="62"/>
    </row>
    <row r="791">
      <c r="A791" s="62"/>
      <c r="E791" s="62"/>
      <c r="F791" s="62"/>
      <c r="G791" s="62"/>
      <c r="H791" s="62"/>
      <c r="I791" s="62"/>
      <c r="J791" s="62"/>
      <c r="K791" s="62"/>
      <c r="L791" s="62"/>
      <c r="M791" s="62"/>
      <c r="N791" s="62"/>
      <c r="O791" s="62"/>
      <c r="P791" s="62"/>
      <c r="Q791" s="62"/>
    </row>
    <row r="792">
      <c r="A792" s="62"/>
      <c r="E792" s="62"/>
      <c r="F792" s="62"/>
      <c r="G792" s="62"/>
      <c r="H792" s="62"/>
      <c r="I792" s="62"/>
      <c r="J792" s="62"/>
      <c r="K792" s="62"/>
      <c r="L792" s="62"/>
      <c r="M792" s="62"/>
      <c r="N792" s="62"/>
      <c r="O792" s="62"/>
      <c r="P792" s="62"/>
      <c r="Q792" s="62"/>
    </row>
    <row r="793">
      <c r="A793" s="62"/>
      <c r="E793" s="62"/>
      <c r="F793" s="62"/>
      <c r="G793" s="62"/>
      <c r="H793" s="62"/>
      <c r="I793" s="62"/>
      <c r="J793" s="62"/>
      <c r="K793" s="62"/>
      <c r="L793" s="62"/>
      <c r="M793" s="62"/>
      <c r="N793" s="62"/>
      <c r="O793" s="62"/>
      <c r="P793" s="62"/>
      <c r="Q793" s="62"/>
    </row>
    <row r="794">
      <c r="A794" s="62"/>
      <c r="E794" s="62"/>
      <c r="F794" s="62"/>
      <c r="G794" s="62"/>
      <c r="H794" s="62"/>
      <c r="I794" s="62"/>
      <c r="J794" s="62"/>
      <c r="K794" s="62"/>
      <c r="L794" s="62"/>
      <c r="M794" s="62"/>
      <c r="N794" s="62"/>
      <c r="O794" s="62"/>
      <c r="P794" s="62"/>
      <c r="Q794" s="62"/>
    </row>
    <row r="795">
      <c r="A795" s="62"/>
      <c r="E795" s="62"/>
      <c r="F795" s="62"/>
      <c r="G795" s="62"/>
      <c r="H795" s="62"/>
      <c r="I795" s="62"/>
      <c r="J795" s="62"/>
      <c r="K795" s="62"/>
      <c r="L795" s="62"/>
      <c r="M795" s="62"/>
      <c r="N795" s="62"/>
      <c r="O795" s="62"/>
      <c r="P795" s="62"/>
      <c r="Q795" s="62"/>
    </row>
    <row r="796">
      <c r="A796" s="62"/>
      <c r="E796" s="62"/>
      <c r="F796" s="62"/>
      <c r="G796" s="62"/>
      <c r="H796" s="62"/>
      <c r="I796" s="62"/>
      <c r="J796" s="62"/>
      <c r="K796" s="62"/>
      <c r="L796" s="62"/>
      <c r="M796" s="62"/>
      <c r="N796" s="62"/>
      <c r="O796" s="62"/>
      <c r="P796" s="62"/>
      <c r="Q796" s="62"/>
    </row>
    <row r="797">
      <c r="A797" s="62"/>
      <c r="E797" s="62"/>
      <c r="F797" s="62"/>
      <c r="G797" s="62"/>
      <c r="H797" s="62"/>
      <c r="I797" s="62"/>
      <c r="J797" s="62"/>
      <c r="K797" s="62"/>
      <c r="L797" s="62"/>
      <c r="M797" s="62"/>
      <c r="N797" s="62"/>
      <c r="O797" s="62"/>
      <c r="P797" s="62"/>
      <c r="Q797" s="62"/>
    </row>
    <row r="798">
      <c r="A798" s="62"/>
      <c r="E798" s="62"/>
      <c r="F798" s="62"/>
      <c r="G798" s="62"/>
      <c r="H798" s="62"/>
      <c r="I798" s="62"/>
      <c r="J798" s="62"/>
      <c r="K798" s="62"/>
      <c r="L798" s="62"/>
      <c r="M798" s="62"/>
      <c r="N798" s="62"/>
      <c r="O798" s="62"/>
      <c r="P798" s="62"/>
      <c r="Q798" s="62"/>
    </row>
    <row r="799">
      <c r="A799" s="62"/>
      <c r="E799" s="62"/>
      <c r="F799" s="62"/>
      <c r="G799" s="62"/>
      <c r="H799" s="62"/>
      <c r="I799" s="62"/>
      <c r="J799" s="62"/>
      <c r="K799" s="62"/>
      <c r="L799" s="62"/>
      <c r="M799" s="62"/>
      <c r="N799" s="62"/>
      <c r="O799" s="62"/>
      <c r="P799" s="62"/>
      <c r="Q799" s="62"/>
    </row>
    <row r="800">
      <c r="A800" s="62"/>
      <c r="E800" s="62"/>
      <c r="F800" s="62"/>
      <c r="G800" s="62"/>
      <c r="H800" s="62"/>
      <c r="I800" s="62"/>
      <c r="J800" s="62"/>
      <c r="K800" s="62"/>
      <c r="L800" s="62"/>
      <c r="M800" s="62"/>
      <c r="N800" s="62"/>
      <c r="O800" s="62"/>
      <c r="P800" s="62"/>
      <c r="Q800" s="62"/>
    </row>
    <row r="801">
      <c r="A801" s="62"/>
      <c r="E801" s="62"/>
      <c r="F801" s="62"/>
      <c r="G801" s="62"/>
      <c r="H801" s="62"/>
      <c r="I801" s="62"/>
      <c r="J801" s="62"/>
      <c r="K801" s="62"/>
      <c r="L801" s="62"/>
      <c r="M801" s="62"/>
      <c r="N801" s="62"/>
      <c r="O801" s="62"/>
      <c r="P801" s="62"/>
      <c r="Q801" s="62"/>
    </row>
    <row r="802">
      <c r="A802" s="62"/>
      <c r="E802" s="62"/>
      <c r="F802" s="62"/>
      <c r="G802" s="62"/>
      <c r="H802" s="62"/>
      <c r="I802" s="62"/>
      <c r="J802" s="62"/>
      <c r="K802" s="62"/>
      <c r="L802" s="62"/>
      <c r="M802" s="62"/>
      <c r="N802" s="62"/>
      <c r="O802" s="62"/>
      <c r="P802" s="62"/>
      <c r="Q802" s="62"/>
    </row>
    <row r="803">
      <c r="A803" s="62"/>
      <c r="E803" s="62"/>
      <c r="F803" s="62"/>
      <c r="G803" s="62"/>
      <c r="H803" s="62"/>
      <c r="I803" s="62"/>
      <c r="J803" s="62"/>
      <c r="K803" s="62"/>
      <c r="L803" s="62"/>
      <c r="M803" s="62"/>
      <c r="N803" s="62"/>
      <c r="O803" s="62"/>
      <c r="P803" s="62"/>
      <c r="Q803" s="62"/>
    </row>
    <row r="804">
      <c r="A804" s="62"/>
      <c r="E804" s="62"/>
      <c r="F804" s="62"/>
      <c r="G804" s="62"/>
      <c r="H804" s="62"/>
      <c r="I804" s="62"/>
      <c r="J804" s="62"/>
      <c r="K804" s="62"/>
      <c r="L804" s="62"/>
      <c r="M804" s="62"/>
      <c r="N804" s="62"/>
      <c r="O804" s="62"/>
      <c r="P804" s="62"/>
      <c r="Q804" s="62"/>
    </row>
    <row r="805">
      <c r="A805" s="62"/>
      <c r="E805" s="62"/>
      <c r="F805" s="62"/>
      <c r="G805" s="62"/>
      <c r="H805" s="62"/>
      <c r="I805" s="62"/>
      <c r="J805" s="62"/>
      <c r="K805" s="62"/>
      <c r="L805" s="62"/>
      <c r="M805" s="62"/>
      <c r="N805" s="62"/>
      <c r="O805" s="62"/>
      <c r="P805" s="62"/>
      <c r="Q805" s="62"/>
    </row>
    <row r="806">
      <c r="A806" s="62"/>
      <c r="E806" s="62"/>
      <c r="F806" s="62"/>
      <c r="G806" s="62"/>
      <c r="H806" s="62"/>
      <c r="I806" s="62"/>
      <c r="J806" s="62"/>
      <c r="K806" s="62"/>
      <c r="L806" s="62"/>
      <c r="M806" s="62"/>
      <c r="N806" s="62"/>
      <c r="O806" s="62"/>
      <c r="P806" s="62"/>
      <c r="Q806" s="62"/>
    </row>
    <row r="807">
      <c r="A807" s="62"/>
      <c r="E807" s="62"/>
      <c r="F807" s="62"/>
      <c r="G807" s="62"/>
      <c r="H807" s="62"/>
      <c r="I807" s="62"/>
      <c r="J807" s="62"/>
      <c r="K807" s="62"/>
      <c r="L807" s="62"/>
      <c r="M807" s="62"/>
      <c r="N807" s="62"/>
      <c r="O807" s="62"/>
      <c r="P807" s="62"/>
      <c r="Q807" s="62"/>
    </row>
    <row r="808">
      <c r="A808" s="62"/>
      <c r="E808" s="62"/>
      <c r="F808" s="62"/>
      <c r="G808" s="62"/>
      <c r="H808" s="62"/>
      <c r="I808" s="62"/>
      <c r="J808" s="62"/>
      <c r="K808" s="62"/>
      <c r="L808" s="62"/>
      <c r="M808" s="62"/>
      <c r="N808" s="62"/>
      <c r="O808" s="62"/>
      <c r="P808" s="62"/>
      <c r="Q808" s="62"/>
    </row>
    <row r="809">
      <c r="A809" s="62"/>
      <c r="E809" s="62"/>
      <c r="F809" s="62"/>
      <c r="G809" s="62"/>
      <c r="H809" s="62"/>
      <c r="I809" s="62"/>
      <c r="J809" s="62"/>
      <c r="K809" s="62"/>
      <c r="L809" s="62"/>
      <c r="M809" s="62"/>
      <c r="N809" s="62"/>
      <c r="O809" s="62"/>
      <c r="P809" s="62"/>
      <c r="Q809" s="62"/>
    </row>
    <row r="810">
      <c r="A810" s="62"/>
      <c r="E810" s="62"/>
      <c r="F810" s="62"/>
      <c r="G810" s="62"/>
      <c r="H810" s="62"/>
      <c r="I810" s="62"/>
      <c r="J810" s="62"/>
      <c r="K810" s="62"/>
      <c r="L810" s="62"/>
      <c r="M810" s="62"/>
      <c r="N810" s="62"/>
      <c r="O810" s="62"/>
      <c r="P810" s="62"/>
      <c r="Q810" s="62"/>
    </row>
    <row r="811">
      <c r="A811" s="62"/>
      <c r="E811" s="62"/>
      <c r="F811" s="62"/>
      <c r="G811" s="62"/>
      <c r="H811" s="62"/>
      <c r="I811" s="62"/>
      <c r="J811" s="62"/>
      <c r="K811" s="62"/>
      <c r="L811" s="62"/>
      <c r="M811" s="62"/>
      <c r="N811" s="62"/>
      <c r="O811" s="62"/>
      <c r="P811" s="62"/>
      <c r="Q811" s="62"/>
    </row>
    <row r="812">
      <c r="A812" s="62"/>
      <c r="E812" s="62"/>
      <c r="F812" s="62"/>
      <c r="G812" s="62"/>
      <c r="H812" s="62"/>
      <c r="I812" s="62"/>
      <c r="J812" s="62"/>
      <c r="K812" s="62"/>
      <c r="L812" s="62"/>
      <c r="M812" s="62"/>
      <c r="N812" s="62"/>
      <c r="O812" s="62"/>
      <c r="P812" s="62"/>
      <c r="Q812" s="62"/>
    </row>
    <row r="813">
      <c r="A813" s="62"/>
      <c r="E813" s="62"/>
      <c r="F813" s="62"/>
      <c r="G813" s="62"/>
      <c r="H813" s="62"/>
      <c r="I813" s="62"/>
      <c r="J813" s="62"/>
      <c r="K813" s="62"/>
      <c r="L813" s="62"/>
      <c r="M813" s="62"/>
      <c r="N813" s="62"/>
      <c r="O813" s="62"/>
      <c r="P813" s="62"/>
      <c r="Q813" s="62"/>
    </row>
    <row r="814">
      <c r="A814" s="62"/>
      <c r="E814" s="62"/>
      <c r="F814" s="62"/>
      <c r="G814" s="62"/>
      <c r="H814" s="62"/>
      <c r="I814" s="62"/>
      <c r="J814" s="62"/>
      <c r="K814" s="62"/>
      <c r="L814" s="62"/>
      <c r="M814" s="62"/>
      <c r="N814" s="62"/>
      <c r="O814" s="62"/>
      <c r="P814" s="62"/>
      <c r="Q814" s="62"/>
    </row>
    <row r="815">
      <c r="A815" s="62"/>
      <c r="E815" s="62"/>
      <c r="F815" s="62"/>
      <c r="G815" s="62"/>
      <c r="H815" s="62"/>
      <c r="I815" s="62"/>
      <c r="J815" s="62"/>
      <c r="K815" s="62"/>
      <c r="L815" s="62"/>
      <c r="M815" s="62"/>
      <c r="N815" s="62"/>
      <c r="O815" s="62"/>
      <c r="P815" s="62"/>
      <c r="Q815" s="62"/>
    </row>
    <row r="816">
      <c r="A816" s="62"/>
      <c r="E816" s="62"/>
      <c r="F816" s="62"/>
      <c r="G816" s="62"/>
      <c r="H816" s="62"/>
      <c r="I816" s="62"/>
      <c r="J816" s="62"/>
      <c r="K816" s="62"/>
      <c r="L816" s="62"/>
      <c r="M816" s="62"/>
      <c r="N816" s="62"/>
      <c r="O816" s="62"/>
      <c r="P816" s="62"/>
      <c r="Q816" s="62"/>
    </row>
    <row r="817">
      <c r="A817" s="62"/>
      <c r="E817" s="62"/>
      <c r="F817" s="62"/>
      <c r="G817" s="62"/>
      <c r="H817" s="62"/>
      <c r="I817" s="62"/>
      <c r="J817" s="62"/>
      <c r="K817" s="62"/>
      <c r="L817" s="62"/>
      <c r="M817" s="62"/>
      <c r="N817" s="62"/>
      <c r="O817" s="62"/>
      <c r="P817" s="62"/>
      <c r="Q817" s="62"/>
    </row>
    <row r="818">
      <c r="A818" s="62"/>
      <c r="E818" s="62"/>
      <c r="F818" s="62"/>
      <c r="G818" s="62"/>
      <c r="H818" s="62"/>
      <c r="I818" s="62"/>
      <c r="J818" s="62"/>
      <c r="K818" s="62"/>
      <c r="L818" s="62"/>
      <c r="M818" s="62"/>
      <c r="N818" s="62"/>
      <c r="O818" s="62"/>
      <c r="P818" s="62"/>
      <c r="Q818" s="62"/>
    </row>
    <row r="819">
      <c r="A819" s="62"/>
      <c r="E819" s="62"/>
      <c r="F819" s="62"/>
      <c r="G819" s="62"/>
      <c r="H819" s="62"/>
      <c r="I819" s="62"/>
      <c r="J819" s="62"/>
      <c r="K819" s="62"/>
      <c r="L819" s="62"/>
      <c r="M819" s="62"/>
      <c r="N819" s="62"/>
      <c r="O819" s="62"/>
      <c r="P819" s="62"/>
      <c r="Q819" s="62"/>
    </row>
    <row r="820">
      <c r="A820" s="62"/>
      <c r="E820" s="62"/>
      <c r="F820" s="62"/>
      <c r="G820" s="62"/>
      <c r="H820" s="62"/>
      <c r="I820" s="62"/>
      <c r="J820" s="62"/>
      <c r="K820" s="62"/>
      <c r="L820" s="62"/>
      <c r="M820" s="62"/>
      <c r="N820" s="62"/>
      <c r="O820" s="62"/>
      <c r="P820" s="62"/>
      <c r="Q820" s="62"/>
    </row>
    <row r="821">
      <c r="A821" s="62"/>
      <c r="E821" s="62"/>
      <c r="F821" s="62"/>
      <c r="G821" s="62"/>
      <c r="H821" s="62"/>
      <c r="I821" s="62"/>
      <c r="J821" s="62"/>
      <c r="K821" s="62"/>
      <c r="L821" s="62"/>
      <c r="M821" s="62"/>
      <c r="N821" s="62"/>
      <c r="O821" s="62"/>
      <c r="P821" s="62"/>
      <c r="Q821" s="62"/>
    </row>
    <row r="822">
      <c r="A822" s="62"/>
      <c r="E822" s="62"/>
      <c r="F822" s="62"/>
      <c r="G822" s="62"/>
      <c r="H822" s="62"/>
      <c r="I822" s="62"/>
      <c r="J822" s="62"/>
      <c r="K822" s="62"/>
      <c r="L822" s="62"/>
      <c r="M822" s="62"/>
      <c r="N822" s="62"/>
      <c r="O822" s="62"/>
      <c r="P822" s="62"/>
      <c r="Q822" s="62"/>
    </row>
    <row r="823">
      <c r="A823" s="62"/>
      <c r="E823" s="62"/>
      <c r="F823" s="62"/>
      <c r="G823" s="62"/>
      <c r="H823" s="62"/>
      <c r="I823" s="62"/>
      <c r="J823" s="62"/>
      <c r="K823" s="62"/>
      <c r="L823" s="62"/>
      <c r="M823" s="62"/>
      <c r="N823" s="62"/>
      <c r="O823" s="62"/>
      <c r="P823" s="62"/>
      <c r="Q823" s="62"/>
    </row>
    <row r="824">
      <c r="A824" s="62"/>
      <c r="E824" s="62"/>
      <c r="F824" s="62"/>
      <c r="G824" s="62"/>
      <c r="H824" s="62"/>
      <c r="I824" s="62"/>
      <c r="J824" s="62"/>
      <c r="K824" s="62"/>
      <c r="L824" s="62"/>
      <c r="M824" s="62"/>
      <c r="N824" s="62"/>
      <c r="O824" s="62"/>
      <c r="P824" s="62"/>
      <c r="Q824" s="62"/>
    </row>
    <row r="825">
      <c r="A825" s="62"/>
      <c r="E825" s="62"/>
      <c r="F825" s="62"/>
      <c r="G825" s="62"/>
      <c r="H825" s="62"/>
      <c r="I825" s="62"/>
      <c r="J825" s="62"/>
      <c r="K825" s="62"/>
      <c r="L825" s="62"/>
      <c r="M825" s="62"/>
      <c r="N825" s="62"/>
      <c r="O825" s="62"/>
      <c r="P825" s="62"/>
      <c r="Q825" s="62"/>
    </row>
    <row r="826">
      <c r="A826" s="62"/>
      <c r="E826" s="62"/>
      <c r="F826" s="62"/>
      <c r="G826" s="62"/>
      <c r="H826" s="62"/>
      <c r="I826" s="62"/>
      <c r="J826" s="62"/>
      <c r="K826" s="62"/>
      <c r="L826" s="62"/>
      <c r="M826" s="62"/>
      <c r="N826" s="62"/>
      <c r="O826" s="62"/>
      <c r="P826" s="62"/>
      <c r="Q826" s="62"/>
    </row>
    <row r="827">
      <c r="A827" s="62"/>
      <c r="E827" s="62"/>
      <c r="F827" s="62"/>
      <c r="G827" s="62"/>
      <c r="H827" s="62"/>
      <c r="I827" s="62"/>
      <c r="J827" s="62"/>
      <c r="K827" s="62"/>
      <c r="L827" s="62"/>
      <c r="M827" s="62"/>
      <c r="N827" s="62"/>
      <c r="O827" s="62"/>
      <c r="P827" s="62"/>
      <c r="Q827" s="62"/>
    </row>
    <row r="828">
      <c r="A828" s="62"/>
      <c r="E828" s="62"/>
      <c r="F828" s="62"/>
      <c r="G828" s="62"/>
      <c r="H828" s="62"/>
      <c r="I828" s="62"/>
      <c r="J828" s="62"/>
      <c r="K828" s="62"/>
      <c r="L828" s="62"/>
      <c r="M828" s="62"/>
      <c r="N828" s="62"/>
      <c r="O828" s="62"/>
      <c r="P828" s="62"/>
      <c r="Q828" s="62"/>
    </row>
    <row r="829">
      <c r="A829" s="62"/>
      <c r="E829" s="62"/>
      <c r="F829" s="62"/>
      <c r="G829" s="62"/>
      <c r="H829" s="62"/>
      <c r="I829" s="62"/>
      <c r="J829" s="62"/>
      <c r="K829" s="62"/>
      <c r="L829" s="62"/>
      <c r="M829" s="62"/>
      <c r="N829" s="62"/>
      <c r="O829" s="62"/>
      <c r="P829" s="62"/>
      <c r="Q829" s="62"/>
    </row>
    <row r="830">
      <c r="A830" s="62"/>
      <c r="E830" s="62"/>
      <c r="F830" s="62"/>
      <c r="G830" s="62"/>
      <c r="H830" s="62"/>
      <c r="I830" s="62"/>
      <c r="J830" s="62"/>
      <c r="K830" s="62"/>
      <c r="L830" s="62"/>
      <c r="M830" s="62"/>
      <c r="N830" s="62"/>
      <c r="O830" s="62"/>
      <c r="P830" s="62"/>
      <c r="Q830" s="62"/>
    </row>
    <row r="831">
      <c r="A831" s="62"/>
      <c r="E831" s="62"/>
      <c r="F831" s="62"/>
      <c r="G831" s="62"/>
      <c r="H831" s="62"/>
      <c r="I831" s="62"/>
      <c r="J831" s="62"/>
      <c r="K831" s="62"/>
      <c r="L831" s="62"/>
      <c r="M831" s="62"/>
      <c r="N831" s="62"/>
      <c r="O831" s="62"/>
      <c r="P831" s="62"/>
      <c r="Q831" s="62"/>
    </row>
    <row r="832">
      <c r="A832" s="62"/>
      <c r="E832" s="62"/>
      <c r="F832" s="62"/>
      <c r="G832" s="62"/>
      <c r="H832" s="62"/>
      <c r="I832" s="62"/>
      <c r="J832" s="62"/>
      <c r="K832" s="62"/>
      <c r="L832" s="62"/>
      <c r="M832" s="62"/>
      <c r="N832" s="62"/>
      <c r="O832" s="62"/>
      <c r="P832" s="62"/>
      <c r="Q832" s="62"/>
    </row>
    <row r="833">
      <c r="A833" s="62"/>
      <c r="E833" s="62"/>
      <c r="F833" s="62"/>
      <c r="G833" s="62"/>
      <c r="H833" s="62"/>
      <c r="I833" s="62"/>
      <c r="J833" s="62"/>
      <c r="K833" s="62"/>
      <c r="L833" s="62"/>
      <c r="M833" s="62"/>
      <c r="N833" s="62"/>
      <c r="O833" s="62"/>
      <c r="P833" s="62"/>
      <c r="Q833" s="62"/>
    </row>
    <row r="834">
      <c r="A834" s="62"/>
      <c r="E834" s="62"/>
      <c r="F834" s="62"/>
      <c r="G834" s="62"/>
      <c r="H834" s="62"/>
      <c r="I834" s="62"/>
      <c r="J834" s="62"/>
      <c r="K834" s="62"/>
      <c r="L834" s="62"/>
      <c r="M834" s="62"/>
      <c r="N834" s="62"/>
      <c r="O834" s="62"/>
      <c r="P834" s="62"/>
      <c r="Q834" s="62"/>
    </row>
    <row r="835">
      <c r="A835" s="62"/>
      <c r="E835" s="62"/>
      <c r="F835" s="62"/>
      <c r="G835" s="62"/>
      <c r="H835" s="62"/>
      <c r="I835" s="62"/>
      <c r="J835" s="62"/>
      <c r="K835" s="62"/>
      <c r="L835" s="62"/>
      <c r="M835" s="62"/>
      <c r="N835" s="62"/>
      <c r="O835" s="62"/>
      <c r="P835" s="62"/>
      <c r="Q835" s="62"/>
    </row>
    <row r="836">
      <c r="A836" s="62"/>
      <c r="E836" s="62"/>
      <c r="F836" s="62"/>
      <c r="G836" s="62"/>
      <c r="H836" s="62"/>
      <c r="I836" s="62"/>
      <c r="J836" s="62"/>
      <c r="K836" s="62"/>
      <c r="L836" s="62"/>
      <c r="M836" s="62"/>
      <c r="N836" s="62"/>
      <c r="O836" s="62"/>
      <c r="P836" s="62"/>
      <c r="Q836" s="62"/>
    </row>
    <row r="837">
      <c r="A837" s="62"/>
      <c r="E837" s="62"/>
      <c r="F837" s="62"/>
      <c r="G837" s="62"/>
      <c r="H837" s="62"/>
      <c r="I837" s="62"/>
      <c r="J837" s="62"/>
      <c r="K837" s="62"/>
      <c r="L837" s="62"/>
      <c r="M837" s="62"/>
      <c r="N837" s="62"/>
      <c r="O837" s="62"/>
      <c r="P837" s="62"/>
      <c r="Q837" s="62"/>
    </row>
    <row r="838">
      <c r="A838" s="62"/>
      <c r="E838" s="62"/>
      <c r="F838" s="62"/>
      <c r="G838" s="62"/>
      <c r="H838" s="62"/>
      <c r="I838" s="62"/>
      <c r="J838" s="62"/>
      <c r="K838" s="62"/>
      <c r="L838" s="62"/>
      <c r="M838" s="62"/>
      <c r="N838" s="62"/>
      <c r="O838" s="62"/>
      <c r="P838" s="62"/>
      <c r="Q838" s="62"/>
    </row>
    <row r="839">
      <c r="A839" s="62"/>
      <c r="E839" s="62"/>
      <c r="F839" s="62"/>
      <c r="G839" s="62"/>
      <c r="H839" s="62"/>
      <c r="I839" s="62"/>
      <c r="J839" s="62"/>
      <c r="K839" s="62"/>
      <c r="L839" s="62"/>
      <c r="M839" s="62"/>
      <c r="N839" s="62"/>
      <c r="O839" s="62"/>
      <c r="P839" s="62"/>
      <c r="Q839" s="62"/>
    </row>
    <row r="840">
      <c r="A840" s="62"/>
      <c r="E840" s="62"/>
      <c r="F840" s="62"/>
      <c r="G840" s="62"/>
      <c r="H840" s="62"/>
      <c r="I840" s="62"/>
      <c r="J840" s="62"/>
      <c r="K840" s="62"/>
      <c r="L840" s="62"/>
      <c r="M840" s="62"/>
      <c r="N840" s="62"/>
      <c r="O840" s="62"/>
      <c r="P840" s="62"/>
      <c r="Q840" s="62"/>
    </row>
    <row r="841">
      <c r="A841" s="62"/>
      <c r="E841" s="62"/>
      <c r="F841" s="62"/>
      <c r="G841" s="62"/>
      <c r="H841" s="62"/>
      <c r="I841" s="62"/>
      <c r="J841" s="62"/>
      <c r="K841" s="62"/>
      <c r="L841" s="62"/>
      <c r="M841" s="62"/>
      <c r="N841" s="62"/>
      <c r="O841" s="62"/>
      <c r="P841" s="62"/>
      <c r="Q841" s="62"/>
    </row>
    <row r="842">
      <c r="A842" s="62"/>
      <c r="E842" s="62"/>
      <c r="F842" s="62"/>
      <c r="G842" s="62"/>
      <c r="H842" s="62"/>
      <c r="I842" s="62"/>
      <c r="J842" s="62"/>
      <c r="K842" s="62"/>
      <c r="L842" s="62"/>
      <c r="M842" s="62"/>
      <c r="N842" s="62"/>
      <c r="O842" s="62"/>
      <c r="P842" s="62"/>
      <c r="Q842" s="62"/>
    </row>
    <row r="843">
      <c r="A843" s="62"/>
      <c r="E843" s="62"/>
      <c r="F843" s="62"/>
      <c r="G843" s="62"/>
      <c r="H843" s="62"/>
      <c r="I843" s="62"/>
      <c r="J843" s="62"/>
      <c r="K843" s="62"/>
      <c r="L843" s="62"/>
      <c r="M843" s="62"/>
      <c r="N843" s="62"/>
      <c r="O843" s="62"/>
      <c r="P843" s="62"/>
      <c r="Q843" s="62"/>
    </row>
    <row r="844">
      <c r="A844" s="62"/>
      <c r="E844" s="62"/>
      <c r="F844" s="62"/>
      <c r="G844" s="62"/>
      <c r="H844" s="62"/>
      <c r="I844" s="62"/>
      <c r="J844" s="62"/>
      <c r="K844" s="62"/>
      <c r="L844" s="62"/>
      <c r="M844" s="62"/>
      <c r="N844" s="62"/>
      <c r="O844" s="62"/>
      <c r="P844" s="62"/>
      <c r="Q844" s="62"/>
    </row>
    <row r="845">
      <c r="A845" s="62"/>
      <c r="E845" s="62"/>
      <c r="F845" s="62"/>
      <c r="G845" s="62"/>
      <c r="H845" s="62"/>
      <c r="I845" s="62"/>
      <c r="J845" s="62"/>
      <c r="K845" s="62"/>
      <c r="L845" s="62"/>
      <c r="M845" s="62"/>
      <c r="N845" s="62"/>
      <c r="O845" s="62"/>
      <c r="P845" s="62"/>
      <c r="Q845" s="62"/>
    </row>
    <row r="846">
      <c r="A846" s="62"/>
      <c r="E846" s="62"/>
      <c r="F846" s="62"/>
      <c r="G846" s="62"/>
      <c r="H846" s="62"/>
      <c r="I846" s="62"/>
      <c r="J846" s="62"/>
      <c r="K846" s="62"/>
      <c r="L846" s="62"/>
      <c r="M846" s="62"/>
      <c r="N846" s="62"/>
      <c r="O846" s="62"/>
      <c r="P846" s="62"/>
      <c r="Q846" s="62"/>
    </row>
    <row r="847">
      <c r="A847" s="62"/>
      <c r="E847" s="62"/>
      <c r="F847" s="62"/>
      <c r="G847" s="62"/>
      <c r="H847" s="62"/>
      <c r="I847" s="62"/>
      <c r="J847" s="62"/>
      <c r="K847" s="62"/>
      <c r="L847" s="62"/>
      <c r="M847" s="62"/>
      <c r="N847" s="62"/>
      <c r="O847" s="62"/>
      <c r="P847" s="62"/>
      <c r="Q847" s="62"/>
    </row>
    <row r="848">
      <c r="A848" s="62"/>
      <c r="E848" s="62"/>
      <c r="F848" s="62"/>
      <c r="G848" s="62"/>
      <c r="H848" s="62"/>
      <c r="I848" s="62"/>
      <c r="J848" s="62"/>
      <c r="K848" s="62"/>
      <c r="L848" s="62"/>
      <c r="M848" s="62"/>
      <c r="N848" s="62"/>
      <c r="O848" s="62"/>
      <c r="P848" s="62"/>
      <c r="Q848" s="62"/>
    </row>
    <row r="849">
      <c r="A849" s="62"/>
      <c r="E849" s="62"/>
      <c r="F849" s="62"/>
      <c r="G849" s="62"/>
      <c r="H849" s="62"/>
      <c r="I849" s="62"/>
      <c r="J849" s="62"/>
      <c r="K849" s="62"/>
      <c r="L849" s="62"/>
      <c r="M849" s="62"/>
      <c r="N849" s="62"/>
      <c r="O849" s="62"/>
      <c r="P849" s="62"/>
      <c r="Q849" s="62"/>
    </row>
    <row r="850">
      <c r="A850" s="62"/>
      <c r="E850" s="62"/>
      <c r="F850" s="62"/>
      <c r="G850" s="62"/>
      <c r="H850" s="62"/>
      <c r="I850" s="62"/>
      <c r="J850" s="62"/>
      <c r="K850" s="62"/>
      <c r="L850" s="62"/>
      <c r="M850" s="62"/>
      <c r="N850" s="62"/>
      <c r="O850" s="62"/>
      <c r="P850" s="62"/>
      <c r="Q850" s="62"/>
    </row>
    <row r="851">
      <c r="A851" s="62"/>
      <c r="E851" s="62"/>
      <c r="F851" s="62"/>
      <c r="G851" s="62"/>
      <c r="H851" s="62"/>
      <c r="I851" s="62"/>
      <c r="J851" s="62"/>
      <c r="K851" s="62"/>
      <c r="L851" s="62"/>
      <c r="M851" s="62"/>
      <c r="N851" s="62"/>
      <c r="O851" s="62"/>
      <c r="P851" s="62"/>
      <c r="Q851" s="62"/>
    </row>
    <row r="852">
      <c r="A852" s="62"/>
      <c r="E852" s="62"/>
      <c r="F852" s="62"/>
      <c r="G852" s="62"/>
      <c r="H852" s="62"/>
      <c r="I852" s="62"/>
      <c r="J852" s="62"/>
      <c r="K852" s="62"/>
      <c r="L852" s="62"/>
      <c r="M852" s="62"/>
      <c r="N852" s="62"/>
      <c r="O852" s="62"/>
      <c r="P852" s="62"/>
      <c r="Q852" s="62"/>
    </row>
    <row r="853">
      <c r="A853" s="62"/>
      <c r="E853" s="62"/>
      <c r="F853" s="62"/>
      <c r="G853" s="62"/>
      <c r="H853" s="62"/>
      <c r="I853" s="62"/>
      <c r="J853" s="62"/>
      <c r="K853" s="62"/>
      <c r="L853" s="62"/>
      <c r="M853" s="62"/>
      <c r="N853" s="62"/>
      <c r="O853" s="62"/>
      <c r="P853" s="62"/>
      <c r="Q853" s="62"/>
    </row>
    <row r="854">
      <c r="A854" s="62"/>
      <c r="E854" s="62"/>
      <c r="F854" s="62"/>
      <c r="G854" s="62"/>
      <c r="H854" s="62"/>
      <c r="I854" s="62"/>
      <c r="J854" s="62"/>
      <c r="K854" s="62"/>
      <c r="L854" s="62"/>
      <c r="M854" s="62"/>
      <c r="N854" s="62"/>
      <c r="O854" s="62"/>
      <c r="P854" s="62"/>
      <c r="Q854" s="62"/>
    </row>
    <row r="855">
      <c r="A855" s="62"/>
      <c r="E855" s="62"/>
      <c r="F855" s="62"/>
      <c r="G855" s="62"/>
      <c r="H855" s="62"/>
      <c r="I855" s="62"/>
      <c r="J855" s="62"/>
      <c r="K855" s="62"/>
      <c r="L855" s="62"/>
      <c r="M855" s="62"/>
      <c r="N855" s="62"/>
      <c r="O855" s="62"/>
      <c r="P855" s="62"/>
      <c r="Q855" s="62"/>
    </row>
    <row r="856">
      <c r="A856" s="62"/>
      <c r="E856" s="62"/>
      <c r="F856" s="62"/>
      <c r="G856" s="62"/>
      <c r="H856" s="62"/>
      <c r="I856" s="62"/>
      <c r="J856" s="62"/>
      <c r="K856" s="62"/>
      <c r="L856" s="62"/>
      <c r="M856" s="62"/>
      <c r="N856" s="62"/>
      <c r="O856" s="62"/>
      <c r="P856" s="62"/>
      <c r="Q856" s="62"/>
    </row>
    <row r="857">
      <c r="A857" s="62"/>
      <c r="E857" s="62"/>
      <c r="F857" s="62"/>
      <c r="G857" s="62"/>
      <c r="H857" s="62"/>
      <c r="I857" s="62"/>
      <c r="J857" s="62"/>
      <c r="K857" s="62"/>
      <c r="L857" s="62"/>
      <c r="M857" s="62"/>
      <c r="N857" s="62"/>
      <c r="O857" s="62"/>
      <c r="P857" s="62"/>
      <c r="Q857" s="62"/>
    </row>
    <row r="858">
      <c r="A858" s="62"/>
      <c r="E858" s="62"/>
      <c r="F858" s="62"/>
      <c r="G858" s="62"/>
      <c r="H858" s="62"/>
      <c r="I858" s="62"/>
      <c r="J858" s="62"/>
      <c r="K858" s="62"/>
      <c r="L858" s="62"/>
      <c r="M858" s="62"/>
      <c r="N858" s="62"/>
      <c r="O858" s="62"/>
      <c r="P858" s="62"/>
      <c r="Q858" s="62"/>
    </row>
    <row r="859">
      <c r="A859" s="62"/>
      <c r="E859" s="62"/>
      <c r="F859" s="62"/>
      <c r="G859" s="62"/>
      <c r="H859" s="62"/>
      <c r="I859" s="62"/>
      <c r="J859" s="62"/>
      <c r="K859" s="62"/>
      <c r="L859" s="62"/>
      <c r="M859" s="62"/>
      <c r="N859" s="62"/>
      <c r="O859" s="62"/>
      <c r="P859" s="62"/>
      <c r="Q859" s="62"/>
    </row>
    <row r="860">
      <c r="A860" s="62"/>
      <c r="E860" s="62"/>
      <c r="F860" s="62"/>
      <c r="G860" s="62"/>
      <c r="H860" s="62"/>
      <c r="I860" s="62"/>
      <c r="J860" s="62"/>
      <c r="K860" s="62"/>
      <c r="L860" s="62"/>
      <c r="M860" s="62"/>
      <c r="N860" s="62"/>
      <c r="O860" s="62"/>
      <c r="P860" s="62"/>
      <c r="Q860" s="62"/>
    </row>
    <row r="861">
      <c r="A861" s="62"/>
      <c r="E861" s="62"/>
      <c r="F861" s="62"/>
      <c r="G861" s="62"/>
      <c r="H861" s="62"/>
      <c r="I861" s="62"/>
      <c r="J861" s="62"/>
      <c r="K861" s="62"/>
      <c r="L861" s="62"/>
      <c r="M861" s="62"/>
      <c r="N861" s="62"/>
      <c r="O861" s="62"/>
      <c r="P861" s="62"/>
      <c r="Q861" s="62"/>
    </row>
    <row r="862">
      <c r="A862" s="62"/>
      <c r="E862" s="62"/>
      <c r="F862" s="62"/>
      <c r="G862" s="62"/>
      <c r="H862" s="62"/>
      <c r="I862" s="62"/>
      <c r="J862" s="62"/>
      <c r="K862" s="62"/>
      <c r="L862" s="62"/>
      <c r="M862" s="62"/>
      <c r="N862" s="62"/>
      <c r="O862" s="62"/>
      <c r="P862" s="62"/>
      <c r="Q862" s="62"/>
    </row>
    <row r="863">
      <c r="A863" s="62"/>
      <c r="E863" s="62"/>
      <c r="F863" s="62"/>
      <c r="G863" s="62"/>
      <c r="H863" s="62"/>
      <c r="I863" s="62"/>
      <c r="J863" s="62"/>
      <c r="K863" s="62"/>
      <c r="L863" s="62"/>
      <c r="M863" s="62"/>
      <c r="N863" s="62"/>
      <c r="O863" s="62"/>
      <c r="P863" s="62"/>
      <c r="Q863" s="62"/>
    </row>
    <row r="864">
      <c r="A864" s="62"/>
      <c r="E864" s="62"/>
      <c r="F864" s="62"/>
      <c r="G864" s="62"/>
      <c r="H864" s="62"/>
      <c r="I864" s="62"/>
      <c r="J864" s="62"/>
      <c r="K864" s="62"/>
      <c r="L864" s="62"/>
      <c r="M864" s="62"/>
      <c r="N864" s="62"/>
      <c r="O864" s="62"/>
      <c r="P864" s="62"/>
      <c r="Q864" s="62"/>
    </row>
    <row r="865">
      <c r="A865" s="62"/>
      <c r="E865" s="62"/>
      <c r="F865" s="62"/>
      <c r="G865" s="62"/>
      <c r="H865" s="62"/>
      <c r="I865" s="62"/>
      <c r="J865" s="62"/>
      <c r="K865" s="62"/>
      <c r="L865" s="62"/>
      <c r="M865" s="62"/>
      <c r="N865" s="62"/>
      <c r="O865" s="62"/>
      <c r="P865" s="62"/>
      <c r="Q865" s="62"/>
    </row>
    <row r="866">
      <c r="A866" s="62"/>
      <c r="E866" s="62"/>
      <c r="F866" s="62"/>
      <c r="G866" s="62"/>
      <c r="H866" s="62"/>
      <c r="I866" s="62"/>
      <c r="J866" s="62"/>
      <c r="K866" s="62"/>
      <c r="L866" s="62"/>
      <c r="M866" s="62"/>
      <c r="N866" s="62"/>
      <c r="O866" s="62"/>
      <c r="P866" s="62"/>
      <c r="Q866" s="62"/>
    </row>
    <row r="867">
      <c r="A867" s="62"/>
      <c r="E867" s="62"/>
      <c r="F867" s="62"/>
      <c r="G867" s="62"/>
      <c r="H867" s="62"/>
      <c r="I867" s="62"/>
      <c r="J867" s="62"/>
      <c r="K867" s="62"/>
      <c r="L867" s="62"/>
      <c r="M867" s="62"/>
      <c r="N867" s="62"/>
      <c r="O867" s="62"/>
      <c r="P867" s="62"/>
      <c r="Q867" s="62"/>
    </row>
    <row r="868">
      <c r="A868" s="62"/>
      <c r="E868" s="62"/>
      <c r="F868" s="62"/>
      <c r="G868" s="62"/>
      <c r="H868" s="62"/>
      <c r="I868" s="62"/>
      <c r="J868" s="62"/>
      <c r="K868" s="62"/>
      <c r="L868" s="62"/>
      <c r="M868" s="62"/>
      <c r="N868" s="62"/>
      <c r="O868" s="62"/>
      <c r="P868" s="62"/>
      <c r="Q868" s="62"/>
    </row>
    <row r="869">
      <c r="A869" s="62"/>
      <c r="E869" s="62"/>
      <c r="F869" s="62"/>
      <c r="G869" s="62"/>
      <c r="H869" s="62"/>
      <c r="I869" s="62"/>
      <c r="J869" s="62"/>
      <c r="K869" s="62"/>
      <c r="L869" s="62"/>
      <c r="M869" s="62"/>
      <c r="N869" s="62"/>
      <c r="O869" s="62"/>
      <c r="P869" s="62"/>
      <c r="Q869" s="62"/>
    </row>
    <row r="870">
      <c r="A870" s="62"/>
      <c r="E870" s="62"/>
      <c r="F870" s="62"/>
      <c r="G870" s="62"/>
      <c r="H870" s="62"/>
      <c r="I870" s="62"/>
      <c r="J870" s="62"/>
      <c r="K870" s="62"/>
      <c r="L870" s="62"/>
      <c r="M870" s="62"/>
      <c r="N870" s="62"/>
      <c r="O870" s="62"/>
      <c r="P870" s="62"/>
      <c r="Q870" s="62"/>
    </row>
    <row r="871">
      <c r="A871" s="62"/>
      <c r="E871" s="62"/>
      <c r="F871" s="62"/>
      <c r="G871" s="62"/>
      <c r="H871" s="62"/>
      <c r="I871" s="62"/>
      <c r="J871" s="62"/>
      <c r="K871" s="62"/>
      <c r="L871" s="62"/>
      <c r="M871" s="62"/>
      <c r="N871" s="62"/>
      <c r="O871" s="62"/>
      <c r="P871" s="62"/>
      <c r="Q871" s="62"/>
    </row>
    <row r="872">
      <c r="A872" s="62"/>
      <c r="E872" s="62"/>
      <c r="F872" s="62"/>
      <c r="G872" s="62"/>
      <c r="H872" s="62"/>
      <c r="I872" s="62"/>
      <c r="J872" s="62"/>
      <c r="K872" s="62"/>
      <c r="L872" s="62"/>
      <c r="M872" s="62"/>
      <c r="N872" s="62"/>
      <c r="O872" s="62"/>
      <c r="P872" s="62"/>
      <c r="Q872" s="62"/>
    </row>
    <row r="873">
      <c r="A873" s="62"/>
      <c r="E873" s="62"/>
      <c r="F873" s="62"/>
      <c r="G873" s="62"/>
      <c r="H873" s="62"/>
      <c r="I873" s="62"/>
      <c r="J873" s="62"/>
      <c r="K873" s="62"/>
      <c r="L873" s="62"/>
      <c r="M873" s="62"/>
      <c r="N873" s="62"/>
      <c r="O873" s="62"/>
      <c r="P873" s="62"/>
      <c r="Q873" s="62"/>
    </row>
    <row r="874">
      <c r="A874" s="62"/>
      <c r="E874" s="62"/>
      <c r="F874" s="62"/>
      <c r="G874" s="62"/>
      <c r="H874" s="62"/>
      <c r="I874" s="62"/>
      <c r="J874" s="62"/>
      <c r="K874" s="62"/>
      <c r="L874" s="62"/>
      <c r="M874" s="62"/>
      <c r="N874" s="62"/>
      <c r="O874" s="62"/>
      <c r="P874" s="62"/>
      <c r="Q874" s="62"/>
    </row>
    <row r="875">
      <c r="A875" s="62"/>
      <c r="E875" s="62"/>
      <c r="F875" s="62"/>
      <c r="G875" s="62"/>
      <c r="H875" s="62"/>
      <c r="I875" s="62"/>
      <c r="J875" s="62"/>
      <c r="K875" s="62"/>
      <c r="L875" s="62"/>
      <c r="M875" s="62"/>
      <c r="N875" s="62"/>
      <c r="O875" s="62"/>
      <c r="P875" s="62"/>
      <c r="Q875" s="62"/>
    </row>
    <row r="876">
      <c r="A876" s="62"/>
      <c r="E876" s="62"/>
      <c r="F876" s="62"/>
      <c r="G876" s="62"/>
      <c r="H876" s="62"/>
      <c r="I876" s="62"/>
      <c r="J876" s="62"/>
      <c r="K876" s="62"/>
      <c r="L876" s="62"/>
      <c r="M876" s="62"/>
      <c r="N876" s="62"/>
      <c r="O876" s="62"/>
      <c r="P876" s="62"/>
      <c r="Q876" s="62"/>
    </row>
    <row r="877">
      <c r="A877" s="62"/>
      <c r="E877" s="62"/>
      <c r="F877" s="62"/>
      <c r="G877" s="62"/>
      <c r="H877" s="62"/>
      <c r="I877" s="62"/>
      <c r="J877" s="62"/>
      <c r="K877" s="62"/>
      <c r="L877" s="62"/>
      <c r="M877" s="62"/>
      <c r="N877" s="62"/>
      <c r="O877" s="62"/>
      <c r="P877" s="62"/>
      <c r="Q877" s="62"/>
    </row>
    <row r="878">
      <c r="A878" s="62"/>
      <c r="E878" s="62"/>
      <c r="F878" s="62"/>
      <c r="G878" s="62"/>
      <c r="H878" s="62"/>
      <c r="I878" s="62"/>
      <c r="J878" s="62"/>
      <c r="K878" s="62"/>
      <c r="L878" s="62"/>
      <c r="M878" s="62"/>
      <c r="N878" s="62"/>
      <c r="O878" s="62"/>
      <c r="P878" s="62"/>
      <c r="Q878" s="62"/>
    </row>
    <row r="879">
      <c r="A879" s="62"/>
      <c r="E879" s="62"/>
      <c r="F879" s="62"/>
      <c r="G879" s="62"/>
      <c r="H879" s="62"/>
      <c r="I879" s="62"/>
      <c r="J879" s="62"/>
      <c r="K879" s="62"/>
      <c r="L879" s="62"/>
      <c r="M879" s="62"/>
      <c r="N879" s="62"/>
      <c r="O879" s="62"/>
      <c r="P879" s="62"/>
      <c r="Q879" s="62"/>
    </row>
    <row r="880">
      <c r="A880" s="62"/>
      <c r="E880" s="62"/>
      <c r="F880" s="62"/>
      <c r="G880" s="62"/>
      <c r="H880" s="62"/>
      <c r="I880" s="62"/>
      <c r="J880" s="62"/>
      <c r="K880" s="62"/>
      <c r="L880" s="62"/>
      <c r="M880" s="62"/>
      <c r="N880" s="62"/>
      <c r="O880" s="62"/>
      <c r="P880" s="62"/>
      <c r="Q880" s="62"/>
    </row>
    <row r="881">
      <c r="A881" s="62"/>
      <c r="E881" s="62"/>
      <c r="F881" s="62"/>
      <c r="G881" s="62"/>
      <c r="H881" s="62"/>
      <c r="I881" s="62"/>
      <c r="J881" s="62"/>
      <c r="K881" s="62"/>
      <c r="L881" s="62"/>
      <c r="M881" s="62"/>
      <c r="N881" s="62"/>
      <c r="O881" s="62"/>
      <c r="P881" s="62"/>
      <c r="Q881" s="62"/>
    </row>
    <row r="882">
      <c r="A882" s="62"/>
      <c r="E882" s="62"/>
      <c r="F882" s="62"/>
      <c r="G882" s="62"/>
      <c r="H882" s="62"/>
      <c r="I882" s="62"/>
      <c r="J882" s="62"/>
      <c r="K882" s="62"/>
      <c r="L882" s="62"/>
      <c r="M882" s="62"/>
      <c r="N882" s="62"/>
      <c r="O882" s="62"/>
      <c r="P882" s="62"/>
      <c r="Q882" s="62"/>
    </row>
    <row r="883">
      <c r="A883" s="62"/>
      <c r="E883" s="62"/>
      <c r="F883" s="62"/>
      <c r="G883" s="62"/>
      <c r="H883" s="62"/>
      <c r="I883" s="62"/>
      <c r="J883" s="62"/>
      <c r="K883" s="62"/>
      <c r="L883" s="62"/>
      <c r="M883" s="62"/>
      <c r="N883" s="62"/>
      <c r="O883" s="62"/>
      <c r="P883" s="62"/>
      <c r="Q883" s="62"/>
    </row>
    <row r="884">
      <c r="A884" s="62"/>
      <c r="E884" s="62"/>
      <c r="F884" s="62"/>
      <c r="G884" s="62"/>
      <c r="H884" s="62"/>
      <c r="I884" s="62"/>
      <c r="J884" s="62"/>
      <c r="K884" s="62"/>
      <c r="L884" s="62"/>
      <c r="M884" s="62"/>
      <c r="N884" s="62"/>
      <c r="O884" s="62"/>
      <c r="P884" s="62"/>
      <c r="Q884" s="62"/>
    </row>
    <row r="885">
      <c r="A885" s="62"/>
      <c r="E885" s="62"/>
      <c r="F885" s="62"/>
      <c r="G885" s="62"/>
      <c r="H885" s="62"/>
      <c r="I885" s="62"/>
      <c r="J885" s="62"/>
      <c r="K885" s="62"/>
      <c r="L885" s="62"/>
      <c r="M885" s="62"/>
      <c r="N885" s="62"/>
      <c r="O885" s="62"/>
      <c r="P885" s="62"/>
      <c r="Q885" s="62"/>
    </row>
    <row r="886">
      <c r="A886" s="62"/>
      <c r="E886" s="62"/>
      <c r="F886" s="62"/>
      <c r="G886" s="62"/>
      <c r="H886" s="62"/>
      <c r="I886" s="62"/>
      <c r="J886" s="62"/>
      <c r="K886" s="62"/>
      <c r="L886" s="62"/>
      <c r="M886" s="62"/>
      <c r="N886" s="62"/>
      <c r="O886" s="62"/>
      <c r="P886" s="62"/>
      <c r="Q886" s="62"/>
    </row>
    <row r="887">
      <c r="A887" s="62"/>
      <c r="E887" s="62"/>
      <c r="F887" s="62"/>
      <c r="G887" s="62"/>
      <c r="H887" s="62"/>
      <c r="I887" s="62"/>
      <c r="J887" s="62"/>
      <c r="K887" s="62"/>
      <c r="L887" s="62"/>
      <c r="M887" s="62"/>
      <c r="N887" s="62"/>
      <c r="O887" s="62"/>
      <c r="P887" s="62"/>
      <c r="Q887" s="62"/>
    </row>
    <row r="888">
      <c r="A888" s="62"/>
      <c r="E888" s="62"/>
      <c r="F888" s="62"/>
      <c r="G888" s="62"/>
      <c r="H888" s="62"/>
      <c r="I888" s="62"/>
      <c r="J888" s="62"/>
      <c r="K888" s="62"/>
      <c r="L888" s="62"/>
      <c r="M888" s="62"/>
      <c r="N888" s="62"/>
      <c r="O888" s="62"/>
      <c r="P888" s="62"/>
      <c r="Q888" s="62"/>
    </row>
    <row r="889">
      <c r="A889" s="62"/>
      <c r="E889" s="62"/>
      <c r="F889" s="62"/>
      <c r="G889" s="62"/>
      <c r="H889" s="62"/>
      <c r="I889" s="62"/>
      <c r="J889" s="62"/>
      <c r="K889" s="62"/>
      <c r="L889" s="62"/>
      <c r="M889" s="62"/>
      <c r="N889" s="62"/>
      <c r="O889" s="62"/>
      <c r="P889" s="62"/>
      <c r="Q889" s="62"/>
    </row>
    <row r="890">
      <c r="A890" s="62"/>
      <c r="E890" s="62"/>
      <c r="F890" s="62"/>
      <c r="G890" s="62"/>
      <c r="H890" s="62"/>
      <c r="I890" s="62"/>
      <c r="J890" s="62"/>
      <c r="K890" s="62"/>
      <c r="L890" s="62"/>
      <c r="M890" s="62"/>
      <c r="N890" s="62"/>
      <c r="O890" s="62"/>
      <c r="P890" s="62"/>
      <c r="Q890" s="62"/>
    </row>
    <row r="891">
      <c r="A891" s="62"/>
      <c r="E891" s="62"/>
      <c r="F891" s="62"/>
      <c r="G891" s="62"/>
      <c r="H891" s="62"/>
      <c r="I891" s="62"/>
      <c r="J891" s="62"/>
      <c r="K891" s="62"/>
      <c r="L891" s="62"/>
      <c r="M891" s="62"/>
      <c r="N891" s="62"/>
      <c r="O891" s="62"/>
      <c r="P891" s="62"/>
      <c r="Q891" s="62"/>
    </row>
    <row r="892">
      <c r="A892" s="62"/>
      <c r="E892" s="62"/>
      <c r="F892" s="62"/>
      <c r="G892" s="62"/>
      <c r="H892" s="62"/>
      <c r="I892" s="62"/>
      <c r="J892" s="62"/>
      <c r="K892" s="62"/>
      <c r="L892" s="62"/>
      <c r="M892" s="62"/>
      <c r="N892" s="62"/>
      <c r="O892" s="62"/>
      <c r="P892" s="62"/>
      <c r="Q892" s="62"/>
    </row>
    <row r="893">
      <c r="A893" s="62"/>
      <c r="E893" s="62"/>
      <c r="F893" s="62"/>
      <c r="G893" s="62"/>
      <c r="H893" s="62"/>
      <c r="I893" s="62"/>
      <c r="J893" s="62"/>
      <c r="K893" s="62"/>
      <c r="L893" s="62"/>
      <c r="M893" s="62"/>
      <c r="N893" s="62"/>
      <c r="O893" s="62"/>
      <c r="P893" s="62"/>
      <c r="Q893" s="62"/>
    </row>
    <row r="894">
      <c r="A894" s="62"/>
      <c r="E894" s="62"/>
      <c r="F894" s="62"/>
      <c r="G894" s="62"/>
      <c r="H894" s="62"/>
      <c r="I894" s="62"/>
      <c r="J894" s="62"/>
      <c r="K894" s="62"/>
      <c r="L894" s="62"/>
      <c r="M894" s="62"/>
      <c r="N894" s="62"/>
      <c r="O894" s="62"/>
      <c r="P894" s="62"/>
      <c r="Q894" s="62"/>
    </row>
    <row r="895">
      <c r="A895" s="62"/>
      <c r="E895" s="62"/>
      <c r="F895" s="62"/>
      <c r="G895" s="62"/>
      <c r="H895" s="62"/>
      <c r="I895" s="62"/>
      <c r="J895" s="62"/>
      <c r="K895" s="62"/>
      <c r="L895" s="62"/>
      <c r="M895" s="62"/>
      <c r="N895" s="62"/>
      <c r="O895" s="62"/>
      <c r="P895" s="62"/>
      <c r="Q895" s="62"/>
    </row>
    <row r="896">
      <c r="A896" s="62"/>
      <c r="E896" s="62"/>
      <c r="F896" s="62"/>
      <c r="G896" s="62"/>
      <c r="H896" s="62"/>
      <c r="I896" s="62"/>
      <c r="J896" s="62"/>
      <c r="K896" s="62"/>
      <c r="L896" s="62"/>
      <c r="M896" s="62"/>
      <c r="N896" s="62"/>
      <c r="O896" s="62"/>
      <c r="P896" s="62"/>
      <c r="Q896" s="62"/>
    </row>
    <row r="897">
      <c r="A897" s="62"/>
      <c r="E897" s="62"/>
      <c r="F897" s="62"/>
      <c r="G897" s="62"/>
      <c r="H897" s="62"/>
      <c r="I897" s="62"/>
      <c r="J897" s="62"/>
      <c r="K897" s="62"/>
      <c r="L897" s="62"/>
      <c r="M897" s="62"/>
      <c r="N897" s="62"/>
      <c r="O897" s="62"/>
      <c r="P897" s="62"/>
      <c r="Q897" s="62"/>
    </row>
    <row r="898">
      <c r="A898" s="62"/>
      <c r="E898" s="62"/>
      <c r="F898" s="62"/>
      <c r="G898" s="62"/>
      <c r="H898" s="62"/>
      <c r="I898" s="62"/>
      <c r="J898" s="62"/>
      <c r="K898" s="62"/>
      <c r="L898" s="62"/>
      <c r="M898" s="62"/>
      <c r="N898" s="62"/>
      <c r="O898" s="62"/>
      <c r="P898" s="62"/>
      <c r="Q898" s="62"/>
    </row>
    <row r="899">
      <c r="A899" s="62"/>
      <c r="E899" s="62"/>
      <c r="F899" s="62"/>
      <c r="G899" s="62"/>
      <c r="H899" s="62"/>
      <c r="I899" s="62"/>
      <c r="J899" s="62"/>
      <c r="K899" s="62"/>
      <c r="L899" s="62"/>
      <c r="M899" s="62"/>
      <c r="N899" s="62"/>
      <c r="O899" s="62"/>
      <c r="P899" s="62"/>
      <c r="Q899" s="62"/>
    </row>
    <row r="900">
      <c r="A900" s="62"/>
      <c r="E900" s="62"/>
      <c r="F900" s="62"/>
      <c r="G900" s="62"/>
      <c r="H900" s="62"/>
      <c r="I900" s="62"/>
      <c r="J900" s="62"/>
      <c r="K900" s="62"/>
      <c r="L900" s="62"/>
      <c r="M900" s="62"/>
      <c r="N900" s="62"/>
      <c r="O900" s="62"/>
      <c r="P900" s="62"/>
      <c r="Q900" s="62"/>
    </row>
    <row r="901">
      <c r="A901" s="62"/>
      <c r="E901" s="62"/>
      <c r="F901" s="62"/>
      <c r="G901" s="62"/>
      <c r="H901" s="62"/>
      <c r="I901" s="62"/>
      <c r="J901" s="62"/>
      <c r="K901" s="62"/>
      <c r="L901" s="62"/>
      <c r="M901" s="62"/>
      <c r="N901" s="62"/>
      <c r="O901" s="62"/>
      <c r="P901" s="62"/>
      <c r="Q901" s="62"/>
    </row>
    <row r="902">
      <c r="A902" s="62"/>
      <c r="E902" s="62"/>
      <c r="F902" s="62"/>
      <c r="G902" s="62"/>
      <c r="H902" s="62"/>
      <c r="I902" s="62"/>
      <c r="J902" s="62"/>
      <c r="K902" s="62"/>
      <c r="L902" s="62"/>
      <c r="M902" s="62"/>
      <c r="N902" s="62"/>
      <c r="O902" s="62"/>
      <c r="P902" s="62"/>
      <c r="Q902" s="62"/>
    </row>
    <row r="903">
      <c r="A903" s="62"/>
      <c r="E903" s="62"/>
      <c r="F903" s="62"/>
      <c r="G903" s="62"/>
      <c r="H903" s="62"/>
      <c r="I903" s="62"/>
      <c r="J903" s="62"/>
      <c r="K903" s="62"/>
      <c r="L903" s="62"/>
      <c r="M903" s="62"/>
      <c r="N903" s="62"/>
      <c r="O903" s="62"/>
      <c r="P903" s="62"/>
      <c r="Q903" s="62"/>
    </row>
    <row r="904">
      <c r="A904" s="62"/>
      <c r="E904" s="62"/>
      <c r="F904" s="62"/>
      <c r="G904" s="62"/>
      <c r="H904" s="62"/>
      <c r="I904" s="62"/>
      <c r="J904" s="62"/>
      <c r="K904" s="62"/>
      <c r="L904" s="62"/>
      <c r="M904" s="62"/>
      <c r="N904" s="62"/>
      <c r="O904" s="62"/>
      <c r="P904" s="62"/>
      <c r="Q904" s="62"/>
    </row>
    <row r="905">
      <c r="A905" s="62"/>
      <c r="E905" s="62"/>
      <c r="F905" s="62"/>
      <c r="G905" s="62"/>
      <c r="H905" s="62"/>
      <c r="I905" s="62"/>
      <c r="J905" s="62"/>
      <c r="K905" s="62"/>
      <c r="L905" s="62"/>
      <c r="M905" s="62"/>
      <c r="N905" s="62"/>
      <c r="O905" s="62"/>
      <c r="P905" s="62"/>
      <c r="Q905" s="62"/>
    </row>
    <row r="906">
      <c r="A906" s="62"/>
      <c r="E906" s="62"/>
      <c r="F906" s="62"/>
      <c r="G906" s="62"/>
      <c r="H906" s="62"/>
      <c r="I906" s="62"/>
      <c r="J906" s="62"/>
      <c r="K906" s="62"/>
      <c r="L906" s="62"/>
      <c r="M906" s="62"/>
      <c r="N906" s="62"/>
      <c r="O906" s="62"/>
      <c r="P906" s="62"/>
      <c r="Q906" s="62"/>
    </row>
    <row r="907">
      <c r="A907" s="62"/>
      <c r="E907" s="62"/>
      <c r="F907" s="62"/>
      <c r="G907" s="62"/>
      <c r="H907" s="62"/>
      <c r="I907" s="62"/>
      <c r="J907" s="62"/>
      <c r="K907" s="62"/>
      <c r="L907" s="62"/>
      <c r="M907" s="62"/>
      <c r="N907" s="62"/>
      <c r="O907" s="62"/>
      <c r="P907" s="62"/>
      <c r="Q907" s="62"/>
    </row>
    <row r="908">
      <c r="A908" s="62"/>
      <c r="E908" s="62"/>
      <c r="F908" s="62"/>
      <c r="G908" s="62"/>
      <c r="H908" s="62"/>
      <c r="I908" s="62"/>
      <c r="J908" s="62"/>
      <c r="K908" s="62"/>
      <c r="L908" s="62"/>
      <c r="M908" s="62"/>
      <c r="N908" s="62"/>
      <c r="O908" s="62"/>
      <c r="P908" s="62"/>
      <c r="Q908" s="62"/>
    </row>
    <row r="909">
      <c r="A909" s="62"/>
      <c r="E909" s="62"/>
      <c r="F909" s="62"/>
      <c r="G909" s="62"/>
      <c r="H909" s="62"/>
      <c r="I909" s="62"/>
      <c r="J909" s="62"/>
      <c r="K909" s="62"/>
      <c r="L909" s="62"/>
      <c r="M909" s="62"/>
      <c r="N909" s="62"/>
      <c r="O909" s="62"/>
      <c r="P909" s="62"/>
      <c r="Q909" s="62"/>
    </row>
    <row r="910">
      <c r="A910" s="62"/>
      <c r="E910" s="62"/>
      <c r="F910" s="62"/>
      <c r="G910" s="62"/>
      <c r="H910" s="62"/>
      <c r="I910" s="62"/>
      <c r="J910" s="62"/>
      <c r="K910" s="62"/>
      <c r="L910" s="62"/>
      <c r="M910" s="62"/>
      <c r="N910" s="62"/>
      <c r="O910" s="62"/>
      <c r="P910" s="62"/>
      <c r="Q910" s="62"/>
    </row>
    <row r="911">
      <c r="A911" s="62"/>
      <c r="E911" s="62"/>
      <c r="F911" s="62"/>
      <c r="G911" s="62"/>
      <c r="H911" s="62"/>
      <c r="I911" s="62"/>
      <c r="J911" s="62"/>
      <c r="K911" s="62"/>
      <c r="L911" s="62"/>
      <c r="M911" s="62"/>
      <c r="N911" s="62"/>
      <c r="O911" s="62"/>
      <c r="P911" s="62"/>
      <c r="Q911" s="62"/>
    </row>
    <row r="912">
      <c r="A912" s="62"/>
      <c r="E912" s="62"/>
      <c r="F912" s="62"/>
      <c r="G912" s="62"/>
      <c r="H912" s="62"/>
      <c r="I912" s="62"/>
      <c r="J912" s="62"/>
      <c r="K912" s="62"/>
      <c r="L912" s="62"/>
      <c r="M912" s="62"/>
      <c r="N912" s="62"/>
      <c r="O912" s="62"/>
      <c r="P912" s="62"/>
      <c r="Q912" s="62"/>
    </row>
    <row r="913">
      <c r="A913" s="62"/>
      <c r="E913" s="62"/>
      <c r="F913" s="62"/>
      <c r="G913" s="62"/>
      <c r="H913" s="62"/>
      <c r="I913" s="62"/>
      <c r="J913" s="62"/>
      <c r="K913" s="62"/>
      <c r="L913" s="62"/>
      <c r="M913" s="62"/>
      <c r="N913" s="62"/>
      <c r="O913" s="62"/>
      <c r="P913" s="62"/>
      <c r="Q913" s="62"/>
    </row>
    <row r="914">
      <c r="A914" s="62"/>
      <c r="E914" s="62"/>
      <c r="F914" s="62"/>
      <c r="G914" s="62"/>
      <c r="H914" s="62"/>
      <c r="I914" s="62"/>
      <c r="J914" s="62"/>
      <c r="K914" s="62"/>
      <c r="L914" s="62"/>
      <c r="M914" s="62"/>
      <c r="N914" s="62"/>
      <c r="O914" s="62"/>
      <c r="P914" s="62"/>
      <c r="Q914" s="62"/>
    </row>
    <row r="915">
      <c r="A915" s="62"/>
      <c r="E915" s="62"/>
      <c r="F915" s="62"/>
      <c r="G915" s="62"/>
      <c r="H915" s="62"/>
      <c r="I915" s="62"/>
      <c r="J915" s="62"/>
      <c r="K915" s="62"/>
      <c r="L915" s="62"/>
      <c r="M915" s="62"/>
      <c r="N915" s="62"/>
      <c r="O915" s="62"/>
      <c r="P915" s="62"/>
      <c r="Q915" s="62"/>
    </row>
    <row r="916">
      <c r="A916" s="62"/>
      <c r="E916" s="62"/>
      <c r="F916" s="62"/>
      <c r="G916" s="62"/>
      <c r="H916" s="62"/>
      <c r="I916" s="62"/>
      <c r="J916" s="62"/>
      <c r="K916" s="62"/>
      <c r="L916" s="62"/>
      <c r="M916" s="62"/>
      <c r="N916" s="62"/>
      <c r="O916" s="62"/>
      <c r="P916" s="62"/>
      <c r="Q916" s="62"/>
    </row>
    <row r="917">
      <c r="A917" s="62"/>
      <c r="E917" s="62"/>
      <c r="F917" s="62"/>
      <c r="G917" s="62"/>
      <c r="H917" s="62"/>
      <c r="I917" s="62"/>
      <c r="J917" s="62"/>
      <c r="K917" s="62"/>
      <c r="L917" s="62"/>
      <c r="M917" s="62"/>
      <c r="N917" s="62"/>
      <c r="O917" s="62"/>
      <c r="P917" s="62"/>
      <c r="Q917" s="62"/>
    </row>
    <row r="918">
      <c r="A918" s="62"/>
      <c r="E918" s="62"/>
      <c r="F918" s="62"/>
      <c r="G918" s="62"/>
      <c r="H918" s="62"/>
      <c r="I918" s="62"/>
      <c r="J918" s="62"/>
      <c r="K918" s="62"/>
      <c r="L918" s="62"/>
      <c r="M918" s="62"/>
      <c r="N918" s="62"/>
      <c r="O918" s="62"/>
      <c r="P918" s="62"/>
      <c r="Q918" s="62"/>
    </row>
    <row r="919">
      <c r="A919" s="62"/>
      <c r="E919" s="62"/>
      <c r="F919" s="62"/>
      <c r="G919" s="62"/>
      <c r="H919" s="62"/>
      <c r="I919" s="62"/>
      <c r="J919" s="62"/>
      <c r="K919" s="62"/>
      <c r="L919" s="62"/>
      <c r="M919" s="62"/>
      <c r="N919" s="62"/>
      <c r="O919" s="62"/>
      <c r="P919" s="62"/>
      <c r="Q919" s="62"/>
    </row>
    <row r="920">
      <c r="A920" s="62"/>
      <c r="E920" s="62"/>
      <c r="F920" s="62"/>
      <c r="G920" s="62"/>
      <c r="H920" s="62"/>
      <c r="I920" s="62"/>
      <c r="J920" s="62"/>
      <c r="K920" s="62"/>
      <c r="L920" s="62"/>
      <c r="M920" s="62"/>
      <c r="N920" s="62"/>
      <c r="O920" s="62"/>
      <c r="P920" s="62"/>
      <c r="Q920" s="62"/>
    </row>
    <row r="921">
      <c r="A921" s="62"/>
      <c r="E921" s="62"/>
      <c r="F921" s="62"/>
      <c r="G921" s="62"/>
      <c r="H921" s="62"/>
      <c r="I921" s="62"/>
      <c r="J921" s="62"/>
      <c r="K921" s="62"/>
      <c r="L921" s="62"/>
      <c r="M921" s="62"/>
      <c r="N921" s="62"/>
      <c r="O921" s="62"/>
      <c r="P921" s="62"/>
      <c r="Q921" s="62"/>
    </row>
    <row r="922">
      <c r="A922" s="62"/>
      <c r="E922" s="62"/>
      <c r="F922" s="62"/>
      <c r="G922" s="62"/>
      <c r="H922" s="62"/>
      <c r="I922" s="62"/>
      <c r="J922" s="62"/>
      <c r="K922" s="62"/>
      <c r="L922" s="62"/>
      <c r="M922" s="62"/>
      <c r="N922" s="62"/>
      <c r="O922" s="62"/>
      <c r="P922" s="62"/>
      <c r="Q922" s="62"/>
    </row>
    <row r="923">
      <c r="A923" s="62"/>
      <c r="E923" s="62"/>
      <c r="F923" s="62"/>
      <c r="G923" s="62"/>
      <c r="H923" s="62"/>
      <c r="I923" s="62"/>
      <c r="J923" s="62"/>
      <c r="K923" s="62"/>
      <c r="L923" s="62"/>
      <c r="M923" s="62"/>
      <c r="N923" s="62"/>
      <c r="O923" s="62"/>
      <c r="P923" s="62"/>
      <c r="Q923" s="62"/>
    </row>
    <row r="924">
      <c r="A924" s="62"/>
      <c r="E924" s="62"/>
      <c r="F924" s="62"/>
      <c r="G924" s="62"/>
      <c r="H924" s="62"/>
      <c r="I924" s="62"/>
      <c r="J924" s="62"/>
      <c r="K924" s="62"/>
      <c r="L924" s="62"/>
      <c r="M924" s="62"/>
      <c r="N924" s="62"/>
      <c r="O924" s="62"/>
      <c r="P924" s="62"/>
      <c r="Q924" s="62"/>
    </row>
    <row r="925">
      <c r="A925" s="62"/>
      <c r="E925" s="62"/>
      <c r="F925" s="62"/>
      <c r="G925" s="62"/>
      <c r="H925" s="62"/>
      <c r="I925" s="62"/>
      <c r="J925" s="62"/>
      <c r="K925" s="62"/>
      <c r="L925" s="62"/>
      <c r="M925" s="62"/>
      <c r="N925" s="62"/>
      <c r="O925" s="62"/>
      <c r="P925" s="62"/>
      <c r="Q925" s="62"/>
    </row>
    <row r="926">
      <c r="A926" s="62"/>
      <c r="E926" s="62"/>
      <c r="F926" s="62"/>
      <c r="G926" s="62"/>
      <c r="H926" s="62"/>
      <c r="I926" s="62"/>
      <c r="J926" s="62"/>
      <c r="K926" s="62"/>
      <c r="L926" s="62"/>
      <c r="M926" s="62"/>
      <c r="N926" s="62"/>
      <c r="O926" s="62"/>
      <c r="P926" s="62"/>
      <c r="Q926" s="62"/>
    </row>
    <row r="927">
      <c r="A927" s="62"/>
      <c r="E927" s="62"/>
      <c r="F927" s="62"/>
      <c r="G927" s="62"/>
      <c r="H927" s="62"/>
      <c r="I927" s="62"/>
      <c r="J927" s="62"/>
      <c r="K927" s="62"/>
      <c r="L927" s="62"/>
      <c r="M927" s="62"/>
      <c r="N927" s="62"/>
      <c r="O927" s="62"/>
      <c r="P927" s="62"/>
      <c r="Q927" s="62"/>
    </row>
    <row r="928">
      <c r="A928" s="62"/>
      <c r="E928" s="62"/>
      <c r="F928" s="62"/>
      <c r="G928" s="62"/>
      <c r="H928" s="62"/>
      <c r="I928" s="62"/>
      <c r="J928" s="62"/>
      <c r="K928" s="62"/>
      <c r="L928" s="62"/>
      <c r="M928" s="62"/>
      <c r="N928" s="62"/>
      <c r="O928" s="62"/>
      <c r="P928" s="62"/>
      <c r="Q928" s="62"/>
    </row>
    <row r="929">
      <c r="A929" s="62"/>
      <c r="E929" s="62"/>
      <c r="F929" s="62"/>
      <c r="G929" s="62"/>
      <c r="H929" s="62"/>
      <c r="I929" s="62"/>
      <c r="J929" s="62"/>
      <c r="K929" s="62"/>
      <c r="L929" s="62"/>
      <c r="M929" s="62"/>
      <c r="N929" s="62"/>
      <c r="O929" s="62"/>
      <c r="P929" s="62"/>
      <c r="Q929" s="62"/>
    </row>
    <row r="930">
      <c r="A930" s="62"/>
      <c r="E930" s="62"/>
      <c r="F930" s="62"/>
      <c r="G930" s="62"/>
      <c r="H930" s="62"/>
      <c r="I930" s="62"/>
      <c r="J930" s="62"/>
      <c r="K930" s="62"/>
      <c r="L930" s="62"/>
      <c r="M930" s="62"/>
      <c r="N930" s="62"/>
      <c r="O930" s="62"/>
      <c r="P930" s="62"/>
      <c r="Q930" s="62"/>
    </row>
    <row r="931">
      <c r="A931" s="62"/>
      <c r="E931" s="62"/>
      <c r="F931" s="62"/>
      <c r="G931" s="62"/>
      <c r="H931" s="62"/>
      <c r="I931" s="62"/>
      <c r="J931" s="62"/>
      <c r="K931" s="62"/>
      <c r="L931" s="62"/>
      <c r="M931" s="62"/>
      <c r="N931" s="62"/>
      <c r="O931" s="62"/>
      <c r="P931" s="62"/>
      <c r="Q931" s="62"/>
    </row>
    <row r="932">
      <c r="A932" s="62"/>
      <c r="E932" s="62"/>
      <c r="F932" s="62"/>
      <c r="G932" s="62"/>
      <c r="H932" s="62"/>
      <c r="I932" s="62"/>
      <c r="J932" s="62"/>
      <c r="K932" s="62"/>
      <c r="L932" s="62"/>
      <c r="M932" s="62"/>
      <c r="N932" s="62"/>
      <c r="O932" s="62"/>
      <c r="P932" s="62"/>
      <c r="Q932" s="62"/>
    </row>
    <row r="933">
      <c r="A933" s="62"/>
      <c r="E933" s="62"/>
      <c r="F933" s="62"/>
      <c r="G933" s="62"/>
      <c r="H933" s="62"/>
      <c r="I933" s="62"/>
      <c r="J933" s="62"/>
      <c r="K933" s="62"/>
      <c r="L933" s="62"/>
      <c r="M933" s="62"/>
      <c r="N933" s="62"/>
      <c r="O933" s="62"/>
      <c r="P933" s="62"/>
      <c r="Q933" s="62"/>
    </row>
    <row r="934">
      <c r="A934" s="62"/>
      <c r="E934" s="62"/>
      <c r="F934" s="62"/>
      <c r="G934" s="62"/>
      <c r="H934" s="62"/>
      <c r="I934" s="62"/>
      <c r="J934" s="62"/>
      <c r="K934" s="62"/>
      <c r="L934" s="62"/>
      <c r="M934" s="62"/>
      <c r="N934" s="62"/>
      <c r="O934" s="62"/>
      <c r="P934" s="62"/>
      <c r="Q934" s="62"/>
    </row>
    <row r="935">
      <c r="A935" s="62"/>
      <c r="E935" s="62"/>
      <c r="F935" s="62"/>
      <c r="G935" s="62"/>
      <c r="H935" s="62"/>
      <c r="I935" s="62"/>
      <c r="J935" s="62"/>
      <c r="K935" s="62"/>
      <c r="L935" s="62"/>
      <c r="M935" s="62"/>
      <c r="N935" s="62"/>
      <c r="O935" s="62"/>
      <c r="P935" s="62"/>
      <c r="Q935" s="62"/>
    </row>
    <row r="936">
      <c r="A936" s="62"/>
      <c r="E936" s="62"/>
      <c r="F936" s="62"/>
      <c r="G936" s="62"/>
      <c r="H936" s="62"/>
      <c r="I936" s="62"/>
      <c r="J936" s="62"/>
      <c r="K936" s="62"/>
      <c r="L936" s="62"/>
      <c r="M936" s="62"/>
      <c r="N936" s="62"/>
      <c r="O936" s="62"/>
      <c r="P936" s="62"/>
      <c r="Q936" s="62"/>
    </row>
    <row r="937">
      <c r="A937" s="62"/>
      <c r="E937" s="62"/>
      <c r="F937" s="62"/>
      <c r="G937" s="62"/>
      <c r="H937" s="62"/>
      <c r="I937" s="62"/>
      <c r="J937" s="62"/>
      <c r="K937" s="62"/>
      <c r="L937" s="62"/>
      <c r="M937" s="62"/>
      <c r="N937" s="62"/>
      <c r="O937" s="62"/>
      <c r="P937" s="62"/>
      <c r="Q937" s="62"/>
    </row>
    <row r="938">
      <c r="A938" s="62"/>
      <c r="E938" s="62"/>
      <c r="F938" s="62"/>
      <c r="G938" s="62"/>
      <c r="H938" s="62"/>
      <c r="I938" s="62"/>
      <c r="J938" s="62"/>
      <c r="K938" s="62"/>
      <c r="L938" s="62"/>
      <c r="M938" s="62"/>
      <c r="N938" s="62"/>
      <c r="O938" s="62"/>
      <c r="P938" s="62"/>
      <c r="Q938" s="62"/>
    </row>
    <row r="939">
      <c r="A939" s="62"/>
      <c r="E939" s="62"/>
      <c r="F939" s="62"/>
      <c r="G939" s="62"/>
      <c r="H939" s="62"/>
      <c r="I939" s="62"/>
      <c r="J939" s="62"/>
      <c r="K939" s="62"/>
      <c r="L939" s="62"/>
      <c r="M939" s="62"/>
      <c r="N939" s="62"/>
      <c r="O939" s="62"/>
      <c r="P939" s="62"/>
      <c r="Q939" s="62"/>
    </row>
    <row r="940">
      <c r="A940" s="62"/>
      <c r="E940" s="62"/>
      <c r="F940" s="62"/>
      <c r="G940" s="62"/>
      <c r="H940" s="62"/>
      <c r="I940" s="62"/>
      <c r="J940" s="62"/>
      <c r="K940" s="62"/>
      <c r="L940" s="62"/>
      <c r="M940" s="62"/>
      <c r="N940" s="62"/>
      <c r="O940" s="62"/>
      <c r="P940" s="62"/>
      <c r="Q940" s="62"/>
    </row>
    <row r="941">
      <c r="A941" s="62"/>
      <c r="E941" s="62"/>
      <c r="F941" s="62"/>
      <c r="G941" s="62"/>
      <c r="H941" s="62"/>
      <c r="I941" s="62"/>
      <c r="J941" s="62"/>
      <c r="K941" s="62"/>
      <c r="L941" s="62"/>
      <c r="M941" s="62"/>
      <c r="N941" s="62"/>
      <c r="O941" s="62"/>
      <c r="P941" s="62"/>
      <c r="Q941" s="62"/>
    </row>
    <row r="942">
      <c r="A942" s="62"/>
      <c r="E942" s="62"/>
      <c r="F942" s="62"/>
      <c r="G942" s="62"/>
      <c r="H942" s="62"/>
      <c r="I942" s="62"/>
      <c r="J942" s="62"/>
      <c r="K942" s="62"/>
      <c r="L942" s="62"/>
      <c r="M942" s="62"/>
      <c r="N942" s="62"/>
      <c r="O942" s="62"/>
      <c r="P942" s="62"/>
      <c r="Q942" s="62"/>
    </row>
    <row r="943">
      <c r="A943" s="62"/>
      <c r="E943" s="62"/>
      <c r="F943" s="62"/>
      <c r="G943" s="62"/>
      <c r="H943" s="62"/>
      <c r="I943" s="62"/>
      <c r="J943" s="62"/>
      <c r="K943" s="62"/>
      <c r="L943" s="62"/>
      <c r="M943" s="62"/>
      <c r="N943" s="62"/>
      <c r="O943" s="62"/>
      <c r="P943" s="62"/>
      <c r="Q943" s="62"/>
    </row>
    <row r="944">
      <c r="A944" s="62"/>
      <c r="E944" s="62"/>
      <c r="F944" s="62"/>
      <c r="G944" s="62"/>
      <c r="H944" s="62"/>
      <c r="I944" s="62"/>
      <c r="J944" s="62"/>
      <c r="K944" s="62"/>
      <c r="L944" s="62"/>
      <c r="M944" s="62"/>
      <c r="N944" s="62"/>
      <c r="O944" s="62"/>
      <c r="P944" s="62"/>
      <c r="Q944" s="62"/>
    </row>
    <row r="945">
      <c r="A945" s="62"/>
      <c r="E945" s="62"/>
      <c r="F945" s="62"/>
      <c r="G945" s="62"/>
      <c r="H945" s="62"/>
      <c r="I945" s="62"/>
      <c r="J945" s="62"/>
      <c r="K945" s="62"/>
      <c r="L945" s="62"/>
      <c r="M945" s="62"/>
      <c r="N945" s="62"/>
      <c r="O945" s="62"/>
      <c r="P945" s="62"/>
      <c r="Q945" s="62"/>
    </row>
    <row r="946">
      <c r="A946" s="62"/>
      <c r="E946" s="62"/>
      <c r="F946" s="62"/>
      <c r="G946" s="62"/>
      <c r="H946" s="62"/>
      <c r="I946" s="62"/>
      <c r="J946" s="62"/>
      <c r="K946" s="62"/>
      <c r="L946" s="62"/>
      <c r="M946" s="62"/>
      <c r="N946" s="62"/>
      <c r="O946" s="62"/>
      <c r="P946" s="62"/>
      <c r="Q946" s="62"/>
    </row>
    <row r="947">
      <c r="A947" s="62"/>
      <c r="E947" s="62"/>
      <c r="F947" s="62"/>
      <c r="G947" s="62"/>
      <c r="H947" s="62"/>
      <c r="I947" s="62"/>
      <c r="J947" s="62"/>
      <c r="K947" s="62"/>
      <c r="L947" s="62"/>
      <c r="M947" s="62"/>
      <c r="N947" s="62"/>
      <c r="O947" s="62"/>
      <c r="P947" s="62"/>
      <c r="Q947" s="62"/>
    </row>
    <row r="948">
      <c r="A948" s="62"/>
      <c r="E948" s="62"/>
      <c r="F948" s="62"/>
      <c r="G948" s="62"/>
      <c r="H948" s="62"/>
      <c r="I948" s="62"/>
      <c r="J948" s="62"/>
      <c r="K948" s="62"/>
      <c r="L948" s="62"/>
      <c r="M948" s="62"/>
      <c r="N948" s="62"/>
      <c r="O948" s="62"/>
      <c r="P948" s="62"/>
      <c r="Q948" s="62"/>
    </row>
    <row r="949">
      <c r="A949" s="62"/>
      <c r="E949" s="62"/>
      <c r="F949" s="62"/>
      <c r="G949" s="62"/>
      <c r="H949" s="62"/>
      <c r="I949" s="62"/>
      <c r="J949" s="62"/>
      <c r="K949" s="62"/>
      <c r="L949" s="62"/>
      <c r="M949" s="62"/>
      <c r="N949" s="62"/>
      <c r="O949" s="62"/>
      <c r="P949" s="62"/>
      <c r="Q949" s="62"/>
    </row>
    <row r="950">
      <c r="A950" s="62"/>
      <c r="E950" s="62"/>
      <c r="F950" s="62"/>
      <c r="G950" s="62"/>
      <c r="H950" s="62"/>
      <c r="I950" s="62"/>
      <c r="J950" s="62"/>
      <c r="K950" s="62"/>
      <c r="L950" s="62"/>
      <c r="M950" s="62"/>
      <c r="N950" s="62"/>
      <c r="O950" s="62"/>
      <c r="P950" s="62"/>
      <c r="Q950" s="62"/>
    </row>
    <row r="951">
      <c r="A951" s="62"/>
      <c r="E951" s="62"/>
      <c r="F951" s="62"/>
      <c r="G951" s="62"/>
      <c r="H951" s="62"/>
      <c r="I951" s="62"/>
      <c r="J951" s="62"/>
      <c r="K951" s="62"/>
      <c r="L951" s="62"/>
      <c r="M951" s="62"/>
      <c r="N951" s="62"/>
      <c r="O951" s="62"/>
      <c r="P951" s="62"/>
      <c r="Q951" s="62"/>
    </row>
    <row r="952">
      <c r="A952" s="62"/>
      <c r="E952" s="62"/>
      <c r="F952" s="62"/>
      <c r="G952" s="62"/>
      <c r="H952" s="62"/>
      <c r="I952" s="62"/>
      <c r="J952" s="62"/>
      <c r="K952" s="62"/>
      <c r="L952" s="62"/>
      <c r="M952" s="62"/>
      <c r="N952" s="62"/>
      <c r="O952" s="62"/>
      <c r="P952" s="62"/>
      <c r="Q952" s="62"/>
    </row>
    <row r="953">
      <c r="A953" s="62"/>
      <c r="E953" s="62"/>
      <c r="F953" s="62"/>
      <c r="G953" s="62"/>
      <c r="H953" s="62"/>
      <c r="I953" s="62"/>
      <c r="J953" s="62"/>
      <c r="K953" s="62"/>
      <c r="L953" s="62"/>
      <c r="M953" s="62"/>
      <c r="N953" s="62"/>
      <c r="O953" s="62"/>
      <c r="P953" s="62"/>
      <c r="Q953" s="62"/>
    </row>
    <row r="954">
      <c r="A954" s="62"/>
      <c r="E954" s="62"/>
      <c r="F954" s="62"/>
      <c r="G954" s="62"/>
      <c r="H954" s="62"/>
      <c r="I954" s="62"/>
      <c r="J954" s="62"/>
      <c r="K954" s="62"/>
      <c r="L954" s="62"/>
      <c r="M954" s="62"/>
      <c r="N954" s="62"/>
      <c r="O954" s="62"/>
      <c r="P954" s="62"/>
      <c r="Q954" s="62"/>
    </row>
    <row r="955">
      <c r="A955" s="62"/>
      <c r="E955" s="62"/>
      <c r="F955" s="62"/>
      <c r="G955" s="62"/>
      <c r="H955" s="62"/>
      <c r="I955" s="62"/>
      <c r="J955" s="62"/>
      <c r="K955" s="62"/>
      <c r="L955" s="62"/>
      <c r="M955" s="62"/>
      <c r="N955" s="62"/>
      <c r="O955" s="62"/>
      <c r="P955" s="62"/>
      <c r="Q955" s="62"/>
    </row>
    <row r="956">
      <c r="A956" s="62"/>
      <c r="E956" s="62"/>
      <c r="F956" s="62"/>
      <c r="G956" s="62"/>
      <c r="H956" s="62"/>
      <c r="I956" s="62"/>
      <c r="J956" s="62"/>
      <c r="K956" s="62"/>
      <c r="L956" s="62"/>
      <c r="M956" s="62"/>
      <c r="N956" s="62"/>
      <c r="O956" s="62"/>
      <c r="P956" s="62"/>
      <c r="Q956" s="62"/>
    </row>
    <row r="957">
      <c r="A957" s="62"/>
      <c r="E957" s="62"/>
      <c r="F957" s="62"/>
      <c r="G957" s="62"/>
      <c r="H957" s="62"/>
      <c r="I957" s="62"/>
      <c r="J957" s="62"/>
      <c r="K957" s="62"/>
      <c r="L957" s="62"/>
      <c r="M957" s="62"/>
      <c r="N957" s="62"/>
      <c r="O957" s="62"/>
      <c r="P957" s="62"/>
      <c r="Q957" s="62"/>
    </row>
    <row r="958">
      <c r="A958" s="62"/>
      <c r="E958" s="62"/>
      <c r="F958" s="62"/>
      <c r="G958" s="62"/>
      <c r="H958" s="62"/>
      <c r="I958" s="62"/>
      <c r="J958" s="62"/>
      <c r="K958" s="62"/>
      <c r="L958" s="62"/>
      <c r="M958" s="62"/>
      <c r="N958" s="62"/>
      <c r="O958" s="62"/>
      <c r="P958" s="62"/>
      <c r="Q958" s="62"/>
    </row>
    <row r="959">
      <c r="A959" s="62"/>
      <c r="E959" s="62"/>
      <c r="F959" s="62"/>
      <c r="G959" s="62"/>
      <c r="H959" s="62"/>
      <c r="I959" s="62"/>
      <c r="J959" s="62"/>
      <c r="K959" s="62"/>
      <c r="L959" s="62"/>
      <c r="M959" s="62"/>
      <c r="N959" s="62"/>
      <c r="O959" s="62"/>
      <c r="P959" s="62"/>
      <c r="Q959" s="62"/>
    </row>
    <row r="960">
      <c r="A960" s="62"/>
      <c r="E960" s="62"/>
      <c r="F960" s="62"/>
      <c r="G960" s="62"/>
      <c r="H960" s="62"/>
      <c r="I960" s="62"/>
      <c r="J960" s="62"/>
      <c r="K960" s="62"/>
      <c r="L960" s="62"/>
      <c r="M960" s="62"/>
      <c r="N960" s="62"/>
      <c r="O960" s="62"/>
      <c r="P960" s="62"/>
      <c r="Q960" s="62"/>
    </row>
    <row r="961">
      <c r="A961" s="62"/>
      <c r="E961" s="62"/>
      <c r="F961" s="62"/>
      <c r="G961" s="62"/>
      <c r="H961" s="62"/>
      <c r="I961" s="62"/>
      <c r="J961" s="62"/>
      <c r="K961" s="62"/>
      <c r="L961" s="62"/>
      <c r="M961" s="62"/>
      <c r="N961" s="62"/>
      <c r="O961" s="62"/>
      <c r="P961" s="62"/>
      <c r="Q961" s="62"/>
    </row>
    <row r="962">
      <c r="A962" s="62"/>
      <c r="E962" s="62"/>
      <c r="F962" s="62"/>
      <c r="G962" s="62"/>
      <c r="H962" s="62"/>
      <c r="I962" s="62"/>
      <c r="J962" s="62"/>
      <c r="K962" s="62"/>
      <c r="L962" s="62"/>
      <c r="M962" s="62"/>
      <c r="N962" s="62"/>
      <c r="O962" s="62"/>
      <c r="P962" s="62"/>
      <c r="Q962" s="62"/>
    </row>
    <row r="963">
      <c r="A963" s="62"/>
      <c r="E963" s="62"/>
      <c r="F963" s="62"/>
      <c r="G963" s="62"/>
      <c r="H963" s="62"/>
      <c r="I963" s="62"/>
      <c r="J963" s="62"/>
      <c r="K963" s="62"/>
      <c r="L963" s="62"/>
      <c r="M963" s="62"/>
      <c r="N963" s="62"/>
      <c r="O963" s="62"/>
      <c r="P963" s="62"/>
      <c r="Q963" s="62"/>
    </row>
    <row r="964">
      <c r="A964" s="62"/>
      <c r="E964" s="62"/>
      <c r="F964" s="62"/>
      <c r="G964" s="62"/>
      <c r="H964" s="62"/>
      <c r="I964" s="62"/>
      <c r="J964" s="62"/>
      <c r="K964" s="62"/>
      <c r="L964" s="62"/>
      <c r="M964" s="62"/>
      <c r="N964" s="62"/>
      <c r="O964" s="62"/>
      <c r="P964" s="62"/>
      <c r="Q964" s="62"/>
    </row>
    <row r="965">
      <c r="A965" s="62"/>
      <c r="E965" s="62"/>
      <c r="F965" s="62"/>
      <c r="G965" s="62"/>
      <c r="H965" s="62"/>
      <c r="I965" s="62"/>
      <c r="J965" s="62"/>
      <c r="K965" s="62"/>
      <c r="L965" s="62"/>
      <c r="M965" s="62"/>
      <c r="N965" s="62"/>
      <c r="O965" s="62"/>
      <c r="P965" s="62"/>
      <c r="Q965" s="62"/>
    </row>
    <row r="966">
      <c r="A966" s="62"/>
      <c r="E966" s="62"/>
      <c r="F966" s="62"/>
      <c r="G966" s="62"/>
      <c r="H966" s="62"/>
      <c r="I966" s="62"/>
      <c r="J966" s="62"/>
      <c r="K966" s="62"/>
      <c r="L966" s="62"/>
      <c r="M966" s="62"/>
      <c r="N966" s="62"/>
      <c r="O966" s="62"/>
      <c r="P966" s="62"/>
      <c r="Q966" s="62"/>
    </row>
    <row r="967">
      <c r="A967" s="62"/>
      <c r="E967" s="62"/>
      <c r="F967" s="62"/>
      <c r="G967" s="62"/>
      <c r="H967" s="62"/>
      <c r="I967" s="62"/>
      <c r="J967" s="62"/>
      <c r="K967" s="62"/>
      <c r="L967" s="62"/>
      <c r="M967" s="62"/>
      <c r="N967" s="62"/>
      <c r="O967" s="62"/>
      <c r="P967" s="62"/>
      <c r="Q967" s="62"/>
    </row>
    <row r="968">
      <c r="A968" s="62"/>
      <c r="E968" s="62"/>
      <c r="F968" s="62"/>
      <c r="G968" s="62"/>
      <c r="H968" s="62"/>
      <c r="I968" s="62"/>
      <c r="J968" s="62"/>
      <c r="K968" s="62"/>
      <c r="L968" s="62"/>
      <c r="M968" s="62"/>
      <c r="N968" s="62"/>
      <c r="O968" s="62"/>
      <c r="P968" s="62"/>
      <c r="Q968" s="62"/>
    </row>
    <row r="969">
      <c r="A969" s="62"/>
      <c r="E969" s="62"/>
      <c r="F969" s="62"/>
      <c r="G969" s="62"/>
      <c r="H969" s="62"/>
      <c r="I969" s="62"/>
      <c r="J969" s="62"/>
      <c r="K969" s="62"/>
      <c r="L969" s="62"/>
      <c r="M969" s="62"/>
      <c r="N969" s="62"/>
      <c r="O969" s="62"/>
      <c r="P969" s="62"/>
      <c r="Q969" s="62"/>
    </row>
    <row r="970">
      <c r="A970" s="62"/>
      <c r="E970" s="62"/>
      <c r="F970" s="62"/>
      <c r="G970" s="62"/>
      <c r="H970" s="62"/>
      <c r="I970" s="62"/>
      <c r="J970" s="62"/>
      <c r="K970" s="62"/>
      <c r="L970" s="62"/>
      <c r="M970" s="62"/>
      <c r="N970" s="62"/>
      <c r="O970" s="62"/>
      <c r="P970" s="62"/>
      <c r="Q970" s="62"/>
    </row>
    <row r="971">
      <c r="A971" s="62"/>
      <c r="E971" s="62"/>
      <c r="F971" s="62"/>
      <c r="G971" s="62"/>
      <c r="H971" s="62"/>
      <c r="I971" s="62"/>
      <c r="J971" s="62"/>
      <c r="K971" s="62"/>
      <c r="L971" s="62"/>
      <c r="M971" s="62"/>
      <c r="N971" s="62"/>
      <c r="O971" s="62"/>
      <c r="P971" s="62"/>
      <c r="Q971" s="62"/>
    </row>
    <row r="972">
      <c r="A972" s="62"/>
      <c r="E972" s="62"/>
      <c r="F972" s="62"/>
      <c r="G972" s="62"/>
      <c r="H972" s="62"/>
      <c r="I972" s="62"/>
      <c r="J972" s="62"/>
      <c r="K972" s="62"/>
      <c r="L972" s="62"/>
      <c r="M972" s="62"/>
      <c r="N972" s="62"/>
      <c r="O972" s="62"/>
      <c r="P972" s="62"/>
      <c r="Q972" s="62"/>
    </row>
    <row r="973">
      <c r="A973" s="62"/>
      <c r="E973" s="62"/>
      <c r="F973" s="62"/>
      <c r="G973" s="62"/>
      <c r="H973" s="62"/>
      <c r="I973" s="62"/>
      <c r="J973" s="62"/>
      <c r="K973" s="62"/>
      <c r="L973" s="62"/>
      <c r="M973" s="62"/>
      <c r="N973" s="62"/>
      <c r="O973" s="62"/>
      <c r="P973" s="62"/>
      <c r="Q973" s="62"/>
    </row>
    <row r="974">
      <c r="A974" s="62"/>
      <c r="E974" s="62"/>
      <c r="F974" s="62"/>
      <c r="G974" s="62"/>
      <c r="H974" s="62"/>
      <c r="I974" s="62"/>
      <c r="J974" s="62"/>
      <c r="K974" s="62"/>
      <c r="L974" s="62"/>
      <c r="M974" s="62"/>
      <c r="N974" s="62"/>
      <c r="O974" s="62"/>
      <c r="P974" s="62"/>
      <c r="Q974" s="62"/>
    </row>
    <row r="975">
      <c r="A975" s="62"/>
      <c r="E975" s="62"/>
      <c r="F975" s="62"/>
      <c r="G975" s="62"/>
      <c r="H975" s="62"/>
      <c r="I975" s="62"/>
      <c r="J975" s="62"/>
      <c r="K975" s="62"/>
      <c r="L975" s="62"/>
      <c r="M975" s="62"/>
      <c r="N975" s="62"/>
      <c r="O975" s="62"/>
      <c r="P975" s="62"/>
      <c r="Q975" s="62"/>
    </row>
    <row r="976">
      <c r="A976" s="62"/>
      <c r="E976" s="62"/>
      <c r="F976" s="62"/>
      <c r="G976" s="62"/>
      <c r="H976" s="62"/>
      <c r="I976" s="62"/>
      <c r="J976" s="62"/>
      <c r="K976" s="62"/>
      <c r="L976" s="62"/>
      <c r="M976" s="62"/>
      <c r="N976" s="62"/>
      <c r="O976" s="62"/>
      <c r="P976" s="62"/>
      <c r="Q976" s="62"/>
    </row>
    <row r="977">
      <c r="A977" s="62"/>
      <c r="E977" s="62"/>
      <c r="F977" s="62"/>
      <c r="G977" s="62"/>
      <c r="H977" s="62"/>
      <c r="I977" s="62"/>
      <c r="J977" s="62"/>
      <c r="K977" s="62"/>
      <c r="L977" s="62"/>
      <c r="M977" s="62"/>
      <c r="N977" s="62"/>
      <c r="O977" s="62"/>
      <c r="P977" s="62"/>
      <c r="Q977" s="62"/>
    </row>
    <row r="978">
      <c r="A978" s="62"/>
      <c r="E978" s="62"/>
      <c r="F978" s="62"/>
      <c r="G978" s="62"/>
      <c r="H978" s="62"/>
      <c r="I978" s="62"/>
      <c r="J978" s="62"/>
      <c r="K978" s="62"/>
      <c r="L978" s="62"/>
      <c r="M978" s="62"/>
      <c r="N978" s="62"/>
      <c r="O978" s="62"/>
      <c r="P978" s="62"/>
      <c r="Q978" s="62"/>
    </row>
    <row r="979">
      <c r="A979" s="62"/>
      <c r="E979" s="62"/>
      <c r="F979" s="62"/>
      <c r="G979" s="62"/>
      <c r="H979" s="62"/>
      <c r="I979" s="62"/>
      <c r="J979" s="62"/>
      <c r="K979" s="62"/>
      <c r="L979" s="62"/>
      <c r="M979" s="62"/>
      <c r="N979" s="62"/>
      <c r="O979" s="62"/>
      <c r="P979" s="62"/>
      <c r="Q979" s="62"/>
    </row>
    <row r="980">
      <c r="A980" s="62"/>
      <c r="E980" s="62"/>
      <c r="F980" s="62"/>
      <c r="G980" s="62"/>
      <c r="H980" s="62"/>
      <c r="I980" s="62"/>
      <c r="J980" s="62"/>
      <c r="K980" s="62"/>
      <c r="L980" s="62"/>
      <c r="M980" s="62"/>
      <c r="N980" s="62"/>
      <c r="O980" s="62"/>
      <c r="P980" s="62"/>
      <c r="Q980" s="62"/>
    </row>
    <row r="981">
      <c r="A981" s="62"/>
      <c r="E981" s="62"/>
      <c r="F981" s="62"/>
      <c r="G981" s="62"/>
      <c r="H981" s="62"/>
      <c r="I981" s="62"/>
      <c r="J981" s="62"/>
      <c r="K981" s="62"/>
      <c r="L981" s="62"/>
      <c r="M981" s="62"/>
      <c r="N981" s="62"/>
      <c r="O981" s="62"/>
      <c r="P981" s="62"/>
      <c r="Q981" s="62"/>
    </row>
    <row r="982">
      <c r="A982" s="62"/>
      <c r="E982" s="62"/>
      <c r="F982" s="62"/>
      <c r="G982" s="62"/>
      <c r="H982" s="62"/>
      <c r="I982" s="62"/>
      <c r="J982" s="62"/>
      <c r="K982" s="62"/>
      <c r="L982" s="62"/>
      <c r="M982" s="62"/>
      <c r="N982" s="62"/>
      <c r="O982" s="62"/>
      <c r="P982" s="62"/>
      <c r="Q982" s="62"/>
    </row>
    <row r="983">
      <c r="A983" s="62"/>
      <c r="E983" s="62"/>
      <c r="F983" s="62"/>
      <c r="G983" s="62"/>
      <c r="H983" s="62"/>
      <c r="I983" s="62"/>
      <c r="J983" s="62"/>
      <c r="K983" s="62"/>
      <c r="L983" s="62"/>
      <c r="M983" s="62"/>
      <c r="N983" s="62"/>
      <c r="O983" s="62"/>
      <c r="P983" s="62"/>
      <c r="Q983" s="62"/>
    </row>
    <row r="984">
      <c r="A984" s="62"/>
      <c r="E984" s="62"/>
      <c r="F984" s="62"/>
      <c r="G984" s="62"/>
      <c r="H984" s="62"/>
      <c r="I984" s="62"/>
      <c r="J984" s="62"/>
      <c r="K984" s="62"/>
      <c r="L984" s="62"/>
      <c r="M984" s="62"/>
      <c r="N984" s="62"/>
      <c r="O984" s="62"/>
      <c r="P984" s="62"/>
      <c r="Q984" s="62"/>
    </row>
    <row r="985">
      <c r="A985" s="62"/>
      <c r="E985" s="62"/>
      <c r="F985" s="62"/>
      <c r="G985" s="62"/>
      <c r="H985" s="62"/>
      <c r="I985" s="62"/>
      <c r="J985" s="62"/>
      <c r="K985" s="62"/>
      <c r="L985" s="62"/>
      <c r="M985" s="62"/>
      <c r="N985" s="62"/>
      <c r="O985" s="62"/>
      <c r="P985" s="62"/>
      <c r="Q985" s="62"/>
    </row>
    <row r="986">
      <c r="A986" s="62"/>
      <c r="E986" s="62"/>
      <c r="F986" s="62"/>
      <c r="G986" s="62"/>
      <c r="H986" s="62"/>
      <c r="I986" s="62"/>
      <c r="J986" s="62"/>
      <c r="K986" s="62"/>
      <c r="L986" s="62"/>
      <c r="M986" s="62"/>
      <c r="N986" s="62"/>
      <c r="O986" s="62"/>
      <c r="P986" s="62"/>
      <c r="Q986" s="62"/>
    </row>
    <row r="987">
      <c r="A987" s="62"/>
      <c r="E987" s="62"/>
      <c r="F987" s="62"/>
      <c r="G987" s="62"/>
      <c r="H987" s="62"/>
      <c r="I987" s="62"/>
      <c r="J987" s="62"/>
      <c r="K987" s="62"/>
      <c r="L987" s="62"/>
      <c r="M987" s="62"/>
      <c r="N987" s="62"/>
      <c r="O987" s="62"/>
      <c r="P987" s="62"/>
      <c r="Q987" s="62"/>
    </row>
    <row r="988">
      <c r="A988" s="62"/>
      <c r="E988" s="62"/>
      <c r="F988" s="62"/>
      <c r="G988" s="62"/>
      <c r="H988" s="62"/>
      <c r="I988" s="62"/>
      <c r="J988" s="62"/>
      <c r="K988" s="62"/>
      <c r="L988" s="62"/>
      <c r="M988" s="62"/>
      <c r="N988" s="62"/>
      <c r="O988" s="62"/>
      <c r="P988" s="62"/>
      <c r="Q988" s="62"/>
    </row>
    <row r="989">
      <c r="A989" s="62"/>
      <c r="E989" s="62"/>
      <c r="F989" s="62"/>
      <c r="G989" s="62"/>
      <c r="H989" s="62"/>
      <c r="I989" s="62"/>
      <c r="J989" s="62"/>
      <c r="K989" s="62"/>
      <c r="L989" s="62"/>
      <c r="M989" s="62"/>
      <c r="N989" s="62"/>
      <c r="O989" s="62"/>
      <c r="P989" s="62"/>
      <c r="Q989" s="62"/>
    </row>
    <row r="990">
      <c r="A990" s="62"/>
      <c r="E990" s="62"/>
      <c r="F990" s="62"/>
      <c r="G990" s="62"/>
      <c r="H990" s="62"/>
      <c r="I990" s="62"/>
      <c r="J990" s="62"/>
      <c r="K990" s="62"/>
      <c r="L990" s="62"/>
      <c r="M990" s="62"/>
      <c r="N990" s="62"/>
      <c r="O990" s="62"/>
      <c r="P990" s="62"/>
      <c r="Q990" s="62"/>
    </row>
    <row r="991">
      <c r="A991" s="62"/>
      <c r="E991" s="62"/>
      <c r="F991" s="62"/>
      <c r="G991" s="62"/>
      <c r="H991" s="62"/>
      <c r="I991" s="62"/>
      <c r="J991" s="62"/>
      <c r="K991" s="62"/>
      <c r="L991" s="62"/>
      <c r="M991" s="62"/>
      <c r="N991" s="62"/>
      <c r="O991" s="62"/>
      <c r="P991" s="62"/>
      <c r="Q991" s="62"/>
    </row>
    <row r="992">
      <c r="A992" s="62"/>
      <c r="E992" s="62"/>
      <c r="F992" s="62"/>
      <c r="G992" s="62"/>
      <c r="H992" s="62"/>
      <c r="I992" s="62"/>
      <c r="J992" s="62"/>
      <c r="K992" s="62"/>
      <c r="L992" s="62"/>
      <c r="M992" s="62"/>
      <c r="N992" s="62"/>
      <c r="O992" s="62"/>
      <c r="P992" s="62"/>
      <c r="Q992" s="62"/>
    </row>
    <row r="993">
      <c r="A993" s="62"/>
      <c r="E993" s="62"/>
      <c r="F993" s="62"/>
      <c r="G993" s="62"/>
      <c r="H993" s="62"/>
      <c r="I993" s="62"/>
      <c r="J993" s="62"/>
      <c r="K993" s="62"/>
      <c r="L993" s="62"/>
      <c r="M993" s="62"/>
      <c r="N993" s="62"/>
      <c r="O993" s="62"/>
      <c r="P993" s="62"/>
      <c r="Q993" s="62"/>
    </row>
    <row r="994">
      <c r="A994" s="62"/>
      <c r="E994" s="62"/>
      <c r="F994" s="62"/>
      <c r="G994" s="62"/>
      <c r="H994" s="62"/>
      <c r="I994" s="62"/>
      <c r="J994" s="62"/>
      <c r="K994" s="62"/>
      <c r="L994" s="62"/>
      <c r="M994" s="62"/>
      <c r="N994" s="62"/>
      <c r="O994" s="62"/>
      <c r="P994" s="62"/>
      <c r="Q994" s="62"/>
    </row>
    <row r="995">
      <c r="A995" s="62"/>
      <c r="E995" s="62"/>
      <c r="F995" s="62"/>
      <c r="G995" s="62"/>
      <c r="H995" s="62"/>
      <c r="I995" s="62"/>
      <c r="J995" s="62"/>
      <c r="K995" s="62"/>
      <c r="L995" s="62"/>
      <c r="M995" s="62"/>
      <c r="N995" s="62"/>
      <c r="O995" s="62"/>
      <c r="P995" s="62"/>
      <c r="Q995" s="62"/>
    </row>
    <row r="996">
      <c r="A996" s="62"/>
      <c r="E996" s="62"/>
      <c r="F996" s="62"/>
      <c r="G996" s="62"/>
      <c r="H996" s="62"/>
      <c r="I996" s="62"/>
      <c r="J996" s="62"/>
      <c r="K996" s="62"/>
      <c r="L996" s="62"/>
      <c r="M996" s="62"/>
      <c r="N996" s="62"/>
      <c r="O996" s="62"/>
      <c r="P996" s="62"/>
      <c r="Q996" s="62"/>
    </row>
    <row r="997">
      <c r="A997" s="62"/>
      <c r="E997" s="62"/>
      <c r="F997" s="62"/>
      <c r="G997" s="62"/>
      <c r="H997" s="62"/>
      <c r="I997" s="62"/>
      <c r="J997" s="62"/>
      <c r="K997" s="62"/>
      <c r="L997" s="62"/>
      <c r="M997" s="62"/>
      <c r="N997" s="62"/>
      <c r="O997" s="62"/>
      <c r="P997" s="62"/>
      <c r="Q997" s="62"/>
    </row>
    <row r="998">
      <c r="A998" s="62"/>
      <c r="E998" s="62"/>
      <c r="F998" s="62"/>
      <c r="G998" s="62"/>
      <c r="H998" s="62"/>
      <c r="I998" s="62"/>
      <c r="J998" s="62"/>
      <c r="K998" s="62"/>
      <c r="L998" s="62"/>
      <c r="M998" s="62"/>
      <c r="N998" s="62"/>
      <c r="O998" s="62"/>
      <c r="P998" s="62"/>
      <c r="Q998" s="62"/>
    </row>
    <row r="999">
      <c r="A999" s="62"/>
      <c r="E999" s="62"/>
      <c r="F999" s="62"/>
      <c r="G999" s="62"/>
      <c r="H999" s="62"/>
      <c r="I999" s="62"/>
      <c r="J999" s="62"/>
      <c r="K999" s="62"/>
      <c r="L999" s="62"/>
      <c r="M999" s="62"/>
      <c r="N999" s="62"/>
      <c r="O999" s="62"/>
      <c r="P999" s="62"/>
      <c r="Q999" s="62"/>
    </row>
    <row r="1000">
      <c r="A1000" s="62"/>
      <c r="E1000" s="62"/>
      <c r="F1000" s="62"/>
      <c r="G1000" s="62"/>
      <c r="H1000" s="62"/>
      <c r="I1000" s="62"/>
      <c r="J1000" s="62"/>
      <c r="K1000" s="62"/>
      <c r="L1000" s="62"/>
      <c r="M1000" s="62"/>
      <c r="N1000" s="62"/>
      <c r="O1000" s="62"/>
      <c r="P1000" s="62"/>
      <c r="Q1000" s="62"/>
    </row>
    <row r="1001">
      <c r="A1001" s="62"/>
      <c r="E1001" s="62"/>
      <c r="F1001" s="62"/>
      <c r="G1001" s="62"/>
      <c r="H1001" s="62"/>
      <c r="I1001" s="62"/>
      <c r="J1001" s="62"/>
      <c r="K1001" s="62"/>
      <c r="L1001" s="62"/>
      <c r="M1001" s="62"/>
      <c r="N1001" s="62"/>
      <c r="O1001" s="62"/>
      <c r="P1001" s="62"/>
      <c r="Q1001" s="6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3" t="str">
        <f>contacts!B1</f>
        <v>First Name</v>
      </c>
      <c r="B1" s="11"/>
    </row>
    <row r="2">
      <c r="A2" s="63" t="str">
        <f>contacts!C1</f>
        <v>Middle Name</v>
      </c>
      <c r="B2" s="11"/>
    </row>
    <row r="3">
      <c r="A3" s="63" t="str">
        <f>contacts!D1</f>
        <v>Last Name</v>
      </c>
      <c r="B3" s="11"/>
      <c r="F3" s="64" t="s">
        <v>55</v>
      </c>
    </row>
    <row r="4">
      <c r="A4" s="63" t="str">
        <f>contacts!AR1</f>
        <v>Company</v>
      </c>
      <c r="B4" s="11"/>
    </row>
    <row r="5">
      <c r="A5" s="63" t="str">
        <f>contacts!AZ1</f>
        <v>Business Street</v>
      </c>
      <c r="B5" s="11"/>
    </row>
    <row r="6">
      <c r="A6" s="63" t="str">
        <f>contacts!BD1</f>
        <v>Business City</v>
      </c>
      <c r="B6" s="11"/>
    </row>
    <row r="7">
      <c r="A7" s="63" t="str">
        <f>contacts!BE1</f>
        <v>Business State</v>
      </c>
      <c r="B7" s="11"/>
    </row>
    <row r="8">
      <c r="A8" s="63" t="str">
        <f>contacts!BF1</f>
        <v>Business Postal Code</v>
      </c>
      <c r="B8" s="11"/>
    </row>
    <row r="9">
      <c r="A9" s="63" t="str">
        <f>contacts!P1</f>
        <v>E-mail Address</v>
      </c>
      <c r="B9" s="11"/>
    </row>
    <row r="10">
      <c r="A10" s="63" t="str">
        <f>contacts!AN1</f>
        <v>Business Phone</v>
      </c>
      <c r="B10" s="11"/>
    </row>
    <row r="11">
      <c r="A11" s="63" t="str">
        <f>contacts!AP1</f>
        <v>Business Fax</v>
      </c>
      <c r="B11" s="11"/>
    </row>
    <row r="12">
      <c r="A12" s="63" t="str">
        <f>contacts!Z1</f>
        <v>Home Street</v>
      </c>
      <c r="B12" s="11"/>
    </row>
    <row r="13">
      <c r="A13" s="63" t="str">
        <f>contacts!AD1</f>
        <v>Home City</v>
      </c>
      <c r="B13" s="11"/>
    </row>
    <row r="14">
      <c r="A14" s="63" t="str">
        <f>contacts!AE1</f>
        <v>Home State</v>
      </c>
      <c r="B14" s="11"/>
    </row>
    <row r="15">
      <c r="A15" s="63" t="str">
        <f>contacts!AF1</f>
        <v>Home Postal Code</v>
      </c>
      <c r="B15" s="11"/>
    </row>
    <row r="16">
      <c r="A16" s="63" t="str">
        <f>contacts!BK1</f>
        <v>Other Street</v>
      </c>
      <c r="B16" s="11"/>
    </row>
    <row r="17">
      <c r="A17" s="63" t="str">
        <f>contacts!BO1</f>
        <v>Other City</v>
      </c>
      <c r="B17" s="11"/>
    </row>
    <row r="18">
      <c r="A18" s="63" t="str">
        <f>contacts!BP1</f>
        <v>Other State</v>
      </c>
      <c r="B18" s="11"/>
    </row>
    <row r="19">
      <c r="A19" s="63" t="str">
        <f>contacts!BQ1</f>
        <v>Other Postal Code</v>
      </c>
      <c r="B19" s="11"/>
    </row>
    <row r="20">
      <c r="A20" s="63" t="str">
        <f>contacts!E1</f>
        <v>Title</v>
      </c>
      <c r="B20" s="11"/>
    </row>
    <row r="21">
      <c r="A21" s="63" t="str">
        <f>contacts!T1</f>
        <v>Home Phone</v>
      </c>
      <c r="B21" s="11"/>
    </row>
    <row r="22">
      <c r="A22" s="63" t="str">
        <f>contacts!V1</f>
        <v>Mobile Phone</v>
      </c>
      <c r="B22" s="11"/>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3"/>
    </row>
    <row r="84">
      <c r="A84" s="63"/>
    </row>
    <row r="85">
      <c r="A85" s="63"/>
    </row>
    <row r="86">
      <c r="A86" s="63"/>
    </row>
    <row r="87">
      <c r="A87" s="63"/>
    </row>
    <row r="88">
      <c r="A88" s="63"/>
    </row>
    <row r="89">
      <c r="A89" s="63"/>
    </row>
    <row r="90">
      <c r="A90" s="63"/>
    </row>
    <row r="91">
      <c r="A91" s="63"/>
    </row>
    <row r="92">
      <c r="A92" s="63"/>
    </row>
    <row r="93">
      <c r="A93" s="63"/>
    </row>
    <row r="94">
      <c r="A94" s="63"/>
    </row>
    <row r="95">
      <c r="A95" s="63"/>
    </row>
    <row r="96">
      <c r="A96" s="63"/>
    </row>
    <row r="97">
      <c r="A97" s="63"/>
    </row>
    <row r="98">
      <c r="A98" s="63"/>
    </row>
    <row r="99">
      <c r="A99" s="63"/>
    </row>
    <row r="100">
      <c r="A100" s="63"/>
    </row>
    <row r="101">
      <c r="A101" s="63"/>
    </row>
    <row r="102">
      <c r="A102" s="63"/>
    </row>
    <row r="103">
      <c r="A103" s="63"/>
    </row>
    <row r="104">
      <c r="A104" s="63"/>
    </row>
    <row r="105">
      <c r="A105" s="63"/>
    </row>
    <row r="106">
      <c r="A106" s="63"/>
    </row>
    <row r="107">
      <c r="A107" s="63"/>
    </row>
    <row r="108">
      <c r="A108" s="63"/>
    </row>
    <row r="109">
      <c r="A109" s="63"/>
    </row>
    <row r="110">
      <c r="A110" s="63"/>
    </row>
    <row r="111">
      <c r="A111" s="63"/>
    </row>
    <row r="112">
      <c r="A112" s="63"/>
    </row>
    <row r="113">
      <c r="A113" s="63"/>
    </row>
    <row r="114">
      <c r="A114" s="63"/>
    </row>
    <row r="115">
      <c r="A115" s="63"/>
    </row>
    <row r="116">
      <c r="A116" s="63"/>
    </row>
    <row r="117">
      <c r="A117" s="63"/>
    </row>
    <row r="118">
      <c r="A118" s="63"/>
    </row>
    <row r="119">
      <c r="A119" s="63"/>
    </row>
    <row r="120">
      <c r="A120" s="63"/>
    </row>
    <row r="121">
      <c r="A121" s="63"/>
    </row>
    <row r="122">
      <c r="A122" s="63"/>
    </row>
    <row r="123">
      <c r="A123" s="63"/>
    </row>
    <row r="124">
      <c r="A124" s="63"/>
    </row>
    <row r="125">
      <c r="A125" s="63"/>
    </row>
    <row r="126">
      <c r="A126" s="63"/>
    </row>
    <row r="127">
      <c r="A127" s="63"/>
    </row>
    <row r="128">
      <c r="A128" s="63"/>
    </row>
    <row r="129">
      <c r="A129" s="63"/>
    </row>
    <row r="130">
      <c r="A130" s="63"/>
    </row>
    <row r="131">
      <c r="A131" s="63"/>
    </row>
    <row r="132">
      <c r="A132" s="63"/>
    </row>
    <row r="133">
      <c r="A133" s="63"/>
    </row>
    <row r="134">
      <c r="A134" s="63"/>
    </row>
    <row r="135">
      <c r="A135" s="63"/>
    </row>
    <row r="136">
      <c r="A136" s="63"/>
    </row>
    <row r="137">
      <c r="A137" s="63"/>
    </row>
    <row r="138">
      <c r="A138" s="63"/>
    </row>
    <row r="139">
      <c r="A139" s="63"/>
    </row>
    <row r="140">
      <c r="A140" s="63"/>
    </row>
    <row r="141">
      <c r="A141" s="63"/>
    </row>
    <row r="142">
      <c r="A142" s="63"/>
    </row>
    <row r="143">
      <c r="A143" s="63"/>
    </row>
    <row r="144">
      <c r="A144" s="63"/>
    </row>
    <row r="145">
      <c r="A145" s="63"/>
    </row>
    <row r="146">
      <c r="A146" s="63"/>
    </row>
    <row r="147">
      <c r="A147" s="63"/>
    </row>
    <row r="148">
      <c r="A148" s="63"/>
    </row>
    <row r="149">
      <c r="A149" s="63"/>
    </row>
    <row r="150">
      <c r="A150" s="63"/>
    </row>
    <row r="151">
      <c r="A151" s="63"/>
    </row>
    <row r="152">
      <c r="A152" s="63"/>
    </row>
    <row r="153">
      <c r="A153" s="63"/>
    </row>
    <row r="154">
      <c r="A154" s="63"/>
    </row>
    <row r="155">
      <c r="A155" s="63"/>
    </row>
    <row r="156">
      <c r="A156" s="63"/>
    </row>
    <row r="157">
      <c r="A157" s="63"/>
    </row>
    <row r="158">
      <c r="A158" s="63"/>
    </row>
    <row r="159">
      <c r="A159" s="63"/>
    </row>
    <row r="160">
      <c r="A160" s="63"/>
    </row>
    <row r="161">
      <c r="A161" s="63"/>
    </row>
    <row r="162">
      <c r="A162" s="63"/>
    </row>
    <row r="163">
      <c r="A163" s="63"/>
    </row>
    <row r="164">
      <c r="A164" s="63"/>
    </row>
    <row r="165">
      <c r="A165" s="63"/>
    </row>
    <row r="166">
      <c r="A166" s="63"/>
    </row>
    <row r="167">
      <c r="A167" s="63"/>
    </row>
    <row r="168">
      <c r="A168" s="63"/>
    </row>
    <row r="169">
      <c r="A169" s="63"/>
    </row>
    <row r="170">
      <c r="A170" s="63"/>
    </row>
    <row r="171">
      <c r="A171" s="63"/>
    </row>
    <row r="172">
      <c r="A172" s="63"/>
    </row>
    <row r="173">
      <c r="A173" s="63"/>
    </row>
    <row r="174">
      <c r="A174" s="63"/>
    </row>
    <row r="175">
      <c r="A175" s="63"/>
    </row>
    <row r="176">
      <c r="A176" s="63"/>
    </row>
    <row r="177">
      <c r="A177" s="63"/>
    </row>
    <row r="178">
      <c r="A178" s="63"/>
    </row>
    <row r="179">
      <c r="A179" s="63"/>
    </row>
    <row r="180">
      <c r="A180" s="63"/>
    </row>
    <row r="181">
      <c r="A181" s="63"/>
    </row>
    <row r="182">
      <c r="A182" s="63"/>
    </row>
    <row r="183">
      <c r="A183" s="63"/>
    </row>
    <row r="184">
      <c r="A184" s="63"/>
    </row>
    <row r="185">
      <c r="A185" s="63"/>
    </row>
    <row r="186">
      <c r="A186" s="63"/>
    </row>
    <row r="187">
      <c r="A187" s="63"/>
    </row>
    <row r="188">
      <c r="A188" s="63"/>
    </row>
    <row r="189">
      <c r="A189" s="63"/>
    </row>
    <row r="190">
      <c r="A190" s="63"/>
    </row>
    <row r="191">
      <c r="A191" s="63"/>
    </row>
    <row r="192">
      <c r="A192" s="63"/>
    </row>
    <row r="193">
      <c r="A193" s="63"/>
    </row>
    <row r="194">
      <c r="A194" s="63"/>
    </row>
    <row r="195">
      <c r="A195" s="63"/>
    </row>
    <row r="196">
      <c r="A196" s="63"/>
    </row>
    <row r="197">
      <c r="A197" s="63"/>
    </row>
    <row r="198">
      <c r="A198" s="63"/>
    </row>
    <row r="199">
      <c r="A199" s="63"/>
    </row>
    <row r="200">
      <c r="A200" s="63"/>
    </row>
    <row r="201">
      <c r="A201" s="63"/>
    </row>
    <row r="202">
      <c r="A202" s="63"/>
    </row>
    <row r="203">
      <c r="A203" s="63"/>
    </row>
    <row r="204">
      <c r="A204" s="63"/>
    </row>
    <row r="205">
      <c r="A205" s="63"/>
    </row>
    <row r="206">
      <c r="A206" s="63"/>
    </row>
    <row r="207">
      <c r="A207" s="63"/>
    </row>
    <row r="208">
      <c r="A208" s="63"/>
    </row>
    <row r="209">
      <c r="A209" s="63"/>
    </row>
    <row r="210">
      <c r="A210" s="63"/>
    </row>
    <row r="211">
      <c r="A211" s="63"/>
    </row>
    <row r="212">
      <c r="A212" s="63"/>
    </row>
    <row r="213">
      <c r="A213" s="63"/>
    </row>
    <row r="214">
      <c r="A214" s="63"/>
    </row>
    <row r="215">
      <c r="A215" s="63"/>
    </row>
    <row r="216">
      <c r="A216" s="63"/>
    </row>
    <row r="217">
      <c r="A217" s="63"/>
    </row>
    <row r="218">
      <c r="A218" s="63"/>
    </row>
    <row r="219">
      <c r="A219" s="63"/>
    </row>
    <row r="220">
      <c r="A220" s="63"/>
    </row>
    <row r="221">
      <c r="A221" s="63"/>
    </row>
    <row r="222">
      <c r="A222" s="63"/>
    </row>
    <row r="223">
      <c r="A223" s="63"/>
    </row>
    <row r="224">
      <c r="A224" s="63"/>
    </row>
    <row r="225">
      <c r="A225" s="63"/>
    </row>
    <row r="226">
      <c r="A226" s="63"/>
    </row>
    <row r="227">
      <c r="A227" s="63"/>
    </row>
    <row r="228">
      <c r="A228" s="63"/>
    </row>
    <row r="229">
      <c r="A229" s="63"/>
    </row>
    <row r="230">
      <c r="A230" s="63"/>
    </row>
    <row r="231">
      <c r="A231" s="63"/>
    </row>
    <row r="232">
      <c r="A232" s="63"/>
    </row>
    <row r="233">
      <c r="A233" s="63"/>
    </row>
    <row r="234">
      <c r="A234" s="63"/>
    </row>
    <row r="235">
      <c r="A235" s="63"/>
    </row>
    <row r="236">
      <c r="A236" s="63"/>
    </row>
    <row r="237">
      <c r="A237" s="63"/>
    </row>
    <row r="238">
      <c r="A238" s="63"/>
    </row>
    <row r="239">
      <c r="A239" s="63"/>
    </row>
    <row r="240">
      <c r="A240" s="63"/>
    </row>
    <row r="241">
      <c r="A241" s="63"/>
    </row>
    <row r="242">
      <c r="A242" s="63"/>
    </row>
    <row r="243">
      <c r="A243" s="63"/>
    </row>
    <row r="244">
      <c r="A244" s="63"/>
    </row>
    <row r="245">
      <c r="A245" s="63"/>
    </row>
    <row r="246">
      <c r="A246" s="63"/>
    </row>
    <row r="247">
      <c r="A247" s="63"/>
    </row>
    <row r="248">
      <c r="A248" s="63"/>
    </row>
    <row r="249">
      <c r="A249" s="63"/>
    </row>
    <row r="250">
      <c r="A250" s="63"/>
    </row>
    <row r="251">
      <c r="A251" s="63"/>
    </row>
    <row r="252">
      <c r="A252" s="63"/>
    </row>
    <row r="253">
      <c r="A253" s="63"/>
    </row>
    <row r="254">
      <c r="A254" s="63"/>
    </row>
    <row r="255">
      <c r="A255" s="63"/>
    </row>
    <row r="256">
      <c r="A256" s="63"/>
    </row>
    <row r="257">
      <c r="A257" s="63"/>
    </row>
    <row r="258">
      <c r="A258" s="63"/>
    </row>
    <row r="259">
      <c r="A259" s="63"/>
    </row>
    <row r="260">
      <c r="A260" s="63"/>
    </row>
    <row r="261">
      <c r="A261" s="63"/>
    </row>
    <row r="262">
      <c r="A262" s="63"/>
    </row>
    <row r="263">
      <c r="A263" s="63"/>
    </row>
    <row r="264">
      <c r="A264" s="63"/>
    </row>
    <row r="265">
      <c r="A265" s="63"/>
    </row>
    <row r="266">
      <c r="A266" s="63"/>
    </row>
    <row r="267">
      <c r="A267" s="63"/>
    </row>
    <row r="268">
      <c r="A268" s="63"/>
    </row>
    <row r="269">
      <c r="A269" s="63"/>
    </row>
    <row r="270">
      <c r="A270" s="63"/>
    </row>
    <row r="271">
      <c r="A271" s="63"/>
    </row>
    <row r="272">
      <c r="A272" s="63"/>
    </row>
    <row r="273">
      <c r="A273" s="63"/>
    </row>
    <row r="274">
      <c r="A274" s="63"/>
    </row>
    <row r="275">
      <c r="A275" s="63"/>
    </row>
    <row r="276">
      <c r="A276" s="63"/>
    </row>
    <row r="277">
      <c r="A277" s="63"/>
    </row>
    <row r="278">
      <c r="A278" s="63"/>
    </row>
    <row r="279">
      <c r="A279" s="63"/>
    </row>
    <row r="280">
      <c r="A280" s="63"/>
    </row>
    <row r="281">
      <c r="A281" s="63"/>
    </row>
    <row r="282">
      <c r="A282" s="63"/>
    </row>
    <row r="283">
      <c r="A283" s="63"/>
    </row>
    <row r="284">
      <c r="A284" s="63"/>
    </row>
    <row r="285">
      <c r="A285" s="63"/>
    </row>
    <row r="286">
      <c r="A286" s="63"/>
    </row>
    <row r="287">
      <c r="A287" s="63"/>
    </row>
    <row r="288">
      <c r="A288" s="63"/>
    </row>
    <row r="289">
      <c r="A289" s="63"/>
    </row>
    <row r="290">
      <c r="A290" s="63"/>
    </row>
    <row r="291">
      <c r="A291" s="63"/>
    </row>
    <row r="292">
      <c r="A292" s="63"/>
    </row>
    <row r="293">
      <c r="A293" s="63"/>
    </row>
    <row r="294">
      <c r="A294" s="63"/>
    </row>
    <row r="295">
      <c r="A295" s="63"/>
    </row>
    <row r="296">
      <c r="A296" s="63"/>
    </row>
    <row r="297">
      <c r="A297" s="63"/>
    </row>
    <row r="298">
      <c r="A298" s="63"/>
    </row>
    <row r="299">
      <c r="A299" s="63"/>
    </row>
    <row r="300">
      <c r="A300" s="63"/>
    </row>
    <row r="301">
      <c r="A301" s="63"/>
    </row>
    <row r="302">
      <c r="A302" s="63"/>
    </row>
    <row r="303">
      <c r="A303" s="63"/>
    </row>
    <row r="304">
      <c r="A304" s="63"/>
    </row>
    <row r="305">
      <c r="A305" s="63"/>
    </row>
    <row r="306">
      <c r="A306" s="63"/>
    </row>
    <row r="307">
      <c r="A307" s="63"/>
    </row>
    <row r="308">
      <c r="A308" s="63"/>
    </row>
    <row r="309">
      <c r="A309" s="63"/>
    </row>
    <row r="310">
      <c r="A310" s="63"/>
    </row>
    <row r="311">
      <c r="A311" s="63"/>
    </row>
    <row r="312">
      <c r="A312" s="63"/>
    </row>
    <row r="313">
      <c r="A313" s="63"/>
    </row>
    <row r="314">
      <c r="A314" s="63"/>
    </row>
    <row r="315">
      <c r="A315" s="63"/>
    </row>
    <row r="316">
      <c r="A316" s="63"/>
    </row>
    <row r="317">
      <c r="A317" s="63"/>
    </row>
    <row r="318">
      <c r="A318" s="63"/>
    </row>
    <row r="319">
      <c r="A319" s="63"/>
    </row>
    <row r="320">
      <c r="A320" s="63"/>
    </row>
    <row r="321">
      <c r="A321" s="63"/>
    </row>
    <row r="322">
      <c r="A322" s="63"/>
    </row>
    <row r="323">
      <c r="A323" s="63"/>
    </row>
    <row r="324">
      <c r="A324" s="63"/>
    </row>
    <row r="325">
      <c r="A325" s="63"/>
    </row>
    <row r="326">
      <c r="A326" s="63"/>
    </row>
    <row r="327">
      <c r="A327" s="63"/>
    </row>
    <row r="328">
      <c r="A328" s="63"/>
    </row>
    <row r="329">
      <c r="A329" s="63"/>
    </row>
    <row r="330">
      <c r="A330" s="63"/>
    </row>
    <row r="331">
      <c r="A331" s="63"/>
    </row>
    <row r="332">
      <c r="A332" s="63"/>
    </row>
    <row r="333">
      <c r="A333" s="63"/>
    </row>
    <row r="334">
      <c r="A334" s="63"/>
    </row>
    <row r="335">
      <c r="A335" s="63"/>
    </row>
    <row r="336">
      <c r="A336" s="63"/>
    </row>
    <row r="337">
      <c r="A337" s="63"/>
    </row>
    <row r="338">
      <c r="A338" s="63"/>
    </row>
    <row r="339">
      <c r="A339" s="63"/>
    </row>
    <row r="340">
      <c r="A340" s="63"/>
    </row>
    <row r="341">
      <c r="A341" s="63"/>
    </row>
    <row r="342">
      <c r="A342" s="63"/>
    </row>
    <row r="343">
      <c r="A343" s="63"/>
    </row>
    <row r="344">
      <c r="A344" s="63"/>
    </row>
    <row r="345">
      <c r="A345" s="63"/>
    </row>
    <row r="346">
      <c r="A346" s="63"/>
    </row>
    <row r="347">
      <c r="A347" s="63"/>
    </row>
    <row r="348">
      <c r="A348" s="63"/>
    </row>
    <row r="349">
      <c r="A349" s="63"/>
    </row>
    <row r="350">
      <c r="A350" s="63"/>
    </row>
    <row r="351">
      <c r="A351" s="63"/>
    </row>
    <row r="352">
      <c r="A352" s="63"/>
    </row>
    <row r="353">
      <c r="A353" s="63"/>
    </row>
    <row r="354">
      <c r="A354" s="63"/>
    </row>
    <row r="355">
      <c r="A355" s="63"/>
    </row>
    <row r="356">
      <c r="A356" s="63"/>
    </row>
    <row r="357">
      <c r="A357" s="63"/>
    </row>
    <row r="358">
      <c r="A358" s="63"/>
    </row>
    <row r="359">
      <c r="A359" s="63"/>
    </row>
    <row r="360">
      <c r="A360" s="63"/>
    </row>
    <row r="361">
      <c r="A361" s="63"/>
    </row>
    <row r="362">
      <c r="A362" s="63"/>
    </row>
    <row r="363">
      <c r="A363" s="63"/>
    </row>
    <row r="364">
      <c r="A364" s="63"/>
    </row>
    <row r="365">
      <c r="A365" s="63"/>
    </row>
    <row r="366">
      <c r="A366" s="63"/>
    </row>
    <row r="367">
      <c r="A367" s="63"/>
    </row>
    <row r="368">
      <c r="A368" s="63"/>
    </row>
    <row r="369">
      <c r="A369" s="63"/>
    </row>
    <row r="370">
      <c r="A370" s="63"/>
    </row>
    <row r="371">
      <c r="A371" s="63"/>
    </row>
    <row r="372">
      <c r="A372" s="63"/>
    </row>
    <row r="373">
      <c r="A373" s="63"/>
    </row>
    <row r="374">
      <c r="A374" s="63"/>
    </row>
    <row r="375">
      <c r="A375" s="63"/>
    </row>
    <row r="376">
      <c r="A376" s="63"/>
    </row>
    <row r="377">
      <c r="A377" s="63"/>
    </row>
    <row r="378">
      <c r="A378" s="63"/>
    </row>
    <row r="379">
      <c r="A379" s="63"/>
    </row>
    <row r="380">
      <c r="A380" s="63"/>
    </row>
    <row r="381">
      <c r="A381" s="63"/>
    </row>
    <row r="382">
      <c r="A382" s="63"/>
    </row>
    <row r="383">
      <c r="A383" s="63"/>
    </row>
    <row r="384">
      <c r="A384" s="63"/>
    </row>
    <row r="385">
      <c r="A385" s="63"/>
    </row>
    <row r="386">
      <c r="A386" s="63"/>
    </row>
    <row r="387">
      <c r="A387" s="63"/>
    </row>
    <row r="388">
      <c r="A388" s="63"/>
    </row>
    <row r="389">
      <c r="A389" s="63"/>
    </row>
    <row r="390">
      <c r="A390" s="63"/>
    </row>
    <row r="391">
      <c r="A391" s="63"/>
    </row>
    <row r="392">
      <c r="A392" s="63"/>
    </row>
    <row r="393">
      <c r="A393" s="63"/>
    </row>
    <row r="394">
      <c r="A394" s="63"/>
    </row>
    <row r="395">
      <c r="A395" s="63"/>
    </row>
    <row r="396">
      <c r="A396" s="63"/>
    </row>
    <row r="397">
      <c r="A397" s="63"/>
    </row>
    <row r="398">
      <c r="A398" s="63"/>
    </row>
    <row r="399">
      <c r="A399" s="63"/>
    </row>
    <row r="400">
      <c r="A400" s="63"/>
    </row>
    <row r="401">
      <c r="A401" s="63"/>
    </row>
    <row r="402">
      <c r="A402" s="63"/>
    </row>
    <row r="403">
      <c r="A403" s="63"/>
    </row>
    <row r="404">
      <c r="A404" s="63"/>
    </row>
    <row r="405">
      <c r="A405" s="63"/>
    </row>
    <row r="406">
      <c r="A406" s="63"/>
    </row>
    <row r="407">
      <c r="A407" s="63"/>
    </row>
    <row r="408">
      <c r="A408" s="63"/>
    </row>
    <row r="409">
      <c r="A409" s="63"/>
    </row>
    <row r="410">
      <c r="A410" s="63"/>
    </row>
    <row r="411">
      <c r="A411" s="63"/>
    </row>
    <row r="412">
      <c r="A412" s="63"/>
    </row>
    <row r="413">
      <c r="A413" s="63"/>
    </row>
    <row r="414">
      <c r="A414" s="63"/>
    </row>
    <row r="415">
      <c r="A415" s="63"/>
    </row>
    <row r="416">
      <c r="A416" s="63"/>
    </row>
    <row r="417">
      <c r="A417" s="63"/>
    </row>
    <row r="418">
      <c r="A418" s="63"/>
    </row>
    <row r="419">
      <c r="A419" s="63"/>
    </row>
    <row r="420">
      <c r="A420" s="63"/>
    </row>
    <row r="421">
      <c r="A421" s="63"/>
    </row>
    <row r="422">
      <c r="A422" s="63"/>
    </row>
    <row r="423">
      <c r="A423" s="63"/>
    </row>
    <row r="424">
      <c r="A424" s="63"/>
    </row>
    <row r="425">
      <c r="A425" s="63"/>
    </row>
    <row r="426">
      <c r="A426" s="63"/>
    </row>
    <row r="427">
      <c r="A427" s="63"/>
    </row>
    <row r="428">
      <c r="A428" s="63"/>
    </row>
    <row r="429">
      <c r="A429" s="63"/>
    </row>
    <row r="430">
      <c r="A430" s="63"/>
    </row>
    <row r="431">
      <c r="A431" s="63"/>
    </row>
    <row r="432">
      <c r="A432" s="63"/>
    </row>
    <row r="433">
      <c r="A433" s="63"/>
    </row>
    <row r="434">
      <c r="A434" s="63"/>
    </row>
    <row r="435">
      <c r="A435" s="63"/>
    </row>
    <row r="436">
      <c r="A436" s="63"/>
    </row>
    <row r="437">
      <c r="A437" s="63"/>
    </row>
    <row r="438">
      <c r="A438" s="63"/>
    </row>
    <row r="439">
      <c r="A439" s="63"/>
    </row>
    <row r="440">
      <c r="A440" s="63"/>
    </row>
    <row r="441">
      <c r="A441" s="63"/>
    </row>
    <row r="442">
      <c r="A442" s="63"/>
    </row>
    <row r="443">
      <c r="A443" s="63"/>
    </row>
    <row r="444">
      <c r="A444" s="63"/>
    </row>
    <row r="445">
      <c r="A445" s="63"/>
    </row>
    <row r="446">
      <c r="A446" s="63"/>
    </row>
    <row r="447">
      <c r="A447" s="63"/>
    </row>
    <row r="448">
      <c r="A448" s="63"/>
    </row>
    <row r="449">
      <c r="A449" s="63"/>
    </row>
    <row r="450">
      <c r="A450" s="63"/>
    </row>
    <row r="451">
      <c r="A451" s="63"/>
    </row>
    <row r="452">
      <c r="A452" s="63"/>
    </row>
    <row r="453">
      <c r="A453" s="63"/>
    </row>
    <row r="454">
      <c r="A454" s="63"/>
    </row>
    <row r="455">
      <c r="A455" s="63"/>
    </row>
    <row r="456">
      <c r="A456" s="63"/>
    </row>
    <row r="457">
      <c r="A457" s="63"/>
    </row>
    <row r="458">
      <c r="A458" s="63"/>
    </row>
    <row r="459">
      <c r="A459" s="63"/>
    </row>
    <row r="460">
      <c r="A460" s="63"/>
    </row>
    <row r="461">
      <c r="A461" s="63"/>
    </row>
    <row r="462">
      <c r="A462" s="63"/>
    </row>
    <row r="463">
      <c r="A463" s="63"/>
    </row>
    <row r="464">
      <c r="A464" s="63"/>
    </row>
    <row r="465">
      <c r="A465" s="63"/>
    </row>
    <row r="466">
      <c r="A466" s="63"/>
    </row>
    <row r="467">
      <c r="A467" s="63"/>
    </row>
    <row r="468">
      <c r="A468" s="63"/>
    </row>
    <row r="469">
      <c r="A469" s="63"/>
    </row>
    <row r="470">
      <c r="A470" s="63"/>
    </row>
    <row r="471">
      <c r="A471" s="63"/>
    </row>
    <row r="472">
      <c r="A472" s="63"/>
    </row>
    <row r="473">
      <c r="A473" s="63"/>
    </row>
    <row r="474">
      <c r="A474" s="63"/>
    </row>
    <row r="475">
      <c r="A475" s="63"/>
    </row>
    <row r="476">
      <c r="A476" s="63"/>
    </row>
    <row r="477">
      <c r="A477" s="63"/>
    </row>
    <row r="478">
      <c r="A478" s="63"/>
    </row>
    <row r="479">
      <c r="A479" s="63"/>
    </row>
    <row r="480">
      <c r="A480" s="63"/>
    </row>
    <row r="481">
      <c r="A481" s="63"/>
    </row>
    <row r="482">
      <c r="A482" s="63"/>
    </row>
    <row r="483">
      <c r="A483" s="63"/>
    </row>
    <row r="484">
      <c r="A484" s="63"/>
    </row>
    <row r="485">
      <c r="A485" s="63"/>
    </row>
    <row r="486">
      <c r="A486" s="63"/>
    </row>
    <row r="487">
      <c r="A487" s="63"/>
    </row>
    <row r="488">
      <c r="A488" s="63"/>
    </row>
    <row r="489">
      <c r="A489" s="63"/>
    </row>
    <row r="490">
      <c r="A490" s="63"/>
    </row>
    <row r="491">
      <c r="A491" s="63"/>
    </row>
    <row r="492">
      <c r="A492" s="63"/>
    </row>
    <row r="493">
      <c r="A493" s="63"/>
    </row>
    <row r="494">
      <c r="A494" s="63"/>
    </row>
    <row r="495">
      <c r="A495" s="63"/>
    </row>
    <row r="496">
      <c r="A496" s="63"/>
    </row>
    <row r="497">
      <c r="A497" s="63"/>
    </row>
    <row r="498">
      <c r="A498" s="63"/>
    </row>
    <row r="499">
      <c r="A499" s="63"/>
    </row>
    <row r="500">
      <c r="A500" s="63"/>
    </row>
    <row r="501">
      <c r="A501" s="63"/>
    </row>
    <row r="502">
      <c r="A502" s="63"/>
    </row>
    <row r="503">
      <c r="A503" s="63"/>
    </row>
    <row r="504">
      <c r="A504" s="63"/>
    </row>
    <row r="505">
      <c r="A505" s="63"/>
    </row>
    <row r="506">
      <c r="A506" s="63"/>
    </row>
    <row r="507">
      <c r="A507" s="63"/>
    </row>
    <row r="508">
      <c r="A508" s="63"/>
    </row>
    <row r="509">
      <c r="A509" s="63"/>
    </row>
    <row r="510">
      <c r="A510" s="63"/>
    </row>
    <row r="511">
      <c r="A511" s="63"/>
    </row>
    <row r="512">
      <c r="A512" s="63"/>
    </row>
    <row r="513">
      <c r="A513" s="63"/>
    </row>
    <row r="514">
      <c r="A514" s="63"/>
    </row>
    <row r="515">
      <c r="A515" s="63"/>
    </row>
    <row r="516">
      <c r="A516" s="63"/>
    </row>
    <row r="517">
      <c r="A517" s="63"/>
    </row>
    <row r="518">
      <c r="A518" s="63"/>
    </row>
    <row r="519">
      <c r="A519" s="63"/>
    </row>
    <row r="520">
      <c r="A520" s="63"/>
    </row>
    <row r="521">
      <c r="A521" s="63"/>
    </row>
    <row r="522">
      <c r="A522" s="63"/>
    </row>
    <row r="523">
      <c r="A523" s="63"/>
    </row>
    <row r="524">
      <c r="A524" s="63"/>
    </row>
    <row r="525">
      <c r="A525" s="63"/>
    </row>
    <row r="526">
      <c r="A526" s="63"/>
    </row>
    <row r="527">
      <c r="A527" s="63"/>
    </row>
    <row r="528">
      <c r="A528" s="63"/>
    </row>
    <row r="529">
      <c r="A529" s="63"/>
    </row>
    <row r="530">
      <c r="A530" s="63"/>
    </row>
    <row r="531">
      <c r="A531" s="63"/>
    </row>
    <row r="532">
      <c r="A532" s="63"/>
    </row>
    <row r="533">
      <c r="A533" s="63"/>
    </row>
    <row r="534">
      <c r="A534" s="63"/>
    </row>
    <row r="535">
      <c r="A535" s="63"/>
    </row>
    <row r="536">
      <c r="A536" s="63"/>
    </row>
    <row r="537">
      <c r="A537" s="63"/>
    </row>
    <row r="538">
      <c r="A538" s="63"/>
    </row>
    <row r="539">
      <c r="A539" s="63"/>
    </row>
    <row r="540">
      <c r="A540" s="63"/>
    </row>
    <row r="541">
      <c r="A541" s="63"/>
    </row>
    <row r="542">
      <c r="A542" s="63"/>
    </row>
    <row r="543">
      <c r="A543" s="63"/>
    </row>
    <row r="544">
      <c r="A544" s="63"/>
    </row>
    <row r="545">
      <c r="A545" s="63"/>
    </row>
    <row r="546">
      <c r="A546" s="63"/>
    </row>
    <row r="547">
      <c r="A547" s="63"/>
    </row>
    <row r="548">
      <c r="A548" s="63"/>
    </row>
    <row r="549">
      <c r="A549" s="63"/>
    </row>
    <row r="550">
      <c r="A550" s="63"/>
    </row>
    <row r="551">
      <c r="A551" s="63"/>
    </row>
    <row r="552">
      <c r="A552" s="63"/>
    </row>
    <row r="553">
      <c r="A553" s="63"/>
    </row>
    <row r="554">
      <c r="A554" s="63"/>
    </row>
    <row r="555">
      <c r="A555" s="63"/>
    </row>
    <row r="556">
      <c r="A556" s="63"/>
    </row>
    <row r="557">
      <c r="A557" s="63"/>
    </row>
    <row r="558">
      <c r="A558" s="63"/>
    </row>
    <row r="559">
      <c r="A559" s="63"/>
    </row>
    <row r="560">
      <c r="A560" s="63"/>
    </row>
    <row r="561">
      <c r="A561" s="63"/>
    </row>
    <row r="562">
      <c r="A562" s="63"/>
    </row>
    <row r="563">
      <c r="A563" s="63"/>
    </row>
    <row r="564">
      <c r="A564" s="63"/>
    </row>
    <row r="565">
      <c r="A565" s="63"/>
    </row>
    <row r="566">
      <c r="A566" s="63"/>
    </row>
    <row r="567">
      <c r="A567" s="63"/>
    </row>
    <row r="568">
      <c r="A568" s="63"/>
    </row>
    <row r="569">
      <c r="A569" s="63"/>
    </row>
    <row r="570">
      <c r="A570" s="63"/>
    </row>
    <row r="571">
      <c r="A571" s="63"/>
    </row>
    <row r="572">
      <c r="A572" s="63"/>
    </row>
    <row r="573">
      <c r="A573" s="63"/>
    </row>
    <row r="574">
      <c r="A574" s="63"/>
    </row>
    <row r="575">
      <c r="A575" s="63"/>
    </row>
    <row r="576">
      <c r="A576" s="63"/>
    </row>
    <row r="577">
      <c r="A577" s="63"/>
    </row>
    <row r="578">
      <c r="A578" s="63"/>
    </row>
    <row r="579">
      <c r="A579" s="63"/>
    </row>
    <row r="580">
      <c r="A580" s="63"/>
    </row>
    <row r="581">
      <c r="A581" s="63"/>
    </row>
    <row r="582">
      <c r="A582" s="63"/>
    </row>
    <row r="583">
      <c r="A583" s="63"/>
    </row>
    <row r="584">
      <c r="A584" s="63"/>
    </row>
    <row r="585">
      <c r="A585" s="63"/>
    </row>
    <row r="586">
      <c r="A586" s="63"/>
    </row>
    <row r="587">
      <c r="A587" s="63"/>
    </row>
    <row r="588">
      <c r="A588" s="63"/>
    </row>
    <row r="589">
      <c r="A589" s="63"/>
    </row>
    <row r="590">
      <c r="A590" s="63"/>
    </row>
    <row r="591">
      <c r="A591" s="63"/>
    </row>
    <row r="592">
      <c r="A592" s="63"/>
    </row>
    <row r="593">
      <c r="A593" s="63"/>
    </row>
    <row r="594">
      <c r="A594" s="63"/>
    </row>
    <row r="595">
      <c r="A595" s="63"/>
    </row>
    <row r="596">
      <c r="A596" s="63"/>
    </row>
    <row r="597">
      <c r="A597" s="63"/>
    </row>
    <row r="598">
      <c r="A598" s="63"/>
    </row>
    <row r="599">
      <c r="A599" s="63"/>
    </row>
    <row r="600">
      <c r="A600" s="63"/>
    </row>
    <row r="601">
      <c r="A601" s="63"/>
    </row>
    <row r="602">
      <c r="A602" s="63"/>
    </row>
    <row r="603">
      <c r="A603" s="63"/>
    </row>
    <row r="604">
      <c r="A604" s="63"/>
    </row>
    <row r="605">
      <c r="A605" s="63"/>
    </row>
    <row r="606">
      <c r="A606" s="63"/>
    </row>
    <row r="607">
      <c r="A607" s="63"/>
    </row>
    <row r="608">
      <c r="A608" s="63"/>
    </row>
    <row r="609">
      <c r="A609" s="63"/>
    </row>
    <row r="610">
      <c r="A610" s="63"/>
    </row>
    <row r="611">
      <c r="A611" s="63"/>
    </row>
    <row r="612">
      <c r="A612" s="63"/>
    </row>
    <row r="613">
      <c r="A613" s="63"/>
    </row>
    <row r="614">
      <c r="A614" s="63"/>
    </row>
    <row r="615">
      <c r="A615" s="63"/>
    </row>
    <row r="616">
      <c r="A616" s="63"/>
    </row>
    <row r="617">
      <c r="A617" s="63"/>
    </row>
    <row r="618">
      <c r="A618" s="63"/>
    </row>
    <row r="619">
      <c r="A619" s="63"/>
    </row>
    <row r="620">
      <c r="A620" s="63"/>
    </row>
    <row r="621">
      <c r="A621" s="63"/>
    </row>
    <row r="622">
      <c r="A622" s="63"/>
    </row>
    <row r="623">
      <c r="A623" s="63"/>
    </row>
    <row r="624">
      <c r="A624" s="63"/>
    </row>
    <row r="625">
      <c r="A625" s="63"/>
    </row>
    <row r="626">
      <c r="A626" s="63"/>
    </row>
    <row r="627">
      <c r="A627" s="63"/>
    </row>
    <row r="628">
      <c r="A628" s="63"/>
    </row>
    <row r="629">
      <c r="A629" s="63"/>
    </row>
    <row r="630">
      <c r="A630" s="63"/>
    </row>
    <row r="631">
      <c r="A631" s="63"/>
    </row>
    <row r="632">
      <c r="A632" s="63"/>
    </row>
    <row r="633">
      <c r="A633" s="63"/>
    </row>
    <row r="634">
      <c r="A634" s="63"/>
    </row>
    <row r="635">
      <c r="A635" s="63"/>
    </row>
    <row r="636">
      <c r="A636" s="63"/>
    </row>
    <row r="637">
      <c r="A637" s="63"/>
    </row>
    <row r="638">
      <c r="A638" s="63"/>
    </row>
    <row r="639">
      <c r="A639" s="63"/>
    </row>
    <row r="640">
      <c r="A640" s="63"/>
    </row>
    <row r="641">
      <c r="A641" s="63"/>
    </row>
    <row r="642">
      <c r="A642" s="63"/>
    </row>
    <row r="643">
      <c r="A643" s="63"/>
    </row>
    <row r="644">
      <c r="A644" s="63"/>
    </row>
    <row r="645">
      <c r="A645" s="63"/>
    </row>
    <row r="646">
      <c r="A646" s="63"/>
    </row>
    <row r="647">
      <c r="A647" s="63"/>
    </row>
    <row r="648">
      <c r="A648" s="63"/>
    </row>
    <row r="649">
      <c r="A649" s="63"/>
    </row>
    <row r="650">
      <c r="A650" s="63"/>
    </row>
    <row r="651">
      <c r="A651" s="63"/>
    </row>
    <row r="652">
      <c r="A652" s="63"/>
    </row>
    <row r="653">
      <c r="A653" s="63"/>
    </row>
    <row r="654">
      <c r="A654" s="63"/>
    </row>
    <row r="655">
      <c r="A655" s="63"/>
    </row>
    <row r="656">
      <c r="A656" s="63"/>
    </row>
    <row r="657">
      <c r="A657" s="63"/>
    </row>
    <row r="658">
      <c r="A658" s="63"/>
    </row>
    <row r="659">
      <c r="A659" s="63"/>
    </row>
    <row r="660">
      <c r="A660" s="63"/>
    </row>
    <row r="661">
      <c r="A661" s="63"/>
    </row>
    <row r="662">
      <c r="A662" s="63"/>
    </row>
    <row r="663">
      <c r="A663" s="63"/>
    </row>
    <row r="664">
      <c r="A664" s="63"/>
    </row>
    <row r="665">
      <c r="A665" s="63"/>
    </row>
    <row r="666">
      <c r="A666" s="63"/>
    </row>
    <row r="667">
      <c r="A667" s="63"/>
    </row>
    <row r="668">
      <c r="A668" s="63"/>
    </row>
    <row r="669">
      <c r="A669" s="63"/>
    </row>
    <row r="670">
      <c r="A670" s="63"/>
    </row>
    <row r="671">
      <c r="A671" s="63"/>
    </row>
    <row r="672">
      <c r="A672" s="63"/>
    </row>
    <row r="673">
      <c r="A673" s="63"/>
    </row>
    <row r="674">
      <c r="A674" s="63"/>
    </row>
    <row r="675">
      <c r="A675" s="63"/>
    </row>
    <row r="676">
      <c r="A676" s="63"/>
    </row>
    <row r="677">
      <c r="A677" s="63"/>
    </row>
    <row r="678">
      <c r="A678" s="63"/>
    </row>
    <row r="679">
      <c r="A679" s="63"/>
    </row>
    <row r="680">
      <c r="A680" s="63"/>
    </row>
    <row r="681">
      <c r="A681" s="63"/>
    </row>
    <row r="682">
      <c r="A682" s="63"/>
    </row>
    <row r="683">
      <c r="A683" s="63"/>
    </row>
    <row r="684">
      <c r="A684" s="63"/>
    </row>
    <row r="685">
      <c r="A685" s="63"/>
    </row>
    <row r="686">
      <c r="A686" s="63"/>
    </row>
    <row r="687">
      <c r="A687" s="63"/>
    </row>
    <row r="688">
      <c r="A688" s="63"/>
    </row>
    <row r="689">
      <c r="A689" s="63"/>
    </row>
    <row r="690">
      <c r="A690" s="63"/>
    </row>
    <row r="691">
      <c r="A691" s="63"/>
    </row>
    <row r="692">
      <c r="A692" s="63"/>
    </row>
    <row r="693">
      <c r="A693" s="63"/>
    </row>
    <row r="694">
      <c r="A694" s="63"/>
    </row>
    <row r="695">
      <c r="A695" s="63"/>
    </row>
    <row r="696">
      <c r="A696" s="63"/>
    </row>
    <row r="697">
      <c r="A697" s="63"/>
    </row>
    <row r="698">
      <c r="A698" s="63"/>
    </row>
    <row r="699">
      <c r="A699" s="63"/>
    </row>
    <row r="700">
      <c r="A700" s="63"/>
    </row>
    <row r="701">
      <c r="A701" s="63"/>
    </row>
    <row r="702">
      <c r="A702" s="63"/>
    </row>
    <row r="703">
      <c r="A703" s="63"/>
    </row>
    <row r="704">
      <c r="A704" s="63"/>
    </row>
    <row r="705">
      <c r="A705" s="63"/>
    </row>
    <row r="706">
      <c r="A706" s="63"/>
    </row>
    <row r="707">
      <c r="A707" s="63"/>
    </row>
    <row r="708">
      <c r="A708" s="63"/>
    </row>
    <row r="709">
      <c r="A709" s="63"/>
    </row>
    <row r="710">
      <c r="A710" s="63"/>
    </row>
    <row r="711">
      <c r="A711" s="63"/>
    </row>
    <row r="712">
      <c r="A712" s="63"/>
    </row>
    <row r="713">
      <c r="A713" s="63"/>
    </row>
    <row r="714">
      <c r="A714" s="63"/>
    </row>
    <row r="715">
      <c r="A715" s="63"/>
    </row>
    <row r="716">
      <c r="A716" s="63"/>
    </row>
    <row r="717">
      <c r="A717" s="63"/>
    </row>
    <row r="718">
      <c r="A718" s="63"/>
    </row>
    <row r="719">
      <c r="A719" s="63"/>
    </row>
    <row r="720">
      <c r="A720" s="63"/>
    </row>
    <row r="721">
      <c r="A721" s="63"/>
    </row>
    <row r="722">
      <c r="A722" s="63"/>
    </row>
    <row r="723">
      <c r="A723" s="63"/>
    </row>
    <row r="724">
      <c r="A724" s="63"/>
    </row>
    <row r="725">
      <c r="A725" s="63"/>
    </row>
    <row r="726">
      <c r="A726" s="63"/>
    </row>
    <row r="727">
      <c r="A727" s="63"/>
    </row>
    <row r="728">
      <c r="A728" s="63"/>
    </row>
    <row r="729">
      <c r="A729" s="63"/>
    </row>
    <row r="730">
      <c r="A730" s="63"/>
    </row>
    <row r="731">
      <c r="A731" s="63"/>
    </row>
    <row r="732">
      <c r="A732" s="63"/>
    </row>
    <row r="733">
      <c r="A733" s="63"/>
    </row>
    <row r="734">
      <c r="A734" s="63"/>
    </row>
    <row r="735">
      <c r="A735" s="63"/>
    </row>
    <row r="736">
      <c r="A736" s="63"/>
    </row>
    <row r="737">
      <c r="A737" s="63"/>
    </row>
    <row r="738">
      <c r="A738" s="63"/>
    </row>
    <row r="739">
      <c r="A739" s="63"/>
    </row>
    <row r="740">
      <c r="A740" s="63"/>
    </row>
    <row r="741">
      <c r="A741" s="63"/>
    </row>
    <row r="742">
      <c r="A742" s="63"/>
    </row>
    <row r="743">
      <c r="A743" s="63"/>
    </row>
    <row r="744">
      <c r="A744" s="63"/>
    </row>
    <row r="745">
      <c r="A745" s="63"/>
    </row>
    <row r="746">
      <c r="A746" s="63"/>
    </row>
    <row r="747">
      <c r="A747" s="63"/>
    </row>
    <row r="748">
      <c r="A748" s="63"/>
    </row>
    <row r="749">
      <c r="A749" s="63"/>
    </row>
    <row r="750">
      <c r="A750" s="63"/>
    </row>
    <row r="751">
      <c r="A751" s="63"/>
    </row>
    <row r="752">
      <c r="A752" s="63"/>
    </row>
    <row r="753">
      <c r="A753" s="63"/>
    </row>
    <row r="754">
      <c r="A754" s="63"/>
    </row>
    <row r="755">
      <c r="A755" s="63"/>
    </row>
    <row r="756">
      <c r="A756" s="63"/>
    </row>
    <row r="757">
      <c r="A757" s="63"/>
    </row>
    <row r="758">
      <c r="A758" s="63"/>
    </row>
    <row r="759">
      <c r="A759" s="63"/>
    </row>
    <row r="760">
      <c r="A760" s="63"/>
    </row>
    <row r="761">
      <c r="A761" s="63"/>
    </row>
    <row r="762">
      <c r="A762" s="63"/>
    </row>
    <row r="763">
      <c r="A763" s="63"/>
    </row>
    <row r="764">
      <c r="A764" s="63"/>
    </row>
    <row r="765">
      <c r="A765" s="63"/>
    </row>
    <row r="766">
      <c r="A766" s="63"/>
    </row>
    <row r="767">
      <c r="A767" s="63"/>
    </row>
    <row r="768">
      <c r="A768" s="63"/>
    </row>
    <row r="769">
      <c r="A769" s="63"/>
    </row>
    <row r="770">
      <c r="A770" s="63"/>
    </row>
    <row r="771">
      <c r="A771" s="63"/>
    </row>
    <row r="772">
      <c r="A772" s="63"/>
    </row>
    <row r="773">
      <c r="A773" s="63"/>
    </row>
    <row r="774">
      <c r="A774" s="63"/>
    </row>
    <row r="775">
      <c r="A775" s="63"/>
    </row>
    <row r="776">
      <c r="A776" s="63"/>
    </row>
    <row r="777">
      <c r="A777" s="63"/>
    </row>
    <row r="778">
      <c r="A778" s="63"/>
    </row>
    <row r="779">
      <c r="A779" s="63"/>
    </row>
    <row r="780">
      <c r="A780" s="63"/>
    </row>
    <row r="781">
      <c r="A781" s="63"/>
    </row>
    <row r="782">
      <c r="A782" s="63"/>
    </row>
    <row r="783">
      <c r="A783" s="63"/>
    </row>
    <row r="784">
      <c r="A784" s="63"/>
    </row>
    <row r="785">
      <c r="A785" s="63"/>
    </row>
    <row r="786">
      <c r="A786" s="63"/>
    </row>
    <row r="787">
      <c r="A787" s="63"/>
    </row>
    <row r="788">
      <c r="A788" s="63"/>
    </row>
    <row r="789">
      <c r="A789" s="63"/>
    </row>
    <row r="790">
      <c r="A790" s="63"/>
    </row>
    <row r="791">
      <c r="A791" s="63"/>
    </row>
    <row r="792">
      <c r="A792" s="63"/>
    </row>
    <row r="793">
      <c r="A793" s="63"/>
    </row>
    <row r="794">
      <c r="A794" s="63"/>
    </row>
    <row r="795">
      <c r="A795" s="63"/>
    </row>
    <row r="796">
      <c r="A796" s="63"/>
    </row>
    <row r="797">
      <c r="A797" s="63"/>
    </row>
    <row r="798">
      <c r="A798" s="63"/>
    </row>
    <row r="799">
      <c r="A799" s="63"/>
    </row>
    <row r="800">
      <c r="A800" s="63"/>
    </row>
    <row r="801">
      <c r="A801" s="63"/>
    </row>
    <row r="802">
      <c r="A802" s="63"/>
    </row>
    <row r="803">
      <c r="A803" s="63"/>
    </row>
    <row r="804">
      <c r="A804" s="63"/>
    </row>
    <row r="805">
      <c r="A805" s="63"/>
    </row>
    <row r="806">
      <c r="A806" s="63"/>
    </row>
    <row r="807">
      <c r="A807" s="63"/>
    </row>
    <row r="808">
      <c r="A808" s="63"/>
    </row>
    <row r="809">
      <c r="A809" s="63"/>
    </row>
    <row r="810">
      <c r="A810" s="63"/>
    </row>
    <row r="811">
      <c r="A811" s="63"/>
    </row>
    <row r="812">
      <c r="A812" s="63"/>
    </row>
    <row r="813">
      <c r="A813" s="63"/>
    </row>
    <row r="814">
      <c r="A814" s="63"/>
    </row>
    <row r="815">
      <c r="A815" s="63"/>
    </row>
    <row r="816">
      <c r="A816" s="63"/>
    </row>
    <row r="817">
      <c r="A817" s="63"/>
    </row>
    <row r="818">
      <c r="A818" s="63"/>
    </row>
    <row r="819">
      <c r="A819" s="63"/>
    </row>
    <row r="820">
      <c r="A820" s="63"/>
    </row>
    <row r="821">
      <c r="A821" s="63"/>
    </row>
    <row r="822">
      <c r="A822" s="63"/>
    </row>
    <row r="823">
      <c r="A823" s="63"/>
    </row>
    <row r="824">
      <c r="A824" s="63"/>
    </row>
    <row r="825">
      <c r="A825" s="63"/>
    </row>
    <row r="826">
      <c r="A826" s="63"/>
    </row>
    <row r="827">
      <c r="A827" s="63"/>
    </row>
    <row r="828">
      <c r="A828" s="63"/>
    </row>
    <row r="829">
      <c r="A829" s="63"/>
    </row>
    <row r="830">
      <c r="A830" s="63"/>
    </row>
    <row r="831">
      <c r="A831" s="63"/>
    </row>
    <row r="832">
      <c r="A832" s="63"/>
    </row>
    <row r="833">
      <c r="A833" s="63"/>
    </row>
    <row r="834">
      <c r="A834" s="63"/>
    </row>
    <row r="835">
      <c r="A835" s="63"/>
    </row>
    <row r="836">
      <c r="A836" s="63"/>
    </row>
    <row r="837">
      <c r="A837" s="63"/>
    </row>
    <row r="838">
      <c r="A838" s="63"/>
    </row>
    <row r="839">
      <c r="A839" s="63"/>
    </row>
    <row r="840">
      <c r="A840" s="63"/>
    </row>
    <row r="841">
      <c r="A841" s="63"/>
    </row>
    <row r="842">
      <c r="A842" s="63"/>
    </row>
    <row r="843">
      <c r="A843" s="63"/>
    </row>
    <row r="844">
      <c r="A844" s="63"/>
    </row>
    <row r="845">
      <c r="A845" s="63"/>
    </row>
    <row r="846">
      <c r="A846" s="63"/>
    </row>
    <row r="847">
      <c r="A847" s="63"/>
    </row>
    <row r="848">
      <c r="A848" s="63"/>
    </row>
    <row r="849">
      <c r="A849" s="63"/>
    </row>
    <row r="850">
      <c r="A850" s="63"/>
    </row>
    <row r="851">
      <c r="A851" s="63"/>
    </row>
    <row r="852">
      <c r="A852" s="63"/>
    </row>
    <row r="853">
      <c r="A853" s="63"/>
    </row>
    <row r="854">
      <c r="A854" s="63"/>
    </row>
    <row r="855">
      <c r="A855" s="63"/>
    </row>
    <row r="856">
      <c r="A856" s="63"/>
    </row>
    <row r="857">
      <c r="A857" s="63"/>
    </row>
    <row r="858">
      <c r="A858" s="63"/>
    </row>
    <row r="859">
      <c r="A859" s="63"/>
    </row>
    <row r="860">
      <c r="A860" s="63"/>
    </row>
    <row r="861">
      <c r="A861" s="63"/>
    </row>
    <row r="862">
      <c r="A862" s="63"/>
    </row>
    <row r="863">
      <c r="A863" s="63"/>
    </row>
    <row r="864">
      <c r="A864" s="63"/>
    </row>
    <row r="865">
      <c r="A865" s="63"/>
    </row>
    <row r="866">
      <c r="A866" s="63"/>
    </row>
    <row r="867">
      <c r="A867" s="63"/>
    </row>
    <row r="868">
      <c r="A868" s="63"/>
    </row>
    <row r="869">
      <c r="A869" s="63"/>
    </row>
    <row r="870">
      <c r="A870" s="63"/>
    </row>
    <row r="871">
      <c r="A871" s="63"/>
    </row>
    <row r="872">
      <c r="A872" s="63"/>
    </row>
    <row r="873">
      <c r="A873" s="63"/>
    </row>
    <row r="874">
      <c r="A874" s="63"/>
    </row>
    <row r="875">
      <c r="A875" s="63"/>
    </row>
    <row r="876">
      <c r="A876" s="63"/>
    </row>
    <row r="877">
      <c r="A877" s="63"/>
    </row>
    <row r="878">
      <c r="A878" s="63"/>
    </row>
    <row r="879">
      <c r="A879" s="63"/>
    </row>
    <row r="880">
      <c r="A880" s="63"/>
    </row>
    <row r="881">
      <c r="A881" s="63"/>
    </row>
    <row r="882">
      <c r="A882" s="63"/>
    </row>
    <row r="883">
      <c r="A883" s="63"/>
    </row>
    <row r="884">
      <c r="A884" s="63"/>
    </row>
    <row r="885">
      <c r="A885" s="63"/>
    </row>
    <row r="886">
      <c r="A886" s="63"/>
    </row>
    <row r="887">
      <c r="A887" s="63"/>
    </row>
    <row r="888">
      <c r="A888" s="63"/>
    </row>
    <row r="889">
      <c r="A889" s="63"/>
    </row>
    <row r="890">
      <c r="A890" s="63"/>
    </row>
    <row r="891">
      <c r="A891" s="63"/>
    </row>
    <row r="892">
      <c r="A892" s="63"/>
    </row>
    <row r="893">
      <c r="A893" s="63"/>
    </row>
    <row r="894">
      <c r="A894" s="63"/>
    </row>
    <row r="895">
      <c r="A895" s="63"/>
    </row>
    <row r="896">
      <c r="A896" s="63"/>
    </row>
    <row r="897">
      <c r="A897" s="63"/>
    </row>
    <row r="898">
      <c r="A898" s="63"/>
    </row>
    <row r="899">
      <c r="A899" s="63"/>
    </row>
    <row r="900">
      <c r="A900" s="63"/>
    </row>
    <row r="901">
      <c r="A901" s="63"/>
    </row>
    <row r="902">
      <c r="A902" s="63"/>
    </row>
    <row r="903">
      <c r="A903" s="63"/>
    </row>
    <row r="904">
      <c r="A904" s="63"/>
    </row>
    <row r="905">
      <c r="A905" s="63"/>
    </row>
    <row r="906">
      <c r="A906" s="63"/>
    </row>
    <row r="907">
      <c r="A907" s="63"/>
    </row>
    <row r="908">
      <c r="A908" s="63"/>
    </row>
    <row r="909">
      <c r="A909" s="63"/>
    </row>
    <row r="910">
      <c r="A910" s="63"/>
    </row>
    <row r="911">
      <c r="A911" s="63"/>
    </row>
    <row r="912">
      <c r="A912" s="63"/>
    </row>
    <row r="913">
      <c r="A913" s="63"/>
    </row>
    <row r="914">
      <c r="A914" s="63"/>
    </row>
    <row r="915">
      <c r="A915" s="63"/>
    </row>
    <row r="916">
      <c r="A916" s="63"/>
    </row>
    <row r="917">
      <c r="A917" s="63"/>
    </row>
    <row r="918">
      <c r="A918" s="63"/>
    </row>
    <row r="919">
      <c r="A919" s="63"/>
    </row>
    <row r="920">
      <c r="A920" s="63"/>
    </row>
    <row r="921">
      <c r="A921" s="63"/>
    </row>
    <row r="922">
      <c r="A922" s="63"/>
    </row>
    <row r="923">
      <c r="A923" s="63"/>
    </row>
    <row r="924">
      <c r="A924" s="63"/>
    </row>
    <row r="925">
      <c r="A925" s="63"/>
    </row>
    <row r="926">
      <c r="A926" s="63"/>
    </row>
    <row r="927">
      <c r="A927" s="63"/>
    </row>
    <row r="928">
      <c r="A928" s="63"/>
    </row>
    <row r="929">
      <c r="A929" s="63"/>
    </row>
    <row r="930">
      <c r="A930" s="63"/>
    </row>
    <row r="931">
      <c r="A931" s="63"/>
    </row>
    <row r="932">
      <c r="A932" s="63"/>
    </row>
    <row r="933">
      <c r="A933" s="63"/>
    </row>
    <row r="934">
      <c r="A934" s="63"/>
    </row>
    <row r="935">
      <c r="A935" s="63"/>
    </row>
    <row r="936">
      <c r="A936" s="63"/>
    </row>
    <row r="937">
      <c r="A937" s="63"/>
    </row>
    <row r="938">
      <c r="A938" s="63"/>
    </row>
    <row r="939">
      <c r="A939" s="63"/>
    </row>
    <row r="940">
      <c r="A940" s="63"/>
    </row>
    <row r="941">
      <c r="A941" s="63"/>
    </row>
    <row r="942">
      <c r="A942" s="63"/>
    </row>
    <row r="943">
      <c r="A943" s="63"/>
    </row>
    <row r="944">
      <c r="A944" s="63"/>
    </row>
    <row r="945">
      <c r="A945" s="63"/>
    </row>
    <row r="946">
      <c r="A946" s="63"/>
    </row>
    <row r="947">
      <c r="A947" s="63"/>
    </row>
    <row r="948">
      <c r="A948" s="63"/>
    </row>
    <row r="949">
      <c r="A949" s="63"/>
    </row>
    <row r="950">
      <c r="A950" s="63"/>
    </row>
    <row r="951">
      <c r="A951" s="63"/>
    </row>
    <row r="952">
      <c r="A952" s="63"/>
    </row>
    <row r="953">
      <c r="A953" s="63"/>
    </row>
    <row r="954">
      <c r="A954" s="63"/>
    </row>
    <row r="955">
      <c r="A955" s="63"/>
    </row>
    <row r="956">
      <c r="A956" s="63"/>
    </row>
    <row r="957">
      <c r="A957" s="63"/>
    </row>
    <row r="958">
      <c r="A958" s="63"/>
    </row>
    <row r="959">
      <c r="A959" s="63"/>
    </row>
    <row r="960">
      <c r="A960" s="63"/>
    </row>
    <row r="961">
      <c r="A961" s="63"/>
    </row>
    <row r="962">
      <c r="A962" s="63"/>
    </row>
    <row r="963">
      <c r="A963" s="63"/>
    </row>
    <row r="964">
      <c r="A964" s="63"/>
    </row>
    <row r="965">
      <c r="A965" s="63"/>
    </row>
    <row r="966">
      <c r="A966" s="63"/>
    </row>
    <row r="967">
      <c r="A967" s="63"/>
    </row>
    <row r="968">
      <c r="A968" s="63"/>
    </row>
    <row r="969">
      <c r="A969" s="63"/>
    </row>
    <row r="970">
      <c r="A970" s="63"/>
    </row>
    <row r="971">
      <c r="A971" s="63"/>
    </row>
    <row r="972">
      <c r="A972" s="63"/>
    </row>
    <row r="973">
      <c r="A973" s="63"/>
    </row>
    <row r="974">
      <c r="A974" s="63"/>
    </row>
    <row r="975">
      <c r="A975" s="63"/>
    </row>
    <row r="976">
      <c r="A976" s="63"/>
    </row>
    <row r="977">
      <c r="A977" s="63"/>
    </row>
    <row r="978">
      <c r="A978" s="63"/>
    </row>
    <row r="979">
      <c r="A979" s="63"/>
    </row>
    <row r="980">
      <c r="A980" s="63"/>
    </row>
    <row r="981">
      <c r="A981" s="63"/>
    </row>
    <row r="982">
      <c r="A982" s="63"/>
    </row>
    <row r="983">
      <c r="A983" s="63"/>
    </row>
    <row r="984">
      <c r="A984" s="63"/>
    </row>
    <row r="985">
      <c r="A985" s="63"/>
    </row>
    <row r="986">
      <c r="A986" s="63"/>
    </row>
    <row r="987">
      <c r="A987" s="63"/>
    </row>
    <row r="988">
      <c r="A988" s="63"/>
    </row>
    <row r="989">
      <c r="A989" s="63"/>
    </row>
    <row r="990">
      <c r="A990" s="63"/>
    </row>
    <row r="991">
      <c r="A991" s="63"/>
    </row>
    <row r="992">
      <c r="A992" s="63"/>
    </row>
    <row r="993">
      <c r="A993" s="63"/>
    </row>
    <row r="994">
      <c r="A994" s="63"/>
    </row>
    <row r="995">
      <c r="A995" s="63"/>
    </row>
    <row r="996">
      <c r="A996" s="63"/>
    </row>
    <row r="997">
      <c r="A997" s="63"/>
    </row>
    <row r="998">
      <c r="A998" s="63"/>
    </row>
    <row r="999">
      <c r="A999" s="63"/>
    </row>
    <row r="1000">
      <c r="A1000" s="63"/>
    </row>
  </sheetData>
  <mergeCells count="1">
    <mergeCell ref="F3:J1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t="str">
        <f t="shared" ref="A1:A1000" si="1">CONCATENATE(B1," ",C1," ",D1)</f>
        <v>First Name Middle Name Last Name</v>
      </c>
      <c r="B1" s="35" t="s">
        <v>56</v>
      </c>
      <c r="C1" s="18" t="s">
        <v>57</v>
      </c>
      <c r="D1" s="18" t="s">
        <v>58</v>
      </c>
      <c r="E1" s="18" t="s">
        <v>59</v>
      </c>
      <c r="P1" s="18" t="s">
        <v>60</v>
      </c>
      <c r="T1" s="18" t="s">
        <v>61</v>
      </c>
      <c r="V1" s="18" t="s">
        <v>62</v>
      </c>
      <c r="Z1" s="18" t="s">
        <v>63</v>
      </c>
      <c r="AA1" s="18"/>
      <c r="AB1" s="18"/>
      <c r="AC1" s="18"/>
      <c r="AD1" s="18" t="s">
        <v>64</v>
      </c>
      <c r="AE1" s="18" t="s">
        <v>65</v>
      </c>
      <c r="AF1" s="18" t="s">
        <v>66</v>
      </c>
      <c r="AG1" s="18"/>
      <c r="AH1" s="18"/>
      <c r="AI1" s="18"/>
      <c r="AJ1" s="18"/>
      <c r="AK1" s="18"/>
      <c r="AL1" s="18"/>
      <c r="AM1" s="18"/>
      <c r="AN1" s="18" t="s">
        <v>67</v>
      </c>
      <c r="AO1" s="18"/>
      <c r="AP1" s="18" t="s">
        <v>68</v>
      </c>
      <c r="AQ1" s="18"/>
      <c r="AR1" s="18" t="s">
        <v>69</v>
      </c>
      <c r="AS1" s="18"/>
      <c r="AT1" s="18"/>
      <c r="AU1" s="18"/>
      <c r="AV1" s="18"/>
      <c r="AW1" s="18"/>
      <c r="AX1" s="18"/>
      <c r="AY1" s="18"/>
      <c r="AZ1" s="18" t="s">
        <v>70</v>
      </c>
      <c r="BA1" s="18"/>
      <c r="BB1" s="18"/>
      <c r="BC1" s="18"/>
      <c r="BD1" s="18" t="s">
        <v>71</v>
      </c>
      <c r="BE1" s="18" t="s">
        <v>72</v>
      </c>
      <c r="BF1" s="18" t="s">
        <v>73</v>
      </c>
      <c r="BG1" s="18"/>
      <c r="BH1" s="18"/>
      <c r="BI1" s="18"/>
      <c r="BJ1" s="18"/>
      <c r="BK1" s="18" t="s">
        <v>74</v>
      </c>
      <c r="BL1" s="18"/>
      <c r="BM1" s="18"/>
      <c r="BN1" s="18"/>
      <c r="BO1" s="18" t="s">
        <v>75</v>
      </c>
      <c r="BP1" s="18" t="s">
        <v>76</v>
      </c>
      <c r="BQ1" s="18" t="s">
        <v>77</v>
      </c>
      <c r="BR1" s="18"/>
      <c r="BS1" s="18"/>
      <c r="BT1" s="18"/>
      <c r="BU1" s="18"/>
      <c r="BV1" s="18"/>
      <c r="BW1" s="18"/>
      <c r="BX1" s="18"/>
      <c r="BY1" s="18"/>
      <c r="BZ1" s="18"/>
      <c r="CA1" s="18"/>
      <c r="CB1" s="18"/>
      <c r="CC1" s="18"/>
      <c r="CD1" s="18"/>
      <c r="CE1" s="18"/>
      <c r="CF1" s="18"/>
      <c r="CG1" s="18"/>
      <c r="CH1" s="18"/>
      <c r="CI1" s="18"/>
      <c r="CJ1" s="18"/>
      <c r="CK1" s="18"/>
      <c r="CL1" s="18"/>
    </row>
    <row r="2">
      <c r="A2" s="65" t="str">
        <f t="shared" si="1"/>
        <v>John  Smith</v>
      </c>
      <c r="B2" s="66" t="s">
        <v>78</v>
      </c>
      <c r="C2" s="67"/>
      <c r="D2" s="65" t="s">
        <v>79</v>
      </c>
      <c r="E2" s="67"/>
      <c r="F2" s="67"/>
      <c r="G2" s="67"/>
      <c r="H2" s="67"/>
      <c r="I2" s="67"/>
      <c r="J2" s="67"/>
      <c r="K2" s="67"/>
      <c r="L2" s="67"/>
      <c r="M2" s="67"/>
      <c r="N2" s="67"/>
      <c r="O2" s="67"/>
      <c r="P2" s="68" t="s">
        <v>80</v>
      </c>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5" t="s">
        <v>81</v>
      </c>
      <c r="AS2" s="67"/>
      <c r="AT2" s="67"/>
      <c r="AU2" s="67"/>
      <c r="AV2" s="67"/>
      <c r="AW2" s="67"/>
      <c r="AX2" s="67"/>
      <c r="AY2" s="67"/>
      <c r="AZ2" s="65" t="s">
        <v>82</v>
      </c>
      <c r="BA2" s="67"/>
      <c r="BB2" s="67"/>
      <c r="BC2" s="67"/>
      <c r="BD2" s="65" t="s">
        <v>83</v>
      </c>
      <c r="BE2" s="65" t="s">
        <v>84</v>
      </c>
      <c r="BF2" s="69">
        <v>123456.0</v>
      </c>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c r="CK2" s="67"/>
      <c r="CL2" s="67"/>
    </row>
    <row r="3">
      <c r="A3" s="65" t="str">
        <f t="shared" si="1"/>
        <v>Jane  Doe</v>
      </c>
      <c r="B3" s="66" t="s">
        <v>85</v>
      </c>
      <c r="C3" s="67"/>
      <c r="D3" s="65" t="s">
        <v>86</v>
      </c>
      <c r="E3" s="67"/>
      <c r="F3" s="67"/>
      <c r="G3" s="67"/>
      <c r="H3" s="67"/>
      <c r="I3" s="67"/>
      <c r="J3" s="67"/>
      <c r="K3" s="67"/>
      <c r="L3" s="67"/>
      <c r="M3" s="67"/>
      <c r="N3" s="67"/>
      <c r="O3" s="67"/>
      <c r="P3" s="68" t="s">
        <v>87</v>
      </c>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5" t="s">
        <v>88</v>
      </c>
      <c r="AS3" s="67"/>
      <c r="AT3" s="67"/>
      <c r="AU3" s="67"/>
      <c r="AV3" s="67"/>
      <c r="AW3" s="67"/>
      <c r="AX3" s="67"/>
      <c r="AY3" s="67"/>
      <c r="AZ3" s="65" t="s">
        <v>89</v>
      </c>
      <c r="BA3" s="67"/>
      <c r="BB3" s="67"/>
      <c r="BC3" s="67"/>
      <c r="BD3" s="65" t="s">
        <v>90</v>
      </c>
      <c r="BE3" s="65" t="s">
        <v>91</v>
      </c>
      <c r="BF3" s="69">
        <v>56789.0</v>
      </c>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c r="CJ3" s="67"/>
      <c r="CK3" s="67"/>
      <c r="CL3" s="67"/>
    </row>
    <row r="4">
      <c r="A4" s="36" t="str">
        <f t="shared" si="1"/>
        <v>  </v>
      </c>
    </row>
    <row r="5">
      <c r="A5" s="36" t="str">
        <f t="shared" si="1"/>
        <v>  </v>
      </c>
    </row>
    <row r="6">
      <c r="A6" s="36" t="str">
        <f t="shared" si="1"/>
        <v>  </v>
      </c>
    </row>
    <row r="7">
      <c r="A7" s="36" t="str">
        <f t="shared" si="1"/>
        <v>  </v>
      </c>
    </row>
    <row r="8">
      <c r="A8" s="36" t="str">
        <f t="shared" si="1"/>
        <v>  </v>
      </c>
    </row>
    <row r="9">
      <c r="A9" s="36" t="str">
        <f t="shared" si="1"/>
        <v>  </v>
      </c>
    </row>
    <row r="10">
      <c r="A10" s="36" t="str">
        <f t="shared" si="1"/>
        <v>  </v>
      </c>
    </row>
    <row r="11">
      <c r="A11" s="36" t="str">
        <f t="shared" si="1"/>
        <v>  </v>
      </c>
    </row>
    <row r="12">
      <c r="A12" s="36" t="str">
        <f t="shared" si="1"/>
        <v>  </v>
      </c>
    </row>
    <row r="13">
      <c r="A13" s="36" t="str">
        <f t="shared" si="1"/>
        <v>  </v>
      </c>
    </row>
    <row r="14">
      <c r="A14" s="36" t="str">
        <f t="shared" si="1"/>
        <v>  </v>
      </c>
    </row>
    <row r="15">
      <c r="A15" s="36" t="str">
        <f t="shared" si="1"/>
        <v>  </v>
      </c>
    </row>
    <row r="16">
      <c r="A16" s="36" t="str">
        <f t="shared" si="1"/>
        <v>  </v>
      </c>
    </row>
    <row r="17">
      <c r="A17" s="36" t="str">
        <f t="shared" si="1"/>
        <v>  </v>
      </c>
    </row>
    <row r="18">
      <c r="A18" s="36" t="str">
        <f t="shared" si="1"/>
        <v>  </v>
      </c>
    </row>
    <row r="19">
      <c r="A19" s="36" t="str">
        <f t="shared" si="1"/>
        <v>  </v>
      </c>
    </row>
    <row r="20">
      <c r="A20" s="36" t="str">
        <f t="shared" si="1"/>
        <v>  </v>
      </c>
    </row>
    <row r="21">
      <c r="A21" s="36" t="str">
        <f t="shared" si="1"/>
        <v>  </v>
      </c>
    </row>
    <row r="22">
      <c r="A22" s="36" t="str">
        <f t="shared" si="1"/>
        <v>  </v>
      </c>
    </row>
    <row r="23">
      <c r="A23" s="36" t="str">
        <f t="shared" si="1"/>
        <v>  </v>
      </c>
    </row>
    <row r="24">
      <c r="A24" s="36" t="str">
        <f t="shared" si="1"/>
        <v>  </v>
      </c>
    </row>
    <row r="25">
      <c r="A25" s="36" t="str">
        <f t="shared" si="1"/>
        <v>  </v>
      </c>
    </row>
    <row r="26">
      <c r="A26" s="36" t="str">
        <f t="shared" si="1"/>
        <v>  </v>
      </c>
    </row>
    <row r="27">
      <c r="A27" s="36" t="str">
        <f t="shared" si="1"/>
        <v>  </v>
      </c>
    </row>
    <row r="28">
      <c r="A28" s="36" t="str">
        <f t="shared" si="1"/>
        <v>  </v>
      </c>
    </row>
    <row r="29">
      <c r="A29" s="36" t="str">
        <f t="shared" si="1"/>
        <v>  </v>
      </c>
    </row>
    <row r="30">
      <c r="A30" s="36" t="str">
        <f t="shared" si="1"/>
        <v>  </v>
      </c>
    </row>
    <row r="31">
      <c r="A31" s="36" t="str">
        <f t="shared" si="1"/>
        <v>  </v>
      </c>
    </row>
    <row r="32">
      <c r="A32" s="36" t="str">
        <f t="shared" si="1"/>
        <v>  </v>
      </c>
    </row>
    <row r="33">
      <c r="A33" s="36" t="str">
        <f t="shared" si="1"/>
        <v>  </v>
      </c>
    </row>
    <row r="34">
      <c r="A34" s="36" t="str">
        <f t="shared" si="1"/>
        <v>  </v>
      </c>
    </row>
    <row r="35">
      <c r="A35" s="36" t="str">
        <f t="shared" si="1"/>
        <v>  </v>
      </c>
    </row>
    <row r="36">
      <c r="A36" s="36" t="str">
        <f t="shared" si="1"/>
        <v>  </v>
      </c>
    </row>
    <row r="37">
      <c r="A37" s="36" t="str">
        <f t="shared" si="1"/>
        <v>  </v>
      </c>
    </row>
    <row r="38">
      <c r="A38" s="36" t="str">
        <f t="shared" si="1"/>
        <v>  </v>
      </c>
    </row>
    <row r="39">
      <c r="A39" s="36" t="str">
        <f t="shared" si="1"/>
        <v>  </v>
      </c>
    </row>
    <row r="40">
      <c r="A40" s="36" t="str">
        <f t="shared" si="1"/>
        <v>  </v>
      </c>
    </row>
    <row r="41">
      <c r="A41" s="36" t="str">
        <f t="shared" si="1"/>
        <v>  </v>
      </c>
    </row>
    <row r="42">
      <c r="A42" s="36" t="str">
        <f t="shared" si="1"/>
        <v>  </v>
      </c>
    </row>
    <row r="43">
      <c r="A43" s="36" t="str">
        <f t="shared" si="1"/>
        <v>  </v>
      </c>
    </row>
    <row r="44">
      <c r="A44" s="36" t="str">
        <f t="shared" si="1"/>
        <v>  </v>
      </c>
    </row>
    <row r="45">
      <c r="A45" s="36" t="str">
        <f t="shared" si="1"/>
        <v>  </v>
      </c>
    </row>
    <row r="46">
      <c r="A46" s="36" t="str">
        <f t="shared" si="1"/>
        <v>  </v>
      </c>
    </row>
    <row r="47">
      <c r="A47" s="36" t="str">
        <f t="shared" si="1"/>
        <v>  </v>
      </c>
    </row>
    <row r="48">
      <c r="A48" s="36" t="str">
        <f t="shared" si="1"/>
        <v>  </v>
      </c>
    </row>
    <row r="49">
      <c r="A49" s="36" t="str">
        <f t="shared" si="1"/>
        <v>  </v>
      </c>
    </row>
    <row r="50">
      <c r="A50" s="36" t="str">
        <f t="shared" si="1"/>
        <v>  </v>
      </c>
    </row>
    <row r="51">
      <c r="A51" s="36" t="str">
        <f t="shared" si="1"/>
        <v>  </v>
      </c>
    </row>
    <row r="52">
      <c r="A52" s="36" t="str">
        <f t="shared" si="1"/>
        <v>  </v>
      </c>
    </row>
    <row r="53">
      <c r="A53" s="36" t="str">
        <f t="shared" si="1"/>
        <v>  </v>
      </c>
    </row>
    <row r="54">
      <c r="A54" s="36" t="str">
        <f t="shared" si="1"/>
        <v>  </v>
      </c>
    </row>
    <row r="55">
      <c r="A55" s="36" t="str">
        <f t="shared" si="1"/>
        <v>  </v>
      </c>
    </row>
    <row r="56">
      <c r="A56" s="36" t="str">
        <f t="shared" si="1"/>
        <v>  </v>
      </c>
    </row>
    <row r="57">
      <c r="A57" s="36" t="str">
        <f t="shared" si="1"/>
        <v>  </v>
      </c>
    </row>
    <row r="58">
      <c r="A58" s="36" t="str">
        <f t="shared" si="1"/>
        <v>  </v>
      </c>
    </row>
    <row r="59">
      <c r="A59" s="36" t="str">
        <f t="shared" si="1"/>
        <v>  </v>
      </c>
    </row>
    <row r="60">
      <c r="A60" s="36" t="str">
        <f t="shared" si="1"/>
        <v>  </v>
      </c>
    </row>
    <row r="61">
      <c r="A61" s="36" t="str">
        <f t="shared" si="1"/>
        <v>  </v>
      </c>
    </row>
    <row r="62">
      <c r="A62" s="36" t="str">
        <f t="shared" si="1"/>
        <v>  </v>
      </c>
    </row>
    <row r="63">
      <c r="A63" s="36" t="str">
        <f t="shared" si="1"/>
        <v>  </v>
      </c>
    </row>
    <row r="64">
      <c r="A64" s="36" t="str">
        <f t="shared" si="1"/>
        <v>  </v>
      </c>
    </row>
    <row r="65">
      <c r="A65" s="36" t="str">
        <f t="shared" si="1"/>
        <v>  </v>
      </c>
    </row>
    <row r="66">
      <c r="A66" s="36" t="str">
        <f t="shared" si="1"/>
        <v>  </v>
      </c>
    </row>
    <row r="67">
      <c r="A67" s="36" t="str">
        <f t="shared" si="1"/>
        <v>  </v>
      </c>
    </row>
    <row r="68">
      <c r="A68" s="36" t="str">
        <f t="shared" si="1"/>
        <v>  </v>
      </c>
    </row>
    <row r="69">
      <c r="A69" s="36" t="str">
        <f t="shared" si="1"/>
        <v>  </v>
      </c>
    </row>
    <row r="70">
      <c r="A70" s="36" t="str">
        <f t="shared" si="1"/>
        <v>  </v>
      </c>
    </row>
    <row r="71">
      <c r="A71" s="36" t="str">
        <f t="shared" si="1"/>
        <v>  </v>
      </c>
    </row>
    <row r="72">
      <c r="A72" s="36" t="str">
        <f t="shared" si="1"/>
        <v>  </v>
      </c>
    </row>
    <row r="73">
      <c r="A73" s="36" t="str">
        <f t="shared" si="1"/>
        <v>  </v>
      </c>
    </row>
    <row r="74">
      <c r="A74" s="36" t="str">
        <f t="shared" si="1"/>
        <v>  </v>
      </c>
    </row>
    <row r="75">
      <c r="A75" s="36" t="str">
        <f t="shared" si="1"/>
        <v>  </v>
      </c>
    </row>
    <row r="76">
      <c r="A76" s="36" t="str">
        <f t="shared" si="1"/>
        <v>  </v>
      </c>
    </row>
    <row r="77">
      <c r="A77" s="36" t="str">
        <f t="shared" si="1"/>
        <v>  </v>
      </c>
    </row>
    <row r="78">
      <c r="A78" s="36" t="str">
        <f t="shared" si="1"/>
        <v>  </v>
      </c>
    </row>
    <row r="79">
      <c r="A79" s="36" t="str">
        <f t="shared" si="1"/>
        <v>  </v>
      </c>
    </row>
    <row r="80">
      <c r="A80" s="36" t="str">
        <f t="shared" si="1"/>
        <v>  </v>
      </c>
    </row>
    <row r="81">
      <c r="A81" s="36" t="str">
        <f t="shared" si="1"/>
        <v>  </v>
      </c>
    </row>
    <row r="82">
      <c r="A82" s="36" t="str">
        <f t="shared" si="1"/>
        <v>  </v>
      </c>
    </row>
    <row r="83">
      <c r="A83" s="36" t="str">
        <f t="shared" si="1"/>
        <v>  </v>
      </c>
    </row>
    <row r="84">
      <c r="A84" s="36" t="str">
        <f t="shared" si="1"/>
        <v>  </v>
      </c>
    </row>
    <row r="85">
      <c r="A85" s="36" t="str">
        <f t="shared" si="1"/>
        <v>  </v>
      </c>
    </row>
    <row r="86">
      <c r="A86" s="36" t="str">
        <f t="shared" si="1"/>
        <v>  </v>
      </c>
    </row>
    <row r="87">
      <c r="A87" s="36" t="str">
        <f t="shared" si="1"/>
        <v>  </v>
      </c>
    </row>
    <row r="88">
      <c r="A88" s="36" t="str">
        <f t="shared" si="1"/>
        <v>  </v>
      </c>
    </row>
    <row r="89">
      <c r="A89" s="36" t="str">
        <f t="shared" si="1"/>
        <v>  </v>
      </c>
    </row>
    <row r="90">
      <c r="A90" s="36" t="str">
        <f t="shared" si="1"/>
        <v>  </v>
      </c>
    </row>
    <row r="91">
      <c r="A91" s="36" t="str">
        <f t="shared" si="1"/>
        <v>  </v>
      </c>
    </row>
    <row r="92">
      <c r="A92" s="36" t="str">
        <f t="shared" si="1"/>
        <v>  </v>
      </c>
    </row>
    <row r="93">
      <c r="A93" s="36" t="str">
        <f t="shared" si="1"/>
        <v>  </v>
      </c>
    </row>
    <row r="94">
      <c r="A94" s="36" t="str">
        <f t="shared" si="1"/>
        <v>  </v>
      </c>
    </row>
    <row r="95">
      <c r="A95" s="36" t="str">
        <f t="shared" si="1"/>
        <v>  </v>
      </c>
    </row>
    <row r="96">
      <c r="A96" s="36" t="str">
        <f t="shared" si="1"/>
        <v>  </v>
      </c>
    </row>
    <row r="97">
      <c r="A97" s="36" t="str">
        <f t="shared" si="1"/>
        <v>  </v>
      </c>
    </row>
    <row r="98">
      <c r="A98" s="36" t="str">
        <f t="shared" si="1"/>
        <v>  </v>
      </c>
    </row>
    <row r="99">
      <c r="A99" s="36" t="str">
        <f t="shared" si="1"/>
        <v>  </v>
      </c>
    </row>
    <row r="100">
      <c r="A100" s="36" t="str">
        <f t="shared" si="1"/>
        <v>  </v>
      </c>
    </row>
    <row r="101">
      <c r="A101" s="36" t="str">
        <f t="shared" si="1"/>
        <v>  </v>
      </c>
    </row>
    <row r="102">
      <c r="A102" s="36" t="str">
        <f t="shared" si="1"/>
        <v>  </v>
      </c>
    </row>
    <row r="103">
      <c r="A103" s="36" t="str">
        <f t="shared" si="1"/>
        <v>  </v>
      </c>
    </row>
    <row r="104">
      <c r="A104" s="36" t="str">
        <f t="shared" si="1"/>
        <v>  </v>
      </c>
    </row>
    <row r="105">
      <c r="A105" s="36" t="str">
        <f t="shared" si="1"/>
        <v>  </v>
      </c>
    </row>
    <row r="106">
      <c r="A106" s="36" t="str">
        <f t="shared" si="1"/>
        <v>  </v>
      </c>
    </row>
    <row r="107">
      <c r="A107" s="36" t="str">
        <f t="shared" si="1"/>
        <v>  </v>
      </c>
    </row>
    <row r="108">
      <c r="A108" s="36" t="str">
        <f t="shared" si="1"/>
        <v>  </v>
      </c>
    </row>
    <row r="109">
      <c r="A109" s="36" t="str">
        <f t="shared" si="1"/>
        <v>  </v>
      </c>
    </row>
    <row r="110">
      <c r="A110" s="36" t="str">
        <f t="shared" si="1"/>
        <v>  </v>
      </c>
    </row>
    <row r="111">
      <c r="A111" s="36" t="str">
        <f t="shared" si="1"/>
        <v>  </v>
      </c>
    </row>
    <row r="112">
      <c r="A112" s="36" t="str">
        <f t="shared" si="1"/>
        <v>  </v>
      </c>
    </row>
    <row r="113">
      <c r="A113" s="36" t="str">
        <f t="shared" si="1"/>
        <v>  </v>
      </c>
    </row>
    <row r="114">
      <c r="A114" s="36" t="str">
        <f t="shared" si="1"/>
        <v>  </v>
      </c>
    </row>
    <row r="115">
      <c r="A115" s="36" t="str">
        <f t="shared" si="1"/>
        <v>  </v>
      </c>
    </row>
    <row r="116">
      <c r="A116" s="36" t="str">
        <f t="shared" si="1"/>
        <v>  </v>
      </c>
    </row>
    <row r="117">
      <c r="A117" s="36" t="str">
        <f t="shared" si="1"/>
        <v>  </v>
      </c>
    </row>
    <row r="118">
      <c r="A118" s="36" t="str">
        <f t="shared" si="1"/>
        <v>  </v>
      </c>
    </row>
    <row r="119">
      <c r="A119" s="36" t="str">
        <f t="shared" si="1"/>
        <v>  </v>
      </c>
    </row>
    <row r="120">
      <c r="A120" s="36" t="str">
        <f t="shared" si="1"/>
        <v>  </v>
      </c>
    </row>
    <row r="121">
      <c r="A121" s="36" t="str">
        <f t="shared" si="1"/>
        <v>  </v>
      </c>
    </row>
    <row r="122">
      <c r="A122" s="36" t="str">
        <f t="shared" si="1"/>
        <v>  </v>
      </c>
    </row>
    <row r="123">
      <c r="A123" s="36" t="str">
        <f t="shared" si="1"/>
        <v>  </v>
      </c>
    </row>
    <row r="124">
      <c r="A124" s="36" t="str">
        <f t="shared" si="1"/>
        <v>  </v>
      </c>
    </row>
    <row r="125">
      <c r="A125" s="36" t="str">
        <f t="shared" si="1"/>
        <v>  </v>
      </c>
    </row>
    <row r="126">
      <c r="A126" s="36" t="str">
        <f t="shared" si="1"/>
        <v>  </v>
      </c>
    </row>
    <row r="127">
      <c r="A127" s="36" t="str">
        <f t="shared" si="1"/>
        <v>  </v>
      </c>
    </row>
    <row r="128">
      <c r="A128" s="36" t="str">
        <f t="shared" si="1"/>
        <v>  </v>
      </c>
    </row>
    <row r="129">
      <c r="A129" s="36" t="str">
        <f t="shared" si="1"/>
        <v>  </v>
      </c>
    </row>
    <row r="130">
      <c r="A130" s="36" t="str">
        <f t="shared" si="1"/>
        <v>  </v>
      </c>
    </row>
    <row r="131">
      <c r="A131" s="36" t="str">
        <f t="shared" si="1"/>
        <v>  </v>
      </c>
    </row>
    <row r="132">
      <c r="A132" s="36" t="str">
        <f t="shared" si="1"/>
        <v>  </v>
      </c>
    </row>
    <row r="133">
      <c r="A133" s="36" t="str">
        <f t="shared" si="1"/>
        <v>  </v>
      </c>
    </row>
    <row r="134">
      <c r="A134" s="36" t="str">
        <f t="shared" si="1"/>
        <v>  </v>
      </c>
    </row>
    <row r="135">
      <c r="A135" s="36" t="str">
        <f t="shared" si="1"/>
        <v>  </v>
      </c>
    </row>
    <row r="136">
      <c r="A136" s="36" t="str">
        <f t="shared" si="1"/>
        <v>  </v>
      </c>
    </row>
    <row r="137">
      <c r="A137" s="36" t="str">
        <f t="shared" si="1"/>
        <v>  </v>
      </c>
    </row>
    <row r="138">
      <c r="A138" s="36" t="str">
        <f t="shared" si="1"/>
        <v>  </v>
      </c>
    </row>
    <row r="139">
      <c r="A139" s="36" t="str">
        <f t="shared" si="1"/>
        <v>  </v>
      </c>
    </row>
    <row r="140">
      <c r="A140" s="36" t="str">
        <f t="shared" si="1"/>
        <v>  </v>
      </c>
    </row>
    <row r="141">
      <c r="A141" s="36" t="str">
        <f t="shared" si="1"/>
        <v>  </v>
      </c>
    </row>
    <row r="142">
      <c r="A142" s="36" t="str">
        <f t="shared" si="1"/>
        <v>  </v>
      </c>
    </row>
    <row r="143">
      <c r="A143" s="36" t="str">
        <f t="shared" si="1"/>
        <v>  </v>
      </c>
    </row>
    <row r="144">
      <c r="A144" s="36" t="str">
        <f t="shared" si="1"/>
        <v>  </v>
      </c>
    </row>
    <row r="145">
      <c r="A145" s="36" t="str">
        <f t="shared" si="1"/>
        <v>  </v>
      </c>
    </row>
    <row r="146">
      <c r="A146" s="36" t="str">
        <f t="shared" si="1"/>
        <v>  </v>
      </c>
    </row>
    <row r="147">
      <c r="A147" s="36" t="str">
        <f t="shared" si="1"/>
        <v>  </v>
      </c>
    </row>
    <row r="148">
      <c r="A148" s="36" t="str">
        <f t="shared" si="1"/>
        <v>  </v>
      </c>
    </row>
    <row r="149">
      <c r="A149" s="36" t="str">
        <f t="shared" si="1"/>
        <v>  </v>
      </c>
    </row>
    <row r="150">
      <c r="A150" s="36" t="str">
        <f t="shared" si="1"/>
        <v>  </v>
      </c>
    </row>
    <row r="151">
      <c r="A151" s="36" t="str">
        <f t="shared" si="1"/>
        <v>  </v>
      </c>
    </row>
    <row r="152">
      <c r="A152" s="36" t="str">
        <f t="shared" si="1"/>
        <v>  </v>
      </c>
    </row>
    <row r="153">
      <c r="A153" s="36" t="str">
        <f t="shared" si="1"/>
        <v>  </v>
      </c>
    </row>
    <row r="154">
      <c r="A154" s="36" t="str">
        <f t="shared" si="1"/>
        <v>  </v>
      </c>
    </row>
    <row r="155">
      <c r="A155" s="36" t="str">
        <f t="shared" si="1"/>
        <v>  </v>
      </c>
    </row>
    <row r="156">
      <c r="A156" s="36" t="str">
        <f t="shared" si="1"/>
        <v>  </v>
      </c>
    </row>
    <row r="157">
      <c r="A157" s="36" t="str">
        <f t="shared" si="1"/>
        <v>  </v>
      </c>
    </row>
    <row r="158">
      <c r="A158" s="36" t="str">
        <f t="shared" si="1"/>
        <v>  </v>
      </c>
    </row>
    <row r="159">
      <c r="A159" s="36" t="str">
        <f t="shared" si="1"/>
        <v>  </v>
      </c>
    </row>
    <row r="160">
      <c r="A160" s="36" t="str">
        <f t="shared" si="1"/>
        <v>  </v>
      </c>
    </row>
    <row r="161">
      <c r="A161" s="36" t="str">
        <f t="shared" si="1"/>
        <v>  </v>
      </c>
    </row>
    <row r="162">
      <c r="A162" s="36" t="str">
        <f t="shared" si="1"/>
        <v>  </v>
      </c>
    </row>
    <row r="163">
      <c r="A163" s="36" t="str">
        <f t="shared" si="1"/>
        <v>  </v>
      </c>
    </row>
    <row r="164">
      <c r="A164" s="36" t="str">
        <f t="shared" si="1"/>
        <v>  </v>
      </c>
    </row>
    <row r="165">
      <c r="A165" s="36" t="str">
        <f t="shared" si="1"/>
        <v>  </v>
      </c>
    </row>
    <row r="166">
      <c r="A166" s="36" t="str">
        <f t="shared" si="1"/>
        <v>  </v>
      </c>
    </row>
    <row r="167">
      <c r="A167" s="36" t="str">
        <f t="shared" si="1"/>
        <v>  </v>
      </c>
    </row>
    <row r="168">
      <c r="A168" s="36" t="str">
        <f t="shared" si="1"/>
        <v>  </v>
      </c>
    </row>
    <row r="169">
      <c r="A169" s="36" t="str">
        <f t="shared" si="1"/>
        <v>  </v>
      </c>
    </row>
    <row r="170">
      <c r="A170" s="36" t="str">
        <f t="shared" si="1"/>
        <v>  </v>
      </c>
    </row>
    <row r="171">
      <c r="A171" s="36" t="str">
        <f t="shared" si="1"/>
        <v>  </v>
      </c>
    </row>
    <row r="172">
      <c r="A172" s="36" t="str">
        <f t="shared" si="1"/>
        <v>  </v>
      </c>
    </row>
    <row r="173">
      <c r="A173" s="36" t="str">
        <f t="shared" si="1"/>
        <v>  </v>
      </c>
    </row>
    <row r="174">
      <c r="A174" s="36" t="str">
        <f t="shared" si="1"/>
        <v>  </v>
      </c>
    </row>
    <row r="175">
      <c r="A175" s="36" t="str">
        <f t="shared" si="1"/>
        <v>  </v>
      </c>
    </row>
    <row r="176">
      <c r="A176" s="36" t="str">
        <f t="shared" si="1"/>
        <v>  </v>
      </c>
    </row>
    <row r="177">
      <c r="A177" s="36" t="str">
        <f t="shared" si="1"/>
        <v>  </v>
      </c>
    </row>
    <row r="178">
      <c r="A178" s="36" t="str">
        <f t="shared" si="1"/>
        <v>  </v>
      </c>
    </row>
    <row r="179">
      <c r="A179" s="36" t="str">
        <f t="shared" si="1"/>
        <v>  </v>
      </c>
    </row>
    <row r="180">
      <c r="A180" s="36" t="str">
        <f t="shared" si="1"/>
        <v>  </v>
      </c>
    </row>
    <row r="181">
      <c r="A181" s="36" t="str">
        <f t="shared" si="1"/>
        <v>  </v>
      </c>
    </row>
    <row r="182">
      <c r="A182" s="36" t="str">
        <f t="shared" si="1"/>
        <v>  </v>
      </c>
    </row>
    <row r="183">
      <c r="A183" s="36" t="str">
        <f t="shared" si="1"/>
        <v>  </v>
      </c>
    </row>
    <row r="184">
      <c r="A184" s="36" t="str">
        <f t="shared" si="1"/>
        <v>  </v>
      </c>
    </row>
    <row r="185">
      <c r="A185" s="36" t="str">
        <f t="shared" si="1"/>
        <v>  </v>
      </c>
    </row>
    <row r="186">
      <c r="A186" s="36" t="str">
        <f t="shared" si="1"/>
        <v>  </v>
      </c>
    </row>
    <row r="187">
      <c r="A187" s="36" t="str">
        <f t="shared" si="1"/>
        <v>  </v>
      </c>
    </row>
    <row r="188">
      <c r="A188" s="36" t="str">
        <f t="shared" si="1"/>
        <v>  </v>
      </c>
    </row>
    <row r="189">
      <c r="A189" s="36" t="str">
        <f t="shared" si="1"/>
        <v>  </v>
      </c>
    </row>
    <row r="190">
      <c r="A190" s="36" t="str">
        <f t="shared" si="1"/>
        <v>  </v>
      </c>
    </row>
    <row r="191">
      <c r="A191" s="36" t="str">
        <f t="shared" si="1"/>
        <v>  </v>
      </c>
    </row>
    <row r="192">
      <c r="A192" s="36" t="str">
        <f t="shared" si="1"/>
        <v>  </v>
      </c>
    </row>
    <row r="193">
      <c r="A193" s="36" t="str">
        <f t="shared" si="1"/>
        <v>  </v>
      </c>
    </row>
    <row r="194">
      <c r="A194" s="36" t="str">
        <f t="shared" si="1"/>
        <v>  </v>
      </c>
    </row>
    <row r="195">
      <c r="A195" s="36" t="str">
        <f t="shared" si="1"/>
        <v>  </v>
      </c>
    </row>
    <row r="196">
      <c r="A196" s="36" t="str">
        <f t="shared" si="1"/>
        <v>  </v>
      </c>
    </row>
    <row r="197">
      <c r="A197" s="36" t="str">
        <f t="shared" si="1"/>
        <v>  </v>
      </c>
    </row>
    <row r="198">
      <c r="A198" s="36" t="str">
        <f t="shared" si="1"/>
        <v>  </v>
      </c>
    </row>
    <row r="199">
      <c r="A199" s="36" t="str">
        <f t="shared" si="1"/>
        <v>  </v>
      </c>
    </row>
    <row r="200">
      <c r="A200" s="36" t="str">
        <f t="shared" si="1"/>
        <v>  </v>
      </c>
    </row>
    <row r="201">
      <c r="A201" s="36" t="str">
        <f t="shared" si="1"/>
        <v>  </v>
      </c>
    </row>
    <row r="202">
      <c r="A202" s="36" t="str">
        <f t="shared" si="1"/>
        <v>  </v>
      </c>
    </row>
    <row r="203">
      <c r="A203" s="36" t="str">
        <f t="shared" si="1"/>
        <v>  </v>
      </c>
    </row>
    <row r="204">
      <c r="A204" s="36" t="str">
        <f t="shared" si="1"/>
        <v>  </v>
      </c>
    </row>
    <row r="205">
      <c r="A205" s="36" t="str">
        <f t="shared" si="1"/>
        <v>  </v>
      </c>
    </row>
    <row r="206">
      <c r="A206" s="36" t="str">
        <f t="shared" si="1"/>
        <v>  </v>
      </c>
    </row>
    <row r="207">
      <c r="A207" s="36" t="str">
        <f t="shared" si="1"/>
        <v>  </v>
      </c>
    </row>
    <row r="208">
      <c r="A208" s="36" t="str">
        <f t="shared" si="1"/>
        <v>  </v>
      </c>
    </row>
    <row r="209">
      <c r="A209" s="36" t="str">
        <f t="shared" si="1"/>
        <v>  </v>
      </c>
    </row>
    <row r="210">
      <c r="A210" s="36" t="str">
        <f t="shared" si="1"/>
        <v>  </v>
      </c>
    </row>
    <row r="211">
      <c r="A211" s="36" t="str">
        <f t="shared" si="1"/>
        <v>  </v>
      </c>
    </row>
    <row r="212">
      <c r="A212" s="36" t="str">
        <f t="shared" si="1"/>
        <v>  </v>
      </c>
    </row>
    <row r="213">
      <c r="A213" s="36" t="str">
        <f t="shared" si="1"/>
        <v>  </v>
      </c>
    </row>
    <row r="214">
      <c r="A214" s="36" t="str">
        <f t="shared" si="1"/>
        <v>  </v>
      </c>
    </row>
    <row r="215">
      <c r="A215" s="36" t="str">
        <f t="shared" si="1"/>
        <v>  </v>
      </c>
    </row>
    <row r="216">
      <c r="A216" s="36" t="str">
        <f t="shared" si="1"/>
        <v>  </v>
      </c>
    </row>
    <row r="217">
      <c r="A217" s="36" t="str">
        <f t="shared" si="1"/>
        <v>  </v>
      </c>
    </row>
    <row r="218">
      <c r="A218" s="36" t="str">
        <f t="shared" si="1"/>
        <v>  </v>
      </c>
    </row>
    <row r="219">
      <c r="A219" s="36" t="str">
        <f t="shared" si="1"/>
        <v>  </v>
      </c>
    </row>
    <row r="220">
      <c r="A220" s="36" t="str">
        <f t="shared" si="1"/>
        <v>  </v>
      </c>
    </row>
    <row r="221">
      <c r="A221" s="36" t="str">
        <f t="shared" si="1"/>
        <v>  </v>
      </c>
    </row>
    <row r="222">
      <c r="A222" s="36" t="str">
        <f t="shared" si="1"/>
        <v>  </v>
      </c>
    </row>
    <row r="223">
      <c r="A223" s="36" t="str">
        <f t="shared" si="1"/>
        <v>  </v>
      </c>
    </row>
    <row r="224">
      <c r="A224" s="36" t="str">
        <f t="shared" si="1"/>
        <v>  </v>
      </c>
    </row>
    <row r="225">
      <c r="A225" s="36" t="str">
        <f t="shared" si="1"/>
        <v>  </v>
      </c>
    </row>
    <row r="226">
      <c r="A226" s="36" t="str">
        <f t="shared" si="1"/>
        <v>  </v>
      </c>
    </row>
    <row r="227">
      <c r="A227" s="36" t="str">
        <f t="shared" si="1"/>
        <v>  </v>
      </c>
    </row>
    <row r="228">
      <c r="A228" s="36" t="str">
        <f t="shared" si="1"/>
        <v>  </v>
      </c>
    </row>
    <row r="229">
      <c r="A229" s="36" t="str">
        <f t="shared" si="1"/>
        <v>  </v>
      </c>
    </row>
    <row r="230">
      <c r="A230" s="36" t="str">
        <f t="shared" si="1"/>
        <v>  </v>
      </c>
    </row>
    <row r="231">
      <c r="A231" s="36" t="str">
        <f t="shared" si="1"/>
        <v>  </v>
      </c>
    </row>
    <row r="232">
      <c r="A232" s="36" t="str">
        <f t="shared" si="1"/>
        <v>  </v>
      </c>
    </row>
    <row r="233">
      <c r="A233" s="36" t="str">
        <f t="shared" si="1"/>
        <v>  </v>
      </c>
    </row>
    <row r="234">
      <c r="A234" s="36" t="str">
        <f t="shared" si="1"/>
        <v>  </v>
      </c>
    </row>
    <row r="235">
      <c r="A235" s="36" t="str">
        <f t="shared" si="1"/>
        <v>  </v>
      </c>
    </row>
    <row r="236">
      <c r="A236" s="36" t="str">
        <f t="shared" si="1"/>
        <v>  </v>
      </c>
    </row>
    <row r="237">
      <c r="A237" s="36" t="str">
        <f t="shared" si="1"/>
        <v>  </v>
      </c>
    </row>
    <row r="238">
      <c r="A238" s="36" t="str">
        <f t="shared" si="1"/>
        <v>  </v>
      </c>
    </row>
    <row r="239">
      <c r="A239" s="36" t="str">
        <f t="shared" si="1"/>
        <v>  </v>
      </c>
    </row>
    <row r="240">
      <c r="A240" s="36" t="str">
        <f t="shared" si="1"/>
        <v>  </v>
      </c>
    </row>
    <row r="241">
      <c r="A241" s="36" t="str">
        <f t="shared" si="1"/>
        <v>  </v>
      </c>
    </row>
    <row r="242">
      <c r="A242" s="36" t="str">
        <f t="shared" si="1"/>
        <v>  </v>
      </c>
    </row>
    <row r="243">
      <c r="A243" s="36" t="str">
        <f t="shared" si="1"/>
        <v>  </v>
      </c>
    </row>
    <row r="244">
      <c r="A244" s="36" t="str">
        <f t="shared" si="1"/>
        <v>  </v>
      </c>
    </row>
    <row r="245">
      <c r="A245" s="36" t="str">
        <f t="shared" si="1"/>
        <v>  </v>
      </c>
    </row>
    <row r="246">
      <c r="A246" s="36" t="str">
        <f t="shared" si="1"/>
        <v>  </v>
      </c>
    </row>
    <row r="247">
      <c r="A247" s="36" t="str">
        <f t="shared" si="1"/>
        <v>  </v>
      </c>
    </row>
    <row r="248">
      <c r="A248" s="36" t="str">
        <f t="shared" si="1"/>
        <v>  </v>
      </c>
    </row>
    <row r="249">
      <c r="A249" s="36" t="str">
        <f t="shared" si="1"/>
        <v>  </v>
      </c>
    </row>
    <row r="250">
      <c r="A250" s="36" t="str">
        <f t="shared" si="1"/>
        <v>  </v>
      </c>
    </row>
    <row r="251">
      <c r="A251" s="36" t="str">
        <f t="shared" si="1"/>
        <v>  </v>
      </c>
    </row>
    <row r="252">
      <c r="A252" s="36" t="str">
        <f t="shared" si="1"/>
        <v>  </v>
      </c>
    </row>
    <row r="253">
      <c r="A253" s="36" t="str">
        <f t="shared" si="1"/>
        <v>  </v>
      </c>
    </row>
    <row r="254">
      <c r="A254" s="36" t="str">
        <f t="shared" si="1"/>
        <v>  </v>
      </c>
    </row>
    <row r="255">
      <c r="A255" s="36" t="str">
        <f t="shared" si="1"/>
        <v>  </v>
      </c>
    </row>
    <row r="256">
      <c r="A256" s="36" t="str">
        <f t="shared" si="1"/>
        <v>  </v>
      </c>
    </row>
    <row r="257">
      <c r="A257" s="36" t="str">
        <f t="shared" si="1"/>
        <v>  </v>
      </c>
    </row>
    <row r="258">
      <c r="A258" s="36" t="str">
        <f t="shared" si="1"/>
        <v>  </v>
      </c>
    </row>
    <row r="259">
      <c r="A259" s="36" t="str">
        <f t="shared" si="1"/>
        <v>  </v>
      </c>
    </row>
    <row r="260">
      <c r="A260" s="36" t="str">
        <f t="shared" si="1"/>
        <v>  </v>
      </c>
    </row>
    <row r="261">
      <c r="A261" s="36" t="str">
        <f t="shared" si="1"/>
        <v>  </v>
      </c>
    </row>
    <row r="262">
      <c r="A262" s="36" t="str">
        <f t="shared" si="1"/>
        <v>  </v>
      </c>
    </row>
    <row r="263">
      <c r="A263" s="36" t="str">
        <f t="shared" si="1"/>
        <v>  </v>
      </c>
    </row>
    <row r="264">
      <c r="A264" s="36" t="str">
        <f t="shared" si="1"/>
        <v>  </v>
      </c>
    </row>
    <row r="265">
      <c r="A265" s="36" t="str">
        <f t="shared" si="1"/>
        <v>  </v>
      </c>
    </row>
    <row r="266">
      <c r="A266" s="36" t="str">
        <f t="shared" si="1"/>
        <v>  </v>
      </c>
    </row>
    <row r="267">
      <c r="A267" s="36" t="str">
        <f t="shared" si="1"/>
        <v>  </v>
      </c>
    </row>
    <row r="268">
      <c r="A268" s="36" t="str">
        <f t="shared" si="1"/>
        <v>  </v>
      </c>
    </row>
    <row r="269">
      <c r="A269" s="36" t="str">
        <f t="shared" si="1"/>
        <v>  </v>
      </c>
    </row>
    <row r="270">
      <c r="A270" s="36" t="str">
        <f t="shared" si="1"/>
        <v>  </v>
      </c>
    </row>
    <row r="271">
      <c r="A271" s="36" t="str">
        <f t="shared" si="1"/>
        <v>  </v>
      </c>
    </row>
    <row r="272">
      <c r="A272" s="36" t="str">
        <f t="shared" si="1"/>
        <v>  </v>
      </c>
    </row>
    <row r="273">
      <c r="A273" s="36" t="str">
        <f t="shared" si="1"/>
        <v>  </v>
      </c>
    </row>
    <row r="274">
      <c r="A274" s="36" t="str">
        <f t="shared" si="1"/>
        <v>  </v>
      </c>
    </row>
    <row r="275">
      <c r="A275" s="36" t="str">
        <f t="shared" si="1"/>
        <v>  </v>
      </c>
    </row>
    <row r="276">
      <c r="A276" s="36" t="str">
        <f t="shared" si="1"/>
        <v>  </v>
      </c>
    </row>
    <row r="277">
      <c r="A277" s="36" t="str">
        <f t="shared" si="1"/>
        <v>  </v>
      </c>
    </row>
    <row r="278">
      <c r="A278" s="36" t="str">
        <f t="shared" si="1"/>
        <v>  </v>
      </c>
    </row>
    <row r="279">
      <c r="A279" s="36" t="str">
        <f t="shared" si="1"/>
        <v>  </v>
      </c>
    </row>
    <row r="280">
      <c r="A280" s="36" t="str">
        <f t="shared" si="1"/>
        <v>  </v>
      </c>
    </row>
    <row r="281">
      <c r="A281" s="36" t="str">
        <f t="shared" si="1"/>
        <v>  </v>
      </c>
    </row>
    <row r="282">
      <c r="A282" s="36" t="str">
        <f t="shared" si="1"/>
        <v>  </v>
      </c>
    </row>
    <row r="283">
      <c r="A283" s="36" t="str">
        <f t="shared" si="1"/>
        <v>  </v>
      </c>
    </row>
    <row r="284">
      <c r="A284" s="36" t="str">
        <f t="shared" si="1"/>
        <v>  </v>
      </c>
    </row>
    <row r="285">
      <c r="A285" s="36" t="str">
        <f t="shared" si="1"/>
        <v>  </v>
      </c>
    </row>
    <row r="286">
      <c r="A286" s="36" t="str">
        <f t="shared" si="1"/>
        <v>  </v>
      </c>
    </row>
    <row r="287">
      <c r="A287" s="36" t="str">
        <f t="shared" si="1"/>
        <v>  </v>
      </c>
    </row>
    <row r="288">
      <c r="A288" s="36" t="str">
        <f t="shared" si="1"/>
        <v>  </v>
      </c>
    </row>
    <row r="289">
      <c r="A289" s="36" t="str">
        <f t="shared" si="1"/>
        <v>  </v>
      </c>
    </row>
    <row r="290">
      <c r="A290" s="36" t="str">
        <f t="shared" si="1"/>
        <v>  </v>
      </c>
    </row>
    <row r="291">
      <c r="A291" s="36" t="str">
        <f t="shared" si="1"/>
        <v>  </v>
      </c>
    </row>
    <row r="292">
      <c r="A292" s="36" t="str">
        <f t="shared" si="1"/>
        <v>  </v>
      </c>
    </row>
    <row r="293">
      <c r="A293" s="36" t="str">
        <f t="shared" si="1"/>
        <v>  </v>
      </c>
    </row>
    <row r="294">
      <c r="A294" s="36" t="str">
        <f t="shared" si="1"/>
        <v>  </v>
      </c>
    </row>
    <row r="295">
      <c r="A295" s="36" t="str">
        <f t="shared" si="1"/>
        <v>  </v>
      </c>
    </row>
    <row r="296">
      <c r="A296" s="36" t="str">
        <f t="shared" si="1"/>
        <v>  </v>
      </c>
    </row>
    <row r="297">
      <c r="A297" s="36" t="str">
        <f t="shared" si="1"/>
        <v>  </v>
      </c>
    </row>
    <row r="298">
      <c r="A298" s="36" t="str">
        <f t="shared" si="1"/>
        <v>  </v>
      </c>
    </row>
    <row r="299">
      <c r="A299" s="36" t="str">
        <f t="shared" si="1"/>
        <v>  </v>
      </c>
    </row>
    <row r="300">
      <c r="A300" s="36" t="str">
        <f t="shared" si="1"/>
        <v>  </v>
      </c>
    </row>
    <row r="301">
      <c r="A301" s="36" t="str">
        <f t="shared" si="1"/>
        <v>  </v>
      </c>
    </row>
    <row r="302">
      <c r="A302" s="36" t="str">
        <f t="shared" si="1"/>
        <v>  </v>
      </c>
    </row>
    <row r="303">
      <c r="A303" s="36" t="str">
        <f t="shared" si="1"/>
        <v>  </v>
      </c>
    </row>
    <row r="304">
      <c r="A304" s="36" t="str">
        <f t="shared" si="1"/>
        <v>  </v>
      </c>
    </row>
    <row r="305">
      <c r="A305" s="36" t="str">
        <f t="shared" si="1"/>
        <v>  </v>
      </c>
    </row>
    <row r="306">
      <c r="A306" s="36" t="str">
        <f t="shared" si="1"/>
        <v>  </v>
      </c>
    </row>
    <row r="307">
      <c r="A307" s="36" t="str">
        <f t="shared" si="1"/>
        <v>  </v>
      </c>
    </row>
    <row r="308">
      <c r="A308" s="36" t="str">
        <f t="shared" si="1"/>
        <v>  </v>
      </c>
    </row>
    <row r="309">
      <c r="A309" s="36" t="str">
        <f t="shared" si="1"/>
        <v>  </v>
      </c>
    </row>
    <row r="310">
      <c r="A310" s="36" t="str">
        <f t="shared" si="1"/>
        <v>  </v>
      </c>
    </row>
    <row r="311">
      <c r="A311" s="36" t="str">
        <f t="shared" si="1"/>
        <v>  </v>
      </c>
    </row>
    <row r="312">
      <c r="A312" s="36" t="str">
        <f t="shared" si="1"/>
        <v>  </v>
      </c>
    </row>
    <row r="313">
      <c r="A313" s="36" t="str">
        <f t="shared" si="1"/>
        <v>  </v>
      </c>
    </row>
    <row r="314">
      <c r="A314" s="36" t="str">
        <f t="shared" si="1"/>
        <v>  </v>
      </c>
    </row>
    <row r="315">
      <c r="A315" s="36" t="str">
        <f t="shared" si="1"/>
        <v>  </v>
      </c>
    </row>
    <row r="316">
      <c r="A316" s="36" t="str">
        <f t="shared" si="1"/>
        <v>  </v>
      </c>
    </row>
    <row r="317">
      <c r="A317" s="36" t="str">
        <f t="shared" si="1"/>
        <v>  </v>
      </c>
    </row>
    <row r="318">
      <c r="A318" s="36" t="str">
        <f t="shared" si="1"/>
        <v>  </v>
      </c>
    </row>
    <row r="319">
      <c r="A319" s="36" t="str">
        <f t="shared" si="1"/>
        <v>  </v>
      </c>
    </row>
    <row r="320">
      <c r="A320" s="36" t="str">
        <f t="shared" si="1"/>
        <v>  </v>
      </c>
    </row>
    <row r="321">
      <c r="A321" s="36" t="str">
        <f t="shared" si="1"/>
        <v>  </v>
      </c>
    </row>
    <row r="322">
      <c r="A322" s="36" t="str">
        <f t="shared" si="1"/>
        <v>  </v>
      </c>
    </row>
    <row r="323">
      <c r="A323" s="36" t="str">
        <f t="shared" si="1"/>
        <v>  </v>
      </c>
    </row>
    <row r="324">
      <c r="A324" s="36" t="str">
        <f t="shared" si="1"/>
        <v>  </v>
      </c>
    </row>
    <row r="325">
      <c r="A325" s="36" t="str">
        <f t="shared" si="1"/>
        <v>  </v>
      </c>
    </row>
    <row r="326">
      <c r="A326" s="36" t="str">
        <f t="shared" si="1"/>
        <v>  </v>
      </c>
    </row>
    <row r="327">
      <c r="A327" s="36" t="str">
        <f t="shared" si="1"/>
        <v>  </v>
      </c>
    </row>
    <row r="328">
      <c r="A328" s="36" t="str">
        <f t="shared" si="1"/>
        <v>  </v>
      </c>
    </row>
    <row r="329">
      <c r="A329" s="36" t="str">
        <f t="shared" si="1"/>
        <v>  </v>
      </c>
    </row>
    <row r="330">
      <c r="A330" s="36" t="str">
        <f t="shared" si="1"/>
        <v>  </v>
      </c>
    </row>
    <row r="331">
      <c r="A331" s="36" t="str">
        <f t="shared" si="1"/>
        <v>  </v>
      </c>
    </row>
    <row r="332">
      <c r="A332" s="36" t="str">
        <f t="shared" si="1"/>
        <v>  </v>
      </c>
    </row>
    <row r="333">
      <c r="A333" s="36" t="str">
        <f t="shared" si="1"/>
        <v>  </v>
      </c>
    </row>
    <row r="334">
      <c r="A334" s="36" t="str">
        <f t="shared" si="1"/>
        <v>  </v>
      </c>
    </row>
    <row r="335">
      <c r="A335" s="36" t="str">
        <f t="shared" si="1"/>
        <v>  </v>
      </c>
    </row>
    <row r="336">
      <c r="A336" s="36" t="str">
        <f t="shared" si="1"/>
        <v>  </v>
      </c>
    </row>
    <row r="337">
      <c r="A337" s="36" t="str">
        <f t="shared" si="1"/>
        <v>  </v>
      </c>
    </row>
    <row r="338">
      <c r="A338" s="36" t="str">
        <f t="shared" si="1"/>
        <v>  </v>
      </c>
    </row>
    <row r="339">
      <c r="A339" s="36" t="str">
        <f t="shared" si="1"/>
        <v>  </v>
      </c>
    </row>
    <row r="340">
      <c r="A340" s="36" t="str">
        <f t="shared" si="1"/>
        <v>  </v>
      </c>
    </row>
    <row r="341">
      <c r="A341" s="36" t="str">
        <f t="shared" si="1"/>
        <v>  </v>
      </c>
    </row>
    <row r="342">
      <c r="A342" s="36" t="str">
        <f t="shared" si="1"/>
        <v>  </v>
      </c>
    </row>
    <row r="343">
      <c r="A343" s="36" t="str">
        <f t="shared" si="1"/>
        <v>  </v>
      </c>
    </row>
    <row r="344">
      <c r="A344" s="36" t="str">
        <f t="shared" si="1"/>
        <v>  </v>
      </c>
    </row>
    <row r="345">
      <c r="A345" s="36" t="str">
        <f t="shared" si="1"/>
        <v>  </v>
      </c>
    </row>
    <row r="346">
      <c r="A346" s="36" t="str">
        <f t="shared" si="1"/>
        <v>  </v>
      </c>
    </row>
    <row r="347">
      <c r="A347" s="36" t="str">
        <f t="shared" si="1"/>
        <v>  </v>
      </c>
    </row>
    <row r="348">
      <c r="A348" s="36" t="str">
        <f t="shared" si="1"/>
        <v>  </v>
      </c>
    </row>
    <row r="349">
      <c r="A349" s="36" t="str">
        <f t="shared" si="1"/>
        <v>  </v>
      </c>
    </row>
    <row r="350">
      <c r="A350" s="36" t="str">
        <f t="shared" si="1"/>
        <v>  </v>
      </c>
    </row>
    <row r="351">
      <c r="A351" s="36" t="str">
        <f t="shared" si="1"/>
        <v>  </v>
      </c>
    </row>
    <row r="352">
      <c r="A352" s="36" t="str">
        <f t="shared" si="1"/>
        <v>  </v>
      </c>
    </row>
    <row r="353">
      <c r="A353" s="36" t="str">
        <f t="shared" si="1"/>
        <v>  </v>
      </c>
    </row>
    <row r="354">
      <c r="A354" s="36" t="str">
        <f t="shared" si="1"/>
        <v>  </v>
      </c>
    </row>
    <row r="355">
      <c r="A355" s="36" t="str">
        <f t="shared" si="1"/>
        <v>  </v>
      </c>
    </row>
    <row r="356">
      <c r="A356" s="36" t="str">
        <f t="shared" si="1"/>
        <v>  </v>
      </c>
    </row>
    <row r="357">
      <c r="A357" s="36" t="str">
        <f t="shared" si="1"/>
        <v>  </v>
      </c>
    </row>
    <row r="358">
      <c r="A358" s="36" t="str">
        <f t="shared" si="1"/>
        <v>  </v>
      </c>
    </row>
    <row r="359">
      <c r="A359" s="36" t="str">
        <f t="shared" si="1"/>
        <v>  </v>
      </c>
    </row>
    <row r="360">
      <c r="A360" s="36" t="str">
        <f t="shared" si="1"/>
        <v>  </v>
      </c>
    </row>
    <row r="361">
      <c r="A361" s="36" t="str">
        <f t="shared" si="1"/>
        <v>  </v>
      </c>
    </row>
    <row r="362">
      <c r="A362" s="36" t="str">
        <f t="shared" si="1"/>
        <v>  </v>
      </c>
    </row>
    <row r="363">
      <c r="A363" s="36" t="str">
        <f t="shared" si="1"/>
        <v>  </v>
      </c>
    </row>
    <row r="364">
      <c r="A364" s="36" t="str">
        <f t="shared" si="1"/>
        <v>  </v>
      </c>
    </row>
    <row r="365">
      <c r="A365" s="36" t="str">
        <f t="shared" si="1"/>
        <v>  </v>
      </c>
    </row>
    <row r="366">
      <c r="A366" s="36" t="str">
        <f t="shared" si="1"/>
        <v>  </v>
      </c>
    </row>
    <row r="367">
      <c r="A367" s="36" t="str">
        <f t="shared" si="1"/>
        <v>  </v>
      </c>
    </row>
    <row r="368">
      <c r="A368" s="36" t="str">
        <f t="shared" si="1"/>
        <v>  </v>
      </c>
    </row>
    <row r="369">
      <c r="A369" s="36" t="str">
        <f t="shared" si="1"/>
        <v>  </v>
      </c>
    </row>
    <row r="370">
      <c r="A370" s="36" t="str">
        <f t="shared" si="1"/>
        <v>  </v>
      </c>
    </row>
    <row r="371">
      <c r="A371" s="36" t="str">
        <f t="shared" si="1"/>
        <v>  </v>
      </c>
    </row>
    <row r="372">
      <c r="A372" s="36" t="str">
        <f t="shared" si="1"/>
        <v>  </v>
      </c>
    </row>
    <row r="373">
      <c r="A373" s="36" t="str">
        <f t="shared" si="1"/>
        <v>  </v>
      </c>
    </row>
    <row r="374">
      <c r="A374" s="36" t="str">
        <f t="shared" si="1"/>
        <v>  </v>
      </c>
    </row>
    <row r="375">
      <c r="A375" s="36" t="str">
        <f t="shared" si="1"/>
        <v>  </v>
      </c>
    </row>
    <row r="376">
      <c r="A376" s="36" t="str">
        <f t="shared" si="1"/>
        <v>  </v>
      </c>
    </row>
    <row r="377">
      <c r="A377" s="36" t="str">
        <f t="shared" si="1"/>
        <v>  </v>
      </c>
    </row>
    <row r="378">
      <c r="A378" s="36" t="str">
        <f t="shared" si="1"/>
        <v>  </v>
      </c>
    </row>
    <row r="379">
      <c r="A379" s="36" t="str">
        <f t="shared" si="1"/>
        <v>  </v>
      </c>
    </row>
    <row r="380">
      <c r="A380" s="36" t="str">
        <f t="shared" si="1"/>
        <v>  </v>
      </c>
    </row>
    <row r="381">
      <c r="A381" s="36" t="str">
        <f t="shared" si="1"/>
        <v>  </v>
      </c>
    </row>
    <row r="382">
      <c r="A382" s="36" t="str">
        <f t="shared" si="1"/>
        <v>  </v>
      </c>
    </row>
    <row r="383">
      <c r="A383" s="36" t="str">
        <f t="shared" si="1"/>
        <v>  </v>
      </c>
    </row>
    <row r="384">
      <c r="A384" s="36" t="str">
        <f t="shared" si="1"/>
        <v>  </v>
      </c>
    </row>
    <row r="385">
      <c r="A385" s="36" t="str">
        <f t="shared" si="1"/>
        <v>  </v>
      </c>
    </row>
    <row r="386">
      <c r="A386" s="36" t="str">
        <f t="shared" si="1"/>
        <v>  </v>
      </c>
    </row>
    <row r="387">
      <c r="A387" s="36" t="str">
        <f t="shared" si="1"/>
        <v>  </v>
      </c>
    </row>
    <row r="388">
      <c r="A388" s="36" t="str">
        <f t="shared" si="1"/>
        <v>  </v>
      </c>
    </row>
    <row r="389">
      <c r="A389" s="36" t="str">
        <f t="shared" si="1"/>
        <v>  </v>
      </c>
    </row>
    <row r="390">
      <c r="A390" s="36" t="str">
        <f t="shared" si="1"/>
        <v>  </v>
      </c>
    </row>
    <row r="391">
      <c r="A391" s="36" t="str">
        <f t="shared" si="1"/>
        <v>  </v>
      </c>
    </row>
    <row r="392">
      <c r="A392" s="36" t="str">
        <f t="shared" si="1"/>
        <v>  </v>
      </c>
    </row>
    <row r="393">
      <c r="A393" s="36" t="str">
        <f t="shared" si="1"/>
        <v>  </v>
      </c>
    </row>
    <row r="394">
      <c r="A394" s="36" t="str">
        <f t="shared" si="1"/>
        <v>  </v>
      </c>
    </row>
    <row r="395">
      <c r="A395" s="36" t="str">
        <f t="shared" si="1"/>
        <v>  </v>
      </c>
    </row>
    <row r="396">
      <c r="A396" s="36" t="str">
        <f t="shared" si="1"/>
        <v>  </v>
      </c>
    </row>
    <row r="397">
      <c r="A397" s="36" t="str">
        <f t="shared" si="1"/>
        <v>  </v>
      </c>
    </row>
    <row r="398">
      <c r="A398" s="36" t="str">
        <f t="shared" si="1"/>
        <v>  </v>
      </c>
    </row>
    <row r="399">
      <c r="A399" s="36" t="str">
        <f t="shared" si="1"/>
        <v>  </v>
      </c>
    </row>
    <row r="400">
      <c r="A400" s="36" t="str">
        <f t="shared" si="1"/>
        <v>  </v>
      </c>
    </row>
    <row r="401">
      <c r="A401" s="36" t="str">
        <f t="shared" si="1"/>
        <v>  </v>
      </c>
    </row>
    <row r="402">
      <c r="A402" s="36" t="str">
        <f t="shared" si="1"/>
        <v>  </v>
      </c>
    </row>
    <row r="403">
      <c r="A403" s="36" t="str">
        <f t="shared" si="1"/>
        <v>  </v>
      </c>
    </row>
    <row r="404">
      <c r="A404" s="36" t="str">
        <f t="shared" si="1"/>
        <v>  </v>
      </c>
    </row>
    <row r="405">
      <c r="A405" s="36" t="str">
        <f t="shared" si="1"/>
        <v>  </v>
      </c>
    </row>
    <row r="406">
      <c r="A406" s="36" t="str">
        <f t="shared" si="1"/>
        <v>  </v>
      </c>
    </row>
    <row r="407">
      <c r="A407" s="36" t="str">
        <f t="shared" si="1"/>
        <v>  </v>
      </c>
    </row>
    <row r="408">
      <c r="A408" s="36" t="str">
        <f t="shared" si="1"/>
        <v>  </v>
      </c>
    </row>
    <row r="409">
      <c r="A409" s="36" t="str">
        <f t="shared" si="1"/>
        <v>  </v>
      </c>
    </row>
    <row r="410">
      <c r="A410" s="36" t="str">
        <f t="shared" si="1"/>
        <v>  </v>
      </c>
    </row>
    <row r="411">
      <c r="A411" s="36" t="str">
        <f t="shared" si="1"/>
        <v>  </v>
      </c>
    </row>
    <row r="412">
      <c r="A412" s="36" t="str">
        <f t="shared" si="1"/>
        <v>  </v>
      </c>
    </row>
    <row r="413">
      <c r="A413" s="36" t="str">
        <f t="shared" si="1"/>
        <v>  </v>
      </c>
    </row>
    <row r="414">
      <c r="A414" s="36" t="str">
        <f t="shared" si="1"/>
        <v>  </v>
      </c>
    </row>
    <row r="415">
      <c r="A415" s="36" t="str">
        <f t="shared" si="1"/>
        <v>  </v>
      </c>
    </row>
    <row r="416">
      <c r="A416" s="36" t="str">
        <f t="shared" si="1"/>
        <v>  </v>
      </c>
    </row>
    <row r="417">
      <c r="A417" s="36" t="str">
        <f t="shared" si="1"/>
        <v>  </v>
      </c>
    </row>
    <row r="418">
      <c r="A418" s="36" t="str">
        <f t="shared" si="1"/>
        <v>  </v>
      </c>
    </row>
    <row r="419">
      <c r="A419" s="36" t="str">
        <f t="shared" si="1"/>
        <v>  </v>
      </c>
    </row>
    <row r="420">
      <c r="A420" s="36" t="str">
        <f t="shared" si="1"/>
        <v>  </v>
      </c>
    </row>
    <row r="421">
      <c r="A421" s="36" t="str">
        <f t="shared" si="1"/>
        <v>  </v>
      </c>
    </row>
    <row r="422">
      <c r="A422" s="36" t="str">
        <f t="shared" si="1"/>
        <v>  </v>
      </c>
    </row>
    <row r="423">
      <c r="A423" s="36" t="str">
        <f t="shared" si="1"/>
        <v>  </v>
      </c>
    </row>
    <row r="424">
      <c r="A424" s="36" t="str">
        <f t="shared" si="1"/>
        <v>  </v>
      </c>
    </row>
    <row r="425">
      <c r="A425" s="36" t="str">
        <f t="shared" si="1"/>
        <v>  </v>
      </c>
    </row>
    <row r="426">
      <c r="A426" s="36" t="str">
        <f t="shared" si="1"/>
        <v>  </v>
      </c>
    </row>
    <row r="427">
      <c r="A427" s="36" t="str">
        <f t="shared" si="1"/>
        <v>  </v>
      </c>
    </row>
    <row r="428">
      <c r="A428" s="36" t="str">
        <f t="shared" si="1"/>
        <v>  </v>
      </c>
    </row>
    <row r="429">
      <c r="A429" s="36" t="str">
        <f t="shared" si="1"/>
        <v>  </v>
      </c>
    </row>
    <row r="430">
      <c r="A430" s="36" t="str">
        <f t="shared" si="1"/>
        <v>  </v>
      </c>
    </row>
    <row r="431">
      <c r="A431" s="36" t="str">
        <f t="shared" si="1"/>
        <v>  </v>
      </c>
    </row>
    <row r="432">
      <c r="A432" s="36" t="str">
        <f t="shared" si="1"/>
        <v>  </v>
      </c>
    </row>
    <row r="433">
      <c r="A433" s="36" t="str">
        <f t="shared" si="1"/>
        <v>  </v>
      </c>
    </row>
    <row r="434">
      <c r="A434" s="36" t="str">
        <f t="shared" si="1"/>
        <v>  </v>
      </c>
    </row>
    <row r="435">
      <c r="A435" s="36" t="str">
        <f t="shared" si="1"/>
        <v>  </v>
      </c>
    </row>
    <row r="436">
      <c r="A436" s="36" t="str">
        <f t="shared" si="1"/>
        <v>  </v>
      </c>
    </row>
    <row r="437">
      <c r="A437" s="36" t="str">
        <f t="shared" si="1"/>
        <v>  </v>
      </c>
    </row>
    <row r="438">
      <c r="A438" s="36" t="str">
        <f t="shared" si="1"/>
        <v>  </v>
      </c>
    </row>
    <row r="439">
      <c r="A439" s="36" t="str">
        <f t="shared" si="1"/>
        <v>  </v>
      </c>
    </row>
    <row r="440">
      <c r="A440" s="36" t="str">
        <f t="shared" si="1"/>
        <v>  </v>
      </c>
    </row>
    <row r="441">
      <c r="A441" s="36" t="str">
        <f t="shared" si="1"/>
        <v>  </v>
      </c>
    </row>
    <row r="442">
      <c r="A442" s="36" t="str">
        <f t="shared" si="1"/>
        <v>  </v>
      </c>
    </row>
    <row r="443">
      <c r="A443" s="36" t="str">
        <f t="shared" si="1"/>
        <v>  </v>
      </c>
    </row>
    <row r="444">
      <c r="A444" s="36" t="str">
        <f t="shared" si="1"/>
        <v>  </v>
      </c>
    </row>
    <row r="445">
      <c r="A445" s="36" t="str">
        <f t="shared" si="1"/>
        <v>  </v>
      </c>
    </row>
    <row r="446">
      <c r="A446" s="36" t="str">
        <f t="shared" si="1"/>
        <v>  </v>
      </c>
    </row>
    <row r="447">
      <c r="A447" s="36" t="str">
        <f t="shared" si="1"/>
        <v>  </v>
      </c>
    </row>
    <row r="448">
      <c r="A448" s="36" t="str">
        <f t="shared" si="1"/>
        <v>  </v>
      </c>
    </row>
    <row r="449">
      <c r="A449" s="36" t="str">
        <f t="shared" si="1"/>
        <v>  </v>
      </c>
    </row>
    <row r="450">
      <c r="A450" s="36" t="str">
        <f t="shared" si="1"/>
        <v>  </v>
      </c>
    </row>
    <row r="451">
      <c r="A451" s="36" t="str">
        <f t="shared" si="1"/>
        <v>  </v>
      </c>
    </row>
    <row r="452">
      <c r="A452" s="36" t="str">
        <f t="shared" si="1"/>
        <v>  </v>
      </c>
    </row>
    <row r="453">
      <c r="A453" s="36" t="str">
        <f t="shared" si="1"/>
        <v>  </v>
      </c>
    </row>
    <row r="454">
      <c r="A454" s="36" t="str">
        <f t="shared" si="1"/>
        <v>  </v>
      </c>
    </row>
    <row r="455">
      <c r="A455" s="36" t="str">
        <f t="shared" si="1"/>
        <v>  </v>
      </c>
    </row>
    <row r="456">
      <c r="A456" s="36" t="str">
        <f t="shared" si="1"/>
        <v>  </v>
      </c>
    </row>
    <row r="457">
      <c r="A457" s="36" t="str">
        <f t="shared" si="1"/>
        <v>  </v>
      </c>
    </row>
    <row r="458">
      <c r="A458" s="36" t="str">
        <f t="shared" si="1"/>
        <v>  </v>
      </c>
    </row>
    <row r="459">
      <c r="A459" s="36" t="str">
        <f t="shared" si="1"/>
        <v>  </v>
      </c>
    </row>
    <row r="460">
      <c r="A460" s="36" t="str">
        <f t="shared" si="1"/>
        <v>  </v>
      </c>
    </row>
    <row r="461">
      <c r="A461" s="36" t="str">
        <f t="shared" si="1"/>
        <v>  </v>
      </c>
    </row>
    <row r="462">
      <c r="A462" s="36" t="str">
        <f t="shared" si="1"/>
        <v>  </v>
      </c>
    </row>
    <row r="463">
      <c r="A463" s="36" t="str">
        <f t="shared" si="1"/>
        <v>  </v>
      </c>
    </row>
    <row r="464">
      <c r="A464" s="36" t="str">
        <f t="shared" si="1"/>
        <v>  </v>
      </c>
    </row>
    <row r="465">
      <c r="A465" s="36" t="str">
        <f t="shared" si="1"/>
        <v>  </v>
      </c>
    </row>
    <row r="466">
      <c r="A466" s="36" t="str">
        <f t="shared" si="1"/>
        <v>  </v>
      </c>
    </row>
    <row r="467">
      <c r="A467" s="36" t="str">
        <f t="shared" si="1"/>
        <v>  </v>
      </c>
    </row>
    <row r="468">
      <c r="A468" s="36" t="str">
        <f t="shared" si="1"/>
        <v>  </v>
      </c>
    </row>
    <row r="469">
      <c r="A469" s="36" t="str">
        <f t="shared" si="1"/>
        <v>  </v>
      </c>
    </row>
    <row r="470">
      <c r="A470" s="36" t="str">
        <f t="shared" si="1"/>
        <v>  </v>
      </c>
    </row>
    <row r="471">
      <c r="A471" s="36" t="str">
        <f t="shared" si="1"/>
        <v>  </v>
      </c>
    </row>
    <row r="472">
      <c r="A472" s="36" t="str">
        <f t="shared" si="1"/>
        <v>  </v>
      </c>
    </row>
    <row r="473">
      <c r="A473" s="36" t="str">
        <f t="shared" si="1"/>
        <v>  </v>
      </c>
    </row>
    <row r="474">
      <c r="A474" s="36" t="str">
        <f t="shared" si="1"/>
        <v>  </v>
      </c>
    </row>
    <row r="475">
      <c r="A475" s="36" t="str">
        <f t="shared" si="1"/>
        <v>  </v>
      </c>
    </row>
    <row r="476">
      <c r="A476" s="36" t="str">
        <f t="shared" si="1"/>
        <v>  </v>
      </c>
    </row>
    <row r="477">
      <c r="A477" s="36" t="str">
        <f t="shared" si="1"/>
        <v>  </v>
      </c>
    </row>
    <row r="478">
      <c r="A478" s="36" t="str">
        <f t="shared" si="1"/>
        <v>  </v>
      </c>
    </row>
    <row r="479">
      <c r="A479" s="36" t="str">
        <f t="shared" si="1"/>
        <v>  </v>
      </c>
    </row>
    <row r="480">
      <c r="A480" s="36" t="str">
        <f t="shared" si="1"/>
        <v>  </v>
      </c>
    </row>
    <row r="481">
      <c r="A481" s="36" t="str">
        <f t="shared" si="1"/>
        <v>  </v>
      </c>
    </row>
    <row r="482">
      <c r="A482" s="36" t="str">
        <f t="shared" si="1"/>
        <v>  </v>
      </c>
    </row>
    <row r="483">
      <c r="A483" s="36" t="str">
        <f t="shared" si="1"/>
        <v>  </v>
      </c>
    </row>
    <row r="484">
      <c r="A484" s="36" t="str">
        <f t="shared" si="1"/>
        <v>  </v>
      </c>
    </row>
    <row r="485">
      <c r="A485" s="36" t="str">
        <f t="shared" si="1"/>
        <v>  </v>
      </c>
    </row>
    <row r="486">
      <c r="A486" s="36" t="str">
        <f t="shared" si="1"/>
        <v>  </v>
      </c>
    </row>
    <row r="487">
      <c r="A487" s="36" t="str">
        <f t="shared" si="1"/>
        <v>  </v>
      </c>
    </row>
    <row r="488">
      <c r="A488" s="36" t="str">
        <f t="shared" si="1"/>
        <v>  </v>
      </c>
    </row>
    <row r="489">
      <c r="A489" s="36" t="str">
        <f t="shared" si="1"/>
        <v>  </v>
      </c>
    </row>
    <row r="490">
      <c r="A490" s="36" t="str">
        <f t="shared" si="1"/>
        <v>  </v>
      </c>
    </row>
    <row r="491">
      <c r="A491" s="36" t="str">
        <f t="shared" si="1"/>
        <v>  </v>
      </c>
    </row>
    <row r="492">
      <c r="A492" s="36" t="str">
        <f t="shared" si="1"/>
        <v>  </v>
      </c>
    </row>
    <row r="493">
      <c r="A493" s="36" t="str">
        <f t="shared" si="1"/>
        <v>  </v>
      </c>
    </row>
    <row r="494">
      <c r="A494" s="36" t="str">
        <f t="shared" si="1"/>
        <v>  </v>
      </c>
    </row>
    <row r="495">
      <c r="A495" s="36" t="str">
        <f t="shared" si="1"/>
        <v>  </v>
      </c>
    </row>
    <row r="496">
      <c r="A496" s="36" t="str">
        <f t="shared" si="1"/>
        <v>  </v>
      </c>
    </row>
    <row r="497">
      <c r="A497" s="36" t="str">
        <f t="shared" si="1"/>
        <v>  </v>
      </c>
    </row>
    <row r="498">
      <c r="A498" s="36" t="str">
        <f t="shared" si="1"/>
        <v>  </v>
      </c>
    </row>
    <row r="499">
      <c r="A499" s="36" t="str">
        <f t="shared" si="1"/>
        <v>  </v>
      </c>
    </row>
    <row r="500">
      <c r="A500" s="36" t="str">
        <f t="shared" si="1"/>
        <v>  </v>
      </c>
    </row>
    <row r="501">
      <c r="A501" s="36" t="str">
        <f t="shared" si="1"/>
        <v>  </v>
      </c>
    </row>
    <row r="502">
      <c r="A502" s="36" t="str">
        <f t="shared" si="1"/>
        <v>  </v>
      </c>
    </row>
    <row r="503">
      <c r="A503" s="36" t="str">
        <f t="shared" si="1"/>
        <v>  </v>
      </c>
    </row>
    <row r="504">
      <c r="A504" s="36" t="str">
        <f t="shared" si="1"/>
        <v>  </v>
      </c>
    </row>
    <row r="505">
      <c r="A505" s="36" t="str">
        <f t="shared" si="1"/>
        <v>  </v>
      </c>
    </row>
    <row r="506">
      <c r="A506" s="36" t="str">
        <f t="shared" si="1"/>
        <v>  </v>
      </c>
    </row>
    <row r="507">
      <c r="A507" s="36" t="str">
        <f t="shared" si="1"/>
        <v>  </v>
      </c>
    </row>
    <row r="508">
      <c r="A508" s="36" t="str">
        <f t="shared" si="1"/>
        <v>  </v>
      </c>
    </row>
    <row r="509">
      <c r="A509" s="36" t="str">
        <f t="shared" si="1"/>
        <v>  </v>
      </c>
    </row>
    <row r="510">
      <c r="A510" s="36" t="str">
        <f t="shared" si="1"/>
        <v>  </v>
      </c>
    </row>
    <row r="511">
      <c r="A511" s="36" t="str">
        <f t="shared" si="1"/>
        <v>  </v>
      </c>
    </row>
    <row r="512">
      <c r="A512" s="36" t="str">
        <f t="shared" si="1"/>
        <v>  </v>
      </c>
    </row>
    <row r="513">
      <c r="A513" s="36" t="str">
        <f t="shared" si="1"/>
        <v>  </v>
      </c>
    </row>
    <row r="514">
      <c r="A514" s="36" t="str">
        <f t="shared" si="1"/>
        <v>  </v>
      </c>
    </row>
    <row r="515">
      <c r="A515" s="36" t="str">
        <f t="shared" si="1"/>
        <v>  </v>
      </c>
    </row>
    <row r="516">
      <c r="A516" s="36" t="str">
        <f t="shared" si="1"/>
        <v>  </v>
      </c>
    </row>
    <row r="517">
      <c r="A517" s="36" t="str">
        <f t="shared" si="1"/>
        <v>  </v>
      </c>
    </row>
    <row r="518">
      <c r="A518" s="36" t="str">
        <f t="shared" si="1"/>
        <v>  </v>
      </c>
    </row>
    <row r="519">
      <c r="A519" s="36" t="str">
        <f t="shared" si="1"/>
        <v>  </v>
      </c>
    </row>
    <row r="520">
      <c r="A520" s="36" t="str">
        <f t="shared" si="1"/>
        <v>  </v>
      </c>
    </row>
    <row r="521">
      <c r="A521" s="36" t="str">
        <f t="shared" si="1"/>
        <v>  </v>
      </c>
    </row>
    <row r="522">
      <c r="A522" s="36" t="str">
        <f t="shared" si="1"/>
        <v>  </v>
      </c>
    </row>
    <row r="523">
      <c r="A523" s="36" t="str">
        <f t="shared" si="1"/>
        <v>  </v>
      </c>
    </row>
    <row r="524">
      <c r="A524" s="36" t="str">
        <f t="shared" si="1"/>
        <v>  </v>
      </c>
    </row>
    <row r="525">
      <c r="A525" s="36" t="str">
        <f t="shared" si="1"/>
        <v>  </v>
      </c>
    </row>
    <row r="526">
      <c r="A526" s="36" t="str">
        <f t="shared" si="1"/>
        <v>  </v>
      </c>
    </row>
    <row r="527">
      <c r="A527" s="36" t="str">
        <f t="shared" si="1"/>
        <v>  </v>
      </c>
    </row>
    <row r="528">
      <c r="A528" s="36" t="str">
        <f t="shared" si="1"/>
        <v>  </v>
      </c>
    </row>
    <row r="529">
      <c r="A529" s="36" t="str">
        <f t="shared" si="1"/>
        <v>  </v>
      </c>
    </row>
    <row r="530">
      <c r="A530" s="36" t="str">
        <f t="shared" si="1"/>
        <v>  </v>
      </c>
    </row>
    <row r="531">
      <c r="A531" s="36" t="str">
        <f t="shared" si="1"/>
        <v>  </v>
      </c>
    </row>
    <row r="532">
      <c r="A532" s="36" t="str">
        <f t="shared" si="1"/>
        <v>  </v>
      </c>
    </row>
    <row r="533">
      <c r="A533" s="36" t="str">
        <f t="shared" si="1"/>
        <v>  </v>
      </c>
    </row>
    <row r="534">
      <c r="A534" s="36" t="str">
        <f t="shared" si="1"/>
        <v>  </v>
      </c>
    </row>
    <row r="535">
      <c r="A535" s="36" t="str">
        <f t="shared" si="1"/>
        <v>  </v>
      </c>
    </row>
    <row r="536">
      <c r="A536" s="36" t="str">
        <f t="shared" si="1"/>
        <v>  </v>
      </c>
    </row>
    <row r="537">
      <c r="A537" s="36" t="str">
        <f t="shared" si="1"/>
        <v>  </v>
      </c>
    </row>
    <row r="538">
      <c r="A538" s="36" t="str">
        <f t="shared" si="1"/>
        <v>  </v>
      </c>
    </row>
    <row r="539">
      <c r="A539" s="36" t="str">
        <f t="shared" si="1"/>
        <v>  </v>
      </c>
    </row>
    <row r="540">
      <c r="A540" s="36" t="str">
        <f t="shared" si="1"/>
        <v>  </v>
      </c>
    </row>
    <row r="541">
      <c r="A541" s="36" t="str">
        <f t="shared" si="1"/>
        <v>  </v>
      </c>
    </row>
    <row r="542">
      <c r="A542" s="36" t="str">
        <f t="shared" si="1"/>
        <v>  </v>
      </c>
    </row>
    <row r="543">
      <c r="A543" s="36" t="str">
        <f t="shared" si="1"/>
        <v>  </v>
      </c>
    </row>
    <row r="544">
      <c r="A544" s="36" t="str">
        <f t="shared" si="1"/>
        <v>  </v>
      </c>
    </row>
    <row r="545">
      <c r="A545" s="36" t="str">
        <f t="shared" si="1"/>
        <v>  </v>
      </c>
    </row>
    <row r="546">
      <c r="A546" s="36" t="str">
        <f t="shared" si="1"/>
        <v>  </v>
      </c>
    </row>
    <row r="547">
      <c r="A547" s="36" t="str">
        <f t="shared" si="1"/>
        <v>  </v>
      </c>
    </row>
    <row r="548">
      <c r="A548" s="36" t="str">
        <f t="shared" si="1"/>
        <v>  </v>
      </c>
    </row>
    <row r="549">
      <c r="A549" s="36" t="str">
        <f t="shared" si="1"/>
        <v>  </v>
      </c>
    </row>
    <row r="550">
      <c r="A550" s="36" t="str">
        <f t="shared" si="1"/>
        <v>  </v>
      </c>
    </row>
    <row r="551">
      <c r="A551" s="36" t="str">
        <f t="shared" si="1"/>
        <v>  </v>
      </c>
    </row>
    <row r="552">
      <c r="A552" s="36" t="str">
        <f t="shared" si="1"/>
        <v>  </v>
      </c>
    </row>
    <row r="553">
      <c r="A553" s="36" t="str">
        <f t="shared" si="1"/>
        <v>  </v>
      </c>
    </row>
    <row r="554">
      <c r="A554" s="36" t="str">
        <f t="shared" si="1"/>
        <v>  </v>
      </c>
    </row>
    <row r="555">
      <c r="A555" s="36" t="str">
        <f t="shared" si="1"/>
        <v>  </v>
      </c>
    </row>
    <row r="556">
      <c r="A556" s="36" t="str">
        <f t="shared" si="1"/>
        <v>  </v>
      </c>
    </row>
    <row r="557">
      <c r="A557" s="36" t="str">
        <f t="shared" si="1"/>
        <v>  </v>
      </c>
    </row>
    <row r="558">
      <c r="A558" s="36" t="str">
        <f t="shared" si="1"/>
        <v>  </v>
      </c>
    </row>
    <row r="559">
      <c r="A559" s="36" t="str">
        <f t="shared" si="1"/>
        <v>  </v>
      </c>
    </row>
    <row r="560">
      <c r="A560" s="36" t="str">
        <f t="shared" si="1"/>
        <v>  </v>
      </c>
    </row>
    <row r="561">
      <c r="A561" s="36" t="str">
        <f t="shared" si="1"/>
        <v>  </v>
      </c>
    </row>
    <row r="562">
      <c r="A562" s="36" t="str">
        <f t="shared" si="1"/>
        <v>  </v>
      </c>
    </row>
    <row r="563">
      <c r="A563" s="36" t="str">
        <f t="shared" si="1"/>
        <v>  </v>
      </c>
    </row>
    <row r="564">
      <c r="A564" s="36" t="str">
        <f t="shared" si="1"/>
        <v>  </v>
      </c>
    </row>
    <row r="565">
      <c r="A565" s="36" t="str">
        <f t="shared" si="1"/>
        <v>  </v>
      </c>
    </row>
    <row r="566">
      <c r="A566" s="36" t="str">
        <f t="shared" si="1"/>
        <v>  </v>
      </c>
    </row>
    <row r="567">
      <c r="A567" s="36" t="str">
        <f t="shared" si="1"/>
        <v>  </v>
      </c>
    </row>
    <row r="568">
      <c r="A568" s="36" t="str">
        <f t="shared" si="1"/>
        <v>  </v>
      </c>
    </row>
    <row r="569">
      <c r="A569" s="36" t="str">
        <f t="shared" si="1"/>
        <v>  </v>
      </c>
    </row>
    <row r="570">
      <c r="A570" s="36" t="str">
        <f t="shared" si="1"/>
        <v>  </v>
      </c>
    </row>
    <row r="571">
      <c r="A571" s="36" t="str">
        <f t="shared" si="1"/>
        <v>  </v>
      </c>
    </row>
    <row r="572">
      <c r="A572" s="36" t="str">
        <f t="shared" si="1"/>
        <v>  </v>
      </c>
    </row>
    <row r="573">
      <c r="A573" s="36" t="str">
        <f t="shared" si="1"/>
        <v>  </v>
      </c>
    </row>
    <row r="574">
      <c r="A574" s="36" t="str">
        <f t="shared" si="1"/>
        <v>  </v>
      </c>
    </row>
    <row r="575">
      <c r="A575" s="36" t="str">
        <f t="shared" si="1"/>
        <v>  </v>
      </c>
    </row>
    <row r="576">
      <c r="A576" s="36" t="str">
        <f t="shared" si="1"/>
        <v>  </v>
      </c>
    </row>
    <row r="577">
      <c r="A577" s="36" t="str">
        <f t="shared" si="1"/>
        <v>  </v>
      </c>
    </row>
    <row r="578">
      <c r="A578" s="36" t="str">
        <f t="shared" si="1"/>
        <v>  </v>
      </c>
    </row>
    <row r="579">
      <c r="A579" s="36" t="str">
        <f t="shared" si="1"/>
        <v>  </v>
      </c>
    </row>
    <row r="580">
      <c r="A580" s="36" t="str">
        <f t="shared" si="1"/>
        <v>  </v>
      </c>
    </row>
    <row r="581">
      <c r="A581" s="36" t="str">
        <f t="shared" si="1"/>
        <v>  </v>
      </c>
    </row>
    <row r="582">
      <c r="A582" s="36" t="str">
        <f t="shared" si="1"/>
        <v>  </v>
      </c>
    </row>
    <row r="583">
      <c r="A583" s="36" t="str">
        <f t="shared" si="1"/>
        <v>  </v>
      </c>
    </row>
    <row r="584">
      <c r="A584" s="36" t="str">
        <f t="shared" si="1"/>
        <v>  </v>
      </c>
    </row>
    <row r="585">
      <c r="A585" s="36" t="str">
        <f t="shared" si="1"/>
        <v>  </v>
      </c>
    </row>
    <row r="586">
      <c r="A586" s="36" t="str">
        <f t="shared" si="1"/>
        <v>  </v>
      </c>
    </row>
    <row r="587">
      <c r="A587" s="36" t="str">
        <f t="shared" si="1"/>
        <v>  </v>
      </c>
    </row>
    <row r="588">
      <c r="A588" s="36" t="str">
        <f t="shared" si="1"/>
        <v>  </v>
      </c>
    </row>
    <row r="589">
      <c r="A589" s="36" t="str">
        <f t="shared" si="1"/>
        <v>  </v>
      </c>
    </row>
    <row r="590">
      <c r="A590" s="36" t="str">
        <f t="shared" si="1"/>
        <v>  </v>
      </c>
    </row>
    <row r="591">
      <c r="A591" s="36" t="str">
        <f t="shared" si="1"/>
        <v>  </v>
      </c>
    </row>
    <row r="592">
      <c r="A592" s="36" t="str">
        <f t="shared" si="1"/>
        <v>  </v>
      </c>
    </row>
    <row r="593">
      <c r="A593" s="36" t="str">
        <f t="shared" si="1"/>
        <v>  </v>
      </c>
    </row>
    <row r="594">
      <c r="A594" s="36" t="str">
        <f t="shared" si="1"/>
        <v>  </v>
      </c>
    </row>
    <row r="595">
      <c r="A595" s="36" t="str">
        <f t="shared" si="1"/>
        <v>  </v>
      </c>
    </row>
    <row r="596">
      <c r="A596" s="36" t="str">
        <f t="shared" si="1"/>
        <v>  </v>
      </c>
    </row>
    <row r="597">
      <c r="A597" s="36" t="str">
        <f t="shared" si="1"/>
        <v>  </v>
      </c>
    </row>
    <row r="598">
      <c r="A598" s="36" t="str">
        <f t="shared" si="1"/>
        <v>  </v>
      </c>
    </row>
    <row r="599">
      <c r="A599" s="36" t="str">
        <f t="shared" si="1"/>
        <v>  </v>
      </c>
    </row>
    <row r="600">
      <c r="A600" s="36" t="str">
        <f t="shared" si="1"/>
        <v>  </v>
      </c>
    </row>
    <row r="601">
      <c r="A601" s="36" t="str">
        <f t="shared" si="1"/>
        <v>  </v>
      </c>
    </row>
    <row r="602">
      <c r="A602" s="36" t="str">
        <f t="shared" si="1"/>
        <v>  </v>
      </c>
    </row>
    <row r="603">
      <c r="A603" s="36" t="str">
        <f t="shared" si="1"/>
        <v>  </v>
      </c>
    </row>
    <row r="604">
      <c r="A604" s="36" t="str">
        <f t="shared" si="1"/>
        <v>  </v>
      </c>
    </row>
    <row r="605">
      <c r="A605" s="36" t="str">
        <f t="shared" si="1"/>
        <v>  </v>
      </c>
    </row>
    <row r="606">
      <c r="A606" s="36" t="str">
        <f t="shared" si="1"/>
        <v>  </v>
      </c>
    </row>
    <row r="607">
      <c r="A607" s="36" t="str">
        <f t="shared" si="1"/>
        <v>  </v>
      </c>
    </row>
    <row r="608">
      <c r="A608" s="36" t="str">
        <f t="shared" si="1"/>
        <v>  </v>
      </c>
    </row>
    <row r="609">
      <c r="A609" s="36" t="str">
        <f t="shared" si="1"/>
        <v>  </v>
      </c>
    </row>
    <row r="610">
      <c r="A610" s="36" t="str">
        <f t="shared" si="1"/>
        <v>  </v>
      </c>
    </row>
    <row r="611">
      <c r="A611" s="36" t="str">
        <f t="shared" si="1"/>
        <v>  </v>
      </c>
    </row>
    <row r="612">
      <c r="A612" s="36" t="str">
        <f t="shared" si="1"/>
        <v>  </v>
      </c>
    </row>
    <row r="613">
      <c r="A613" s="36" t="str">
        <f t="shared" si="1"/>
        <v>  </v>
      </c>
    </row>
    <row r="614">
      <c r="A614" s="36" t="str">
        <f t="shared" si="1"/>
        <v>  </v>
      </c>
    </row>
    <row r="615">
      <c r="A615" s="36" t="str">
        <f t="shared" si="1"/>
        <v>  </v>
      </c>
    </row>
    <row r="616">
      <c r="A616" s="36" t="str">
        <f t="shared" si="1"/>
        <v>  </v>
      </c>
    </row>
    <row r="617">
      <c r="A617" s="36" t="str">
        <f t="shared" si="1"/>
        <v>  </v>
      </c>
    </row>
    <row r="618">
      <c r="A618" s="36" t="str">
        <f t="shared" si="1"/>
        <v>  </v>
      </c>
    </row>
    <row r="619">
      <c r="A619" s="36" t="str">
        <f t="shared" si="1"/>
        <v>  </v>
      </c>
    </row>
    <row r="620">
      <c r="A620" s="36" t="str">
        <f t="shared" si="1"/>
        <v>  </v>
      </c>
    </row>
    <row r="621">
      <c r="A621" s="36" t="str">
        <f t="shared" si="1"/>
        <v>  </v>
      </c>
    </row>
    <row r="622">
      <c r="A622" s="36" t="str">
        <f t="shared" si="1"/>
        <v>  </v>
      </c>
    </row>
    <row r="623">
      <c r="A623" s="36" t="str">
        <f t="shared" si="1"/>
        <v>  </v>
      </c>
    </row>
    <row r="624">
      <c r="A624" s="36" t="str">
        <f t="shared" si="1"/>
        <v>  </v>
      </c>
    </row>
    <row r="625">
      <c r="A625" s="36" t="str">
        <f t="shared" si="1"/>
        <v>  </v>
      </c>
    </row>
    <row r="626">
      <c r="A626" s="36" t="str">
        <f t="shared" si="1"/>
        <v>  </v>
      </c>
    </row>
    <row r="627">
      <c r="A627" s="36" t="str">
        <f t="shared" si="1"/>
        <v>  </v>
      </c>
    </row>
    <row r="628">
      <c r="A628" s="36" t="str">
        <f t="shared" si="1"/>
        <v>  </v>
      </c>
    </row>
    <row r="629">
      <c r="A629" s="36" t="str">
        <f t="shared" si="1"/>
        <v>  </v>
      </c>
    </row>
    <row r="630">
      <c r="A630" s="36" t="str">
        <f t="shared" si="1"/>
        <v>  </v>
      </c>
    </row>
    <row r="631">
      <c r="A631" s="36" t="str">
        <f t="shared" si="1"/>
        <v>  </v>
      </c>
    </row>
    <row r="632">
      <c r="A632" s="36" t="str">
        <f t="shared" si="1"/>
        <v>  </v>
      </c>
    </row>
    <row r="633">
      <c r="A633" s="36" t="str">
        <f t="shared" si="1"/>
        <v>  </v>
      </c>
    </row>
    <row r="634">
      <c r="A634" s="36" t="str">
        <f t="shared" si="1"/>
        <v>  </v>
      </c>
    </row>
    <row r="635">
      <c r="A635" s="36" t="str">
        <f t="shared" si="1"/>
        <v>  </v>
      </c>
    </row>
    <row r="636">
      <c r="A636" s="36" t="str">
        <f t="shared" si="1"/>
        <v>  </v>
      </c>
    </row>
    <row r="637">
      <c r="A637" s="36" t="str">
        <f t="shared" si="1"/>
        <v>  </v>
      </c>
    </row>
    <row r="638">
      <c r="A638" s="36" t="str">
        <f t="shared" si="1"/>
        <v>  </v>
      </c>
    </row>
    <row r="639">
      <c r="A639" s="36" t="str">
        <f t="shared" si="1"/>
        <v>  </v>
      </c>
    </row>
    <row r="640">
      <c r="A640" s="36" t="str">
        <f t="shared" si="1"/>
        <v>  </v>
      </c>
    </row>
    <row r="641">
      <c r="A641" s="36" t="str">
        <f t="shared" si="1"/>
        <v>  </v>
      </c>
    </row>
    <row r="642">
      <c r="A642" s="36" t="str">
        <f t="shared" si="1"/>
        <v>  </v>
      </c>
    </row>
    <row r="643">
      <c r="A643" s="36" t="str">
        <f t="shared" si="1"/>
        <v>  </v>
      </c>
    </row>
    <row r="644">
      <c r="A644" s="36" t="str">
        <f t="shared" si="1"/>
        <v>  </v>
      </c>
    </row>
    <row r="645">
      <c r="A645" s="36" t="str">
        <f t="shared" si="1"/>
        <v>  </v>
      </c>
    </row>
    <row r="646">
      <c r="A646" s="36" t="str">
        <f t="shared" si="1"/>
        <v>  </v>
      </c>
    </row>
    <row r="647">
      <c r="A647" s="36" t="str">
        <f t="shared" si="1"/>
        <v>  </v>
      </c>
    </row>
    <row r="648">
      <c r="A648" s="36" t="str">
        <f t="shared" si="1"/>
        <v>  </v>
      </c>
    </row>
    <row r="649">
      <c r="A649" s="36" t="str">
        <f t="shared" si="1"/>
        <v>  </v>
      </c>
    </row>
    <row r="650">
      <c r="A650" s="36" t="str">
        <f t="shared" si="1"/>
        <v>  </v>
      </c>
    </row>
    <row r="651">
      <c r="A651" s="36" t="str">
        <f t="shared" si="1"/>
        <v>  </v>
      </c>
    </row>
    <row r="652">
      <c r="A652" s="36" t="str">
        <f t="shared" si="1"/>
        <v>  </v>
      </c>
    </row>
    <row r="653">
      <c r="A653" s="36" t="str">
        <f t="shared" si="1"/>
        <v>  </v>
      </c>
    </row>
    <row r="654">
      <c r="A654" s="36" t="str">
        <f t="shared" si="1"/>
        <v>  </v>
      </c>
    </row>
    <row r="655">
      <c r="A655" s="36" t="str">
        <f t="shared" si="1"/>
        <v>  </v>
      </c>
    </row>
    <row r="656">
      <c r="A656" s="36" t="str">
        <f t="shared" si="1"/>
        <v>  </v>
      </c>
    </row>
    <row r="657">
      <c r="A657" s="36" t="str">
        <f t="shared" si="1"/>
        <v>  </v>
      </c>
    </row>
    <row r="658">
      <c r="A658" s="36" t="str">
        <f t="shared" si="1"/>
        <v>  </v>
      </c>
    </row>
    <row r="659">
      <c r="A659" s="36" t="str">
        <f t="shared" si="1"/>
        <v>  </v>
      </c>
    </row>
    <row r="660">
      <c r="A660" s="36" t="str">
        <f t="shared" si="1"/>
        <v>  </v>
      </c>
    </row>
    <row r="661">
      <c r="A661" s="36" t="str">
        <f t="shared" si="1"/>
        <v>  </v>
      </c>
    </row>
    <row r="662">
      <c r="A662" s="36" t="str">
        <f t="shared" si="1"/>
        <v>  </v>
      </c>
    </row>
    <row r="663">
      <c r="A663" s="36" t="str">
        <f t="shared" si="1"/>
        <v>  </v>
      </c>
    </row>
    <row r="664">
      <c r="A664" s="36" t="str">
        <f t="shared" si="1"/>
        <v>  </v>
      </c>
    </row>
    <row r="665">
      <c r="A665" s="36" t="str">
        <f t="shared" si="1"/>
        <v>  </v>
      </c>
    </row>
    <row r="666">
      <c r="A666" s="36" t="str">
        <f t="shared" si="1"/>
        <v>  </v>
      </c>
    </row>
    <row r="667">
      <c r="A667" s="36" t="str">
        <f t="shared" si="1"/>
        <v>  </v>
      </c>
    </row>
    <row r="668">
      <c r="A668" s="36" t="str">
        <f t="shared" si="1"/>
        <v>  </v>
      </c>
    </row>
    <row r="669">
      <c r="A669" s="36" t="str">
        <f t="shared" si="1"/>
        <v>  </v>
      </c>
    </row>
    <row r="670">
      <c r="A670" s="36" t="str">
        <f t="shared" si="1"/>
        <v>  </v>
      </c>
    </row>
    <row r="671">
      <c r="A671" s="36" t="str">
        <f t="shared" si="1"/>
        <v>  </v>
      </c>
    </row>
    <row r="672">
      <c r="A672" s="36" t="str">
        <f t="shared" si="1"/>
        <v>  </v>
      </c>
    </row>
    <row r="673">
      <c r="A673" s="36" t="str">
        <f t="shared" si="1"/>
        <v>  </v>
      </c>
    </row>
    <row r="674">
      <c r="A674" s="36" t="str">
        <f t="shared" si="1"/>
        <v>  </v>
      </c>
    </row>
    <row r="675">
      <c r="A675" s="36" t="str">
        <f t="shared" si="1"/>
        <v>  </v>
      </c>
    </row>
    <row r="676">
      <c r="A676" s="36" t="str">
        <f t="shared" si="1"/>
        <v>  </v>
      </c>
    </row>
    <row r="677">
      <c r="A677" s="36" t="str">
        <f t="shared" si="1"/>
        <v>  </v>
      </c>
    </row>
    <row r="678">
      <c r="A678" s="36" t="str">
        <f t="shared" si="1"/>
        <v>  </v>
      </c>
    </row>
    <row r="679">
      <c r="A679" s="36" t="str">
        <f t="shared" si="1"/>
        <v>  </v>
      </c>
    </row>
    <row r="680">
      <c r="A680" s="36" t="str">
        <f t="shared" si="1"/>
        <v>  </v>
      </c>
    </row>
    <row r="681">
      <c r="A681" s="36" t="str">
        <f t="shared" si="1"/>
        <v>  </v>
      </c>
    </row>
    <row r="682">
      <c r="A682" s="36" t="str">
        <f t="shared" si="1"/>
        <v>  </v>
      </c>
    </row>
    <row r="683">
      <c r="A683" s="36" t="str">
        <f t="shared" si="1"/>
        <v>  </v>
      </c>
    </row>
    <row r="684">
      <c r="A684" s="36" t="str">
        <f t="shared" si="1"/>
        <v>  </v>
      </c>
    </row>
    <row r="685">
      <c r="A685" s="36" t="str">
        <f t="shared" si="1"/>
        <v>  </v>
      </c>
    </row>
    <row r="686">
      <c r="A686" s="36" t="str">
        <f t="shared" si="1"/>
        <v>  </v>
      </c>
    </row>
    <row r="687">
      <c r="A687" s="36" t="str">
        <f t="shared" si="1"/>
        <v>  </v>
      </c>
    </row>
    <row r="688">
      <c r="A688" s="36" t="str">
        <f t="shared" si="1"/>
        <v>  </v>
      </c>
    </row>
    <row r="689">
      <c r="A689" s="36" t="str">
        <f t="shared" si="1"/>
        <v>  </v>
      </c>
    </row>
    <row r="690">
      <c r="A690" s="36" t="str">
        <f t="shared" si="1"/>
        <v>  </v>
      </c>
    </row>
    <row r="691">
      <c r="A691" s="36" t="str">
        <f t="shared" si="1"/>
        <v>  </v>
      </c>
    </row>
    <row r="692">
      <c r="A692" s="36" t="str">
        <f t="shared" si="1"/>
        <v>  </v>
      </c>
    </row>
    <row r="693">
      <c r="A693" s="36" t="str">
        <f t="shared" si="1"/>
        <v>  </v>
      </c>
    </row>
    <row r="694">
      <c r="A694" s="36" t="str">
        <f t="shared" si="1"/>
        <v>  </v>
      </c>
    </row>
    <row r="695">
      <c r="A695" s="36" t="str">
        <f t="shared" si="1"/>
        <v>  </v>
      </c>
    </row>
    <row r="696">
      <c r="A696" s="36" t="str">
        <f t="shared" si="1"/>
        <v>  </v>
      </c>
    </row>
    <row r="697">
      <c r="A697" s="36" t="str">
        <f t="shared" si="1"/>
        <v>  </v>
      </c>
    </row>
    <row r="698">
      <c r="A698" s="36" t="str">
        <f t="shared" si="1"/>
        <v>  </v>
      </c>
    </row>
    <row r="699">
      <c r="A699" s="36" t="str">
        <f t="shared" si="1"/>
        <v>  </v>
      </c>
    </row>
    <row r="700">
      <c r="A700" s="36" t="str">
        <f t="shared" si="1"/>
        <v>  </v>
      </c>
    </row>
    <row r="701">
      <c r="A701" s="36" t="str">
        <f t="shared" si="1"/>
        <v>  </v>
      </c>
    </row>
    <row r="702">
      <c r="A702" s="36" t="str">
        <f t="shared" si="1"/>
        <v>  </v>
      </c>
    </row>
    <row r="703">
      <c r="A703" s="36" t="str">
        <f t="shared" si="1"/>
        <v>  </v>
      </c>
    </row>
    <row r="704">
      <c r="A704" s="36" t="str">
        <f t="shared" si="1"/>
        <v>  </v>
      </c>
    </row>
    <row r="705">
      <c r="A705" s="36" t="str">
        <f t="shared" si="1"/>
        <v>  </v>
      </c>
    </row>
    <row r="706">
      <c r="A706" s="36" t="str">
        <f t="shared" si="1"/>
        <v>  </v>
      </c>
    </row>
    <row r="707">
      <c r="A707" s="36" t="str">
        <f t="shared" si="1"/>
        <v>  </v>
      </c>
    </row>
    <row r="708">
      <c r="A708" s="36" t="str">
        <f t="shared" si="1"/>
        <v>  </v>
      </c>
    </row>
    <row r="709">
      <c r="A709" s="36" t="str">
        <f t="shared" si="1"/>
        <v>  </v>
      </c>
    </row>
    <row r="710">
      <c r="A710" s="36" t="str">
        <f t="shared" si="1"/>
        <v>  </v>
      </c>
    </row>
    <row r="711">
      <c r="A711" s="36" t="str">
        <f t="shared" si="1"/>
        <v>  </v>
      </c>
    </row>
    <row r="712">
      <c r="A712" s="36" t="str">
        <f t="shared" si="1"/>
        <v>  </v>
      </c>
    </row>
    <row r="713">
      <c r="A713" s="36" t="str">
        <f t="shared" si="1"/>
        <v>  </v>
      </c>
    </row>
    <row r="714">
      <c r="A714" s="36" t="str">
        <f t="shared" si="1"/>
        <v>  </v>
      </c>
    </row>
    <row r="715">
      <c r="A715" s="36" t="str">
        <f t="shared" si="1"/>
        <v>  </v>
      </c>
    </row>
    <row r="716">
      <c r="A716" s="36" t="str">
        <f t="shared" si="1"/>
        <v>  </v>
      </c>
    </row>
    <row r="717">
      <c r="A717" s="36" t="str">
        <f t="shared" si="1"/>
        <v>  </v>
      </c>
    </row>
    <row r="718">
      <c r="A718" s="36" t="str">
        <f t="shared" si="1"/>
        <v>  </v>
      </c>
    </row>
    <row r="719">
      <c r="A719" s="36" t="str">
        <f t="shared" si="1"/>
        <v>  </v>
      </c>
    </row>
    <row r="720">
      <c r="A720" s="36" t="str">
        <f t="shared" si="1"/>
        <v>  </v>
      </c>
    </row>
    <row r="721">
      <c r="A721" s="36" t="str">
        <f t="shared" si="1"/>
        <v>  </v>
      </c>
    </row>
    <row r="722">
      <c r="A722" s="36" t="str">
        <f t="shared" si="1"/>
        <v>  </v>
      </c>
    </row>
    <row r="723">
      <c r="A723" s="36" t="str">
        <f t="shared" si="1"/>
        <v>  </v>
      </c>
    </row>
    <row r="724">
      <c r="A724" s="36" t="str">
        <f t="shared" si="1"/>
        <v>  </v>
      </c>
    </row>
    <row r="725">
      <c r="A725" s="36" t="str">
        <f t="shared" si="1"/>
        <v>  </v>
      </c>
    </row>
    <row r="726">
      <c r="A726" s="36" t="str">
        <f t="shared" si="1"/>
        <v>  </v>
      </c>
    </row>
    <row r="727">
      <c r="A727" s="36" t="str">
        <f t="shared" si="1"/>
        <v>  </v>
      </c>
    </row>
    <row r="728">
      <c r="A728" s="36" t="str">
        <f t="shared" si="1"/>
        <v>  </v>
      </c>
    </row>
    <row r="729">
      <c r="A729" s="36" t="str">
        <f t="shared" si="1"/>
        <v>  </v>
      </c>
    </row>
    <row r="730">
      <c r="A730" s="36" t="str">
        <f t="shared" si="1"/>
        <v>  </v>
      </c>
    </row>
    <row r="731">
      <c r="A731" s="36" t="str">
        <f t="shared" si="1"/>
        <v>  </v>
      </c>
    </row>
    <row r="732">
      <c r="A732" s="36" t="str">
        <f t="shared" si="1"/>
        <v>  </v>
      </c>
    </row>
    <row r="733">
      <c r="A733" s="36" t="str">
        <f t="shared" si="1"/>
        <v>  </v>
      </c>
    </row>
    <row r="734">
      <c r="A734" s="36" t="str">
        <f t="shared" si="1"/>
        <v>  </v>
      </c>
    </row>
    <row r="735">
      <c r="A735" s="36" t="str">
        <f t="shared" si="1"/>
        <v>  </v>
      </c>
    </row>
    <row r="736">
      <c r="A736" s="36" t="str">
        <f t="shared" si="1"/>
        <v>  </v>
      </c>
    </row>
    <row r="737">
      <c r="A737" s="36" t="str">
        <f t="shared" si="1"/>
        <v>  </v>
      </c>
    </row>
    <row r="738">
      <c r="A738" s="36" t="str">
        <f t="shared" si="1"/>
        <v>  </v>
      </c>
    </row>
    <row r="739">
      <c r="A739" s="36" t="str">
        <f t="shared" si="1"/>
        <v>  </v>
      </c>
    </row>
    <row r="740">
      <c r="A740" s="36" t="str">
        <f t="shared" si="1"/>
        <v>  </v>
      </c>
    </row>
    <row r="741">
      <c r="A741" s="36" t="str">
        <f t="shared" si="1"/>
        <v>  </v>
      </c>
    </row>
    <row r="742">
      <c r="A742" s="36" t="str">
        <f t="shared" si="1"/>
        <v>  </v>
      </c>
    </row>
    <row r="743">
      <c r="A743" s="36" t="str">
        <f t="shared" si="1"/>
        <v>  </v>
      </c>
    </row>
    <row r="744">
      <c r="A744" s="36" t="str">
        <f t="shared" si="1"/>
        <v>  </v>
      </c>
    </row>
    <row r="745">
      <c r="A745" s="36" t="str">
        <f t="shared" si="1"/>
        <v>  </v>
      </c>
    </row>
    <row r="746">
      <c r="A746" s="36" t="str">
        <f t="shared" si="1"/>
        <v>  </v>
      </c>
    </row>
    <row r="747">
      <c r="A747" s="36" t="str">
        <f t="shared" si="1"/>
        <v>  </v>
      </c>
    </row>
    <row r="748">
      <c r="A748" s="36" t="str">
        <f t="shared" si="1"/>
        <v>  </v>
      </c>
    </row>
    <row r="749">
      <c r="A749" s="36" t="str">
        <f t="shared" si="1"/>
        <v>  </v>
      </c>
    </row>
    <row r="750">
      <c r="A750" s="36" t="str">
        <f t="shared" si="1"/>
        <v>  </v>
      </c>
    </row>
    <row r="751">
      <c r="A751" s="36" t="str">
        <f t="shared" si="1"/>
        <v>  </v>
      </c>
    </row>
    <row r="752">
      <c r="A752" s="36" t="str">
        <f t="shared" si="1"/>
        <v>  </v>
      </c>
    </row>
    <row r="753">
      <c r="A753" s="36" t="str">
        <f t="shared" si="1"/>
        <v>  </v>
      </c>
    </row>
    <row r="754">
      <c r="A754" s="36" t="str">
        <f t="shared" si="1"/>
        <v>  </v>
      </c>
    </row>
    <row r="755">
      <c r="A755" s="36" t="str">
        <f t="shared" si="1"/>
        <v>  </v>
      </c>
    </row>
    <row r="756">
      <c r="A756" s="36" t="str">
        <f t="shared" si="1"/>
        <v>  </v>
      </c>
    </row>
    <row r="757">
      <c r="A757" s="36" t="str">
        <f t="shared" si="1"/>
        <v>  </v>
      </c>
    </row>
    <row r="758">
      <c r="A758" s="36" t="str">
        <f t="shared" si="1"/>
        <v>  </v>
      </c>
    </row>
    <row r="759">
      <c r="A759" s="36" t="str">
        <f t="shared" si="1"/>
        <v>  </v>
      </c>
    </row>
    <row r="760">
      <c r="A760" s="36" t="str">
        <f t="shared" si="1"/>
        <v>  </v>
      </c>
    </row>
    <row r="761">
      <c r="A761" s="36" t="str">
        <f t="shared" si="1"/>
        <v>  </v>
      </c>
    </row>
    <row r="762">
      <c r="A762" s="36" t="str">
        <f t="shared" si="1"/>
        <v>  </v>
      </c>
    </row>
    <row r="763">
      <c r="A763" s="36" t="str">
        <f t="shared" si="1"/>
        <v>  </v>
      </c>
    </row>
    <row r="764">
      <c r="A764" s="36" t="str">
        <f t="shared" si="1"/>
        <v>  </v>
      </c>
    </row>
    <row r="765">
      <c r="A765" s="36" t="str">
        <f t="shared" si="1"/>
        <v>  </v>
      </c>
    </row>
    <row r="766">
      <c r="A766" s="36" t="str">
        <f t="shared" si="1"/>
        <v>  </v>
      </c>
    </row>
    <row r="767">
      <c r="A767" s="36" t="str">
        <f t="shared" si="1"/>
        <v>  </v>
      </c>
    </row>
    <row r="768">
      <c r="A768" s="36" t="str">
        <f t="shared" si="1"/>
        <v>  </v>
      </c>
    </row>
    <row r="769">
      <c r="A769" s="36" t="str">
        <f t="shared" si="1"/>
        <v>  </v>
      </c>
    </row>
    <row r="770">
      <c r="A770" s="36" t="str">
        <f t="shared" si="1"/>
        <v>  </v>
      </c>
    </row>
    <row r="771">
      <c r="A771" s="36" t="str">
        <f t="shared" si="1"/>
        <v>  </v>
      </c>
    </row>
    <row r="772">
      <c r="A772" s="36" t="str">
        <f t="shared" si="1"/>
        <v>  </v>
      </c>
    </row>
    <row r="773">
      <c r="A773" s="36" t="str">
        <f t="shared" si="1"/>
        <v>  </v>
      </c>
    </row>
    <row r="774">
      <c r="A774" s="36" t="str">
        <f t="shared" si="1"/>
        <v>  </v>
      </c>
    </row>
    <row r="775">
      <c r="A775" s="36" t="str">
        <f t="shared" si="1"/>
        <v>  </v>
      </c>
    </row>
    <row r="776">
      <c r="A776" s="36" t="str">
        <f t="shared" si="1"/>
        <v>  </v>
      </c>
    </row>
    <row r="777">
      <c r="A777" s="36" t="str">
        <f t="shared" si="1"/>
        <v>  </v>
      </c>
    </row>
    <row r="778">
      <c r="A778" s="36" t="str">
        <f t="shared" si="1"/>
        <v>  </v>
      </c>
    </row>
    <row r="779">
      <c r="A779" s="36" t="str">
        <f t="shared" si="1"/>
        <v>  </v>
      </c>
    </row>
    <row r="780">
      <c r="A780" s="36" t="str">
        <f t="shared" si="1"/>
        <v>  </v>
      </c>
    </row>
    <row r="781">
      <c r="A781" s="36" t="str">
        <f t="shared" si="1"/>
        <v>  </v>
      </c>
    </row>
    <row r="782">
      <c r="A782" s="36" t="str">
        <f t="shared" si="1"/>
        <v>  </v>
      </c>
    </row>
    <row r="783">
      <c r="A783" s="36" t="str">
        <f t="shared" si="1"/>
        <v>  </v>
      </c>
    </row>
    <row r="784">
      <c r="A784" s="36" t="str">
        <f t="shared" si="1"/>
        <v>  </v>
      </c>
    </row>
    <row r="785">
      <c r="A785" s="36" t="str">
        <f t="shared" si="1"/>
        <v>  </v>
      </c>
    </row>
    <row r="786">
      <c r="A786" s="36" t="str">
        <f t="shared" si="1"/>
        <v>  </v>
      </c>
    </row>
    <row r="787">
      <c r="A787" s="36" t="str">
        <f t="shared" si="1"/>
        <v>  </v>
      </c>
    </row>
    <row r="788">
      <c r="A788" s="36" t="str">
        <f t="shared" si="1"/>
        <v>  </v>
      </c>
    </row>
    <row r="789">
      <c r="A789" s="36" t="str">
        <f t="shared" si="1"/>
        <v>  </v>
      </c>
    </row>
    <row r="790">
      <c r="A790" s="36" t="str">
        <f t="shared" si="1"/>
        <v>  </v>
      </c>
    </row>
    <row r="791">
      <c r="A791" s="36" t="str">
        <f t="shared" si="1"/>
        <v>  </v>
      </c>
    </row>
    <row r="792">
      <c r="A792" s="36" t="str">
        <f t="shared" si="1"/>
        <v>  </v>
      </c>
    </row>
    <row r="793">
      <c r="A793" s="36" t="str">
        <f t="shared" si="1"/>
        <v>  </v>
      </c>
    </row>
    <row r="794">
      <c r="A794" s="36" t="str">
        <f t="shared" si="1"/>
        <v>  </v>
      </c>
    </row>
    <row r="795">
      <c r="A795" s="36" t="str">
        <f t="shared" si="1"/>
        <v>  </v>
      </c>
    </row>
    <row r="796">
      <c r="A796" s="36" t="str">
        <f t="shared" si="1"/>
        <v>  </v>
      </c>
    </row>
    <row r="797">
      <c r="A797" s="36" t="str">
        <f t="shared" si="1"/>
        <v>  </v>
      </c>
    </row>
    <row r="798">
      <c r="A798" s="36" t="str">
        <f t="shared" si="1"/>
        <v>  </v>
      </c>
    </row>
    <row r="799">
      <c r="A799" s="36" t="str">
        <f t="shared" si="1"/>
        <v>  </v>
      </c>
    </row>
    <row r="800">
      <c r="A800" s="36" t="str">
        <f t="shared" si="1"/>
        <v>  </v>
      </c>
    </row>
    <row r="801">
      <c r="A801" s="36" t="str">
        <f t="shared" si="1"/>
        <v>  </v>
      </c>
    </row>
    <row r="802">
      <c r="A802" s="36" t="str">
        <f t="shared" si="1"/>
        <v>  </v>
      </c>
    </row>
    <row r="803">
      <c r="A803" s="36" t="str">
        <f t="shared" si="1"/>
        <v>  </v>
      </c>
    </row>
    <row r="804">
      <c r="A804" s="36" t="str">
        <f t="shared" si="1"/>
        <v>  </v>
      </c>
    </row>
    <row r="805">
      <c r="A805" s="36" t="str">
        <f t="shared" si="1"/>
        <v>  </v>
      </c>
    </row>
    <row r="806">
      <c r="A806" s="36" t="str">
        <f t="shared" si="1"/>
        <v>  </v>
      </c>
    </row>
    <row r="807">
      <c r="A807" s="36" t="str">
        <f t="shared" si="1"/>
        <v>  </v>
      </c>
    </row>
    <row r="808">
      <c r="A808" s="36" t="str">
        <f t="shared" si="1"/>
        <v>  </v>
      </c>
    </row>
    <row r="809">
      <c r="A809" s="36" t="str">
        <f t="shared" si="1"/>
        <v>  </v>
      </c>
    </row>
    <row r="810">
      <c r="A810" s="36" t="str">
        <f t="shared" si="1"/>
        <v>  </v>
      </c>
    </row>
    <row r="811">
      <c r="A811" s="36" t="str">
        <f t="shared" si="1"/>
        <v>  </v>
      </c>
    </row>
    <row r="812">
      <c r="A812" s="36" t="str">
        <f t="shared" si="1"/>
        <v>  </v>
      </c>
    </row>
    <row r="813">
      <c r="A813" s="36" t="str">
        <f t="shared" si="1"/>
        <v>  </v>
      </c>
    </row>
    <row r="814">
      <c r="A814" s="36" t="str">
        <f t="shared" si="1"/>
        <v>  </v>
      </c>
    </row>
    <row r="815">
      <c r="A815" s="36" t="str">
        <f t="shared" si="1"/>
        <v>  </v>
      </c>
    </row>
    <row r="816">
      <c r="A816" s="36" t="str">
        <f t="shared" si="1"/>
        <v>  </v>
      </c>
    </row>
    <row r="817">
      <c r="A817" s="36" t="str">
        <f t="shared" si="1"/>
        <v>  </v>
      </c>
    </row>
    <row r="818">
      <c r="A818" s="36" t="str">
        <f t="shared" si="1"/>
        <v>  </v>
      </c>
    </row>
    <row r="819">
      <c r="A819" s="36" t="str">
        <f t="shared" si="1"/>
        <v>  </v>
      </c>
    </row>
    <row r="820">
      <c r="A820" s="36" t="str">
        <f t="shared" si="1"/>
        <v>  </v>
      </c>
    </row>
    <row r="821">
      <c r="A821" s="36" t="str">
        <f t="shared" si="1"/>
        <v>  </v>
      </c>
    </row>
    <row r="822">
      <c r="A822" s="36" t="str">
        <f t="shared" si="1"/>
        <v>  </v>
      </c>
    </row>
    <row r="823">
      <c r="A823" s="36" t="str">
        <f t="shared" si="1"/>
        <v>  </v>
      </c>
    </row>
    <row r="824">
      <c r="A824" s="36" t="str">
        <f t="shared" si="1"/>
        <v>  </v>
      </c>
    </row>
    <row r="825">
      <c r="A825" s="36" t="str">
        <f t="shared" si="1"/>
        <v>  </v>
      </c>
    </row>
    <row r="826">
      <c r="A826" s="36" t="str">
        <f t="shared" si="1"/>
        <v>  </v>
      </c>
    </row>
    <row r="827">
      <c r="A827" s="36" t="str">
        <f t="shared" si="1"/>
        <v>  </v>
      </c>
    </row>
    <row r="828">
      <c r="A828" s="36" t="str">
        <f t="shared" si="1"/>
        <v>  </v>
      </c>
    </row>
    <row r="829">
      <c r="A829" s="36" t="str">
        <f t="shared" si="1"/>
        <v>  </v>
      </c>
    </row>
    <row r="830">
      <c r="A830" s="36" t="str">
        <f t="shared" si="1"/>
        <v>  </v>
      </c>
    </row>
    <row r="831">
      <c r="A831" s="36" t="str">
        <f t="shared" si="1"/>
        <v>  </v>
      </c>
    </row>
    <row r="832">
      <c r="A832" s="36" t="str">
        <f t="shared" si="1"/>
        <v>  </v>
      </c>
    </row>
    <row r="833">
      <c r="A833" s="36" t="str">
        <f t="shared" si="1"/>
        <v>  </v>
      </c>
    </row>
    <row r="834">
      <c r="A834" s="36" t="str">
        <f t="shared" si="1"/>
        <v>  </v>
      </c>
    </row>
    <row r="835">
      <c r="A835" s="36" t="str">
        <f t="shared" si="1"/>
        <v>  </v>
      </c>
    </row>
    <row r="836">
      <c r="A836" s="36" t="str">
        <f t="shared" si="1"/>
        <v>  </v>
      </c>
    </row>
    <row r="837">
      <c r="A837" s="36" t="str">
        <f t="shared" si="1"/>
        <v>  </v>
      </c>
    </row>
    <row r="838">
      <c r="A838" s="36" t="str">
        <f t="shared" si="1"/>
        <v>  </v>
      </c>
    </row>
    <row r="839">
      <c r="A839" s="36" t="str">
        <f t="shared" si="1"/>
        <v>  </v>
      </c>
    </row>
    <row r="840">
      <c r="A840" s="36" t="str">
        <f t="shared" si="1"/>
        <v>  </v>
      </c>
    </row>
    <row r="841">
      <c r="A841" s="36" t="str">
        <f t="shared" si="1"/>
        <v>  </v>
      </c>
    </row>
    <row r="842">
      <c r="A842" s="36" t="str">
        <f t="shared" si="1"/>
        <v>  </v>
      </c>
    </row>
    <row r="843">
      <c r="A843" s="36" t="str">
        <f t="shared" si="1"/>
        <v>  </v>
      </c>
    </row>
    <row r="844">
      <c r="A844" s="36" t="str">
        <f t="shared" si="1"/>
        <v>  </v>
      </c>
    </row>
    <row r="845">
      <c r="A845" s="36" t="str">
        <f t="shared" si="1"/>
        <v>  </v>
      </c>
    </row>
    <row r="846">
      <c r="A846" s="36" t="str">
        <f t="shared" si="1"/>
        <v>  </v>
      </c>
    </row>
    <row r="847">
      <c r="A847" s="36" t="str">
        <f t="shared" si="1"/>
        <v>  </v>
      </c>
    </row>
    <row r="848">
      <c r="A848" s="36" t="str">
        <f t="shared" si="1"/>
        <v>  </v>
      </c>
    </row>
    <row r="849">
      <c r="A849" s="36" t="str">
        <f t="shared" si="1"/>
        <v>  </v>
      </c>
    </row>
    <row r="850">
      <c r="A850" s="36" t="str">
        <f t="shared" si="1"/>
        <v>  </v>
      </c>
    </row>
    <row r="851">
      <c r="A851" s="36" t="str">
        <f t="shared" si="1"/>
        <v>  </v>
      </c>
    </row>
    <row r="852">
      <c r="A852" s="36" t="str">
        <f t="shared" si="1"/>
        <v>  </v>
      </c>
    </row>
    <row r="853">
      <c r="A853" s="36" t="str">
        <f t="shared" si="1"/>
        <v>  </v>
      </c>
    </row>
    <row r="854">
      <c r="A854" s="36" t="str">
        <f t="shared" si="1"/>
        <v>  </v>
      </c>
    </row>
    <row r="855">
      <c r="A855" s="36" t="str">
        <f t="shared" si="1"/>
        <v>  </v>
      </c>
    </row>
    <row r="856">
      <c r="A856" s="36" t="str">
        <f t="shared" si="1"/>
        <v>  </v>
      </c>
    </row>
    <row r="857">
      <c r="A857" s="36" t="str">
        <f t="shared" si="1"/>
        <v>  </v>
      </c>
    </row>
    <row r="858">
      <c r="A858" s="36" t="str">
        <f t="shared" si="1"/>
        <v>  </v>
      </c>
    </row>
    <row r="859">
      <c r="A859" s="36" t="str">
        <f t="shared" si="1"/>
        <v>  </v>
      </c>
    </row>
    <row r="860">
      <c r="A860" s="36" t="str">
        <f t="shared" si="1"/>
        <v>  </v>
      </c>
    </row>
    <row r="861">
      <c r="A861" s="36" t="str">
        <f t="shared" si="1"/>
        <v>  </v>
      </c>
    </row>
    <row r="862">
      <c r="A862" s="36" t="str">
        <f t="shared" si="1"/>
        <v>  </v>
      </c>
    </row>
    <row r="863">
      <c r="A863" s="36" t="str">
        <f t="shared" si="1"/>
        <v>  </v>
      </c>
    </row>
    <row r="864">
      <c r="A864" s="36" t="str">
        <f t="shared" si="1"/>
        <v>  </v>
      </c>
    </row>
    <row r="865">
      <c r="A865" s="36" t="str">
        <f t="shared" si="1"/>
        <v>  </v>
      </c>
    </row>
    <row r="866">
      <c r="A866" s="36" t="str">
        <f t="shared" si="1"/>
        <v>  </v>
      </c>
    </row>
    <row r="867">
      <c r="A867" s="36" t="str">
        <f t="shared" si="1"/>
        <v>  </v>
      </c>
    </row>
    <row r="868">
      <c r="A868" s="36" t="str">
        <f t="shared" si="1"/>
        <v>  </v>
      </c>
    </row>
    <row r="869">
      <c r="A869" s="36" t="str">
        <f t="shared" si="1"/>
        <v>  </v>
      </c>
    </row>
    <row r="870">
      <c r="A870" s="36" t="str">
        <f t="shared" si="1"/>
        <v>  </v>
      </c>
    </row>
    <row r="871">
      <c r="A871" s="36" t="str">
        <f t="shared" si="1"/>
        <v>  </v>
      </c>
    </row>
    <row r="872">
      <c r="A872" s="36" t="str">
        <f t="shared" si="1"/>
        <v>  </v>
      </c>
    </row>
    <row r="873">
      <c r="A873" s="36" t="str">
        <f t="shared" si="1"/>
        <v>  </v>
      </c>
    </row>
    <row r="874">
      <c r="A874" s="36" t="str">
        <f t="shared" si="1"/>
        <v>  </v>
      </c>
    </row>
    <row r="875">
      <c r="A875" s="36" t="str">
        <f t="shared" si="1"/>
        <v>  </v>
      </c>
    </row>
    <row r="876">
      <c r="A876" s="36" t="str">
        <f t="shared" si="1"/>
        <v>  </v>
      </c>
    </row>
    <row r="877">
      <c r="A877" s="36" t="str">
        <f t="shared" si="1"/>
        <v>  </v>
      </c>
    </row>
    <row r="878">
      <c r="A878" s="36" t="str">
        <f t="shared" si="1"/>
        <v>  </v>
      </c>
    </row>
    <row r="879">
      <c r="A879" s="36" t="str">
        <f t="shared" si="1"/>
        <v>  </v>
      </c>
    </row>
    <row r="880">
      <c r="A880" s="36" t="str">
        <f t="shared" si="1"/>
        <v>  </v>
      </c>
    </row>
    <row r="881">
      <c r="A881" s="36" t="str">
        <f t="shared" si="1"/>
        <v>  </v>
      </c>
    </row>
    <row r="882">
      <c r="A882" s="36" t="str">
        <f t="shared" si="1"/>
        <v>  </v>
      </c>
    </row>
    <row r="883">
      <c r="A883" s="36" t="str">
        <f t="shared" si="1"/>
        <v>  </v>
      </c>
    </row>
    <row r="884">
      <c r="A884" s="36" t="str">
        <f t="shared" si="1"/>
        <v>  </v>
      </c>
    </row>
    <row r="885">
      <c r="A885" s="36" t="str">
        <f t="shared" si="1"/>
        <v>  </v>
      </c>
    </row>
    <row r="886">
      <c r="A886" s="36" t="str">
        <f t="shared" si="1"/>
        <v>  </v>
      </c>
    </row>
    <row r="887">
      <c r="A887" s="36" t="str">
        <f t="shared" si="1"/>
        <v>  </v>
      </c>
    </row>
    <row r="888">
      <c r="A888" s="36" t="str">
        <f t="shared" si="1"/>
        <v>  </v>
      </c>
    </row>
    <row r="889">
      <c r="A889" s="36" t="str">
        <f t="shared" si="1"/>
        <v>  </v>
      </c>
    </row>
    <row r="890">
      <c r="A890" s="36" t="str">
        <f t="shared" si="1"/>
        <v>  </v>
      </c>
    </row>
    <row r="891">
      <c r="A891" s="36" t="str">
        <f t="shared" si="1"/>
        <v>  </v>
      </c>
    </row>
    <row r="892">
      <c r="A892" s="36" t="str">
        <f t="shared" si="1"/>
        <v>  </v>
      </c>
    </row>
    <row r="893">
      <c r="A893" s="36" t="str">
        <f t="shared" si="1"/>
        <v>  </v>
      </c>
    </row>
    <row r="894">
      <c r="A894" s="36" t="str">
        <f t="shared" si="1"/>
        <v>  </v>
      </c>
    </row>
    <row r="895">
      <c r="A895" s="36" t="str">
        <f t="shared" si="1"/>
        <v>  </v>
      </c>
    </row>
    <row r="896">
      <c r="A896" s="36" t="str">
        <f t="shared" si="1"/>
        <v>  </v>
      </c>
    </row>
    <row r="897">
      <c r="A897" s="36" t="str">
        <f t="shared" si="1"/>
        <v>  </v>
      </c>
    </row>
    <row r="898">
      <c r="A898" s="36" t="str">
        <f t="shared" si="1"/>
        <v>  </v>
      </c>
    </row>
    <row r="899">
      <c r="A899" s="36" t="str">
        <f t="shared" si="1"/>
        <v>  </v>
      </c>
    </row>
    <row r="900">
      <c r="A900" s="36" t="str">
        <f t="shared" si="1"/>
        <v>  </v>
      </c>
    </row>
    <row r="901">
      <c r="A901" s="36" t="str">
        <f t="shared" si="1"/>
        <v>  </v>
      </c>
    </row>
    <row r="902">
      <c r="A902" s="36" t="str">
        <f t="shared" si="1"/>
        <v>  </v>
      </c>
    </row>
    <row r="903">
      <c r="A903" s="36" t="str">
        <f t="shared" si="1"/>
        <v>  </v>
      </c>
    </row>
    <row r="904">
      <c r="A904" s="36" t="str">
        <f t="shared" si="1"/>
        <v>  </v>
      </c>
    </row>
    <row r="905">
      <c r="A905" s="36" t="str">
        <f t="shared" si="1"/>
        <v>  </v>
      </c>
    </row>
    <row r="906">
      <c r="A906" s="36" t="str">
        <f t="shared" si="1"/>
        <v>  </v>
      </c>
    </row>
    <row r="907">
      <c r="A907" s="36" t="str">
        <f t="shared" si="1"/>
        <v>  </v>
      </c>
    </row>
    <row r="908">
      <c r="A908" s="36" t="str">
        <f t="shared" si="1"/>
        <v>  </v>
      </c>
    </row>
    <row r="909">
      <c r="A909" s="36" t="str">
        <f t="shared" si="1"/>
        <v>  </v>
      </c>
    </row>
    <row r="910">
      <c r="A910" s="36" t="str">
        <f t="shared" si="1"/>
        <v>  </v>
      </c>
    </row>
    <row r="911">
      <c r="A911" s="36" t="str">
        <f t="shared" si="1"/>
        <v>  </v>
      </c>
    </row>
    <row r="912">
      <c r="A912" s="36" t="str">
        <f t="shared" si="1"/>
        <v>  </v>
      </c>
    </row>
    <row r="913">
      <c r="A913" s="36" t="str">
        <f t="shared" si="1"/>
        <v>  </v>
      </c>
    </row>
    <row r="914">
      <c r="A914" s="36" t="str">
        <f t="shared" si="1"/>
        <v>  </v>
      </c>
    </row>
    <row r="915">
      <c r="A915" s="36" t="str">
        <f t="shared" si="1"/>
        <v>  </v>
      </c>
    </row>
    <row r="916">
      <c r="A916" s="36" t="str">
        <f t="shared" si="1"/>
        <v>  </v>
      </c>
    </row>
    <row r="917">
      <c r="A917" s="36" t="str">
        <f t="shared" si="1"/>
        <v>  </v>
      </c>
    </row>
    <row r="918">
      <c r="A918" s="36" t="str">
        <f t="shared" si="1"/>
        <v>  </v>
      </c>
    </row>
    <row r="919">
      <c r="A919" s="36" t="str">
        <f t="shared" si="1"/>
        <v>  </v>
      </c>
    </row>
    <row r="920">
      <c r="A920" s="36" t="str">
        <f t="shared" si="1"/>
        <v>  </v>
      </c>
    </row>
    <row r="921">
      <c r="A921" s="36" t="str">
        <f t="shared" si="1"/>
        <v>  </v>
      </c>
    </row>
    <row r="922">
      <c r="A922" s="36" t="str">
        <f t="shared" si="1"/>
        <v>  </v>
      </c>
    </row>
    <row r="923">
      <c r="A923" s="36" t="str">
        <f t="shared" si="1"/>
        <v>  </v>
      </c>
    </row>
    <row r="924">
      <c r="A924" s="36" t="str">
        <f t="shared" si="1"/>
        <v>  </v>
      </c>
    </row>
    <row r="925">
      <c r="A925" s="36" t="str">
        <f t="shared" si="1"/>
        <v>  </v>
      </c>
    </row>
    <row r="926">
      <c r="A926" s="36" t="str">
        <f t="shared" si="1"/>
        <v>  </v>
      </c>
    </row>
    <row r="927">
      <c r="A927" s="36" t="str">
        <f t="shared" si="1"/>
        <v>  </v>
      </c>
    </row>
    <row r="928">
      <c r="A928" s="36" t="str">
        <f t="shared" si="1"/>
        <v>  </v>
      </c>
    </row>
    <row r="929">
      <c r="A929" s="36" t="str">
        <f t="shared" si="1"/>
        <v>  </v>
      </c>
    </row>
    <row r="930">
      <c r="A930" s="36" t="str">
        <f t="shared" si="1"/>
        <v>  </v>
      </c>
    </row>
    <row r="931">
      <c r="A931" s="36" t="str">
        <f t="shared" si="1"/>
        <v>  </v>
      </c>
    </row>
    <row r="932">
      <c r="A932" s="36" t="str">
        <f t="shared" si="1"/>
        <v>  </v>
      </c>
    </row>
    <row r="933">
      <c r="A933" s="36" t="str">
        <f t="shared" si="1"/>
        <v>  </v>
      </c>
    </row>
    <row r="934">
      <c r="A934" s="36" t="str">
        <f t="shared" si="1"/>
        <v>  </v>
      </c>
    </row>
    <row r="935">
      <c r="A935" s="36" t="str">
        <f t="shared" si="1"/>
        <v>  </v>
      </c>
    </row>
    <row r="936">
      <c r="A936" s="36" t="str">
        <f t="shared" si="1"/>
        <v>  </v>
      </c>
    </row>
    <row r="937">
      <c r="A937" s="36" t="str">
        <f t="shared" si="1"/>
        <v>  </v>
      </c>
    </row>
    <row r="938">
      <c r="A938" s="36" t="str">
        <f t="shared" si="1"/>
        <v>  </v>
      </c>
    </row>
    <row r="939">
      <c r="A939" s="36" t="str">
        <f t="shared" si="1"/>
        <v>  </v>
      </c>
    </row>
    <row r="940">
      <c r="A940" s="36" t="str">
        <f t="shared" si="1"/>
        <v>  </v>
      </c>
    </row>
    <row r="941">
      <c r="A941" s="36" t="str">
        <f t="shared" si="1"/>
        <v>  </v>
      </c>
    </row>
    <row r="942">
      <c r="A942" s="36" t="str">
        <f t="shared" si="1"/>
        <v>  </v>
      </c>
    </row>
    <row r="943">
      <c r="A943" s="36" t="str">
        <f t="shared" si="1"/>
        <v>  </v>
      </c>
    </row>
    <row r="944">
      <c r="A944" s="36" t="str">
        <f t="shared" si="1"/>
        <v>  </v>
      </c>
    </row>
    <row r="945">
      <c r="A945" s="36" t="str">
        <f t="shared" si="1"/>
        <v>  </v>
      </c>
    </row>
    <row r="946">
      <c r="A946" s="36" t="str">
        <f t="shared" si="1"/>
        <v>  </v>
      </c>
    </row>
    <row r="947">
      <c r="A947" s="36" t="str">
        <f t="shared" si="1"/>
        <v>  </v>
      </c>
    </row>
    <row r="948">
      <c r="A948" s="36" t="str">
        <f t="shared" si="1"/>
        <v>  </v>
      </c>
    </row>
    <row r="949">
      <c r="A949" s="36" t="str">
        <f t="shared" si="1"/>
        <v>  </v>
      </c>
    </row>
    <row r="950">
      <c r="A950" s="36" t="str">
        <f t="shared" si="1"/>
        <v>  </v>
      </c>
    </row>
    <row r="951">
      <c r="A951" s="36" t="str">
        <f t="shared" si="1"/>
        <v>  </v>
      </c>
    </row>
    <row r="952">
      <c r="A952" s="36" t="str">
        <f t="shared" si="1"/>
        <v>  </v>
      </c>
    </row>
    <row r="953">
      <c r="A953" s="36" t="str">
        <f t="shared" si="1"/>
        <v>  </v>
      </c>
    </row>
    <row r="954">
      <c r="A954" s="36" t="str">
        <f t="shared" si="1"/>
        <v>  </v>
      </c>
    </row>
    <row r="955">
      <c r="A955" s="36" t="str">
        <f t="shared" si="1"/>
        <v>  </v>
      </c>
    </row>
    <row r="956">
      <c r="A956" s="36" t="str">
        <f t="shared" si="1"/>
        <v>  </v>
      </c>
    </row>
    <row r="957">
      <c r="A957" s="36" t="str">
        <f t="shared" si="1"/>
        <v>  </v>
      </c>
    </row>
    <row r="958">
      <c r="A958" s="36" t="str">
        <f t="shared" si="1"/>
        <v>  </v>
      </c>
    </row>
    <row r="959">
      <c r="A959" s="36" t="str">
        <f t="shared" si="1"/>
        <v>  </v>
      </c>
    </row>
    <row r="960">
      <c r="A960" s="36" t="str">
        <f t="shared" si="1"/>
        <v>  </v>
      </c>
    </row>
    <row r="961">
      <c r="A961" s="36" t="str">
        <f t="shared" si="1"/>
        <v>  </v>
      </c>
    </row>
    <row r="962">
      <c r="A962" s="36" t="str">
        <f t="shared" si="1"/>
        <v>  </v>
      </c>
    </row>
    <row r="963">
      <c r="A963" s="36" t="str">
        <f t="shared" si="1"/>
        <v>  </v>
      </c>
    </row>
    <row r="964">
      <c r="A964" s="36" t="str">
        <f t="shared" si="1"/>
        <v>  </v>
      </c>
    </row>
    <row r="965">
      <c r="A965" s="36" t="str">
        <f t="shared" si="1"/>
        <v>  </v>
      </c>
    </row>
    <row r="966">
      <c r="A966" s="36" t="str">
        <f t="shared" si="1"/>
        <v>  </v>
      </c>
    </row>
    <row r="967">
      <c r="A967" s="36" t="str">
        <f t="shared" si="1"/>
        <v>  </v>
      </c>
    </row>
    <row r="968">
      <c r="A968" s="36" t="str">
        <f t="shared" si="1"/>
        <v>  </v>
      </c>
    </row>
    <row r="969">
      <c r="A969" s="36" t="str">
        <f t="shared" si="1"/>
        <v>  </v>
      </c>
    </row>
    <row r="970">
      <c r="A970" s="36" t="str">
        <f t="shared" si="1"/>
        <v>  </v>
      </c>
    </row>
    <row r="971">
      <c r="A971" s="36" t="str">
        <f t="shared" si="1"/>
        <v>  </v>
      </c>
    </row>
    <row r="972">
      <c r="A972" s="36" t="str">
        <f t="shared" si="1"/>
        <v>  </v>
      </c>
    </row>
    <row r="973">
      <c r="A973" s="36" t="str">
        <f t="shared" si="1"/>
        <v>  </v>
      </c>
    </row>
    <row r="974">
      <c r="A974" s="36" t="str">
        <f t="shared" si="1"/>
        <v>  </v>
      </c>
    </row>
    <row r="975">
      <c r="A975" s="36" t="str">
        <f t="shared" si="1"/>
        <v>  </v>
      </c>
    </row>
    <row r="976">
      <c r="A976" s="36" t="str">
        <f t="shared" si="1"/>
        <v>  </v>
      </c>
    </row>
    <row r="977">
      <c r="A977" s="36" t="str">
        <f t="shared" si="1"/>
        <v>  </v>
      </c>
    </row>
    <row r="978">
      <c r="A978" s="36" t="str">
        <f t="shared" si="1"/>
        <v>  </v>
      </c>
    </row>
    <row r="979">
      <c r="A979" s="36" t="str">
        <f t="shared" si="1"/>
        <v>  </v>
      </c>
    </row>
    <row r="980">
      <c r="A980" s="36" t="str">
        <f t="shared" si="1"/>
        <v>  </v>
      </c>
    </row>
    <row r="981">
      <c r="A981" s="36" t="str">
        <f t="shared" si="1"/>
        <v>  </v>
      </c>
    </row>
    <row r="982">
      <c r="A982" s="36" t="str">
        <f t="shared" si="1"/>
        <v>  </v>
      </c>
    </row>
    <row r="983">
      <c r="A983" s="36" t="str">
        <f t="shared" si="1"/>
        <v>  </v>
      </c>
    </row>
    <row r="984">
      <c r="A984" s="36" t="str">
        <f t="shared" si="1"/>
        <v>  </v>
      </c>
    </row>
    <row r="985">
      <c r="A985" s="36" t="str">
        <f t="shared" si="1"/>
        <v>  </v>
      </c>
    </row>
    <row r="986">
      <c r="A986" s="36" t="str">
        <f t="shared" si="1"/>
        <v>  </v>
      </c>
    </row>
    <row r="987">
      <c r="A987" s="36" t="str">
        <f t="shared" si="1"/>
        <v>  </v>
      </c>
    </row>
    <row r="988">
      <c r="A988" s="36" t="str">
        <f t="shared" si="1"/>
        <v>  </v>
      </c>
    </row>
    <row r="989">
      <c r="A989" s="36" t="str">
        <f t="shared" si="1"/>
        <v>  </v>
      </c>
    </row>
    <row r="990">
      <c r="A990" s="36" t="str">
        <f t="shared" si="1"/>
        <v>  </v>
      </c>
    </row>
    <row r="991">
      <c r="A991" s="36" t="str">
        <f t="shared" si="1"/>
        <v>  </v>
      </c>
    </row>
    <row r="992">
      <c r="A992" s="36" t="str">
        <f t="shared" si="1"/>
        <v>  </v>
      </c>
    </row>
    <row r="993">
      <c r="A993" s="36" t="str">
        <f t="shared" si="1"/>
        <v>  </v>
      </c>
    </row>
    <row r="994">
      <c r="A994" s="36" t="str">
        <f t="shared" si="1"/>
        <v>  </v>
      </c>
    </row>
    <row r="995">
      <c r="A995" s="36" t="str">
        <f t="shared" si="1"/>
        <v>  </v>
      </c>
    </row>
    <row r="996">
      <c r="A996" s="36" t="str">
        <f t="shared" si="1"/>
        <v>  </v>
      </c>
    </row>
    <row r="997">
      <c r="A997" s="36" t="str">
        <f t="shared" si="1"/>
        <v>  </v>
      </c>
    </row>
    <row r="998">
      <c r="A998" s="36" t="str">
        <f t="shared" si="1"/>
        <v>  </v>
      </c>
    </row>
    <row r="999">
      <c r="A999" s="36" t="str">
        <f t="shared" si="1"/>
        <v>  </v>
      </c>
    </row>
    <row r="1000">
      <c r="A1000" s="36" t="str">
        <f t="shared" si="1"/>
        <v>  </v>
      </c>
    </row>
  </sheetData>
  <autoFilter ref="$A$1:$BQ$1000"/>
  <drawing r:id="rId1"/>
</worksheet>
</file>