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1D44F6A5-AD0C-4396-99B3-F7178C8AD20F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Contacts" sheetId="8" r:id="rId1"/>
    <sheet name="Input" sheetId="1" r:id="rId2"/>
    <sheet name="View_Print" sheetId="2" r:id="rId3"/>
    <sheet name="Log" sheetId="3" r:id="rId4"/>
    <sheet name="Update" sheetId="4" r:id="rId5"/>
    <sheet name="Data" sheetId="5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3" hidden="1">Log!$A$9:$O$909</definedName>
    <definedName name="AECity" localSheetId="0">#REF!</definedName>
    <definedName name="AECity">[2]ProjectInfo!$P$10</definedName>
    <definedName name="AEState" localSheetId="0">#REF!</definedName>
    <definedName name="AEState">[2]ProjectInfo!$P$11</definedName>
    <definedName name="AEZip" localSheetId="0">#REF!</definedName>
    <definedName name="AEZip">[2]ProjectInfo!$P$12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[2]ProjectInfo!$P$22</definedName>
    <definedName name="CompanyState" localSheetId="0">#REF!</definedName>
    <definedName name="CompanyState">[2]ProjectInfo!$P$23</definedName>
    <definedName name="CompanyZip" localSheetId="0">#REF!</definedName>
    <definedName name="CompanyZip">[2]ProjectInfo!$P$24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[2]SCCOView!$J$10</definedName>
    <definedName name="ContactSCCOViewState" localSheetId="0">#REF!</definedName>
    <definedName name="ContactSCCOViewState">[2]SCCOView!$J$11</definedName>
    <definedName name="ContactSCCOViewZip" localSheetId="0">#REF!</definedName>
    <definedName name="ContactSCCOViewZip">[2]SCCOView!$J$12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[2]TransmittalView!$I$19</definedName>
    <definedName name="ContactTransViewState" localSheetId="0">#REF!</definedName>
    <definedName name="ContactTransViewState">[2]TransmittalView!$I$20</definedName>
    <definedName name="ContactTransViewZip" localSheetId="0">#REF!</definedName>
    <definedName name="ContactTransViewZip">[2]TransmittalView!$I$21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[2]POView!$N$9</definedName>
    <definedName name="ContactViewState" localSheetId="0">#REF!</definedName>
    <definedName name="ContactViewState">[2]POView!$N$12</definedName>
    <definedName name="ContactViewZip" localSheetId="0">#REF!</definedName>
    <definedName name="ContactViewZip">[2]POView!$N$13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'[3]Gantt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[2]POView!$N$16</definedName>
    <definedName name="InvoiceToViewState" localSheetId="0">#REF!</definedName>
    <definedName name="InvoiceToViewState">[2]POView!$N$17</definedName>
    <definedName name="InvoiceToViewZip" localSheetId="0">#REF!</definedName>
    <definedName name="InvoiceToViewZip">[2]POView!$N$18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'[3]Gantt Chart'!$Q$1</definedName>
    <definedName name="ProjectCity" localSheetId="0">#REF!</definedName>
    <definedName name="ProjectCity">[2]ProjectInfo!$R$6</definedName>
    <definedName name="ProjectState" localSheetId="0">#REF!</definedName>
    <definedName name="ProjectState">[2]ProjectInfo!$R$7</definedName>
    <definedName name="ProjectZip" localSheetId="0">#REF!</definedName>
    <definedName name="ProjectZip">[2]ProjectInfo!$R$8</definedName>
    <definedName name="PropCompanyCity" localSheetId="0">#REF!</definedName>
    <definedName name="PropCompanyCity">[2]Proposal!$J$2</definedName>
    <definedName name="PropCompanyState" localSheetId="0">#REF!</definedName>
    <definedName name="PropCompanyState">[2]Proposal!$J$3</definedName>
    <definedName name="PropCompanyStreet" localSheetId="0">#REF!</definedName>
    <definedName name="PropCompanyStreet">[2]Proposal!$J$4</definedName>
    <definedName name="PropCompanyZip" localSheetId="0">#REF!</definedName>
    <definedName name="PropCompanyZip">[2]Proposal!$J$5</definedName>
    <definedName name="PropOwnerCity" localSheetId="0">#REF!</definedName>
    <definedName name="PropOwnerCity">[2]Proposal!$J$13</definedName>
    <definedName name="PropOwnerState" localSheetId="0">#REF!</definedName>
    <definedName name="PropOwnerState">[2]Proposal!$J$14</definedName>
    <definedName name="PropOwnerZip" localSheetId="0">#REF!</definedName>
    <definedName name="PropOwnerZip">[2]Proposal!$J$15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[2]POView!$N$6</definedName>
    <definedName name="ShipToVeiwZip" localSheetId="0">#REF!</definedName>
    <definedName name="ShipToVeiwZip">[2]POView!$N$7</definedName>
    <definedName name="ShipToViewCity" localSheetId="0">#REF!</definedName>
    <definedName name="ShipToViewCity">[2]POView!$N$5</definedName>
    <definedName name="ShipToZip" localSheetId="0">#REF!</definedName>
    <definedName name="ShipToZip">#REF!</definedName>
    <definedName name="Subtotal" localSheetId="0">#REF!</definedName>
    <definedName name="Subtotal">[4]!LineItems[[#Totals],[AMOUNT]]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18" i="1"/>
  <c r="B10" i="1"/>
  <c r="G10" i="1"/>
  <c r="B4" i="1"/>
  <c r="A3" i="1"/>
  <c r="F45" i="1"/>
  <c r="G17" i="1"/>
  <c r="G9" i="1"/>
  <c r="B17" i="1"/>
  <c r="B16" i="1"/>
  <c r="B15" i="1"/>
  <c r="B12" i="1"/>
  <c r="B9" i="1"/>
  <c r="A2001" i="8"/>
  <c r="A2000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A1910" i="8"/>
  <c r="A1909" i="8"/>
  <c r="A1908" i="8"/>
  <c r="A1907" i="8"/>
  <c r="A1906" i="8"/>
  <c r="A1905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D1" i="8"/>
  <c r="AG1" i="5" l="1"/>
  <c r="AF1" i="5"/>
  <c r="AD1" i="5"/>
  <c r="AC1" i="5"/>
  <c r="AB1" i="5"/>
  <c r="AA1" i="5"/>
  <c r="Y1" i="5"/>
  <c r="X1" i="5"/>
  <c r="W1" i="5"/>
  <c r="P1" i="4"/>
  <c r="O1" i="4"/>
  <c r="N1" i="4"/>
  <c r="M1" i="4"/>
  <c r="L1" i="4"/>
  <c r="F1" i="4"/>
  <c r="D1" i="4"/>
  <c r="O9" i="3"/>
  <c r="N9" i="3"/>
  <c r="L9" i="3"/>
  <c r="K9" i="3"/>
  <c r="J9" i="3"/>
  <c r="I9" i="3"/>
  <c r="H9" i="3"/>
  <c r="B9" i="3"/>
  <c r="B3" i="3"/>
  <c r="O1" i="2"/>
  <c r="N1" i="2"/>
  <c r="A1" i="2"/>
  <c r="B45" i="1"/>
  <c r="E40" i="1"/>
  <c r="J33" i="1"/>
  <c r="J32" i="1"/>
  <c r="J31" i="1"/>
  <c r="J30" i="1"/>
  <c r="J29" i="1"/>
  <c r="J28" i="1"/>
  <c r="J27" i="1"/>
  <c r="J34" i="1" s="1"/>
  <c r="J37" i="1" s="1"/>
  <c r="F2" i="1" s="1"/>
  <c r="H2" i="1"/>
  <c r="G2" i="1"/>
  <c r="E2" i="1"/>
  <c r="D2" i="1"/>
  <c r="C2" i="1"/>
  <c r="B2" i="1"/>
  <c r="A2" i="1"/>
  <c r="N1" i="1"/>
  <c r="C1" i="4" s="1"/>
  <c r="M1" i="1"/>
  <c r="M9" i="3" s="1"/>
  <c r="H1" i="1"/>
  <c r="Z1" i="5" s="1"/>
  <c r="G1" i="1"/>
  <c r="F1" i="1"/>
  <c r="J1" i="4" s="1"/>
  <c r="E1" i="1"/>
  <c r="I1" i="4" s="1"/>
  <c r="D1" i="1"/>
  <c r="V1" i="5" s="1"/>
  <c r="C1" i="1"/>
  <c r="B1" i="1"/>
  <c r="T1" i="5" s="1"/>
  <c r="A1" i="1"/>
  <c r="C9" i="3" l="1"/>
  <c r="U1" i="5"/>
  <c r="D46" i="2"/>
  <c r="M45" i="2"/>
  <c r="B45" i="2"/>
  <c r="K40" i="2"/>
  <c r="L39" i="2"/>
  <c r="A39" i="2"/>
  <c r="C35" i="2"/>
  <c r="L34" i="2"/>
  <c r="D34" i="2"/>
  <c r="Q29" i="2"/>
  <c r="I29" i="2"/>
  <c r="L28" i="2"/>
  <c r="H24" i="2"/>
  <c r="K23" i="2"/>
  <c r="O22" i="2"/>
  <c r="N18" i="2"/>
  <c r="B18" i="2"/>
  <c r="K17" i="2"/>
  <c r="B14" i="2"/>
  <c r="K13" i="2"/>
  <c r="P12" i="2"/>
  <c r="G9" i="2"/>
  <c r="N8" i="2"/>
  <c r="B8" i="2"/>
  <c r="F4" i="2"/>
  <c r="L3" i="2"/>
  <c r="L48" i="2"/>
  <c r="A45" i="2"/>
  <c r="Q43" i="2"/>
  <c r="A43" i="2"/>
  <c r="B46" i="2"/>
  <c r="K45" i="2"/>
  <c r="Q44" i="2"/>
  <c r="A40" i="2"/>
  <c r="G39" i="2"/>
  <c r="P38" i="2"/>
  <c r="A35" i="2"/>
  <c r="J34" i="2"/>
  <c r="B34" i="2"/>
  <c r="O29" i="2"/>
  <c r="A29" i="2"/>
  <c r="J28" i="2"/>
  <c r="Q23" i="2"/>
  <c r="I23" i="2"/>
  <c r="M22" i="2"/>
  <c r="L18" i="2"/>
  <c r="Q17" i="2"/>
  <c r="G17" i="2"/>
  <c r="Q13" i="2"/>
  <c r="G13" i="2"/>
  <c r="N12" i="2"/>
  <c r="E9" i="2"/>
  <c r="L8" i="2"/>
  <c r="Q7" i="2"/>
  <c r="A4" i="2"/>
  <c r="A3" i="2"/>
  <c r="Q48" i="2"/>
  <c r="I45" i="2"/>
  <c r="O44" i="2"/>
  <c r="E44" i="2"/>
  <c r="E39" i="2"/>
  <c r="N38" i="2"/>
  <c r="N37" i="2"/>
  <c r="H34" i="2"/>
  <c r="Q33" i="2"/>
  <c r="I33" i="2"/>
  <c r="P28" i="2"/>
  <c r="H28" i="2"/>
  <c r="K27" i="2"/>
  <c r="B23" i="2"/>
  <c r="K22" i="2"/>
  <c r="N21" i="2"/>
  <c r="O17" i="2"/>
  <c r="E17" i="2"/>
  <c r="L16" i="2"/>
  <c r="E13" i="2"/>
  <c r="L12" i="2"/>
  <c r="B12" i="2"/>
  <c r="J8" i="2"/>
  <c r="O7" i="2"/>
  <c r="G7" i="2"/>
  <c r="N2" i="2"/>
  <c r="D47" i="2" s="1"/>
  <c r="A8" i="2"/>
  <c r="O12" i="2"/>
  <c r="B10" i="2"/>
  <c r="B11" i="2"/>
  <c r="A12" i="2"/>
  <c r="L17" i="2"/>
  <c r="K18" i="2"/>
  <c r="J19" i="2"/>
  <c r="I26" i="2"/>
  <c r="J27" i="2"/>
  <c r="M28" i="2"/>
  <c r="Q34" i="2"/>
  <c r="M35" i="2"/>
  <c r="M36" i="2"/>
  <c r="L44" i="2"/>
  <c r="N45" i="2"/>
  <c r="N46" i="2"/>
  <c r="G1" i="4"/>
  <c r="J17" i="2"/>
  <c r="E20" i="2"/>
  <c r="Q24" i="2"/>
  <c r="H1" i="4"/>
  <c r="Q3" i="2"/>
  <c r="B4" i="2"/>
  <c r="E10" i="2"/>
  <c r="F11" i="2"/>
  <c r="E12" i="2"/>
  <c r="M17" i="2"/>
  <c r="M18" i="2"/>
  <c r="K19" i="2"/>
  <c r="K26" i="2"/>
  <c r="L27" i="2"/>
  <c r="N28" i="2"/>
  <c r="B35" i="2"/>
  <c r="N35" i="2"/>
  <c r="O36" i="2"/>
  <c r="M44" i="2"/>
  <c r="O45" i="2"/>
  <c r="O46" i="2"/>
  <c r="D9" i="3"/>
  <c r="J16" i="2"/>
  <c r="G18" i="2"/>
  <c r="L21" i="2"/>
  <c r="O34" i="2"/>
  <c r="L35" i="2"/>
  <c r="L37" i="2"/>
  <c r="K1" i="4"/>
  <c r="G9" i="3"/>
  <c r="M2" i="2"/>
  <c r="D44" i="2" s="1"/>
  <c r="J9" i="2"/>
  <c r="G10" i="2"/>
  <c r="G11" i="2"/>
  <c r="O16" i="2"/>
  <c r="N17" i="2"/>
  <c r="O18" i="2"/>
  <c r="J25" i="2"/>
  <c r="L26" i="2"/>
  <c r="N27" i="2"/>
  <c r="G34" i="2"/>
  <c r="D35" i="2"/>
  <c r="P35" i="2"/>
  <c r="M43" i="2"/>
  <c r="N44" i="2"/>
  <c r="P45" i="2"/>
  <c r="E9" i="3"/>
  <c r="I6" i="2"/>
  <c r="K6" i="2"/>
  <c r="O2" i="2"/>
  <c r="K8" i="2"/>
  <c r="K9" i="2"/>
  <c r="K10" i="2"/>
  <c r="J11" i="2"/>
  <c r="P15" i="2"/>
  <c r="Q16" i="2"/>
  <c r="P17" i="2"/>
  <c r="P18" i="2"/>
  <c r="J24" i="2"/>
  <c r="L25" i="2"/>
  <c r="M26" i="2"/>
  <c r="P27" i="2"/>
  <c r="N33" i="2"/>
  <c r="I34" i="2"/>
  <c r="E35" i="2"/>
  <c r="A36" i="2"/>
  <c r="A42" i="2"/>
  <c r="O43" i="2"/>
  <c r="P44" i="2"/>
  <c r="A46" i="2"/>
  <c r="F9" i="3"/>
  <c r="O3" i="2"/>
  <c r="Q8" i="2"/>
  <c r="M14" i="2"/>
  <c r="N23" i="2"/>
  <c r="E1" i="4"/>
  <c r="A9" i="3"/>
  <c r="S1" i="5"/>
  <c r="A1" i="5" s="1"/>
  <c r="M1" i="2"/>
  <c r="B1" i="4"/>
  <c r="K3" i="2"/>
  <c r="L4" i="2"/>
  <c r="M7" i="2"/>
  <c r="M8" i="2"/>
  <c r="L9" i="2"/>
  <c r="M10" i="2"/>
  <c r="L11" i="2"/>
  <c r="J12" i="2"/>
  <c r="F15" i="2"/>
  <c r="A16" i="2"/>
  <c r="A17" i="2"/>
  <c r="A18" i="2"/>
  <c r="Q18" i="2"/>
  <c r="Q19" i="2"/>
  <c r="J23" i="2"/>
  <c r="K24" i="2"/>
  <c r="N25" i="2"/>
  <c r="O26" i="2"/>
  <c r="Q27" i="2"/>
  <c r="H29" i="2"/>
  <c r="M32" i="2"/>
  <c r="O33" i="2"/>
  <c r="K34" i="2"/>
  <c r="F35" i="2"/>
  <c r="G36" i="2"/>
  <c r="G37" i="2"/>
  <c r="N40" i="2"/>
  <c r="L42" i="2"/>
  <c r="B44" i="2"/>
  <c r="F45" i="2"/>
  <c r="E46" i="2"/>
  <c r="E47" i="2"/>
  <c r="AE1" i="5"/>
  <c r="G47" i="2" l="1"/>
  <c r="I36" i="2"/>
  <c r="K29" i="2"/>
  <c r="M23" i="2"/>
  <c r="F18" i="2"/>
  <c r="M12" i="2"/>
  <c r="P7" i="2"/>
  <c r="O48" i="2"/>
  <c r="P40" i="2"/>
  <c r="I37" i="2"/>
  <c r="O32" i="2"/>
  <c r="Q26" i="2"/>
  <c r="A20" i="2"/>
  <c r="G15" i="2"/>
  <c r="N10" i="2"/>
  <c r="D6" i="2"/>
  <c r="G46" i="2"/>
  <c r="A41" i="2"/>
  <c r="J35" i="2"/>
  <c r="Q32" i="2"/>
  <c r="I28" i="2"/>
  <c r="L22" i="2"/>
  <c r="F17" i="2"/>
  <c r="K14" i="2"/>
  <c r="P9" i="2"/>
  <c r="P4" i="2"/>
  <c r="C44" i="2"/>
  <c r="M38" i="2"/>
  <c r="P33" i="2"/>
  <c r="A28" i="2"/>
  <c r="L23" i="2"/>
  <c r="E19" i="2"/>
  <c r="G14" i="2"/>
  <c r="N9" i="2"/>
  <c r="N4" i="2"/>
  <c r="N42" i="2"/>
  <c r="O38" i="2"/>
  <c r="A34" i="2"/>
  <c r="P25" i="2"/>
  <c r="C20" i="2"/>
  <c r="H15" i="2"/>
  <c r="O10" i="2"/>
  <c r="E6" i="2"/>
  <c r="F46" i="2"/>
  <c r="M39" i="2"/>
  <c r="M34" i="2"/>
  <c r="K30" i="2"/>
  <c r="M24" i="2"/>
  <c r="E18" i="2"/>
  <c r="L13" i="2"/>
  <c r="O8" i="2"/>
  <c r="M3" i="2"/>
  <c r="H45" i="2"/>
  <c r="N39" i="2"/>
  <c r="N34" i="2"/>
  <c r="N31" i="2"/>
  <c r="H27" i="2"/>
  <c r="K21" i="2"/>
  <c r="G16" i="2"/>
  <c r="P11" i="2"/>
  <c r="D7" i="2"/>
  <c r="G45" i="2"/>
  <c r="H35" i="2"/>
  <c r="J29" i="2"/>
  <c r="J22" i="2"/>
  <c r="B17" i="2"/>
  <c r="K12" i="2"/>
  <c r="B7" i="2"/>
  <c r="P48" i="2"/>
  <c r="K37" i="2"/>
  <c r="M30" i="2"/>
  <c r="O24" i="2"/>
  <c r="G19" i="2"/>
  <c r="M13" i="2"/>
  <c r="P8" i="2"/>
  <c r="N3" i="2"/>
  <c r="F47" i="2"/>
  <c r="M42" i="2"/>
  <c r="H36" i="2"/>
  <c r="M31" i="2"/>
  <c r="O25" i="2"/>
  <c r="Q20" i="2"/>
  <c r="E16" i="2"/>
  <c r="N11" i="2"/>
  <c r="N7" i="2"/>
  <c r="M40" i="2"/>
  <c r="K32" i="2"/>
  <c r="H23" i="2"/>
  <c r="B15" i="2"/>
  <c r="L7" i="2"/>
  <c r="Q38" i="2"/>
  <c r="P41" i="2"/>
  <c r="L33" i="2"/>
  <c r="I24" i="2"/>
  <c r="O15" i="2"/>
  <c r="G8" i="2"/>
  <c r="B9" i="2"/>
  <c r="C34" i="2"/>
  <c r="Q11" i="2"/>
  <c r="L43" i="2"/>
  <c r="F34" i="2"/>
  <c r="H25" i="2"/>
  <c r="M16" i="2"/>
  <c r="F9" i="2"/>
  <c r="N13" i="2"/>
  <c r="K43" i="2"/>
  <c r="E34" i="2"/>
  <c r="A25" i="2"/>
  <c r="K16" i="2"/>
  <c r="E8" i="2"/>
  <c r="P3" i="2"/>
  <c r="A9" i="2"/>
  <c r="O13" i="2"/>
  <c r="J18" i="2"/>
  <c r="O23" i="2"/>
  <c r="M29" i="2"/>
  <c r="P34" i="2"/>
  <c r="P39" i="2"/>
  <c r="Q45" i="2"/>
  <c r="O4" i="2"/>
  <c r="O9" i="2"/>
  <c r="H14" i="2"/>
  <c r="F19" i="2"/>
  <c r="N24" i="2"/>
  <c r="L30" i="2"/>
  <c r="I35" i="2"/>
  <c r="Q40" i="2"/>
  <c r="K46" i="2"/>
  <c r="L45" i="2"/>
  <c r="Q4" i="2"/>
  <c r="Q9" i="2"/>
  <c r="L14" i="2"/>
  <c r="H19" i="2"/>
  <c r="P24" i="2"/>
  <c r="N30" i="2"/>
  <c r="K35" i="2"/>
  <c r="K41" i="2"/>
  <c r="M46" i="2"/>
  <c r="F39" i="2"/>
  <c r="J31" i="2"/>
  <c r="H22" i="2"/>
  <c r="D14" i="2"/>
  <c r="O6" i="2"/>
  <c r="I27" i="2"/>
  <c r="L40" i="2"/>
  <c r="J32" i="2"/>
  <c r="A23" i="2"/>
  <c r="Q14" i="2"/>
  <c r="J7" i="2"/>
  <c r="J47" i="2"/>
  <c r="A33" i="2"/>
  <c r="E7" i="2"/>
  <c r="N41" i="2"/>
  <c r="J33" i="2"/>
  <c r="A24" i="2"/>
  <c r="N15" i="2"/>
  <c r="F8" i="2"/>
  <c r="F44" i="2"/>
  <c r="A10" i="2"/>
  <c r="M41" i="2"/>
  <c r="H33" i="2"/>
  <c r="P23" i="2"/>
  <c r="L15" i="2"/>
  <c r="F7" i="2"/>
  <c r="M4" i="2"/>
  <c r="M9" i="2"/>
  <c r="F14" i="2"/>
  <c r="A19" i="2"/>
  <c r="L24" i="2"/>
  <c r="J30" i="2"/>
  <c r="G35" i="2"/>
  <c r="O40" i="2"/>
  <c r="H46" i="2"/>
  <c r="O5" i="2"/>
  <c r="J10" i="2"/>
  <c r="A15" i="2"/>
  <c r="N19" i="2"/>
  <c r="K25" i="2"/>
  <c r="I31" i="2"/>
  <c r="Q35" i="2"/>
  <c r="Q41" i="2"/>
  <c r="B47" i="2"/>
  <c r="C46" i="2"/>
  <c r="Q5" i="2"/>
  <c r="L10" i="2"/>
  <c r="E15" i="2"/>
  <c r="P19" i="2"/>
  <c r="M25" i="2"/>
  <c r="K31" i="2"/>
  <c r="B36" i="2"/>
  <c r="K42" i="2"/>
  <c r="M47" i="2"/>
  <c r="L31" i="2"/>
  <c r="I22" i="2"/>
  <c r="Q6" i="2"/>
  <c r="A48" i="2"/>
  <c r="H30" i="2"/>
  <c r="M20" i="2"/>
  <c r="F13" i="2"/>
  <c r="P5" i="2"/>
  <c r="I19" i="2"/>
  <c r="D39" i="2"/>
  <c r="H31" i="2"/>
  <c r="Q21" i="2"/>
  <c r="C14" i="2"/>
  <c r="N6" i="2"/>
  <c r="J45" i="2"/>
  <c r="O30" i="2"/>
  <c r="E40" i="2"/>
  <c r="I32" i="2"/>
  <c r="Q22" i="2"/>
  <c r="O14" i="2"/>
  <c r="H7" i="2"/>
  <c r="K36" i="2"/>
  <c r="A5" i="2"/>
  <c r="Q39" i="2"/>
  <c r="A32" i="2"/>
  <c r="P22" i="2"/>
  <c r="N14" i="2"/>
  <c r="K5" i="2"/>
  <c r="M5" i="2"/>
  <c r="F10" i="2"/>
  <c r="P14" i="2"/>
  <c r="L19" i="2"/>
  <c r="I25" i="2"/>
  <c r="A31" i="2"/>
  <c r="O35" i="2"/>
  <c r="O41" i="2"/>
  <c r="Q46" i="2"/>
  <c r="J6" i="2"/>
  <c r="A11" i="2"/>
  <c r="K15" i="2"/>
  <c r="F20" i="2"/>
  <c r="H26" i="2"/>
  <c r="Q31" i="2"/>
  <c r="L36" i="2"/>
  <c r="Q42" i="2"/>
  <c r="K47" i="2"/>
  <c r="L46" i="2"/>
  <c r="L6" i="2"/>
  <c r="E11" i="2"/>
  <c r="M15" i="2"/>
  <c r="J20" i="2"/>
  <c r="J26" i="2"/>
  <c r="H32" i="2"/>
  <c r="N36" i="2"/>
  <c r="C43" i="2"/>
  <c r="M48" i="2"/>
  <c r="K39" i="2"/>
  <c r="E14" i="2"/>
  <c r="K38" i="2"/>
  <c r="N48" i="2"/>
  <c r="L38" i="2"/>
  <c r="I30" i="2"/>
  <c r="O20" i="2"/>
  <c r="H13" i="2"/>
  <c r="A6" i="2"/>
  <c r="O39" i="2"/>
  <c r="A47" i="2"/>
  <c r="Q36" i="2"/>
  <c r="Q28" i="2"/>
  <c r="O19" i="2"/>
  <c r="I12" i="2"/>
  <c r="K4" i="2"/>
  <c r="J15" i="2"/>
  <c r="P47" i="2"/>
  <c r="Q37" i="2"/>
  <c r="A30" i="2"/>
  <c r="L20" i="2"/>
  <c r="B13" i="2"/>
  <c r="N5" i="2"/>
  <c r="P42" i="2"/>
  <c r="L29" i="2"/>
  <c r="C39" i="2"/>
  <c r="Q30" i="2"/>
  <c r="O21" i="2"/>
  <c r="A14" i="2"/>
  <c r="M6" i="2"/>
  <c r="P31" i="2"/>
  <c r="B39" i="2"/>
  <c r="P30" i="2"/>
  <c r="M21" i="2"/>
  <c r="P13" i="2"/>
  <c r="J46" i="2"/>
  <c r="F6" i="2"/>
  <c r="P10" i="2"/>
  <c r="I15" i="2"/>
  <c r="D20" i="2"/>
  <c r="Q25" i="2"/>
  <c r="O31" i="2"/>
  <c r="J36" i="2"/>
  <c r="O42" i="2"/>
  <c r="H47" i="2"/>
  <c r="A7" i="2"/>
  <c r="M11" i="2"/>
  <c r="B16" i="2"/>
  <c r="P20" i="2"/>
  <c r="P26" i="2"/>
  <c r="N32" i="2"/>
  <c r="H37" i="2"/>
  <c r="P43" i="2"/>
  <c r="K48" i="2"/>
  <c r="C47" i="2"/>
  <c r="C7" i="2"/>
  <c r="O11" i="2"/>
  <c r="F16" i="2"/>
  <c r="A21" i="2"/>
  <c r="A27" i="2"/>
  <c r="P32" i="2"/>
  <c r="J37" i="2"/>
  <c r="A44" i="2"/>
  <c r="Q10" i="2"/>
  <c r="P46" i="2"/>
  <c r="P36" i="2"/>
  <c r="O28" i="2"/>
  <c r="M19" i="2"/>
  <c r="G12" i="2"/>
  <c r="G4" i="2"/>
  <c r="L41" i="2"/>
  <c r="A26" i="2"/>
  <c r="O47" i="2"/>
  <c r="O37" i="2"/>
  <c r="P29" i="2"/>
  <c r="K20" i="2"/>
  <c r="A13" i="2"/>
  <c r="L5" i="2"/>
  <c r="K28" i="2"/>
  <c r="N47" i="2"/>
  <c r="M37" i="2"/>
  <c r="N29" i="2"/>
  <c r="H20" i="2"/>
  <c r="Q12" i="2"/>
  <c r="N22" i="2"/>
  <c r="P6" i="2"/>
  <c r="K11" i="2"/>
  <c r="Q15" i="2"/>
  <c r="N20" i="2"/>
  <c r="N26" i="2"/>
  <c r="L32" i="2"/>
  <c r="A37" i="2"/>
  <c r="N43" i="2"/>
  <c r="Q47" i="2"/>
  <c r="I7" i="2"/>
  <c r="F12" i="2"/>
  <c r="N16" i="2"/>
  <c r="P21" i="2"/>
  <c r="M27" i="2"/>
  <c r="K33" i="2"/>
  <c r="P37" i="2"/>
  <c r="G44" i="2"/>
  <c r="H44" i="2"/>
  <c r="L47" i="2"/>
  <c r="K7" i="2"/>
  <c r="H12" i="2"/>
  <c r="P16" i="2"/>
  <c r="A22" i="2"/>
  <c r="O27" i="2"/>
  <c r="M33" i="2"/>
  <c r="A38" i="2"/>
  <c r="K44" i="2"/>
</calcChain>
</file>

<file path=xl/sharedStrings.xml><?xml version="1.0" encoding="utf-8"?>
<sst xmlns="http://schemas.openxmlformats.org/spreadsheetml/2006/main" count="141" uniqueCount="103">
  <si>
    <t>Log 9</t>
  </si>
  <si>
    <t>Log 10</t>
  </si>
  <si>
    <t>Log 11</t>
  </si>
  <si>
    <t>Log 12</t>
  </si>
  <si>
    <t>Update 3</t>
  </si>
  <si>
    <t>Your Company Name</t>
  </si>
  <si>
    <t>PURCHASE ORDER NUMBER:</t>
  </si>
  <si>
    <t>JOB/PHASE NUMBER:</t>
  </si>
  <si>
    <t>To:</t>
  </si>
  <si>
    <t>Ship To: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</si>
  <si>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</si>
  <si>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</si>
  <si>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</si>
  <si>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</si>
  <si>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</si>
  <si>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</si>
  <si>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</si>
  <si>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</si>
  <si>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</si>
  <si>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</si>
  <si>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</si>
  <si>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</si>
  <si>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</si>
  <si>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</si>
  <si>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</si>
  <si>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</si>
  <si>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</si>
  <si>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</si>
  <si>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</si>
  <si>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</si>
  <si>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Project Name</t>
  </si>
  <si>
    <t xml:space="preserve">Fabricate and furnish the following materials per the plans and specifications prepared by </t>
  </si>
  <si>
    <t>A/E Name</t>
  </si>
  <si>
    <t xml:space="preserve"> </t>
  </si>
  <si>
    <r>
      <rPr>
        <i/>
        <sz val="10"/>
        <color theme="1"/>
        <rFont val="Arial"/>
        <family val="2"/>
      </rP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color theme="1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</si>
  <si>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</si>
  <si>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</si>
  <si>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none</t>
  </si>
  <si>
    <t>GRAND TOTAL:</t>
  </si>
  <si>
    <t>Purchase Order Number must appear on all invoices, shipments, and correspondence</t>
  </si>
  <si>
    <t>See attached sheet for additional terms and conditions of this offer</t>
  </si>
  <si>
    <t>Attachment Link: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</si>
  <si>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</si>
  <si>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</si>
  <si>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</si>
  <si>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</si>
  <si>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</si>
  <si>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</si>
  <si>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</si>
  <si>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of Order</t>
  </si>
  <si>
    <t>IMPORTANT:  THIS OFFER DOES NOT BECOME AN ORDER UNTIL ALL COPIES ARE SIGNED AND BOTH COPIES ARE RETURNED TO THIS OFFICE.</t>
  </si>
  <si>
    <t>PURCHASE ORDER NUMBER:- JOB/PHASE NUMBER:- To:- Delivery Required By:- Date of Order- GRAND TOTAL:- PROJECT:- Attachment Link:- Log 9- Log 10- Log 11- Log 12</t>
  </si>
  <si>
    <t>Purchase Order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</si>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</sst>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[&lt;=9999999]###\-####;\(###\)\ ###\-####"/>
    <numFmt numFmtId="165" formatCode="&quot;$&quot;#,##0.00"/>
    <numFmt numFmtId="166" formatCode="#,##0;\-#,##0;;@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theme="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0"/>
      <color rgb="FFDEEAF6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u/>
      <sz val="10"/>
      <color rgb="FF0000FF"/>
      <name val="Arial"/>
      <family val="2"/>
    </font>
    <font>
      <sz val="12"/>
      <color rgb="FFDEEAF6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i/>
      <sz val="16"/>
      <color theme="1"/>
      <name val="Corsiva"/>
    </font>
    <font>
      <sz val="10"/>
      <color rgb="FF0000FF"/>
      <name val="Arial"/>
      <family val="2"/>
    </font>
    <font>
      <b/>
      <sz val="22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28"/>
      <name val="Calibri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5" fontId="2" fillId="0" borderId="1" xfId="0" applyNumberFormat="1" applyFont="1" applyBorder="1"/>
    <xf numFmtId="44" fontId="2" fillId="0" borderId="1" xfId="0" applyNumberFormat="1" applyFont="1" applyBorder="1"/>
    <xf numFmtId="41" fontId="2" fillId="0" borderId="1" xfId="0" applyNumberFormat="1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3" borderId="0" xfId="0" applyFont="1" applyFill="1"/>
    <xf numFmtId="0" fontId="2" fillId="3" borderId="8" xfId="0" applyFont="1" applyFill="1" applyBorder="1"/>
    <xf numFmtId="0" fontId="8" fillId="0" borderId="1" xfId="0" applyFont="1" applyBorder="1" applyAlignment="1">
      <alignment horizontal="center"/>
    </xf>
    <xf numFmtId="0" fontId="9" fillId="0" borderId="8" xfId="0" applyFont="1" applyBorder="1"/>
    <xf numFmtId="0" fontId="10" fillId="0" borderId="2" xfId="0" applyFont="1" applyBorder="1"/>
    <xf numFmtId="0" fontId="10" fillId="0" borderId="1" xfId="0" applyFont="1" applyBorder="1" applyAlignment="1">
      <alignment horizontal="left"/>
    </xf>
    <xf numFmtId="0" fontId="9" fillId="0" borderId="12" xfId="0" applyFont="1" applyBorder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8" fillId="0" borderId="0" xfId="0" applyFont="1"/>
    <xf numFmtId="0" fontId="10" fillId="0" borderId="1" xfId="0" applyFont="1" applyBorder="1"/>
    <xf numFmtId="0" fontId="10" fillId="0" borderId="3" xfId="0" applyFont="1" applyBorder="1"/>
    <xf numFmtId="0" fontId="10" fillId="0" borderId="1" xfId="0" applyFont="1" applyBorder="1" applyAlignment="1">
      <alignment horizontal="center"/>
    </xf>
    <xf numFmtId="0" fontId="13" fillId="0" borderId="12" xfId="0" applyFont="1" applyBorder="1"/>
    <xf numFmtId="44" fontId="9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44" fontId="9" fillId="0" borderId="13" xfId="0" applyNumberFormat="1" applyFont="1" applyBorder="1" applyAlignment="1">
      <alignment horizontal="right"/>
    </xf>
    <xf numFmtId="44" fontId="9" fillId="0" borderId="14" xfId="0" applyNumberFormat="1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4" fontId="9" fillId="0" borderId="14" xfId="0" applyNumberFormat="1" applyFont="1" applyBorder="1" applyAlignment="1">
      <alignment horizontal="right"/>
    </xf>
    <xf numFmtId="44" fontId="15" fillId="0" borderId="14" xfId="0" applyNumberFormat="1" applyFont="1" applyBorder="1" applyAlignment="1">
      <alignment horizontal="center"/>
    </xf>
    <xf numFmtId="1" fontId="15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4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4" fontId="9" fillId="0" borderId="8" xfId="0" applyNumberFormat="1" applyFont="1" applyBorder="1" applyAlignment="1">
      <alignment horizontal="right"/>
    </xf>
    <xf numFmtId="0" fontId="10" fillId="0" borderId="12" xfId="0" applyFont="1" applyBorder="1"/>
    <xf numFmtId="0" fontId="17" fillId="0" borderId="12" xfId="0" applyFont="1" applyBorder="1"/>
    <xf numFmtId="44" fontId="9" fillId="0" borderId="15" xfId="0" applyNumberFormat="1" applyFont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44" fontId="9" fillId="0" borderId="15" xfId="0" applyNumberFormat="1" applyFont="1" applyBorder="1" applyAlignment="1">
      <alignment horizontal="right"/>
    </xf>
    <xf numFmtId="0" fontId="10" fillId="0" borderId="16" xfId="0" applyFont="1" applyBorder="1"/>
    <xf numFmtId="2" fontId="9" fillId="0" borderId="17" xfId="0" applyNumberFormat="1" applyFont="1" applyBorder="1"/>
    <xf numFmtId="44" fontId="10" fillId="0" borderId="18" xfId="0" applyNumberFormat="1" applyFont="1" applyBorder="1" applyAlignment="1">
      <alignment horizontal="right"/>
    </xf>
    <xf numFmtId="0" fontId="9" fillId="0" borderId="19" xfId="0" applyFont="1" applyBorder="1"/>
    <xf numFmtId="0" fontId="9" fillId="0" borderId="20" xfId="0" applyFont="1" applyBorder="1"/>
    <xf numFmtId="0" fontId="9" fillId="0" borderId="6" xfId="0" applyFont="1" applyBorder="1"/>
    <xf numFmtId="0" fontId="19" fillId="0" borderId="6" xfId="0" applyFont="1" applyBorder="1" applyAlignment="1">
      <alignment horizontal="center"/>
    </xf>
    <xf numFmtId="0" fontId="15" fillId="0" borderId="6" xfId="0" applyFont="1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8" fillId="0" borderId="0" xfId="0" applyFont="1" applyAlignment="1">
      <alignment horizontal="center"/>
    </xf>
    <xf numFmtId="14" fontId="10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14" fontId="2" fillId="0" borderId="0" xfId="0" applyNumberFormat="1" applyFont="1"/>
    <xf numFmtId="165" fontId="2" fillId="0" borderId="0" xfId="0" applyNumberFormat="1" applyFont="1"/>
    <xf numFmtId="0" fontId="20" fillId="0" borderId="0" xfId="0" applyFont="1"/>
    <xf numFmtId="0" fontId="2" fillId="5" borderId="6" xfId="0" applyFont="1" applyFill="1" applyBorder="1"/>
    <xf numFmtId="0" fontId="2" fillId="5" borderId="0" xfId="0" applyFont="1" applyFill="1"/>
    <xf numFmtId="0" fontId="9" fillId="0" borderId="0" xfId="0" applyFont="1" applyAlignment="1">
      <alignment horizontal="center"/>
    </xf>
    <xf numFmtId="0" fontId="0" fillId="0" borderId="0" xfId="0"/>
    <xf numFmtId="0" fontId="10" fillId="0" borderId="2" xfId="0" applyFont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9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9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9" fillId="0" borderId="12" xfId="0" applyFont="1" applyBorder="1"/>
    <xf numFmtId="0" fontId="9" fillId="0" borderId="0" xfId="0" applyFont="1"/>
    <xf numFmtId="0" fontId="18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10" fillId="0" borderId="0" xfId="0" applyFont="1"/>
    <xf numFmtId="15" fontId="9" fillId="0" borderId="9" xfId="0" applyNumberFormat="1" applyFont="1" applyBorder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4" borderId="9" xfId="0" applyFont="1" applyFill="1" applyBorder="1"/>
    <xf numFmtId="0" fontId="6" fillId="0" borderId="2" xfId="0" applyFont="1" applyBorder="1"/>
    <xf numFmtId="0" fontId="10" fillId="0" borderId="2" xfId="0" applyFont="1" applyBorder="1"/>
    <xf numFmtId="0" fontId="6" fillId="0" borderId="0" xfId="0" applyFont="1"/>
    <xf numFmtId="0" fontId="10" fillId="0" borderId="0" xfId="0" applyFont="1" applyAlignment="1">
      <alignment horizontal="left"/>
    </xf>
    <xf numFmtId="41" fontId="10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shrinkToFit="1"/>
    </xf>
    <xf numFmtId="0" fontId="11" fillId="0" borderId="0" xfId="0" applyFont="1"/>
    <xf numFmtId="0" fontId="10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/>
    </xf>
    <xf numFmtId="0" fontId="10" fillId="0" borderId="9" xfId="0" applyFont="1" applyBorder="1"/>
    <xf numFmtId="0" fontId="9" fillId="0" borderId="10" xfId="0" applyFont="1" applyBorder="1"/>
    <xf numFmtId="0" fontId="12" fillId="4" borderId="9" xfId="0" applyFont="1" applyFill="1" applyBorder="1"/>
    <xf numFmtId="41" fontId="13" fillId="0" borderId="9" xfId="0" applyNumberFormat="1" applyFont="1" applyBorder="1"/>
    <xf numFmtId="0" fontId="14" fillId="0" borderId="12" xfId="0" applyFont="1" applyBorder="1"/>
    <xf numFmtId="0" fontId="14" fillId="0" borderId="9" xfId="0" applyFont="1" applyBorder="1"/>
    <xf numFmtId="0" fontId="14" fillId="0" borderId="0" xfId="0" applyFont="1"/>
    <xf numFmtId="0" fontId="9" fillId="0" borderId="20" xfId="0" applyFont="1" applyBorder="1"/>
    <xf numFmtId="0" fontId="9" fillId="0" borderId="22" xfId="0" applyFont="1" applyBorder="1"/>
    <xf numFmtId="0" fontId="5" fillId="0" borderId="23" xfId="0" applyFont="1" applyBorder="1"/>
    <xf numFmtId="0" fontId="9" fillId="0" borderId="23" xfId="0" applyFont="1" applyBorder="1" applyAlignment="1">
      <alignment horizontal="left"/>
    </xf>
    <xf numFmtId="0" fontId="5" fillId="0" borderId="24" xfId="0" applyFont="1" applyBorder="1"/>
    <xf numFmtId="0" fontId="5" fillId="0" borderId="8" xfId="0" applyFont="1" applyBorder="1"/>
    <xf numFmtId="0" fontId="18" fillId="0" borderId="0" xfId="0" applyFont="1" applyAlignment="1">
      <alignment horizontal="center"/>
    </xf>
    <xf numFmtId="0" fontId="2" fillId="3" borderId="0" xfId="0" applyFont="1" applyFill="1"/>
    <xf numFmtId="0" fontId="6" fillId="0" borderId="6" xfId="0" applyFont="1" applyBorder="1" applyAlignment="1">
      <alignment horizontal="center"/>
    </xf>
    <xf numFmtId="0" fontId="10" fillId="0" borderId="3" xfId="0" applyFont="1" applyBorder="1"/>
    <xf numFmtId="41" fontId="13" fillId="0" borderId="0" xfId="0" applyNumberFormat="1" applyFont="1"/>
    <xf numFmtId="15" fontId="9" fillId="0" borderId="0" xfId="0" applyNumberFormat="1" applyFont="1"/>
    <xf numFmtId="166" fontId="24" fillId="0" borderId="28" xfId="1" applyNumberFormat="1" applyFont="1" applyBorder="1" applyAlignment="1">
      <alignment horizontal="center" vertical="center" wrapText="1"/>
    </xf>
    <xf numFmtId="166" fontId="25" fillId="0" borderId="28" xfId="1" applyNumberFormat="1" applyFont="1" applyBorder="1" applyAlignment="1">
      <alignment horizontal="center" vertical="center" wrapText="1"/>
    </xf>
    <xf numFmtId="166" fontId="26" fillId="0" borderId="29" xfId="1" applyNumberFormat="1" applyFont="1" applyBorder="1" applyAlignment="1">
      <alignment horizontal="left" vertical="center"/>
    </xf>
    <xf numFmtId="166" fontId="27" fillId="0" borderId="29" xfId="1" applyNumberFormat="1" applyFont="1" applyBorder="1" applyAlignment="1">
      <alignment horizontal="left" vertical="center"/>
    </xf>
    <xf numFmtId="166" fontId="27" fillId="0" borderId="0" xfId="1" applyNumberFormat="1" applyFont="1" applyAlignment="1">
      <alignment horizontal="left" vertical="center"/>
    </xf>
    <xf numFmtId="166" fontId="28" fillId="0" borderId="0" xfId="1" applyNumberFormat="1" applyFont="1"/>
    <xf numFmtId="166" fontId="24" fillId="0" borderId="0" xfId="1" applyNumberFormat="1" applyFont="1" applyAlignment="1">
      <alignment horizontal="center" vertical="center" wrapText="1"/>
    </xf>
    <xf numFmtId="166" fontId="25" fillId="0" borderId="0" xfId="1" applyNumberFormat="1" applyFont="1" applyAlignment="1">
      <alignment horizontal="center" vertical="center" wrapText="1"/>
    </xf>
    <xf numFmtId="166" fontId="26" fillId="0" borderId="30" xfId="1" applyNumberFormat="1" applyFont="1" applyBorder="1" applyAlignment="1">
      <alignment horizontal="left" vertical="center"/>
    </xf>
    <xf numFmtId="166" fontId="27" fillId="0" borderId="30" xfId="1" applyNumberFormat="1" applyFont="1" applyBorder="1" applyAlignment="1">
      <alignment horizontal="left" vertical="center"/>
    </xf>
    <xf numFmtId="166" fontId="29" fillId="0" borderId="0" xfId="1" applyNumberFormat="1" applyFont="1"/>
    <xf numFmtId="166" fontId="23" fillId="0" borderId="0" xfId="1" applyNumberFormat="1" applyFont="1"/>
    <xf numFmtId="166" fontId="30" fillId="0" borderId="0" xfId="1" applyNumberFormat="1" applyFont="1"/>
    <xf numFmtId="166" fontId="21" fillId="0" borderId="30" xfId="1" applyNumberFormat="1" applyFont="1" applyBorder="1"/>
    <xf numFmtId="166" fontId="16" fillId="0" borderId="30" xfId="1" applyNumberFormat="1" applyFont="1" applyBorder="1"/>
    <xf numFmtId="166" fontId="28" fillId="0" borderId="30" xfId="1" applyNumberFormat="1" applyFont="1" applyBorder="1"/>
    <xf numFmtId="166" fontId="28" fillId="0" borderId="29" xfId="1" applyNumberFormat="1" applyFont="1" applyBorder="1"/>
    <xf numFmtId="166" fontId="28" fillId="0" borderId="31" xfId="1" applyNumberFormat="1" applyFont="1" applyBorder="1" applyProtection="1">
      <protection locked="0"/>
    </xf>
    <xf numFmtId="166" fontId="28" fillId="0" borderId="0" xfId="1" applyNumberFormat="1" applyFont="1" applyProtection="1">
      <protection locked="0"/>
    </xf>
    <xf numFmtId="166" fontId="1" fillId="0" borderId="30" xfId="1" applyNumberFormat="1" applyBorder="1"/>
    <xf numFmtId="166" fontId="1" fillId="0" borderId="32" xfId="1" applyNumberFormat="1" applyBorder="1"/>
    <xf numFmtId="166" fontId="1" fillId="0" borderId="33" xfId="1" applyNumberFormat="1" applyBorder="1"/>
    <xf numFmtId="166" fontId="1" fillId="0" borderId="34" xfId="1" applyNumberFormat="1" applyBorder="1"/>
    <xf numFmtId="166" fontId="1" fillId="0" borderId="35" xfId="1" applyNumberFormat="1" applyBorder="1"/>
    <xf numFmtId="166" fontId="1" fillId="0" borderId="36" xfId="1" applyNumberFormat="1" applyBorder="1"/>
    <xf numFmtId="166" fontId="1" fillId="0" borderId="37" xfId="1" applyNumberFormat="1" applyBorder="1"/>
    <xf numFmtId="166" fontId="1" fillId="0" borderId="38" xfId="1" applyNumberFormat="1" applyBorder="1"/>
    <xf numFmtId="166" fontId="1" fillId="0" borderId="39" xfId="1" applyNumberFormat="1" applyBorder="1"/>
    <xf numFmtId="166" fontId="1" fillId="0" borderId="40" xfId="1" applyNumberFormat="1" applyBorder="1" applyProtection="1">
      <protection locked="0"/>
    </xf>
    <xf numFmtId="166" fontId="28" fillId="0" borderId="40" xfId="1" applyNumberFormat="1" applyFont="1" applyBorder="1" applyProtection="1">
      <protection locked="0"/>
    </xf>
    <xf numFmtId="14" fontId="2" fillId="0" borderId="6" xfId="0" applyNumberFormat="1" applyFont="1" applyBorder="1"/>
    <xf numFmtId="14" fontId="0" fillId="0" borderId="0" xfId="0" applyNumberFormat="1"/>
  </cellXfs>
  <cellStyles count="2">
    <cellStyle name="Normal" xfId="0" builtinId="0"/>
    <cellStyle name="Normal 2" xfId="1" xr:uid="{015F5FD7-E734-4235-9FEF-FC3B0E3D0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296EE59F-CE00-4706-B38D-9E44E2F1EFF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3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Inventory"/>
      <sheetName val="Input (2)"/>
      <sheetName val="Input"/>
      <sheetName val="View_Print"/>
      <sheetName val="Receipt"/>
      <sheetName val="Packing Slip"/>
      <sheetName val="Log"/>
      <sheetName val="Updat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>
        <row r="1">
          <cell r="Q1">
            <v>45619</v>
          </cell>
        </row>
        <row r="2">
          <cell r="Q2">
            <v>1</v>
          </cell>
        </row>
      </sheetData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ABB-CDED-422E-A1E9-C6ACC58D1307}">
  <dimension ref="A1:S2001"/>
  <sheetViews>
    <sheetView showGridLines="0" showZeros="0" topLeftCell="B1" zoomScale="75" zoomScaleNormal="75" workbookViewId="0">
      <selection activeCell="N4" sqref="N4"/>
    </sheetView>
  </sheetViews>
  <sheetFormatPr defaultColWidth="9" defaultRowHeight="14.5"/>
  <cols>
    <col min="1" max="1" width="5.6328125" style="131" customWidth="1"/>
    <col min="2" max="2" width="11.453125" style="132" customWidth="1"/>
    <col min="3" max="3" width="11" style="133" customWidth="1"/>
    <col min="4" max="4" width="14.81640625" style="149" customWidth="1"/>
    <col min="5" max="5" width="13.81640625" style="150" customWidth="1"/>
    <col min="6" max="6" width="29" style="149" customWidth="1"/>
    <col min="7" max="7" width="16.26953125" style="150" customWidth="1"/>
    <col min="8" max="8" width="23.1796875" style="150" customWidth="1"/>
    <col min="9" max="9" width="14" style="150" customWidth="1"/>
    <col min="10" max="10" width="17.453125" style="150" bestFit="1" customWidth="1"/>
    <col min="11" max="11" width="14.54296875" style="150" bestFit="1" customWidth="1"/>
    <col min="12" max="12" width="25.81640625" style="150" bestFit="1" customWidth="1"/>
    <col min="13" max="13" width="21" style="150" customWidth="1"/>
    <col min="14" max="14" width="21.26953125" style="150" customWidth="1"/>
    <col min="15" max="15" width="26.81640625" style="150" customWidth="1"/>
    <col min="16" max="16" width="12.7265625" style="150" customWidth="1"/>
    <col min="17" max="17" width="13.54296875" style="150" customWidth="1"/>
    <col min="18" max="18" width="21.453125" style="150" customWidth="1"/>
    <col min="19" max="19" width="12.81640625" style="139" hidden="1" customWidth="1"/>
    <col min="20" max="16384" width="9" style="139"/>
  </cols>
  <sheetData>
    <row r="1" spans="1:19" s="126" customFormat="1" ht="45.5" thickBot="1">
      <c r="A1" s="121"/>
      <c r="B1" s="122"/>
      <c r="C1" s="122"/>
      <c r="D1" s="123" t="str">
        <f>F5</f>
        <v xml:space="preserve"> Project Name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  <c r="P1" s="124"/>
      <c r="Q1" s="124"/>
      <c r="R1" s="124"/>
      <c r="S1" s="125"/>
    </row>
    <row r="2" spans="1:19" s="126" customFormat="1" ht="17.5" customHeight="1" thickTop="1">
      <c r="A2" s="127"/>
      <c r="B2" s="128"/>
      <c r="C2" s="128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30"/>
      <c r="P2" s="130"/>
      <c r="Q2" s="130"/>
      <c r="R2" s="124"/>
      <c r="S2" s="125"/>
    </row>
    <row r="3" spans="1:19" ht="21.4" customHeight="1">
      <c r="A3" s="131" t="str">
        <f>F3</f>
        <v>Company</v>
      </c>
      <c r="C3" s="133" t="str">
        <f>D3</f>
        <v>First Name</v>
      </c>
      <c r="D3" s="134" t="s">
        <v>54</v>
      </c>
      <c r="E3" s="135" t="s">
        <v>60</v>
      </c>
      <c r="F3" s="134" t="s">
        <v>59</v>
      </c>
      <c r="G3" s="135" t="s">
        <v>61</v>
      </c>
      <c r="H3" s="136" t="s">
        <v>62</v>
      </c>
      <c r="I3" s="135" t="s">
        <v>63</v>
      </c>
      <c r="J3" s="136" t="s">
        <v>57</v>
      </c>
      <c r="K3" s="136" t="s">
        <v>58</v>
      </c>
      <c r="L3" s="135" t="s">
        <v>64</v>
      </c>
      <c r="M3" s="136" t="s">
        <v>65</v>
      </c>
      <c r="N3" s="136" t="s">
        <v>66</v>
      </c>
      <c r="O3" s="136" t="s">
        <v>67</v>
      </c>
      <c r="P3" s="136" t="s">
        <v>55</v>
      </c>
      <c r="Q3" s="136" t="s">
        <v>56</v>
      </c>
      <c r="R3" s="137" t="s">
        <v>17</v>
      </c>
      <c r="S3" s="138" t="s">
        <v>68</v>
      </c>
    </row>
    <row r="4" spans="1:19">
      <c r="A4" s="131" t="str">
        <f t="shared" ref="A4:A67" si="0">F4</f>
        <v>Your Company Name</v>
      </c>
      <c r="C4" s="133" t="str">
        <f t="shared" ref="C4:C67" si="1">D4</f>
        <v>Your Name</v>
      </c>
      <c r="D4" s="140" t="s">
        <v>69</v>
      </c>
      <c r="E4" s="141"/>
      <c r="F4" s="141" t="s">
        <v>5</v>
      </c>
      <c r="G4" s="141"/>
      <c r="H4" s="141"/>
      <c r="I4" s="141"/>
      <c r="J4" s="141" t="s">
        <v>70</v>
      </c>
      <c r="K4" s="141" t="s">
        <v>71</v>
      </c>
      <c r="L4" s="141" t="s">
        <v>72</v>
      </c>
      <c r="M4" s="141" t="s">
        <v>73</v>
      </c>
      <c r="N4" s="141" t="s">
        <v>74</v>
      </c>
      <c r="O4" s="141">
        <v>62523</v>
      </c>
      <c r="P4" s="141"/>
      <c r="Q4" s="141"/>
      <c r="R4" s="142" t="s">
        <v>75</v>
      </c>
    </row>
    <row r="5" spans="1:19">
      <c r="A5" s="131" t="str">
        <f t="shared" si="0"/>
        <v xml:space="preserve"> Project Name</v>
      </c>
      <c r="C5" s="133">
        <f t="shared" si="1"/>
        <v>0</v>
      </c>
      <c r="D5" s="143"/>
      <c r="E5" s="144"/>
      <c r="F5" s="144" t="s">
        <v>76</v>
      </c>
      <c r="G5" s="144"/>
      <c r="H5" s="144"/>
      <c r="I5" s="144"/>
      <c r="J5" s="144"/>
      <c r="K5" s="144"/>
      <c r="L5" s="144" t="s">
        <v>77</v>
      </c>
      <c r="M5" s="144" t="s">
        <v>73</v>
      </c>
      <c r="N5" s="144" t="s">
        <v>78</v>
      </c>
      <c r="O5" s="144">
        <v>62523</v>
      </c>
      <c r="P5" s="144"/>
      <c r="Q5" s="144"/>
      <c r="R5" s="145"/>
    </row>
    <row r="6" spans="1:19">
      <c r="A6" s="131" t="str">
        <f t="shared" si="0"/>
        <v xml:space="preserve"> A/E / Developer</v>
      </c>
      <c r="C6" s="133" t="str">
        <f t="shared" si="1"/>
        <v>A/E Name</v>
      </c>
      <c r="D6" s="143" t="s">
        <v>32</v>
      </c>
      <c r="E6" s="144" t="s">
        <v>79</v>
      </c>
      <c r="F6" s="144" t="s">
        <v>80</v>
      </c>
      <c r="G6" s="144" t="s">
        <v>79</v>
      </c>
      <c r="H6" s="144" t="s">
        <v>79</v>
      </c>
      <c r="I6" s="144" t="s">
        <v>79</v>
      </c>
      <c r="J6" s="144" t="s">
        <v>81</v>
      </c>
      <c r="K6" s="144" t="s">
        <v>82</v>
      </c>
      <c r="L6" s="144" t="s">
        <v>83</v>
      </c>
      <c r="M6" s="144" t="s">
        <v>73</v>
      </c>
      <c r="N6" s="144" t="s">
        <v>74</v>
      </c>
      <c r="O6" s="144">
        <v>62523</v>
      </c>
      <c r="P6" s="144" t="s">
        <v>79</v>
      </c>
      <c r="Q6" s="144" t="s">
        <v>79</v>
      </c>
      <c r="R6" s="145" t="s">
        <v>84</v>
      </c>
    </row>
    <row r="7" spans="1:19">
      <c r="A7" s="131" t="str">
        <f t="shared" si="0"/>
        <v xml:space="preserve"> Owner</v>
      </c>
      <c r="C7" s="133" t="str">
        <f t="shared" si="1"/>
        <v>Owner Name</v>
      </c>
      <c r="D7" s="143" t="s">
        <v>85</v>
      </c>
      <c r="E7" s="144" t="s">
        <v>79</v>
      </c>
      <c r="F7" s="144" t="s">
        <v>86</v>
      </c>
      <c r="G7" s="144" t="s">
        <v>79</v>
      </c>
      <c r="H7" s="144" t="s">
        <v>79</v>
      </c>
      <c r="I7" s="144" t="s">
        <v>79</v>
      </c>
      <c r="J7" s="144" t="s">
        <v>87</v>
      </c>
      <c r="K7" s="144" t="s">
        <v>88</v>
      </c>
      <c r="L7" s="144" t="s">
        <v>89</v>
      </c>
      <c r="M7" s="144" t="s">
        <v>73</v>
      </c>
      <c r="N7" s="144" t="s">
        <v>74</v>
      </c>
      <c r="O7" s="144">
        <v>62523</v>
      </c>
      <c r="P7" s="144" t="s">
        <v>79</v>
      </c>
      <c r="Q7" s="144" t="s">
        <v>79</v>
      </c>
      <c r="R7" s="145" t="s">
        <v>90</v>
      </c>
    </row>
    <row r="8" spans="1:19">
      <c r="A8" s="131" t="str">
        <f t="shared" si="0"/>
        <v>Example Subcontractor</v>
      </c>
      <c r="C8" s="133" t="str">
        <f t="shared" si="1"/>
        <v>Robert Redford</v>
      </c>
      <c r="D8" s="143" t="s">
        <v>91</v>
      </c>
      <c r="E8" s="144" t="s">
        <v>79</v>
      </c>
      <c r="F8" s="144" t="s">
        <v>92</v>
      </c>
      <c r="G8" s="144" t="s">
        <v>79</v>
      </c>
      <c r="H8" s="144" t="s">
        <v>79</v>
      </c>
      <c r="I8" s="144" t="s">
        <v>79</v>
      </c>
      <c r="J8" s="144" t="s">
        <v>93</v>
      </c>
      <c r="K8" s="144" t="s">
        <v>94</v>
      </c>
      <c r="L8" s="144" t="s">
        <v>95</v>
      </c>
      <c r="M8" s="144" t="s">
        <v>73</v>
      </c>
      <c r="N8" s="144" t="s">
        <v>74</v>
      </c>
      <c r="O8" s="144">
        <v>62523</v>
      </c>
      <c r="P8" s="144" t="s">
        <v>79</v>
      </c>
      <c r="Q8" s="144" t="s">
        <v>79</v>
      </c>
      <c r="R8" s="145" t="s">
        <v>96</v>
      </c>
    </row>
    <row r="9" spans="1:19">
      <c r="A9" s="131" t="str">
        <f t="shared" si="0"/>
        <v>Example Supplier/Vendor</v>
      </c>
      <c r="C9" s="133" t="str">
        <f t="shared" si="1"/>
        <v>Michael Jordan</v>
      </c>
      <c r="D9" s="143" t="s">
        <v>97</v>
      </c>
      <c r="E9" s="144" t="s">
        <v>79</v>
      </c>
      <c r="F9" s="144" t="s">
        <v>98</v>
      </c>
      <c r="G9" s="144" t="s">
        <v>79</v>
      </c>
      <c r="H9" s="144" t="s">
        <v>79</v>
      </c>
      <c r="I9" s="144" t="s">
        <v>79</v>
      </c>
      <c r="J9" s="144" t="s">
        <v>99</v>
      </c>
      <c r="K9" s="144" t="s">
        <v>100</v>
      </c>
      <c r="L9" s="144" t="s">
        <v>101</v>
      </c>
      <c r="M9" s="144" t="s">
        <v>73</v>
      </c>
      <c r="N9" s="144" t="s">
        <v>74</v>
      </c>
      <c r="O9" s="144">
        <v>62523</v>
      </c>
      <c r="P9" s="144" t="s">
        <v>79</v>
      </c>
      <c r="Q9" s="144" t="s">
        <v>79</v>
      </c>
      <c r="R9" s="145" t="s">
        <v>102</v>
      </c>
    </row>
    <row r="10" spans="1:19">
      <c r="A10" s="131">
        <f t="shared" si="0"/>
        <v>0</v>
      </c>
      <c r="C10" s="133">
        <f t="shared" si="1"/>
        <v>0</v>
      </c>
      <c r="D10" s="143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5"/>
    </row>
    <row r="11" spans="1:19">
      <c r="A11" s="131">
        <f t="shared" si="0"/>
        <v>0</v>
      </c>
      <c r="C11" s="133">
        <f t="shared" si="1"/>
        <v>0</v>
      </c>
      <c r="D11" s="143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5"/>
    </row>
    <row r="12" spans="1:19">
      <c r="A12" s="131">
        <f t="shared" si="0"/>
        <v>0</v>
      </c>
      <c r="C12" s="133">
        <f t="shared" si="1"/>
        <v>0</v>
      </c>
      <c r="D12" s="143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5"/>
    </row>
    <row r="13" spans="1:19">
      <c r="A13" s="131">
        <f t="shared" si="0"/>
        <v>0</v>
      </c>
      <c r="C13" s="133">
        <f t="shared" si="1"/>
        <v>0</v>
      </c>
      <c r="D13" s="143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5"/>
    </row>
    <row r="14" spans="1:19">
      <c r="A14" s="131">
        <f t="shared" si="0"/>
        <v>0</v>
      </c>
      <c r="C14" s="133">
        <f t="shared" si="1"/>
        <v>0</v>
      </c>
      <c r="D14" s="143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5"/>
    </row>
    <row r="15" spans="1:19">
      <c r="A15" s="131">
        <f t="shared" si="0"/>
        <v>0</v>
      </c>
      <c r="C15" s="133">
        <f t="shared" si="1"/>
        <v>0</v>
      </c>
      <c r="D15" s="143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5"/>
    </row>
    <row r="16" spans="1:19">
      <c r="A16" s="131">
        <f t="shared" si="0"/>
        <v>0</v>
      </c>
      <c r="C16" s="133">
        <f t="shared" si="1"/>
        <v>0</v>
      </c>
      <c r="D16" s="143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5"/>
    </row>
    <row r="17" spans="1:18">
      <c r="A17" s="131">
        <f t="shared" si="0"/>
        <v>0</v>
      </c>
      <c r="C17" s="133">
        <f t="shared" si="1"/>
        <v>0</v>
      </c>
      <c r="D17" s="143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5"/>
    </row>
    <row r="18" spans="1:18">
      <c r="A18" s="131">
        <f t="shared" si="0"/>
        <v>0</v>
      </c>
      <c r="C18" s="133">
        <f t="shared" si="1"/>
        <v>0</v>
      </c>
      <c r="D18" s="143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5"/>
    </row>
    <row r="19" spans="1:18">
      <c r="A19" s="131">
        <f t="shared" si="0"/>
        <v>0</v>
      </c>
      <c r="C19" s="133">
        <f t="shared" si="1"/>
        <v>0</v>
      </c>
      <c r="D19" s="143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5"/>
    </row>
    <row r="20" spans="1:18">
      <c r="A20" s="131">
        <f t="shared" si="0"/>
        <v>0</v>
      </c>
      <c r="C20" s="133">
        <f t="shared" si="1"/>
        <v>0</v>
      </c>
      <c r="D20" s="143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5"/>
    </row>
    <row r="21" spans="1:18">
      <c r="A21" s="131">
        <f t="shared" si="0"/>
        <v>0</v>
      </c>
      <c r="C21" s="133">
        <f t="shared" si="1"/>
        <v>0</v>
      </c>
      <c r="D21" s="143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5"/>
    </row>
    <row r="22" spans="1:18">
      <c r="A22" s="131">
        <f t="shared" si="0"/>
        <v>0</v>
      </c>
      <c r="C22" s="133">
        <f t="shared" si="1"/>
        <v>0</v>
      </c>
      <c r="D22" s="143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5"/>
    </row>
    <row r="23" spans="1:18">
      <c r="A23" s="131">
        <f t="shared" si="0"/>
        <v>0</v>
      </c>
      <c r="C23" s="133">
        <f t="shared" si="1"/>
        <v>0</v>
      </c>
      <c r="D23" s="143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5"/>
    </row>
    <row r="24" spans="1:18">
      <c r="A24" s="131">
        <f t="shared" si="0"/>
        <v>0</v>
      </c>
      <c r="C24" s="133">
        <f t="shared" si="1"/>
        <v>0</v>
      </c>
      <c r="D24" s="143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5"/>
    </row>
    <row r="25" spans="1:18">
      <c r="A25" s="131">
        <f t="shared" si="0"/>
        <v>0</v>
      </c>
      <c r="C25" s="133">
        <f t="shared" si="1"/>
        <v>0</v>
      </c>
      <c r="D25" s="143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5"/>
    </row>
    <row r="26" spans="1:18">
      <c r="A26" s="131">
        <f t="shared" si="0"/>
        <v>0</v>
      </c>
      <c r="C26" s="133">
        <f t="shared" si="1"/>
        <v>0</v>
      </c>
      <c r="D26" s="143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5"/>
    </row>
    <row r="27" spans="1:18">
      <c r="A27" s="131">
        <f t="shared" si="0"/>
        <v>0</v>
      </c>
      <c r="C27" s="133">
        <f t="shared" si="1"/>
        <v>0</v>
      </c>
      <c r="D27" s="143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5"/>
    </row>
    <row r="28" spans="1:18">
      <c r="A28" s="131">
        <f t="shared" si="0"/>
        <v>0</v>
      </c>
      <c r="C28" s="133">
        <f t="shared" si="1"/>
        <v>0</v>
      </c>
      <c r="D28" s="143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5"/>
    </row>
    <row r="29" spans="1:18">
      <c r="A29" s="131">
        <f t="shared" si="0"/>
        <v>0</v>
      </c>
      <c r="C29" s="133">
        <f t="shared" si="1"/>
        <v>0</v>
      </c>
      <c r="D29" s="143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5"/>
    </row>
    <row r="30" spans="1:18">
      <c r="A30" s="131">
        <f t="shared" si="0"/>
        <v>0</v>
      </c>
      <c r="C30" s="133">
        <f t="shared" si="1"/>
        <v>0</v>
      </c>
      <c r="D30" s="143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5"/>
    </row>
    <row r="31" spans="1:18">
      <c r="A31" s="131">
        <f t="shared" si="0"/>
        <v>0</v>
      </c>
      <c r="C31" s="133">
        <f t="shared" si="1"/>
        <v>0</v>
      </c>
      <c r="D31" s="143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5"/>
    </row>
    <row r="32" spans="1:18">
      <c r="A32" s="131">
        <f t="shared" si="0"/>
        <v>0</v>
      </c>
      <c r="C32" s="133">
        <f t="shared" si="1"/>
        <v>0</v>
      </c>
      <c r="D32" s="143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5"/>
    </row>
    <row r="33" spans="1:18">
      <c r="A33" s="131">
        <f t="shared" si="0"/>
        <v>0</v>
      </c>
      <c r="C33" s="133">
        <f t="shared" si="1"/>
        <v>0</v>
      </c>
      <c r="D33" s="143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5"/>
    </row>
    <row r="34" spans="1:18">
      <c r="A34" s="131">
        <f t="shared" si="0"/>
        <v>0</v>
      </c>
      <c r="C34" s="133">
        <f t="shared" si="1"/>
        <v>0</v>
      </c>
      <c r="D34" s="143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5"/>
    </row>
    <row r="35" spans="1:18">
      <c r="A35" s="131">
        <f t="shared" si="0"/>
        <v>0</v>
      </c>
      <c r="C35" s="133">
        <f t="shared" si="1"/>
        <v>0</v>
      </c>
      <c r="D35" s="143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5"/>
    </row>
    <row r="36" spans="1:18">
      <c r="A36" s="131">
        <f t="shared" si="0"/>
        <v>0</v>
      </c>
      <c r="C36" s="133">
        <f t="shared" si="1"/>
        <v>0</v>
      </c>
      <c r="D36" s="143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1:18">
      <c r="A37" s="131">
        <f t="shared" si="0"/>
        <v>0</v>
      </c>
      <c r="C37" s="133">
        <f t="shared" si="1"/>
        <v>0</v>
      </c>
      <c r="D37" s="143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5"/>
    </row>
    <row r="38" spans="1:18">
      <c r="A38" s="131">
        <f t="shared" si="0"/>
        <v>0</v>
      </c>
      <c r="C38" s="133">
        <f t="shared" si="1"/>
        <v>0</v>
      </c>
      <c r="D38" s="143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5"/>
    </row>
    <row r="39" spans="1:18">
      <c r="A39" s="131">
        <f t="shared" si="0"/>
        <v>0</v>
      </c>
      <c r="C39" s="133">
        <f t="shared" si="1"/>
        <v>0</v>
      </c>
      <c r="D39" s="143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5"/>
    </row>
    <row r="40" spans="1:18">
      <c r="A40" s="131">
        <f t="shared" si="0"/>
        <v>0</v>
      </c>
      <c r="C40" s="133">
        <f t="shared" si="1"/>
        <v>0</v>
      </c>
      <c r="D40" s="143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5"/>
    </row>
    <row r="41" spans="1:18">
      <c r="A41" s="131">
        <f t="shared" si="0"/>
        <v>0</v>
      </c>
      <c r="C41" s="133">
        <f t="shared" si="1"/>
        <v>0</v>
      </c>
      <c r="D41" s="143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5"/>
    </row>
    <row r="42" spans="1:18">
      <c r="A42" s="131">
        <f t="shared" si="0"/>
        <v>0</v>
      </c>
      <c r="C42" s="133">
        <f t="shared" si="1"/>
        <v>0</v>
      </c>
      <c r="D42" s="143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5"/>
    </row>
    <row r="43" spans="1:18">
      <c r="A43" s="131">
        <f t="shared" si="0"/>
        <v>0</v>
      </c>
      <c r="C43" s="133">
        <f t="shared" si="1"/>
        <v>0</v>
      </c>
      <c r="D43" s="143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5"/>
    </row>
    <row r="44" spans="1:18">
      <c r="A44" s="131">
        <f t="shared" si="0"/>
        <v>0</v>
      </c>
      <c r="C44" s="133">
        <f t="shared" si="1"/>
        <v>0</v>
      </c>
      <c r="D44" s="143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5"/>
    </row>
    <row r="45" spans="1:18">
      <c r="A45" s="131">
        <f t="shared" si="0"/>
        <v>0</v>
      </c>
      <c r="C45" s="133">
        <f t="shared" si="1"/>
        <v>0</v>
      </c>
      <c r="D45" s="143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5"/>
    </row>
    <row r="46" spans="1:18">
      <c r="A46" s="131">
        <f t="shared" si="0"/>
        <v>0</v>
      </c>
      <c r="C46" s="133">
        <f t="shared" si="1"/>
        <v>0</v>
      </c>
      <c r="D46" s="143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5"/>
    </row>
    <row r="47" spans="1:18">
      <c r="A47" s="131">
        <f t="shared" si="0"/>
        <v>0</v>
      </c>
      <c r="C47" s="133">
        <f t="shared" si="1"/>
        <v>0</v>
      </c>
      <c r="D47" s="143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5"/>
    </row>
    <row r="48" spans="1:18">
      <c r="A48" s="131">
        <f t="shared" si="0"/>
        <v>0</v>
      </c>
      <c r="C48" s="133">
        <f t="shared" si="1"/>
        <v>0</v>
      </c>
      <c r="D48" s="143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5"/>
    </row>
    <row r="49" spans="1:18">
      <c r="A49" s="131">
        <f t="shared" si="0"/>
        <v>0</v>
      </c>
      <c r="C49" s="133">
        <f t="shared" si="1"/>
        <v>0</v>
      </c>
      <c r="D49" s="143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5"/>
    </row>
    <row r="50" spans="1:18">
      <c r="A50" s="131">
        <f t="shared" si="0"/>
        <v>0</v>
      </c>
      <c r="C50" s="133">
        <f t="shared" si="1"/>
        <v>0</v>
      </c>
      <c r="D50" s="143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5"/>
    </row>
    <row r="51" spans="1:18">
      <c r="A51" s="131">
        <f t="shared" si="0"/>
        <v>0</v>
      </c>
      <c r="C51" s="133">
        <f t="shared" si="1"/>
        <v>0</v>
      </c>
      <c r="D51" s="143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5"/>
    </row>
    <row r="52" spans="1:18">
      <c r="A52" s="131">
        <f t="shared" si="0"/>
        <v>0</v>
      </c>
      <c r="C52" s="133">
        <f t="shared" si="1"/>
        <v>0</v>
      </c>
      <c r="D52" s="143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5"/>
    </row>
    <row r="53" spans="1:18">
      <c r="A53" s="131">
        <f t="shared" si="0"/>
        <v>0</v>
      </c>
      <c r="C53" s="133">
        <f t="shared" si="1"/>
        <v>0</v>
      </c>
      <c r="D53" s="143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5"/>
    </row>
    <row r="54" spans="1:18">
      <c r="A54" s="131">
        <f t="shared" si="0"/>
        <v>0</v>
      </c>
      <c r="C54" s="133">
        <f t="shared" si="1"/>
        <v>0</v>
      </c>
      <c r="D54" s="143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5"/>
    </row>
    <row r="55" spans="1:18">
      <c r="A55" s="131">
        <f t="shared" si="0"/>
        <v>0</v>
      </c>
      <c r="C55" s="133">
        <f t="shared" si="1"/>
        <v>0</v>
      </c>
      <c r="D55" s="143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5"/>
    </row>
    <row r="56" spans="1:18">
      <c r="A56" s="131">
        <f t="shared" si="0"/>
        <v>0</v>
      </c>
      <c r="C56" s="133">
        <f t="shared" si="1"/>
        <v>0</v>
      </c>
      <c r="D56" s="143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5"/>
    </row>
    <row r="57" spans="1:18">
      <c r="A57" s="131">
        <f t="shared" si="0"/>
        <v>0</v>
      </c>
      <c r="C57" s="133">
        <f t="shared" si="1"/>
        <v>0</v>
      </c>
      <c r="D57" s="143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5"/>
    </row>
    <row r="58" spans="1:18">
      <c r="A58" s="131">
        <f t="shared" si="0"/>
        <v>0</v>
      </c>
      <c r="C58" s="133">
        <f t="shared" si="1"/>
        <v>0</v>
      </c>
      <c r="D58" s="143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5"/>
    </row>
    <row r="59" spans="1:18">
      <c r="A59" s="131">
        <f t="shared" si="0"/>
        <v>0</v>
      </c>
      <c r="C59" s="133">
        <f t="shared" si="1"/>
        <v>0</v>
      </c>
      <c r="D59" s="143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5"/>
    </row>
    <row r="60" spans="1:18">
      <c r="A60" s="131">
        <f t="shared" si="0"/>
        <v>0</v>
      </c>
      <c r="C60" s="133">
        <f t="shared" si="1"/>
        <v>0</v>
      </c>
      <c r="D60" s="143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5"/>
    </row>
    <row r="61" spans="1:18">
      <c r="A61" s="131">
        <f t="shared" si="0"/>
        <v>0</v>
      </c>
      <c r="C61" s="133">
        <f t="shared" si="1"/>
        <v>0</v>
      </c>
      <c r="D61" s="143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5"/>
    </row>
    <row r="62" spans="1:18">
      <c r="A62" s="131">
        <f t="shared" si="0"/>
        <v>0</v>
      </c>
      <c r="C62" s="133">
        <f t="shared" si="1"/>
        <v>0</v>
      </c>
      <c r="D62" s="143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5"/>
    </row>
    <row r="63" spans="1:18">
      <c r="A63" s="131">
        <f t="shared" si="0"/>
        <v>0</v>
      </c>
      <c r="C63" s="133">
        <f t="shared" si="1"/>
        <v>0</v>
      </c>
      <c r="D63" s="143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5"/>
    </row>
    <row r="64" spans="1:18">
      <c r="A64" s="131">
        <f t="shared" si="0"/>
        <v>0</v>
      </c>
      <c r="C64" s="133">
        <f t="shared" si="1"/>
        <v>0</v>
      </c>
      <c r="D64" s="143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5"/>
    </row>
    <row r="65" spans="1:18">
      <c r="A65" s="131">
        <f t="shared" si="0"/>
        <v>0</v>
      </c>
      <c r="C65" s="133">
        <f t="shared" si="1"/>
        <v>0</v>
      </c>
      <c r="D65" s="143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5"/>
    </row>
    <row r="66" spans="1:18">
      <c r="A66" s="131">
        <f t="shared" si="0"/>
        <v>0</v>
      </c>
      <c r="C66" s="133">
        <f t="shared" si="1"/>
        <v>0</v>
      </c>
      <c r="D66" s="143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5"/>
    </row>
    <row r="67" spans="1:18">
      <c r="A67" s="131">
        <f t="shared" si="0"/>
        <v>0</v>
      </c>
      <c r="C67" s="133">
        <f t="shared" si="1"/>
        <v>0</v>
      </c>
      <c r="D67" s="143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5"/>
    </row>
    <row r="68" spans="1:18">
      <c r="A68" s="131">
        <f t="shared" ref="A68:A131" si="2">F68</f>
        <v>0</v>
      </c>
      <c r="C68" s="133">
        <f t="shared" ref="C68:C131" si="3">D68</f>
        <v>0</v>
      </c>
      <c r="D68" s="143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5"/>
    </row>
    <row r="69" spans="1:18">
      <c r="A69" s="131">
        <f t="shared" si="2"/>
        <v>0</v>
      </c>
      <c r="C69" s="133">
        <f t="shared" si="3"/>
        <v>0</v>
      </c>
      <c r="D69" s="143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5"/>
    </row>
    <row r="70" spans="1:18">
      <c r="A70" s="131">
        <f t="shared" si="2"/>
        <v>0</v>
      </c>
      <c r="C70" s="133">
        <f t="shared" si="3"/>
        <v>0</v>
      </c>
      <c r="D70" s="143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5"/>
    </row>
    <row r="71" spans="1:18">
      <c r="A71" s="131">
        <f t="shared" si="2"/>
        <v>0</v>
      </c>
      <c r="C71" s="133">
        <f t="shared" si="3"/>
        <v>0</v>
      </c>
      <c r="D71" s="143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5"/>
    </row>
    <row r="72" spans="1:18">
      <c r="A72" s="131">
        <f t="shared" si="2"/>
        <v>0</v>
      </c>
      <c r="C72" s="133">
        <f t="shared" si="3"/>
        <v>0</v>
      </c>
      <c r="D72" s="143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5"/>
    </row>
    <row r="73" spans="1:18">
      <c r="A73" s="131">
        <f t="shared" si="2"/>
        <v>0</v>
      </c>
      <c r="C73" s="133">
        <f t="shared" si="3"/>
        <v>0</v>
      </c>
      <c r="D73" s="143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5"/>
    </row>
    <row r="74" spans="1:18">
      <c r="A74" s="131">
        <f t="shared" si="2"/>
        <v>0</v>
      </c>
      <c r="C74" s="133">
        <f t="shared" si="3"/>
        <v>0</v>
      </c>
      <c r="D74" s="143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5"/>
    </row>
    <row r="75" spans="1:18">
      <c r="A75" s="131">
        <f t="shared" si="2"/>
        <v>0</v>
      </c>
      <c r="C75" s="133">
        <f t="shared" si="3"/>
        <v>0</v>
      </c>
      <c r="D75" s="143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5"/>
    </row>
    <row r="76" spans="1:18">
      <c r="A76" s="131">
        <f t="shared" si="2"/>
        <v>0</v>
      </c>
      <c r="C76" s="133">
        <f t="shared" si="3"/>
        <v>0</v>
      </c>
      <c r="D76" s="143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5"/>
    </row>
    <row r="77" spans="1:18">
      <c r="A77" s="131">
        <f t="shared" si="2"/>
        <v>0</v>
      </c>
      <c r="C77" s="133">
        <f t="shared" si="3"/>
        <v>0</v>
      </c>
      <c r="D77" s="143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5"/>
    </row>
    <row r="78" spans="1:18">
      <c r="A78" s="131">
        <f t="shared" si="2"/>
        <v>0</v>
      </c>
      <c r="C78" s="133">
        <f t="shared" si="3"/>
        <v>0</v>
      </c>
      <c r="D78" s="143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5"/>
    </row>
    <row r="79" spans="1:18">
      <c r="A79" s="131">
        <f t="shared" si="2"/>
        <v>0</v>
      </c>
      <c r="C79" s="133">
        <f t="shared" si="3"/>
        <v>0</v>
      </c>
      <c r="D79" s="143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5"/>
    </row>
    <row r="80" spans="1:18">
      <c r="A80" s="131">
        <f t="shared" si="2"/>
        <v>0</v>
      </c>
      <c r="C80" s="133">
        <f t="shared" si="3"/>
        <v>0</v>
      </c>
      <c r="D80" s="143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5"/>
    </row>
    <row r="81" spans="1:18">
      <c r="A81" s="131">
        <f t="shared" si="2"/>
        <v>0</v>
      </c>
      <c r="C81" s="133">
        <f t="shared" si="3"/>
        <v>0</v>
      </c>
      <c r="D81" s="143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5"/>
    </row>
    <row r="82" spans="1:18">
      <c r="A82" s="131">
        <f t="shared" si="2"/>
        <v>0</v>
      </c>
      <c r="C82" s="133">
        <f t="shared" si="3"/>
        <v>0</v>
      </c>
      <c r="D82" s="143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5"/>
    </row>
    <row r="83" spans="1:18">
      <c r="A83" s="131">
        <f t="shared" si="2"/>
        <v>0</v>
      </c>
      <c r="C83" s="133">
        <f t="shared" si="3"/>
        <v>0</v>
      </c>
      <c r="D83" s="143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5"/>
    </row>
    <row r="84" spans="1:18">
      <c r="A84" s="131">
        <f t="shared" si="2"/>
        <v>0</v>
      </c>
      <c r="C84" s="133">
        <f t="shared" si="3"/>
        <v>0</v>
      </c>
      <c r="D84" s="143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5"/>
    </row>
    <row r="85" spans="1:18">
      <c r="A85" s="131">
        <f t="shared" si="2"/>
        <v>0</v>
      </c>
      <c r="C85" s="133">
        <f t="shared" si="3"/>
        <v>0</v>
      </c>
      <c r="D85" s="143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5"/>
    </row>
    <row r="86" spans="1:18">
      <c r="A86" s="131">
        <f t="shared" si="2"/>
        <v>0</v>
      </c>
      <c r="C86" s="133">
        <f t="shared" si="3"/>
        <v>0</v>
      </c>
      <c r="D86" s="143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5"/>
    </row>
    <row r="87" spans="1:18">
      <c r="A87" s="131">
        <f t="shared" si="2"/>
        <v>0</v>
      </c>
      <c r="C87" s="133">
        <f t="shared" si="3"/>
        <v>0</v>
      </c>
      <c r="D87" s="143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5"/>
    </row>
    <row r="88" spans="1:18">
      <c r="A88" s="131">
        <f t="shared" si="2"/>
        <v>0</v>
      </c>
      <c r="C88" s="133">
        <f t="shared" si="3"/>
        <v>0</v>
      </c>
      <c r="D88" s="143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5"/>
    </row>
    <row r="89" spans="1:18">
      <c r="A89" s="131">
        <f t="shared" si="2"/>
        <v>0</v>
      </c>
      <c r="C89" s="133">
        <f t="shared" si="3"/>
        <v>0</v>
      </c>
      <c r="D89" s="143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5"/>
    </row>
    <row r="90" spans="1:18">
      <c r="A90" s="131">
        <f t="shared" si="2"/>
        <v>0</v>
      </c>
      <c r="C90" s="133">
        <f t="shared" si="3"/>
        <v>0</v>
      </c>
      <c r="D90" s="143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5"/>
    </row>
    <row r="91" spans="1:18">
      <c r="A91" s="131">
        <f t="shared" si="2"/>
        <v>0</v>
      </c>
      <c r="C91" s="133">
        <f t="shared" si="3"/>
        <v>0</v>
      </c>
      <c r="D91" s="143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5"/>
    </row>
    <row r="92" spans="1:18">
      <c r="A92" s="131">
        <f t="shared" si="2"/>
        <v>0</v>
      </c>
      <c r="C92" s="133">
        <f t="shared" si="3"/>
        <v>0</v>
      </c>
      <c r="D92" s="143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5"/>
    </row>
    <row r="93" spans="1:18">
      <c r="A93" s="131">
        <f t="shared" si="2"/>
        <v>0</v>
      </c>
      <c r="C93" s="133">
        <f t="shared" si="3"/>
        <v>0</v>
      </c>
      <c r="D93" s="143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5"/>
    </row>
    <row r="94" spans="1:18">
      <c r="A94" s="131">
        <f t="shared" si="2"/>
        <v>0</v>
      </c>
      <c r="C94" s="133">
        <f t="shared" si="3"/>
        <v>0</v>
      </c>
      <c r="D94" s="143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5"/>
    </row>
    <row r="95" spans="1:18">
      <c r="A95" s="131">
        <f t="shared" si="2"/>
        <v>0</v>
      </c>
      <c r="C95" s="133">
        <f t="shared" si="3"/>
        <v>0</v>
      </c>
      <c r="D95" s="143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5"/>
    </row>
    <row r="96" spans="1:18">
      <c r="A96" s="131">
        <f t="shared" si="2"/>
        <v>0</v>
      </c>
      <c r="C96" s="133">
        <f t="shared" si="3"/>
        <v>0</v>
      </c>
      <c r="D96" s="143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5"/>
    </row>
    <row r="97" spans="1:18">
      <c r="A97" s="131">
        <f t="shared" si="2"/>
        <v>0</v>
      </c>
      <c r="C97" s="133">
        <f t="shared" si="3"/>
        <v>0</v>
      </c>
      <c r="D97" s="143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5"/>
    </row>
    <row r="98" spans="1:18">
      <c r="A98" s="131">
        <f t="shared" si="2"/>
        <v>0</v>
      </c>
      <c r="C98" s="133">
        <f t="shared" si="3"/>
        <v>0</v>
      </c>
      <c r="D98" s="143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5"/>
    </row>
    <row r="99" spans="1:18">
      <c r="A99" s="131">
        <f t="shared" si="2"/>
        <v>0</v>
      </c>
      <c r="C99" s="133">
        <f t="shared" si="3"/>
        <v>0</v>
      </c>
      <c r="D99" s="143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5"/>
    </row>
    <row r="100" spans="1:18">
      <c r="A100" s="131">
        <f t="shared" si="2"/>
        <v>0</v>
      </c>
      <c r="C100" s="133">
        <f t="shared" si="3"/>
        <v>0</v>
      </c>
      <c r="D100" s="143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5"/>
    </row>
    <row r="101" spans="1:18">
      <c r="A101" s="131">
        <f t="shared" si="2"/>
        <v>0</v>
      </c>
      <c r="C101" s="133">
        <f t="shared" si="3"/>
        <v>0</v>
      </c>
      <c r="D101" s="143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5"/>
    </row>
    <row r="102" spans="1:18">
      <c r="A102" s="131">
        <f t="shared" si="2"/>
        <v>0</v>
      </c>
      <c r="C102" s="133">
        <f t="shared" si="3"/>
        <v>0</v>
      </c>
      <c r="D102" s="143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5"/>
    </row>
    <row r="103" spans="1:18">
      <c r="A103" s="131">
        <f t="shared" si="2"/>
        <v>0</v>
      </c>
      <c r="C103" s="133">
        <f t="shared" si="3"/>
        <v>0</v>
      </c>
      <c r="D103" s="143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5"/>
    </row>
    <row r="104" spans="1:18">
      <c r="A104" s="131">
        <f t="shared" si="2"/>
        <v>0</v>
      </c>
      <c r="C104" s="133">
        <f t="shared" si="3"/>
        <v>0</v>
      </c>
      <c r="D104" s="143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5"/>
    </row>
    <row r="105" spans="1:18">
      <c r="A105" s="131">
        <f t="shared" si="2"/>
        <v>0</v>
      </c>
      <c r="C105" s="133">
        <f t="shared" si="3"/>
        <v>0</v>
      </c>
      <c r="D105" s="143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5"/>
    </row>
    <row r="106" spans="1:18">
      <c r="A106" s="131">
        <f t="shared" si="2"/>
        <v>0</v>
      </c>
      <c r="C106" s="133">
        <f t="shared" si="3"/>
        <v>0</v>
      </c>
      <c r="D106" s="143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5"/>
    </row>
    <row r="107" spans="1:18">
      <c r="A107" s="131">
        <f t="shared" si="2"/>
        <v>0</v>
      </c>
      <c r="C107" s="133">
        <f t="shared" si="3"/>
        <v>0</v>
      </c>
      <c r="D107" s="143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5"/>
    </row>
    <row r="108" spans="1:18">
      <c r="A108" s="131">
        <f t="shared" si="2"/>
        <v>0</v>
      </c>
      <c r="C108" s="133">
        <f t="shared" si="3"/>
        <v>0</v>
      </c>
      <c r="D108" s="143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5"/>
    </row>
    <row r="109" spans="1:18">
      <c r="A109" s="131">
        <f t="shared" si="2"/>
        <v>0</v>
      </c>
      <c r="C109" s="133">
        <f t="shared" si="3"/>
        <v>0</v>
      </c>
      <c r="D109" s="143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5"/>
    </row>
    <row r="110" spans="1:18">
      <c r="A110" s="131">
        <f t="shared" si="2"/>
        <v>0</v>
      </c>
      <c r="C110" s="133">
        <f t="shared" si="3"/>
        <v>0</v>
      </c>
      <c r="D110" s="143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5"/>
    </row>
    <row r="111" spans="1:18">
      <c r="A111" s="131">
        <f t="shared" si="2"/>
        <v>0</v>
      </c>
      <c r="C111" s="133">
        <f t="shared" si="3"/>
        <v>0</v>
      </c>
      <c r="D111" s="143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5"/>
    </row>
    <row r="112" spans="1:18">
      <c r="A112" s="131">
        <f t="shared" si="2"/>
        <v>0</v>
      </c>
      <c r="C112" s="133">
        <f t="shared" si="3"/>
        <v>0</v>
      </c>
      <c r="D112" s="143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5"/>
    </row>
    <row r="113" spans="1:18">
      <c r="A113" s="131">
        <f t="shared" si="2"/>
        <v>0</v>
      </c>
      <c r="C113" s="133">
        <f t="shared" si="3"/>
        <v>0</v>
      </c>
      <c r="D113" s="143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5"/>
    </row>
    <row r="114" spans="1:18">
      <c r="A114" s="131">
        <f t="shared" si="2"/>
        <v>0</v>
      </c>
      <c r="C114" s="133">
        <f t="shared" si="3"/>
        <v>0</v>
      </c>
      <c r="D114" s="143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5"/>
    </row>
    <row r="115" spans="1:18">
      <c r="A115" s="131">
        <f t="shared" si="2"/>
        <v>0</v>
      </c>
      <c r="C115" s="133">
        <f t="shared" si="3"/>
        <v>0</v>
      </c>
      <c r="D115" s="143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5"/>
    </row>
    <row r="116" spans="1:18">
      <c r="A116" s="131">
        <f t="shared" si="2"/>
        <v>0</v>
      </c>
      <c r="C116" s="133">
        <f t="shared" si="3"/>
        <v>0</v>
      </c>
      <c r="D116" s="143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5"/>
    </row>
    <row r="117" spans="1:18">
      <c r="A117" s="131">
        <f t="shared" si="2"/>
        <v>0</v>
      </c>
      <c r="C117" s="133">
        <f t="shared" si="3"/>
        <v>0</v>
      </c>
      <c r="D117" s="143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5"/>
    </row>
    <row r="118" spans="1:18">
      <c r="A118" s="131">
        <f t="shared" si="2"/>
        <v>0</v>
      </c>
      <c r="C118" s="133">
        <f t="shared" si="3"/>
        <v>0</v>
      </c>
      <c r="D118" s="143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5"/>
    </row>
    <row r="119" spans="1:18">
      <c r="A119" s="131">
        <f t="shared" si="2"/>
        <v>0</v>
      </c>
      <c r="C119" s="133">
        <f t="shared" si="3"/>
        <v>0</v>
      </c>
      <c r="D119" s="143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5"/>
    </row>
    <row r="120" spans="1:18">
      <c r="A120" s="131">
        <f t="shared" si="2"/>
        <v>0</v>
      </c>
      <c r="C120" s="133">
        <f t="shared" si="3"/>
        <v>0</v>
      </c>
      <c r="D120" s="143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5"/>
    </row>
    <row r="121" spans="1:18">
      <c r="A121" s="131">
        <f t="shared" si="2"/>
        <v>0</v>
      </c>
      <c r="C121" s="133">
        <f t="shared" si="3"/>
        <v>0</v>
      </c>
      <c r="D121" s="143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5"/>
    </row>
    <row r="122" spans="1:18">
      <c r="A122" s="131">
        <f t="shared" si="2"/>
        <v>0</v>
      </c>
      <c r="C122" s="133">
        <f t="shared" si="3"/>
        <v>0</v>
      </c>
      <c r="D122" s="143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5"/>
    </row>
    <row r="123" spans="1:18">
      <c r="A123" s="131">
        <f t="shared" si="2"/>
        <v>0</v>
      </c>
      <c r="C123" s="133">
        <f t="shared" si="3"/>
        <v>0</v>
      </c>
      <c r="D123" s="143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5"/>
    </row>
    <row r="124" spans="1:18">
      <c r="A124" s="131">
        <f t="shared" si="2"/>
        <v>0</v>
      </c>
      <c r="C124" s="133">
        <f t="shared" si="3"/>
        <v>0</v>
      </c>
      <c r="D124" s="143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5"/>
    </row>
    <row r="125" spans="1:18">
      <c r="A125" s="131">
        <f t="shared" si="2"/>
        <v>0</v>
      </c>
      <c r="C125" s="133">
        <f t="shared" si="3"/>
        <v>0</v>
      </c>
      <c r="D125" s="143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5"/>
    </row>
    <row r="126" spans="1:18">
      <c r="A126" s="131">
        <f t="shared" si="2"/>
        <v>0</v>
      </c>
      <c r="C126" s="133">
        <f t="shared" si="3"/>
        <v>0</v>
      </c>
      <c r="D126" s="143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5"/>
    </row>
    <row r="127" spans="1:18">
      <c r="A127" s="131">
        <f t="shared" si="2"/>
        <v>0</v>
      </c>
      <c r="C127" s="133">
        <f t="shared" si="3"/>
        <v>0</v>
      </c>
      <c r="D127" s="143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5"/>
    </row>
    <row r="128" spans="1:18">
      <c r="A128" s="131">
        <f t="shared" si="2"/>
        <v>0</v>
      </c>
      <c r="C128" s="133">
        <f t="shared" si="3"/>
        <v>0</v>
      </c>
      <c r="D128" s="143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5"/>
    </row>
    <row r="129" spans="1:18">
      <c r="A129" s="131">
        <f t="shared" si="2"/>
        <v>0</v>
      </c>
      <c r="C129" s="133">
        <f t="shared" si="3"/>
        <v>0</v>
      </c>
      <c r="D129" s="143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5"/>
    </row>
    <row r="130" spans="1:18">
      <c r="A130" s="131">
        <f t="shared" si="2"/>
        <v>0</v>
      </c>
      <c r="C130" s="133">
        <f t="shared" si="3"/>
        <v>0</v>
      </c>
      <c r="D130" s="143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5"/>
    </row>
    <row r="131" spans="1:18">
      <c r="A131" s="131">
        <f t="shared" si="2"/>
        <v>0</v>
      </c>
      <c r="C131" s="133">
        <f t="shared" si="3"/>
        <v>0</v>
      </c>
      <c r="D131" s="143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5"/>
    </row>
    <row r="132" spans="1:18">
      <c r="A132" s="131">
        <f t="shared" ref="A132:A195" si="4">F132</f>
        <v>0</v>
      </c>
      <c r="C132" s="133">
        <f t="shared" ref="C132:C195" si="5">D132</f>
        <v>0</v>
      </c>
      <c r="D132" s="143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5"/>
    </row>
    <row r="133" spans="1:18">
      <c r="A133" s="131">
        <f t="shared" si="4"/>
        <v>0</v>
      </c>
      <c r="C133" s="133">
        <f t="shared" si="5"/>
        <v>0</v>
      </c>
      <c r="D133" s="143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5"/>
    </row>
    <row r="134" spans="1:18">
      <c r="A134" s="131">
        <f t="shared" si="4"/>
        <v>0</v>
      </c>
      <c r="C134" s="133">
        <f t="shared" si="5"/>
        <v>0</v>
      </c>
      <c r="D134" s="143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5"/>
    </row>
    <row r="135" spans="1:18">
      <c r="A135" s="131">
        <f t="shared" si="4"/>
        <v>0</v>
      </c>
      <c r="C135" s="133">
        <f t="shared" si="5"/>
        <v>0</v>
      </c>
      <c r="D135" s="143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5"/>
    </row>
    <row r="136" spans="1:18">
      <c r="A136" s="131">
        <f t="shared" si="4"/>
        <v>0</v>
      </c>
      <c r="C136" s="133">
        <f t="shared" si="5"/>
        <v>0</v>
      </c>
      <c r="D136" s="143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5"/>
    </row>
    <row r="137" spans="1:18">
      <c r="A137" s="131">
        <f t="shared" si="4"/>
        <v>0</v>
      </c>
      <c r="C137" s="133">
        <f t="shared" si="5"/>
        <v>0</v>
      </c>
      <c r="D137" s="143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5"/>
    </row>
    <row r="138" spans="1:18">
      <c r="A138" s="131">
        <f t="shared" si="4"/>
        <v>0</v>
      </c>
      <c r="C138" s="133">
        <f t="shared" si="5"/>
        <v>0</v>
      </c>
      <c r="D138" s="143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5"/>
    </row>
    <row r="139" spans="1:18">
      <c r="A139" s="131">
        <f t="shared" si="4"/>
        <v>0</v>
      </c>
      <c r="C139" s="133">
        <f t="shared" si="5"/>
        <v>0</v>
      </c>
      <c r="D139" s="143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5"/>
    </row>
    <row r="140" spans="1:18">
      <c r="A140" s="131">
        <f t="shared" si="4"/>
        <v>0</v>
      </c>
      <c r="C140" s="133">
        <f t="shared" si="5"/>
        <v>0</v>
      </c>
      <c r="D140" s="143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5"/>
    </row>
    <row r="141" spans="1:18">
      <c r="A141" s="131">
        <f t="shared" si="4"/>
        <v>0</v>
      </c>
      <c r="C141" s="133">
        <f t="shared" si="5"/>
        <v>0</v>
      </c>
      <c r="D141" s="143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5"/>
    </row>
    <row r="142" spans="1:18">
      <c r="A142" s="131">
        <f t="shared" si="4"/>
        <v>0</v>
      </c>
      <c r="C142" s="133">
        <f t="shared" si="5"/>
        <v>0</v>
      </c>
      <c r="D142" s="143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5"/>
    </row>
    <row r="143" spans="1:18">
      <c r="A143" s="131">
        <f t="shared" si="4"/>
        <v>0</v>
      </c>
      <c r="C143" s="133">
        <f t="shared" si="5"/>
        <v>0</v>
      </c>
      <c r="D143" s="143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5"/>
    </row>
    <row r="144" spans="1:18">
      <c r="A144" s="131">
        <f t="shared" si="4"/>
        <v>0</v>
      </c>
      <c r="C144" s="133">
        <f t="shared" si="5"/>
        <v>0</v>
      </c>
      <c r="D144" s="143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5"/>
    </row>
    <row r="145" spans="1:18">
      <c r="A145" s="131">
        <f t="shared" si="4"/>
        <v>0</v>
      </c>
      <c r="C145" s="133">
        <f t="shared" si="5"/>
        <v>0</v>
      </c>
      <c r="D145" s="143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5"/>
    </row>
    <row r="146" spans="1:18">
      <c r="A146" s="131">
        <f t="shared" si="4"/>
        <v>0</v>
      </c>
      <c r="C146" s="133">
        <f t="shared" si="5"/>
        <v>0</v>
      </c>
      <c r="D146" s="143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5"/>
    </row>
    <row r="147" spans="1:18">
      <c r="A147" s="131">
        <f t="shared" si="4"/>
        <v>0</v>
      </c>
      <c r="C147" s="133">
        <f t="shared" si="5"/>
        <v>0</v>
      </c>
      <c r="D147" s="143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5"/>
    </row>
    <row r="148" spans="1:18">
      <c r="A148" s="131">
        <f t="shared" si="4"/>
        <v>0</v>
      </c>
      <c r="C148" s="133">
        <f t="shared" si="5"/>
        <v>0</v>
      </c>
      <c r="D148" s="143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5"/>
    </row>
    <row r="149" spans="1:18">
      <c r="A149" s="131">
        <f t="shared" si="4"/>
        <v>0</v>
      </c>
      <c r="C149" s="133">
        <f t="shared" si="5"/>
        <v>0</v>
      </c>
      <c r="D149" s="143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5"/>
    </row>
    <row r="150" spans="1:18">
      <c r="A150" s="131">
        <f t="shared" si="4"/>
        <v>0</v>
      </c>
      <c r="C150" s="133">
        <f t="shared" si="5"/>
        <v>0</v>
      </c>
      <c r="D150" s="143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5"/>
    </row>
    <row r="151" spans="1:18">
      <c r="A151" s="131">
        <f t="shared" si="4"/>
        <v>0</v>
      </c>
      <c r="C151" s="133">
        <f t="shared" si="5"/>
        <v>0</v>
      </c>
      <c r="D151" s="143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5"/>
    </row>
    <row r="152" spans="1:18">
      <c r="A152" s="131">
        <f t="shared" si="4"/>
        <v>0</v>
      </c>
      <c r="C152" s="133">
        <f t="shared" si="5"/>
        <v>0</v>
      </c>
      <c r="D152" s="143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5"/>
    </row>
    <row r="153" spans="1:18">
      <c r="A153" s="131">
        <f t="shared" si="4"/>
        <v>0</v>
      </c>
      <c r="C153" s="133">
        <f t="shared" si="5"/>
        <v>0</v>
      </c>
      <c r="D153" s="143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5"/>
    </row>
    <row r="154" spans="1:18">
      <c r="A154" s="131">
        <f t="shared" si="4"/>
        <v>0</v>
      </c>
      <c r="C154" s="133">
        <f t="shared" si="5"/>
        <v>0</v>
      </c>
      <c r="D154" s="143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5"/>
    </row>
    <row r="155" spans="1:18">
      <c r="A155" s="131">
        <f t="shared" si="4"/>
        <v>0</v>
      </c>
      <c r="C155" s="133">
        <f t="shared" si="5"/>
        <v>0</v>
      </c>
      <c r="D155" s="143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5"/>
    </row>
    <row r="156" spans="1:18">
      <c r="A156" s="131">
        <f t="shared" si="4"/>
        <v>0</v>
      </c>
      <c r="C156" s="133">
        <f t="shared" si="5"/>
        <v>0</v>
      </c>
      <c r="D156" s="143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5"/>
    </row>
    <row r="157" spans="1:18">
      <c r="A157" s="131">
        <f t="shared" si="4"/>
        <v>0</v>
      </c>
      <c r="C157" s="133">
        <f t="shared" si="5"/>
        <v>0</v>
      </c>
      <c r="D157" s="143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5"/>
    </row>
    <row r="158" spans="1:18">
      <c r="A158" s="131">
        <f t="shared" si="4"/>
        <v>0</v>
      </c>
      <c r="C158" s="133">
        <f t="shared" si="5"/>
        <v>0</v>
      </c>
      <c r="D158" s="143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5"/>
    </row>
    <row r="159" spans="1:18">
      <c r="A159" s="131">
        <f t="shared" si="4"/>
        <v>0</v>
      </c>
      <c r="C159" s="133">
        <f t="shared" si="5"/>
        <v>0</v>
      </c>
      <c r="D159" s="143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5"/>
    </row>
    <row r="160" spans="1:18">
      <c r="A160" s="131">
        <f t="shared" si="4"/>
        <v>0</v>
      </c>
      <c r="C160" s="133">
        <f t="shared" si="5"/>
        <v>0</v>
      </c>
      <c r="D160" s="143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5"/>
    </row>
    <row r="161" spans="1:18">
      <c r="A161" s="131">
        <f t="shared" si="4"/>
        <v>0</v>
      </c>
      <c r="C161" s="133">
        <f t="shared" si="5"/>
        <v>0</v>
      </c>
      <c r="D161" s="143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5"/>
    </row>
    <row r="162" spans="1:18">
      <c r="A162" s="131">
        <f t="shared" si="4"/>
        <v>0</v>
      </c>
      <c r="C162" s="133">
        <f t="shared" si="5"/>
        <v>0</v>
      </c>
      <c r="D162" s="143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5"/>
    </row>
    <row r="163" spans="1:18">
      <c r="A163" s="131">
        <f t="shared" si="4"/>
        <v>0</v>
      </c>
      <c r="C163" s="133">
        <f t="shared" si="5"/>
        <v>0</v>
      </c>
      <c r="D163" s="143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5"/>
    </row>
    <row r="164" spans="1:18">
      <c r="A164" s="131">
        <f t="shared" si="4"/>
        <v>0</v>
      </c>
      <c r="C164" s="133">
        <f t="shared" si="5"/>
        <v>0</v>
      </c>
      <c r="D164" s="143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5"/>
    </row>
    <row r="165" spans="1:18">
      <c r="A165" s="131">
        <f t="shared" si="4"/>
        <v>0</v>
      </c>
      <c r="C165" s="133">
        <f t="shared" si="5"/>
        <v>0</v>
      </c>
      <c r="D165" s="143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5"/>
    </row>
    <row r="166" spans="1:18">
      <c r="A166" s="131">
        <f t="shared" si="4"/>
        <v>0</v>
      </c>
      <c r="C166" s="133">
        <f t="shared" si="5"/>
        <v>0</v>
      </c>
      <c r="D166" s="143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5"/>
    </row>
    <row r="167" spans="1:18">
      <c r="A167" s="131">
        <f t="shared" si="4"/>
        <v>0</v>
      </c>
      <c r="C167" s="133">
        <f t="shared" si="5"/>
        <v>0</v>
      </c>
      <c r="D167" s="143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5"/>
    </row>
    <row r="168" spans="1:18">
      <c r="A168" s="131">
        <f t="shared" si="4"/>
        <v>0</v>
      </c>
      <c r="C168" s="133">
        <f t="shared" si="5"/>
        <v>0</v>
      </c>
      <c r="D168" s="143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5"/>
    </row>
    <row r="169" spans="1:18">
      <c r="A169" s="131">
        <f t="shared" si="4"/>
        <v>0</v>
      </c>
      <c r="C169" s="133">
        <f t="shared" si="5"/>
        <v>0</v>
      </c>
      <c r="D169" s="143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5"/>
    </row>
    <row r="170" spans="1:18">
      <c r="A170" s="131">
        <f t="shared" si="4"/>
        <v>0</v>
      </c>
      <c r="C170" s="133">
        <f t="shared" si="5"/>
        <v>0</v>
      </c>
      <c r="D170" s="143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5"/>
    </row>
    <row r="171" spans="1:18">
      <c r="A171" s="131">
        <f t="shared" si="4"/>
        <v>0</v>
      </c>
      <c r="C171" s="133">
        <f t="shared" si="5"/>
        <v>0</v>
      </c>
      <c r="D171" s="143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5"/>
    </row>
    <row r="172" spans="1:18">
      <c r="A172" s="131">
        <f t="shared" si="4"/>
        <v>0</v>
      </c>
      <c r="C172" s="133">
        <f t="shared" si="5"/>
        <v>0</v>
      </c>
      <c r="D172" s="143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5"/>
    </row>
    <row r="173" spans="1:18">
      <c r="A173" s="131">
        <f t="shared" si="4"/>
        <v>0</v>
      </c>
      <c r="C173" s="133">
        <f t="shared" si="5"/>
        <v>0</v>
      </c>
      <c r="D173" s="143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5"/>
    </row>
    <row r="174" spans="1:18">
      <c r="A174" s="131">
        <f t="shared" si="4"/>
        <v>0</v>
      </c>
      <c r="C174" s="133">
        <f t="shared" si="5"/>
        <v>0</v>
      </c>
      <c r="D174" s="143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5"/>
    </row>
    <row r="175" spans="1:18">
      <c r="A175" s="131">
        <f t="shared" si="4"/>
        <v>0</v>
      </c>
      <c r="C175" s="133">
        <f t="shared" si="5"/>
        <v>0</v>
      </c>
      <c r="D175" s="143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5"/>
    </row>
    <row r="176" spans="1:18">
      <c r="A176" s="131">
        <f t="shared" si="4"/>
        <v>0</v>
      </c>
      <c r="C176" s="133">
        <f t="shared" si="5"/>
        <v>0</v>
      </c>
      <c r="D176" s="143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5"/>
    </row>
    <row r="177" spans="1:18">
      <c r="A177" s="131">
        <f t="shared" si="4"/>
        <v>0</v>
      </c>
      <c r="C177" s="133">
        <f t="shared" si="5"/>
        <v>0</v>
      </c>
      <c r="D177" s="143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5"/>
    </row>
    <row r="178" spans="1:18">
      <c r="A178" s="131">
        <f t="shared" si="4"/>
        <v>0</v>
      </c>
      <c r="C178" s="133">
        <f t="shared" si="5"/>
        <v>0</v>
      </c>
      <c r="D178" s="143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5"/>
    </row>
    <row r="179" spans="1:18">
      <c r="A179" s="131">
        <f t="shared" si="4"/>
        <v>0</v>
      </c>
      <c r="C179" s="133">
        <f t="shared" si="5"/>
        <v>0</v>
      </c>
      <c r="D179" s="143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5"/>
    </row>
    <row r="180" spans="1:18">
      <c r="A180" s="131">
        <f t="shared" si="4"/>
        <v>0</v>
      </c>
      <c r="C180" s="133">
        <f t="shared" si="5"/>
        <v>0</v>
      </c>
      <c r="D180" s="143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5"/>
    </row>
    <row r="181" spans="1:18">
      <c r="A181" s="131">
        <f t="shared" si="4"/>
        <v>0</v>
      </c>
      <c r="C181" s="133">
        <f t="shared" si="5"/>
        <v>0</v>
      </c>
      <c r="D181" s="143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5"/>
    </row>
    <row r="182" spans="1:18">
      <c r="A182" s="131">
        <f t="shared" si="4"/>
        <v>0</v>
      </c>
      <c r="C182" s="133">
        <f t="shared" si="5"/>
        <v>0</v>
      </c>
      <c r="D182" s="143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5"/>
    </row>
    <row r="183" spans="1:18">
      <c r="A183" s="131">
        <f t="shared" si="4"/>
        <v>0</v>
      </c>
      <c r="C183" s="133">
        <f t="shared" si="5"/>
        <v>0</v>
      </c>
      <c r="D183" s="143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5"/>
    </row>
    <row r="184" spans="1:18">
      <c r="A184" s="131">
        <f t="shared" si="4"/>
        <v>0</v>
      </c>
      <c r="C184" s="133">
        <f t="shared" si="5"/>
        <v>0</v>
      </c>
      <c r="D184" s="143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5"/>
    </row>
    <row r="185" spans="1:18">
      <c r="A185" s="131">
        <f t="shared" si="4"/>
        <v>0</v>
      </c>
      <c r="C185" s="133">
        <f t="shared" si="5"/>
        <v>0</v>
      </c>
      <c r="D185" s="143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5"/>
    </row>
    <row r="186" spans="1:18">
      <c r="A186" s="131">
        <f t="shared" si="4"/>
        <v>0</v>
      </c>
      <c r="C186" s="133">
        <f t="shared" si="5"/>
        <v>0</v>
      </c>
      <c r="D186" s="143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5"/>
    </row>
    <row r="187" spans="1:18">
      <c r="A187" s="131">
        <f t="shared" si="4"/>
        <v>0</v>
      </c>
      <c r="C187" s="133">
        <f t="shared" si="5"/>
        <v>0</v>
      </c>
      <c r="D187" s="143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5"/>
    </row>
    <row r="188" spans="1:18">
      <c r="A188" s="131">
        <f t="shared" si="4"/>
        <v>0</v>
      </c>
      <c r="C188" s="133">
        <f t="shared" si="5"/>
        <v>0</v>
      </c>
      <c r="D188" s="143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5"/>
    </row>
    <row r="189" spans="1:18">
      <c r="A189" s="131">
        <f t="shared" si="4"/>
        <v>0</v>
      </c>
      <c r="C189" s="133">
        <f t="shared" si="5"/>
        <v>0</v>
      </c>
      <c r="D189" s="143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5"/>
    </row>
    <row r="190" spans="1:18">
      <c r="A190" s="131">
        <f t="shared" si="4"/>
        <v>0</v>
      </c>
      <c r="C190" s="133">
        <f t="shared" si="5"/>
        <v>0</v>
      </c>
      <c r="D190" s="143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5"/>
    </row>
    <row r="191" spans="1:18">
      <c r="A191" s="131">
        <f t="shared" si="4"/>
        <v>0</v>
      </c>
      <c r="C191" s="133">
        <f t="shared" si="5"/>
        <v>0</v>
      </c>
      <c r="D191" s="143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5"/>
    </row>
    <row r="192" spans="1:18">
      <c r="A192" s="131">
        <f t="shared" si="4"/>
        <v>0</v>
      </c>
      <c r="C192" s="133">
        <f t="shared" si="5"/>
        <v>0</v>
      </c>
      <c r="D192" s="143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5"/>
    </row>
    <row r="193" spans="1:18">
      <c r="A193" s="131">
        <f t="shared" si="4"/>
        <v>0</v>
      </c>
      <c r="C193" s="133">
        <f t="shared" si="5"/>
        <v>0</v>
      </c>
      <c r="D193" s="143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5"/>
    </row>
    <row r="194" spans="1:18">
      <c r="A194" s="131">
        <f t="shared" si="4"/>
        <v>0</v>
      </c>
      <c r="C194" s="133">
        <f t="shared" si="5"/>
        <v>0</v>
      </c>
      <c r="D194" s="143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5"/>
    </row>
    <row r="195" spans="1:18">
      <c r="A195" s="131">
        <f t="shared" si="4"/>
        <v>0</v>
      </c>
      <c r="C195" s="133">
        <f t="shared" si="5"/>
        <v>0</v>
      </c>
      <c r="D195" s="143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5"/>
    </row>
    <row r="196" spans="1:18">
      <c r="A196" s="131">
        <f t="shared" ref="A196:A259" si="6">F196</f>
        <v>0</v>
      </c>
      <c r="C196" s="133">
        <f t="shared" ref="C196:C259" si="7">D196</f>
        <v>0</v>
      </c>
      <c r="D196" s="143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5"/>
    </row>
    <row r="197" spans="1:18">
      <c r="A197" s="131">
        <f t="shared" si="6"/>
        <v>0</v>
      </c>
      <c r="C197" s="133">
        <f t="shared" si="7"/>
        <v>0</v>
      </c>
      <c r="D197" s="143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5"/>
    </row>
    <row r="198" spans="1:18">
      <c r="A198" s="131">
        <f t="shared" si="6"/>
        <v>0</v>
      </c>
      <c r="C198" s="133">
        <f t="shared" si="7"/>
        <v>0</v>
      </c>
      <c r="D198" s="143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5"/>
    </row>
    <row r="199" spans="1:18">
      <c r="A199" s="131">
        <f t="shared" si="6"/>
        <v>0</v>
      </c>
      <c r="C199" s="133">
        <f t="shared" si="7"/>
        <v>0</v>
      </c>
      <c r="D199" s="143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5"/>
    </row>
    <row r="200" spans="1:18">
      <c r="A200" s="131">
        <f t="shared" si="6"/>
        <v>0</v>
      </c>
      <c r="C200" s="133">
        <f t="shared" si="7"/>
        <v>0</v>
      </c>
      <c r="D200" s="143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5"/>
    </row>
    <row r="201" spans="1:18">
      <c r="A201" s="131">
        <f t="shared" si="6"/>
        <v>0</v>
      </c>
      <c r="C201" s="133">
        <f t="shared" si="7"/>
        <v>0</v>
      </c>
      <c r="D201" s="143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5"/>
    </row>
    <row r="202" spans="1:18">
      <c r="A202" s="131">
        <f t="shared" si="6"/>
        <v>0</v>
      </c>
      <c r="C202" s="133">
        <f t="shared" si="7"/>
        <v>0</v>
      </c>
      <c r="D202" s="143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5"/>
    </row>
    <row r="203" spans="1:18">
      <c r="A203" s="131">
        <f t="shared" si="6"/>
        <v>0</v>
      </c>
      <c r="C203" s="133">
        <f t="shared" si="7"/>
        <v>0</v>
      </c>
      <c r="D203" s="143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5"/>
    </row>
    <row r="204" spans="1:18">
      <c r="A204" s="131">
        <f t="shared" si="6"/>
        <v>0</v>
      </c>
      <c r="C204" s="133">
        <f t="shared" si="7"/>
        <v>0</v>
      </c>
      <c r="D204" s="143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5"/>
    </row>
    <row r="205" spans="1:18">
      <c r="A205" s="131">
        <f t="shared" si="6"/>
        <v>0</v>
      </c>
      <c r="C205" s="133">
        <f t="shared" si="7"/>
        <v>0</v>
      </c>
      <c r="D205" s="143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5"/>
    </row>
    <row r="206" spans="1:18">
      <c r="A206" s="131">
        <f t="shared" si="6"/>
        <v>0</v>
      </c>
      <c r="C206" s="133">
        <f t="shared" si="7"/>
        <v>0</v>
      </c>
      <c r="D206" s="143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5"/>
    </row>
    <row r="207" spans="1:18">
      <c r="A207" s="131">
        <f t="shared" si="6"/>
        <v>0</v>
      </c>
      <c r="C207" s="133">
        <f t="shared" si="7"/>
        <v>0</v>
      </c>
      <c r="D207" s="143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5"/>
    </row>
    <row r="208" spans="1:18">
      <c r="A208" s="131">
        <f t="shared" si="6"/>
        <v>0</v>
      </c>
      <c r="C208" s="133">
        <f t="shared" si="7"/>
        <v>0</v>
      </c>
      <c r="D208" s="143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5"/>
    </row>
    <row r="209" spans="1:18">
      <c r="A209" s="131">
        <f t="shared" si="6"/>
        <v>0</v>
      </c>
      <c r="C209" s="133">
        <f t="shared" si="7"/>
        <v>0</v>
      </c>
      <c r="D209" s="143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5"/>
    </row>
    <row r="210" spans="1:18">
      <c r="A210" s="131">
        <f t="shared" si="6"/>
        <v>0</v>
      </c>
      <c r="C210" s="133">
        <f t="shared" si="7"/>
        <v>0</v>
      </c>
      <c r="D210" s="143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5"/>
    </row>
    <row r="211" spans="1:18">
      <c r="A211" s="131">
        <f t="shared" si="6"/>
        <v>0</v>
      </c>
      <c r="C211" s="133">
        <f t="shared" si="7"/>
        <v>0</v>
      </c>
      <c r="D211" s="143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5"/>
    </row>
    <row r="212" spans="1:18">
      <c r="A212" s="131">
        <f t="shared" si="6"/>
        <v>0</v>
      </c>
      <c r="C212" s="133">
        <f t="shared" si="7"/>
        <v>0</v>
      </c>
      <c r="D212" s="143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5"/>
    </row>
    <row r="213" spans="1:18">
      <c r="A213" s="131">
        <f t="shared" si="6"/>
        <v>0</v>
      </c>
      <c r="C213" s="133">
        <f t="shared" si="7"/>
        <v>0</v>
      </c>
      <c r="D213" s="143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5"/>
    </row>
    <row r="214" spans="1:18">
      <c r="A214" s="131">
        <f t="shared" si="6"/>
        <v>0</v>
      </c>
      <c r="C214" s="133">
        <f t="shared" si="7"/>
        <v>0</v>
      </c>
      <c r="D214" s="143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5"/>
    </row>
    <row r="215" spans="1:18">
      <c r="A215" s="131">
        <f t="shared" si="6"/>
        <v>0</v>
      </c>
      <c r="C215" s="133">
        <f t="shared" si="7"/>
        <v>0</v>
      </c>
      <c r="D215" s="143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5"/>
    </row>
    <row r="216" spans="1:18">
      <c r="A216" s="131">
        <f t="shared" si="6"/>
        <v>0</v>
      </c>
      <c r="C216" s="133">
        <f t="shared" si="7"/>
        <v>0</v>
      </c>
      <c r="D216" s="143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5"/>
    </row>
    <row r="217" spans="1:18">
      <c r="A217" s="131">
        <f t="shared" si="6"/>
        <v>0</v>
      </c>
      <c r="C217" s="133">
        <f t="shared" si="7"/>
        <v>0</v>
      </c>
      <c r="D217" s="143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5"/>
    </row>
    <row r="218" spans="1:18">
      <c r="A218" s="131">
        <f t="shared" si="6"/>
        <v>0</v>
      </c>
      <c r="C218" s="133">
        <f t="shared" si="7"/>
        <v>0</v>
      </c>
      <c r="D218" s="143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5"/>
    </row>
    <row r="219" spans="1:18">
      <c r="A219" s="131">
        <f t="shared" si="6"/>
        <v>0</v>
      </c>
      <c r="C219" s="133">
        <f t="shared" si="7"/>
        <v>0</v>
      </c>
      <c r="D219" s="143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5"/>
    </row>
    <row r="220" spans="1:18">
      <c r="A220" s="131">
        <f t="shared" si="6"/>
        <v>0</v>
      </c>
      <c r="C220" s="133">
        <f t="shared" si="7"/>
        <v>0</v>
      </c>
      <c r="D220" s="143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5"/>
    </row>
    <row r="221" spans="1:18">
      <c r="A221" s="131">
        <f t="shared" si="6"/>
        <v>0</v>
      </c>
      <c r="C221" s="133">
        <f t="shared" si="7"/>
        <v>0</v>
      </c>
      <c r="D221" s="143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5"/>
    </row>
    <row r="222" spans="1:18">
      <c r="A222" s="131">
        <f t="shared" si="6"/>
        <v>0</v>
      </c>
      <c r="C222" s="133">
        <f t="shared" si="7"/>
        <v>0</v>
      </c>
      <c r="D222" s="143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5"/>
    </row>
    <row r="223" spans="1:18">
      <c r="A223" s="131">
        <f t="shared" si="6"/>
        <v>0</v>
      </c>
      <c r="C223" s="133">
        <f t="shared" si="7"/>
        <v>0</v>
      </c>
      <c r="D223" s="143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5"/>
    </row>
    <row r="224" spans="1:18">
      <c r="A224" s="131">
        <f t="shared" si="6"/>
        <v>0</v>
      </c>
      <c r="C224" s="133">
        <f t="shared" si="7"/>
        <v>0</v>
      </c>
      <c r="D224" s="143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5"/>
    </row>
    <row r="225" spans="1:18">
      <c r="A225" s="131">
        <f t="shared" si="6"/>
        <v>0</v>
      </c>
      <c r="C225" s="133">
        <f t="shared" si="7"/>
        <v>0</v>
      </c>
      <c r="D225" s="143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5"/>
    </row>
    <row r="226" spans="1:18">
      <c r="A226" s="131">
        <f t="shared" si="6"/>
        <v>0</v>
      </c>
      <c r="C226" s="133">
        <f t="shared" si="7"/>
        <v>0</v>
      </c>
      <c r="D226" s="143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5"/>
    </row>
    <row r="227" spans="1:18">
      <c r="A227" s="131">
        <f t="shared" si="6"/>
        <v>0</v>
      </c>
      <c r="C227" s="133">
        <f t="shared" si="7"/>
        <v>0</v>
      </c>
      <c r="D227" s="143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5"/>
    </row>
    <row r="228" spans="1:18">
      <c r="A228" s="131">
        <f t="shared" si="6"/>
        <v>0</v>
      </c>
      <c r="C228" s="133">
        <f t="shared" si="7"/>
        <v>0</v>
      </c>
      <c r="D228" s="143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5"/>
    </row>
    <row r="229" spans="1:18">
      <c r="A229" s="131">
        <f t="shared" si="6"/>
        <v>0</v>
      </c>
      <c r="C229" s="133">
        <f t="shared" si="7"/>
        <v>0</v>
      </c>
      <c r="D229" s="143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5"/>
    </row>
    <row r="230" spans="1:18">
      <c r="A230" s="131">
        <f t="shared" si="6"/>
        <v>0</v>
      </c>
      <c r="C230" s="133">
        <f t="shared" si="7"/>
        <v>0</v>
      </c>
      <c r="D230" s="143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5"/>
    </row>
    <row r="231" spans="1:18">
      <c r="A231" s="131">
        <f t="shared" si="6"/>
        <v>0</v>
      </c>
      <c r="C231" s="133">
        <f t="shared" si="7"/>
        <v>0</v>
      </c>
      <c r="D231" s="143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5"/>
    </row>
    <row r="232" spans="1:18">
      <c r="A232" s="131">
        <f t="shared" si="6"/>
        <v>0</v>
      </c>
      <c r="C232" s="133">
        <f t="shared" si="7"/>
        <v>0</v>
      </c>
      <c r="D232" s="143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5"/>
    </row>
    <row r="233" spans="1:18">
      <c r="A233" s="131">
        <f t="shared" si="6"/>
        <v>0</v>
      </c>
      <c r="C233" s="133">
        <f t="shared" si="7"/>
        <v>0</v>
      </c>
      <c r="D233" s="143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5"/>
    </row>
    <row r="234" spans="1:18">
      <c r="A234" s="131">
        <f t="shared" si="6"/>
        <v>0</v>
      </c>
      <c r="C234" s="133">
        <f t="shared" si="7"/>
        <v>0</v>
      </c>
      <c r="D234" s="143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5"/>
    </row>
    <row r="235" spans="1:18">
      <c r="A235" s="131">
        <f t="shared" si="6"/>
        <v>0</v>
      </c>
      <c r="C235" s="133">
        <f t="shared" si="7"/>
        <v>0</v>
      </c>
      <c r="D235" s="143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5"/>
    </row>
    <row r="236" spans="1:18">
      <c r="A236" s="131">
        <f t="shared" si="6"/>
        <v>0</v>
      </c>
      <c r="C236" s="133">
        <f t="shared" si="7"/>
        <v>0</v>
      </c>
      <c r="D236" s="143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5"/>
    </row>
    <row r="237" spans="1:18">
      <c r="A237" s="131">
        <f t="shared" si="6"/>
        <v>0</v>
      </c>
      <c r="C237" s="133">
        <f t="shared" si="7"/>
        <v>0</v>
      </c>
      <c r="D237" s="143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5"/>
    </row>
    <row r="238" spans="1:18">
      <c r="A238" s="131">
        <f t="shared" si="6"/>
        <v>0</v>
      </c>
      <c r="C238" s="133">
        <f t="shared" si="7"/>
        <v>0</v>
      </c>
      <c r="D238" s="143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5"/>
    </row>
    <row r="239" spans="1:18">
      <c r="A239" s="131">
        <f t="shared" si="6"/>
        <v>0</v>
      </c>
      <c r="C239" s="133">
        <f t="shared" si="7"/>
        <v>0</v>
      </c>
      <c r="D239" s="143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5"/>
    </row>
    <row r="240" spans="1:18">
      <c r="A240" s="131">
        <f t="shared" si="6"/>
        <v>0</v>
      </c>
      <c r="C240" s="133">
        <f t="shared" si="7"/>
        <v>0</v>
      </c>
      <c r="D240" s="143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5"/>
    </row>
    <row r="241" spans="1:18">
      <c r="A241" s="131">
        <f t="shared" si="6"/>
        <v>0</v>
      </c>
      <c r="C241" s="133">
        <f t="shared" si="7"/>
        <v>0</v>
      </c>
      <c r="D241" s="143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5"/>
    </row>
    <row r="242" spans="1:18">
      <c r="A242" s="131">
        <f t="shared" si="6"/>
        <v>0</v>
      </c>
      <c r="C242" s="133">
        <f t="shared" si="7"/>
        <v>0</v>
      </c>
      <c r="D242" s="143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5"/>
    </row>
    <row r="243" spans="1:18">
      <c r="A243" s="131">
        <f t="shared" si="6"/>
        <v>0</v>
      </c>
      <c r="C243" s="133">
        <f t="shared" si="7"/>
        <v>0</v>
      </c>
      <c r="D243" s="143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5"/>
    </row>
    <row r="244" spans="1:18">
      <c r="A244" s="131">
        <f t="shared" si="6"/>
        <v>0</v>
      </c>
      <c r="C244" s="133">
        <f t="shared" si="7"/>
        <v>0</v>
      </c>
      <c r="D244" s="143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5"/>
    </row>
    <row r="245" spans="1:18">
      <c r="A245" s="131">
        <f t="shared" si="6"/>
        <v>0</v>
      </c>
      <c r="C245" s="133">
        <f t="shared" si="7"/>
        <v>0</v>
      </c>
      <c r="D245" s="143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5"/>
    </row>
    <row r="246" spans="1:18">
      <c r="A246" s="131">
        <f t="shared" si="6"/>
        <v>0</v>
      </c>
      <c r="C246" s="133">
        <f t="shared" si="7"/>
        <v>0</v>
      </c>
      <c r="D246" s="143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5"/>
    </row>
    <row r="247" spans="1:18">
      <c r="A247" s="131">
        <f t="shared" si="6"/>
        <v>0</v>
      </c>
      <c r="C247" s="133">
        <f t="shared" si="7"/>
        <v>0</v>
      </c>
      <c r="D247" s="143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5"/>
    </row>
    <row r="248" spans="1:18">
      <c r="A248" s="131">
        <f t="shared" si="6"/>
        <v>0</v>
      </c>
      <c r="C248" s="133">
        <f t="shared" si="7"/>
        <v>0</v>
      </c>
      <c r="D248" s="143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5"/>
    </row>
    <row r="249" spans="1:18">
      <c r="A249" s="131">
        <f t="shared" si="6"/>
        <v>0</v>
      </c>
      <c r="C249" s="133">
        <f t="shared" si="7"/>
        <v>0</v>
      </c>
      <c r="D249" s="143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5"/>
    </row>
    <row r="250" spans="1:18">
      <c r="A250" s="131">
        <f t="shared" si="6"/>
        <v>0</v>
      </c>
      <c r="C250" s="133">
        <f t="shared" si="7"/>
        <v>0</v>
      </c>
      <c r="D250" s="143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5"/>
    </row>
    <row r="251" spans="1:18">
      <c r="A251" s="131">
        <f t="shared" si="6"/>
        <v>0</v>
      </c>
      <c r="C251" s="133">
        <f t="shared" si="7"/>
        <v>0</v>
      </c>
      <c r="D251" s="143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5"/>
    </row>
    <row r="252" spans="1:18">
      <c r="A252" s="131">
        <f t="shared" si="6"/>
        <v>0</v>
      </c>
      <c r="C252" s="133">
        <f t="shared" si="7"/>
        <v>0</v>
      </c>
      <c r="D252" s="143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5"/>
    </row>
    <row r="253" spans="1:18">
      <c r="A253" s="131">
        <f t="shared" si="6"/>
        <v>0</v>
      </c>
      <c r="C253" s="133">
        <f t="shared" si="7"/>
        <v>0</v>
      </c>
      <c r="D253" s="143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5"/>
    </row>
    <row r="254" spans="1:18">
      <c r="A254" s="131">
        <f t="shared" si="6"/>
        <v>0</v>
      </c>
      <c r="C254" s="133">
        <f t="shared" si="7"/>
        <v>0</v>
      </c>
      <c r="D254" s="143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5"/>
    </row>
    <row r="255" spans="1:18">
      <c r="A255" s="131">
        <f t="shared" si="6"/>
        <v>0</v>
      </c>
      <c r="C255" s="133">
        <f t="shared" si="7"/>
        <v>0</v>
      </c>
      <c r="D255" s="143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5"/>
    </row>
    <row r="256" spans="1:18">
      <c r="A256" s="131">
        <f t="shared" si="6"/>
        <v>0</v>
      </c>
      <c r="C256" s="133">
        <f t="shared" si="7"/>
        <v>0</v>
      </c>
      <c r="D256" s="143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5"/>
    </row>
    <row r="257" spans="1:18">
      <c r="A257" s="131">
        <f t="shared" si="6"/>
        <v>0</v>
      </c>
      <c r="C257" s="133">
        <f t="shared" si="7"/>
        <v>0</v>
      </c>
      <c r="D257" s="143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5"/>
    </row>
    <row r="258" spans="1:18">
      <c r="A258" s="131">
        <f t="shared" si="6"/>
        <v>0</v>
      </c>
      <c r="C258" s="133">
        <f t="shared" si="7"/>
        <v>0</v>
      </c>
      <c r="D258" s="143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5"/>
    </row>
    <row r="259" spans="1:18">
      <c r="A259" s="131">
        <f t="shared" si="6"/>
        <v>0</v>
      </c>
      <c r="C259" s="133">
        <f t="shared" si="7"/>
        <v>0</v>
      </c>
      <c r="D259" s="143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5"/>
    </row>
    <row r="260" spans="1:18">
      <c r="A260" s="131">
        <f t="shared" ref="A260:A323" si="8">F260</f>
        <v>0</v>
      </c>
      <c r="C260" s="133">
        <f t="shared" ref="C260:C323" si="9">D260</f>
        <v>0</v>
      </c>
      <c r="D260" s="143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5"/>
    </row>
    <row r="261" spans="1:18">
      <c r="A261" s="131">
        <f t="shared" si="8"/>
        <v>0</v>
      </c>
      <c r="C261" s="133">
        <f t="shared" si="9"/>
        <v>0</v>
      </c>
      <c r="D261" s="143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5"/>
    </row>
    <row r="262" spans="1:18">
      <c r="A262" s="131">
        <f t="shared" si="8"/>
        <v>0</v>
      </c>
      <c r="C262" s="133">
        <f t="shared" si="9"/>
        <v>0</v>
      </c>
      <c r="D262" s="143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5"/>
    </row>
    <row r="263" spans="1:18">
      <c r="A263" s="131">
        <f t="shared" si="8"/>
        <v>0</v>
      </c>
      <c r="C263" s="133">
        <f t="shared" si="9"/>
        <v>0</v>
      </c>
      <c r="D263" s="143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5"/>
    </row>
    <row r="264" spans="1:18">
      <c r="A264" s="131">
        <f t="shared" si="8"/>
        <v>0</v>
      </c>
      <c r="C264" s="133">
        <f t="shared" si="9"/>
        <v>0</v>
      </c>
      <c r="D264" s="143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5"/>
    </row>
    <row r="265" spans="1:18">
      <c r="A265" s="131">
        <f t="shared" si="8"/>
        <v>0</v>
      </c>
      <c r="C265" s="133">
        <f t="shared" si="9"/>
        <v>0</v>
      </c>
      <c r="D265" s="143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5"/>
    </row>
    <row r="266" spans="1:18">
      <c r="A266" s="131">
        <f t="shared" si="8"/>
        <v>0</v>
      </c>
      <c r="C266" s="133">
        <f t="shared" si="9"/>
        <v>0</v>
      </c>
      <c r="D266" s="143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5"/>
    </row>
    <row r="267" spans="1:18">
      <c r="A267" s="131">
        <f t="shared" si="8"/>
        <v>0</v>
      </c>
      <c r="C267" s="133">
        <f t="shared" si="9"/>
        <v>0</v>
      </c>
      <c r="D267" s="143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5"/>
    </row>
    <row r="268" spans="1:18">
      <c r="A268" s="131">
        <f t="shared" si="8"/>
        <v>0</v>
      </c>
      <c r="C268" s="133">
        <f t="shared" si="9"/>
        <v>0</v>
      </c>
      <c r="D268" s="143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5"/>
    </row>
    <row r="269" spans="1:18">
      <c r="A269" s="131">
        <f t="shared" si="8"/>
        <v>0</v>
      </c>
      <c r="C269" s="133">
        <f t="shared" si="9"/>
        <v>0</v>
      </c>
      <c r="D269" s="143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5"/>
    </row>
    <row r="270" spans="1:18">
      <c r="A270" s="131">
        <f t="shared" si="8"/>
        <v>0</v>
      </c>
      <c r="C270" s="133">
        <f t="shared" si="9"/>
        <v>0</v>
      </c>
      <c r="D270" s="143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5"/>
    </row>
    <row r="271" spans="1:18">
      <c r="A271" s="131">
        <f t="shared" si="8"/>
        <v>0</v>
      </c>
      <c r="C271" s="133">
        <f t="shared" si="9"/>
        <v>0</v>
      </c>
      <c r="D271" s="143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5"/>
    </row>
    <row r="272" spans="1:18">
      <c r="A272" s="131">
        <f t="shared" si="8"/>
        <v>0</v>
      </c>
      <c r="C272" s="133">
        <f t="shared" si="9"/>
        <v>0</v>
      </c>
      <c r="D272" s="143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5"/>
    </row>
    <row r="273" spans="1:18">
      <c r="A273" s="131">
        <f t="shared" si="8"/>
        <v>0</v>
      </c>
      <c r="C273" s="133">
        <f t="shared" si="9"/>
        <v>0</v>
      </c>
      <c r="D273" s="143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5"/>
    </row>
    <row r="274" spans="1:18">
      <c r="A274" s="131">
        <f t="shared" si="8"/>
        <v>0</v>
      </c>
      <c r="C274" s="133">
        <f t="shared" si="9"/>
        <v>0</v>
      </c>
      <c r="D274" s="143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5"/>
    </row>
    <row r="275" spans="1:18">
      <c r="A275" s="131">
        <f t="shared" si="8"/>
        <v>0</v>
      </c>
      <c r="C275" s="133">
        <f t="shared" si="9"/>
        <v>0</v>
      </c>
      <c r="D275" s="143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5"/>
    </row>
    <row r="276" spans="1:18">
      <c r="A276" s="131">
        <f t="shared" si="8"/>
        <v>0</v>
      </c>
      <c r="C276" s="133">
        <f t="shared" si="9"/>
        <v>0</v>
      </c>
      <c r="D276" s="143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5"/>
    </row>
    <row r="277" spans="1:18">
      <c r="A277" s="131">
        <f t="shared" si="8"/>
        <v>0</v>
      </c>
      <c r="C277" s="133">
        <f t="shared" si="9"/>
        <v>0</v>
      </c>
      <c r="D277" s="143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5"/>
    </row>
    <row r="278" spans="1:18">
      <c r="A278" s="131">
        <f t="shared" si="8"/>
        <v>0</v>
      </c>
      <c r="C278" s="133">
        <f t="shared" si="9"/>
        <v>0</v>
      </c>
      <c r="D278" s="143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5"/>
    </row>
    <row r="279" spans="1:18">
      <c r="A279" s="131">
        <f t="shared" si="8"/>
        <v>0</v>
      </c>
      <c r="C279" s="133">
        <f t="shared" si="9"/>
        <v>0</v>
      </c>
      <c r="D279" s="143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5"/>
    </row>
    <row r="280" spans="1:18">
      <c r="A280" s="131">
        <f t="shared" si="8"/>
        <v>0</v>
      </c>
      <c r="C280" s="133">
        <f t="shared" si="9"/>
        <v>0</v>
      </c>
      <c r="D280" s="143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5"/>
    </row>
    <row r="281" spans="1:18">
      <c r="A281" s="131">
        <f t="shared" si="8"/>
        <v>0</v>
      </c>
      <c r="C281" s="133">
        <f t="shared" si="9"/>
        <v>0</v>
      </c>
      <c r="D281" s="143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5"/>
    </row>
    <row r="282" spans="1:18">
      <c r="A282" s="131">
        <f t="shared" si="8"/>
        <v>0</v>
      </c>
      <c r="C282" s="133">
        <f t="shared" si="9"/>
        <v>0</v>
      </c>
      <c r="D282" s="143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5"/>
    </row>
    <row r="283" spans="1:18">
      <c r="A283" s="131">
        <f t="shared" si="8"/>
        <v>0</v>
      </c>
      <c r="C283" s="133">
        <f t="shared" si="9"/>
        <v>0</v>
      </c>
      <c r="D283" s="143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5"/>
    </row>
    <row r="284" spans="1:18">
      <c r="A284" s="131">
        <f t="shared" si="8"/>
        <v>0</v>
      </c>
      <c r="C284" s="133">
        <f t="shared" si="9"/>
        <v>0</v>
      </c>
      <c r="D284" s="143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5"/>
    </row>
    <row r="285" spans="1:18">
      <c r="A285" s="131">
        <f t="shared" si="8"/>
        <v>0</v>
      </c>
      <c r="C285" s="133">
        <f t="shared" si="9"/>
        <v>0</v>
      </c>
      <c r="D285" s="143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5"/>
    </row>
    <row r="286" spans="1:18">
      <c r="A286" s="131">
        <f t="shared" si="8"/>
        <v>0</v>
      </c>
      <c r="C286" s="133">
        <f t="shared" si="9"/>
        <v>0</v>
      </c>
      <c r="D286" s="143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5"/>
    </row>
    <row r="287" spans="1:18">
      <c r="A287" s="131">
        <f t="shared" si="8"/>
        <v>0</v>
      </c>
      <c r="C287" s="133">
        <f t="shared" si="9"/>
        <v>0</v>
      </c>
      <c r="D287" s="143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5"/>
    </row>
    <row r="288" spans="1:18">
      <c r="A288" s="131">
        <f t="shared" si="8"/>
        <v>0</v>
      </c>
      <c r="C288" s="133">
        <f t="shared" si="9"/>
        <v>0</v>
      </c>
      <c r="D288" s="143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5"/>
    </row>
    <row r="289" spans="1:18">
      <c r="A289" s="131">
        <f t="shared" si="8"/>
        <v>0</v>
      </c>
      <c r="C289" s="133">
        <f t="shared" si="9"/>
        <v>0</v>
      </c>
      <c r="D289" s="143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5"/>
    </row>
    <row r="290" spans="1:18">
      <c r="A290" s="131">
        <f t="shared" si="8"/>
        <v>0</v>
      </c>
      <c r="C290" s="133">
        <f t="shared" si="9"/>
        <v>0</v>
      </c>
      <c r="D290" s="143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5"/>
    </row>
    <row r="291" spans="1:18">
      <c r="A291" s="131">
        <f t="shared" si="8"/>
        <v>0</v>
      </c>
      <c r="C291" s="133">
        <f t="shared" si="9"/>
        <v>0</v>
      </c>
      <c r="D291" s="143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5"/>
    </row>
    <row r="292" spans="1:18">
      <c r="A292" s="131">
        <f t="shared" si="8"/>
        <v>0</v>
      </c>
      <c r="C292" s="133">
        <f t="shared" si="9"/>
        <v>0</v>
      </c>
      <c r="D292" s="143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5"/>
    </row>
    <row r="293" spans="1:18">
      <c r="A293" s="131">
        <f t="shared" si="8"/>
        <v>0</v>
      </c>
      <c r="C293" s="133">
        <f t="shared" si="9"/>
        <v>0</v>
      </c>
      <c r="D293" s="143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5"/>
    </row>
    <row r="294" spans="1:18">
      <c r="A294" s="131">
        <f t="shared" si="8"/>
        <v>0</v>
      </c>
      <c r="C294" s="133">
        <f t="shared" si="9"/>
        <v>0</v>
      </c>
      <c r="D294" s="143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5"/>
    </row>
    <row r="295" spans="1:18">
      <c r="A295" s="131">
        <f t="shared" si="8"/>
        <v>0</v>
      </c>
      <c r="C295" s="133">
        <f t="shared" si="9"/>
        <v>0</v>
      </c>
      <c r="D295" s="143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5"/>
    </row>
    <row r="296" spans="1:18">
      <c r="A296" s="131">
        <f t="shared" si="8"/>
        <v>0</v>
      </c>
      <c r="C296" s="133">
        <f t="shared" si="9"/>
        <v>0</v>
      </c>
      <c r="D296" s="143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5"/>
    </row>
    <row r="297" spans="1:18">
      <c r="A297" s="131">
        <f t="shared" si="8"/>
        <v>0</v>
      </c>
      <c r="C297" s="133">
        <f t="shared" si="9"/>
        <v>0</v>
      </c>
      <c r="D297" s="143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5"/>
    </row>
    <row r="298" spans="1:18">
      <c r="A298" s="131">
        <f t="shared" si="8"/>
        <v>0</v>
      </c>
      <c r="C298" s="133">
        <f t="shared" si="9"/>
        <v>0</v>
      </c>
      <c r="D298" s="143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5"/>
    </row>
    <row r="299" spans="1:18">
      <c r="A299" s="131">
        <f t="shared" si="8"/>
        <v>0</v>
      </c>
      <c r="C299" s="133">
        <f t="shared" si="9"/>
        <v>0</v>
      </c>
      <c r="D299" s="143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5"/>
    </row>
    <row r="300" spans="1:18">
      <c r="A300" s="131">
        <f t="shared" si="8"/>
        <v>0</v>
      </c>
      <c r="C300" s="133">
        <f t="shared" si="9"/>
        <v>0</v>
      </c>
      <c r="D300" s="143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5"/>
    </row>
    <row r="301" spans="1:18">
      <c r="A301" s="131">
        <f t="shared" si="8"/>
        <v>0</v>
      </c>
      <c r="C301" s="133">
        <f t="shared" si="9"/>
        <v>0</v>
      </c>
      <c r="D301" s="143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5"/>
    </row>
    <row r="302" spans="1:18">
      <c r="A302" s="131">
        <f t="shared" si="8"/>
        <v>0</v>
      </c>
      <c r="C302" s="133">
        <f t="shared" si="9"/>
        <v>0</v>
      </c>
      <c r="D302" s="143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5"/>
    </row>
    <row r="303" spans="1:18">
      <c r="A303" s="131">
        <f t="shared" si="8"/>
        <v>0</v>
      </c>
      <c r="C303" s="133">
        <f t="shared" si="9"/>
        <v>0</v>
      </c>
      <c r="D303" s="143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5"/>
    </row>
    <row r="304" spans="1:18">
      <c r="A304" s="131">
        <f t="shared" si="8"/>
        <v>0</v>
      </c>
      <c r="C304" s="133">
        <f t="shared" si="9"/>
        <v>0</v>
      </c>
      <c r="D304" s="143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5"/>
    </row>
    <row r="305" spans="1:18">
      <c r="A305" s="131">
        <f t="shared" si="8"/>
        <v>0</v>
      </c>
      <c r="C305" s="133">
        <f t="shared" si="9"/>
        <v>0</v>
      </c>
      <c r="D305" s="143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5"/>
    </row>
    <row r="306" spans="1:18">
      <c r="A306" s="131">
        <f t="shared" si="8"/>
        <v>0</v>
      </c>
      <c r="C306" s="133">
        <f t="shared" si="9"/>
        <v>0</v>
      </c>
      <c r="D306" s="143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5"/>
    </row>
    <row r="307" spans="1:18">
      <c r="A307" s="131">
        <f t="shared" si="8"/>
        <v>0</v>
      </c>
      <c r="C307" s="133">
        <f t="shared" si="9"/>
        <v>0</v>
      </c>
      <c r="D307" s="143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5"/>
    </row>
    <row r="308" spans="1:18">
      <c r="A308" s="131">
        <f t="shared" si="8"/>
        <v>0</v>
      </c>
      <c r="C308" s="133">
        <f t="shared" si="9"/>
        <v>0</v>
      </c>
      <c r="D308" s="143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5"/>
    </row>
    <row r="309" spans="1:18">
      <c r="A309" s="131">
        <f t="shared" si="8"/>
        <v>0</v>
      </c>
      <c r="C309" s="133">
        <f t="shared" si="9"/>
        <v>0</v>
      </c>
      <c r="D309" s="143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5"/>
    </row>
    <row r="310" spans="1:18">
      <c r="A310" s="131">
        <f t="shared" si="8"/>
        <v>0</v>
      </c>
      <c r="C310" s="133">
        <f t="shared" si="9"/>
        <v>0</v>
      </c>
      <c r="D310" s="143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5"/>
    </row>
    <row r="311" spans="1:18">
      <c r="A311" s="131">
        <f t="shared" si="8"/>
        <v>0</v>
      </c>
      <c r="C311" s="133">
        <f t="shared" si="9"/>
        <v>0</v>
      </c>
      <c r="D311" s="143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5"/>
    </row>
    <row r="312" spans="1:18">
      <c r="A312" s="131">
        <f t="shared" si="8"/>
        <v>0</v>
      </c>
      <c r="C312" s="133">
        <f t="shared" si="9"/>
        <v>0</v>
      </c>
      <c r="D312" s="143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5"/>
    </row>
    <row r="313" spans="1:18">
      <c r="A313" s="131">
        <f t="shared" si="8"/>
        <v>0</v>
      </c>
      <c r="C313" s="133">
        <f t="shared" si="9"/>
        <v>0</v>
      </c>
      <c r="D313" s="143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5"/>
    </row>
    <row r="314" spans="1:18">
      <c r="A314" s="131">
        <f t="shared" si="8"/>
        <v>0</v>
      </c>
      <c r="C314" s="133">
        <f t="shared" si="9"/>
        <v>0</v>
      </c>
      <c r="D314" s="143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5"/>
    </row>
    <row r="315" spans="1:18">
      <c r="A315" s="131">
        <f t="shared" si="8"/>
        <v>0</v>
      </c>
      <c r="C315" s="133">
        <f t="shared" si="9"/>
        <v>0</v>
      </c>
      <c r="D315" s="143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5"/>
    </row>
    <row r="316" spans="1:18">
      <c r="A316" s="131">
        <f t="shared" si="8"/>
        <v>0</v>
      </c>
      <c r="C316" s="133">
        <f t="shared" si="9"/>
        <v>0</v>
      </c>
      <c r="D316" s="143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5"/>
    </row>
    <row r="317" spans="1:18">
      <c r="A317" s="131">
        <f t="shared" si="8"/>
        <v>0</v>
      </c>
      <c r="C317" s="133">
        <f t="shared" si="9"/>
        <v>0</v>
      </c>
      <c r="D317" s="143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5"/>
    </row>
    <row r="318" spans="1:18">
      <c r="A318" s="131">
        <f t="shared" si="8"/>
        <v>0</v>
      </c>
      <c r="C318" s="133">
        <f t="shared" si="9"/>
        <v>0</v>
      </c>
      <c r="D318" s="143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5"/>
    </row>
    <row r="319" spans="1:18">
      <c r="A319" s="131">
        <f t="shared" si="8"/>
        <v>0</v>
      </c>
      <c r="C319" s="133">
        <f t="shared" si="9"/>
        <v>0</v>
      </c>
      <c r="D319" s="143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5"/>
    </row>
    <row r="320" spans="1:18">
      <c r="A320" s="131">
        <f t="shared" si="8"/>
        <v>0</v>
      </c>
      <c r="C320" s="133">
        <f t="shared" si="9"/>
        <v>0</v>
      </c>
      <c r="D320" s="143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5"/>
    </row>
    <row r="321" spans="1:18">
      <c r="A321" s="131">
        <f t="shared" si="8"/>
        <v>0</v>
      </c>
      <c r="C321" s="133">
        <f t="shared" si="9"/>
        <v>0</v>
      </c>
      <c r="D321" s="143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5"/>
    </row>
    <row r="322" spans="1:18">
      <c r="A322" s="131">
        <f t="shared" si="8"/>
        <v>0</v>
      </c>
      <c r="C322" s="133">
        <f t="shared" si="9"/>
        <v>0</v>
      </c>
      <c r="D322" s="143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5"/>
    </row>
    <row r="323" spans="1:18">
      <c r="A323" s="131">
        <f t="shared" si="8"/>
        <v>0</v>
      </c>
      <c r="C323" s="133">
        <f t="shared" si="9"/>
        <v>0</v>
      </c>
      <c r="D323" s="143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5"/>
    </row>
    <row r="324" spans="1:18">
      <c r="A324" s="131">
        <f t="shared" ref="A324:A387" si="10">F324</f>
        <v>0</v>
      </c>
      <c r="C324" s="133">
        <f t="shared" ref="C324:C387" si="11">D324</f>
        <v>0</v>
      </c>
      <c r="D324" s="143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5"/>
    </row>
    <row r="325" spans="1:18">
      <c r="A325" s="131">
        <f t="shared" si="10"/>
        <v>0</v>
      </c>
      <c r="C325" s="133">
        <f t="shared" si="11"/>
        <v>0</v>
      </c>
      <c r="D325" s="143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5"/>
    </row>
    <row r="326" spans="1:18">
      <c r="A326" s="131">
        <f t="shared" si="10"/>
        <v>0</v>
      </c>
      <c r="C326" s="133">
        <f t="shared" si="11"/>
        <v>0</v>
      </c>
      <c r="D326" s="143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5"/>
    </row>
    <row r="327" spans="1:18">
      <c r="A327" s="131">
        <f t="shared" si="10"/>
        <v>0</v>
      </c>
      <c r="C327" s="133">
        <f t="shared" si="11"/>
        <v>0</v>
      </c>
      <c r="D327" s="143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5"/>
    </row>
    <row r="328" spans="1:18">
      <c r="A328" s="131">
        <f t="shared" si="10"/>
        <v>0</v>
      </c>
      <c r="C328" s="133">
        <f t="shared" si="11"/>
        <v>0</v>
      </c>
      <c r="D328" s="143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5"/>
    </row>
    <row r="329" spans="1:18">
      <c r="A329" s="131">
        <f t="shared" si="10"/>
        <v>0</v>
      </c>
      <c r="C329" s="133">
        <f t="shared" si="11"/>
        <v>0</v>
      </c>
      <c r="D329" s="143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5"/>
    </row>
    <row r="330" spans="1:18">
      <c r="A330" s="131">
        <f t="shared" si="10"/>
        <v>0</v>
      </c>
      <c r="C330" s="133">
        <f t="shared" si="11"/>
        <v>0</v>
      </c>
      <c r="D330" s="143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5"/>
    </row>
    <row r="331" spans="1:18">
      <c r="A331" s="131">
        <f t="shared" si="10"/>
        <v>0</v>
      </c>
      <c r="C331" s="133">
        <f t="shared" si="11"/>
        <v>0</v>
      </c>
      <c r="D331" s="143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5"/>
    </row>
    <row r="332" spans="1:18">
      <c r="A332" s="131">
        <f t="shared" si="10"/>
        <v>0</v>
      </c>
      <c r="C332" s="133">
        <f t="shared" si="11"/>
        <v>0</v>
      </c>
      <c r="D332" s="143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5"/>
    </row>
    <row r="333" spans="1:18">
      <c r="A333" s="131">
        <f t="shared" si="10"/>
        <v>0</v>
      </c>
      <c r="C333" s="133">
        <f t="shared" si="11"/>
        <v>0</v>
      </c>
      <c r="D333" s="143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5"/>
    </row>
    <row r="334" spans="1:18">
      <c r="A334" s="131">
        <f t="shared" si="10"/>
        <v>0</v>
      </c>
      <c r="C334" s="133">
        <f t="shared" si="11"/>
        <v>0</v>
      </c>
      <c r="D334" s="143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5"/>
    </row>
    <row r="335" spans="1:18">
      <c r="A335" s="131">
        <f t="shared" si="10"/>
        <v>0</v>
      </c>
      <c r="C335" s="133">
        <f t="shared" si="11"/>
        <v>0</v>
      </c>
      <c r="D335" s="143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5"/>
    </row>
    <row r="336" spans="1:18">
      <c r="A336" s="131">
        <f t="shared" si="10"/>
        <v>0</v>
      </c>
      <c r="C336" s="133">
        <f t="shared" si="11"/>
        <v>0</v>
      </c>
      <c r="D336" s="143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5"/>
    </row>
    <row r="337" spans="1:18">
      <c r="A337" s="131">
        <f t="shared" si="10"/>
        <v>0</v>
      </c>
      <c r="C337" s="133">
        <f t="shared" si="11"/>
        <v>0</v>
      </c>
      <c r="D337" s="143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5"/>
    </row>
    <row r="338" spans="1:18">
      <c r="A338" s="131">
        <f t="shared" si="10"/>
        <v>0</v>
      </c>
      <c r="C338" s="133">
        <f t="shared" si="11"/>
        <v>0</v>
      </c>
      <c r="D338" s="143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5"/>
    </row>
    <row r="339" spans="1:18">
      <c r="A339" s="131">
        <f t="shared" si="10"/>
        <v>0</v>
      </c>
      <c r="C339" s="133">
        <f t="shared" si="11"/>
        <v>0</v>
      </c>
      <c r="D339" s="143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5"/>
    </row>
    <row r="340" spans="1:18">
      <c r="A340" s="131">
        <f t="shared" si="10"/>
        <v>0</v>
      </c>
      <c r="C340" s="133">
        <f t="shared" si="11"/>
        <v>0</v>
      </c>
      <c r="D340" s="143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5"/>
    </row>
    <row r="341" spans="1:18">
      <c r="A341" s="131">
        <f t="shared" si="10"/>
        <v>0</v>
      </c>
      <c r="C341" s="133">
        <f t="shared" si="11"/>
        <v>0</v>
      </c>
      <c r="D341" s="143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5"/>
    </row>
    <row r="342" spans="1:18">
      <c r="A342" s="131">
        <f t="shared" si="10"/>
        <v>0</v>
      </c>
      <c r="C342" s="133">
        <f t="shared" si="11"/>
        <v>0</v>
      </c>
      <c r="D342" s="143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5"/>
    </row>
    <row r="343" spans="1:18">
      <c r="A343" s="131">
        <f t="shared" si="10"/>
        <v>0</v>
      </c>
      <c r="C343" s="133">
        <f t="shared" si="11"/>
        <v>0</v>
      </c>
      <c r="D343" s="143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5"/>
    </row>
    <row r="344" spans="1:18">
      <c r="A344" s="131">
        <f t="shared" si="10"/>
        <v>0</v>
      </c>
      <c r="C344" s="133">
        <f t="shared" si="11"/>
        <v>0</v>
      </c>
      <c r="D344" s="143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5"/>
    </row>
    <row r="345" spans="1:18">
      <c r="A345" s="131">
        <f t="shared" si="10"/>
        <v>0</v>
      </c>
      <c r="C345" s="133">
        <f t="shared" si="11"/>
        <v>0</v>
      </c>
      <c r="D345" s="143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5"/>
    </row>
    <row r="346" spans="1:18">
      <c r="A346" s="131">
        <f t="shared" si="10"/>
        <v>0</v>
      </c>
      <c r="C346" s="133">
        <f t="shared" si="11"/>
        <v>0</v>
      </c>
      <c r="D346" s="143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5"/>
    </row>
    <row r="347" spans="1:18">
      <c r="A347" s="131">
        <f t="shared" si="10"/>
        <v>0</v>
      </c>
      <c r="C347" s="133">
        <f t="shared" si="11"/>
        <v>0</v>
      </c>
      <c r="D347" s="143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5"/>
    </row>
    <row r="348" spans="1:18">
      <c r="A348" s="131">
        <f t="shared" si="10"/>
        <v>0</v>
      </c>
      <c r="C348" s="133">
        <f t="shared" si="11"/>
        <v>0</v>
      </c>
      <c r="D348" s="143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5"/>
    </row>
    <row r="349" spans="1:18">
      <c r="A349" s="131">
        <f t="shared" si="10"/>
        <v>0</v>
      </c>
      <c r="C349" s="133">
        <f t="shared" si="11"/>
        <v>0</v>
      </c>
      <c r="D349" s="143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5"/>
    </row>
    <row r="350" spans="1:18">
      <c r="A350" s="131">
        <f t="shared" si="10"/>
        <v>0</v>
      </c>
      <c r="C350" s="133">
        <f t="shared" si="11"/>
        <v>0</v>
      </c>
      <c r="D350" s="143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5"/>
    </row>
    <row r="351" spans="1:18">
      <c r="A351" s="131">
        <f t="shared" si="10"/>
        <v>0</v>
      </c>
      <c r="C351" s="133">
        <f t="shared" si="11"/>
        <v>0</v>
      </c>
      <c r="D351" s="143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5"/>
    </row>
    <row r="352" spans="1:18">
      <c r="A352" s="131">
        <f t="shared" si="10"/>
        <v>0</v>
      </c>
      <c r="C352" s="133">
        <f t="shared" si="11"/>
        <v>0</v>
      </c>
      <c r="D352" s="143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5"/>
    </row>
    <row r="353" spans="1:18">
      <c r="A353" s="131">
        <f t="shared" si="10"/>
        <v>0</v>
      </c>
      <c r="C353" s="133">
        <f t="shared" si="11"/>
        <v>0</v>
      </c>
      <c r="D353" s="143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5"/>
    </row>
    <row r="354" spans="1:18">
      <c r="A354" s="131">
        <f t="shared" si="10"/>
        <v>0</v>
      </c>
      <c r="C354" s="133">
        <f t="shared" si="11"/>
        <v>0</v>
      </c>
      <c r="D354" s="143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5"/>
    </row>
    <row r="355" spans="1:18">
      <c r="A355" s="131">
        <f t="shared" si="10"/>
        <v>0</v>
      </c>
      <c r="C355" s="133">
        <f t="shared" si="11"/>
        <v>0</v>
      </c>
      <c r="D355" s="143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5"/>
    </row>
    <row r="356" spans="1:18">
      <c r="A356" s="131">
        <f t="shared" si="10"/>
        <v>0</v>
      </c>
      <c r="C356" s="133">
        <f t="shared" si="11"/>
        <v>0</v>
      </c>
      <c r="D356" s="143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5"/>
    </row>
    <row r="357" spans="1:18">
      <c r="A357" s="131">
        <f t="shared" si="10"/>
        <v>0</v>
      </c>
      <c r="C357" s="133">
        <f t="shared" si="11"/>
        <v>0</v>
      </c>
      <c r="D357" s="143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5"/>
    </row>
    <row r="358" spans="1:18">
      <c r="A358" s="131">
        <f t="shared" si="10"/>
        <v>0</v>
      </c>
      <c r="C358" s="133">
        <f t="shared" si="11"/>
        <v>0</v>
      </c>
      <c r="D358" s="143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5"/>
    </row>
    <row r="359" spans="1:18">
      <c r="A359" s="131">
        <f t="shared" si="10"/>
        <v>0</v>
      </c>
      <c r="C359" s="133">
        <f t="shared" si="11"/>
        <v>0</v>
      </c>
      <c r="D359" s="143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5"/>
    </row>
    <row r="360" spans="1:18">
      <c r="A360" s="131">
        <f t="shared" si="10"/>
        <v>0</v>
      </c>
      <c r="C360" s="133">
        <f t="shared" si="11"/>
        <v>0</v>
      </c>
      <c r="D360" s="143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5"/>
    </row>
    <row r="361" spans="1:18">
      <c r="A361" s="131">
        <f t="shared" si="10"/>
        <v>0</v>
      </c>
      <c r="C361" s="133">
        <f t="shared" si="11"/>
        <v>0</v>
      </c>
      <c r="D361" s="143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5"/>
    </row>
    <row r="362" spans="1:18">
      <c r="A362" s="131">
        <f t="shared" si="10"/>
        <v>0</v>
      </c>
      <c r="C362" s="133">
        <f t="shared" si="11"/>
        <v>0</v>
      </c>
      <c r="D362" s="143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5"/>
    </row>
    <row r="363" spans="1:18">
      <c r="A363" s="131">
        <f t="shared" si="10"/>
        <v>0</v>
      </c>
      <c r="C363" s="133">
        <f t="shared" si="11"/>
        <v>0</v>
      </c>
      <c r="D363" s="143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5"/>
    </row>
    <row r="364" spans="1:18">
      <c r="A364" s="131">
        <f t="shared" si="10"/>
        <v>0</v>
      </c>
      <c r="C364" s="133">
        <f t="shared" si="11"/>
        <v>0</v>
      </c>
      <c r="D364" s="143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5"/>
    </row>
    <row r="365" spans="1:18">
      <c r="A365" s="131">
        <f t="shared" si="10"/>
        <v>0</v>
      </c>
      <c r="C365" s="133">
        <f t="shared" si="11"/>
        <v>0</v>
      </c>
      <c r="D365" s="143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5"/>
    </row>
    <row r="366" spans="1:18">
      <c r="A366" s="131">
        <f t="shared" si="10"/>
        <v>0</v>
      </c>
      <c r="C366" s="133">
        <f t="shared" si="11"/>
        <v>0</v>
      </c>
      <c r="D366" s="143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5"/>
    </row>
    <row r="367" spans="1:18">
      <c r="A367" s="131">
        <f t="shared" si="10"/>
        <v>0</v>
      </c>
      <c r="C367" s="133">
        <f t="shared" si="11"/>
        <v>0</v>
      </c>
      <c r="D367" s="143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5"/>
    </row>
    <row r="368" spans="1:18">
      <c r="A368" s="131">
        <f t="shared" si="10"/>
        <v>0</v>
      </c>
      <c r="C368" s="133">
        <f t="shared" si="11"/>
        <v>0</v>
      </c>
      <c r="D368" s="143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5"/>
    </row>
    <row r="369" spans="1:18">
      <c r="A369" s="131">
        <f t="shared" si="10"/>
        <v>0</v>
      </c>
      <c r="C369" s="133">
        <f t="shared" si="11"/>
        <v>0</v>
      </c>
      <c r="D369" s="143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5"/>
    </row>
    <row r="370" spans="1:18">
      <c r="A370" s="131">
        <f t="shared" si="10"/>
        <v>0</v>
      </c>
      <c r="C370" s="133">
        <f t="shared" si="11"/>
        <v>0</v>
      </c>
      <c r="D370" s="143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5"/>
    </row>
    <row r="371" spans="1:18">
      <c r="A371" s="131">
        <f t="shared" si="10"/>
        <v>0</v>
      </c>
      <c r="C371" s="133">
        <f t="shared" si="11"/>
        <v>0</v>
      </c>
      <c r="D371" s="143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5"/>
    </row>
    <row r="372" spans="1:18">
      <c r="A372" s="131">
        <f t="shared" si="10"/>
        <v>0</v>
      </c>
      <c r="C372" s="133">
        <f t="shared" si="11"/>
        <v>0</v>
      </c>
      <c r="D372" s="143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5"/>
    </row>
    <row r="373" spans="1:18">
      <c r="A373" s="131">
        <f t="shared" si="10"/>
        <v>0</v>
      </c>
      <c r="C373" s="133">
        <f t="shared" si="11"/>
        <v>0</v>
      </c>
      <c r="D373" s="143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5"/>
    </row>
    <row r="374" spans="1:18">
      <c r="A374" s="131">
        <f t="shared" si="10"/>
        <v>0</v>
      </c>
      <c r="C374" s="133">
        <f t="shared" si="11"/>
        <v>0</v>
      </c>
      <c r="D374" s="143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5"/>
    </row>
    <row r="375" spans="1:18">
      <c r="A375" s="131">
        <f t="shared" si="10"/>
        <v>0</v>
      </c>
      <c r="C375" s="133">
        <f t="shared" si="11"/>
        <v>0</v>
      </c>
      <c r="D375" s="143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5"/>
    </row>
    <row r="376" spans="1:18">
      <c r="A376" s="131">
        <f t="shared" si="10"/>
        <v>0</v>
      </c>
      <c r="C376" s="133">
        <f t="shared" si="11"/>
        <v>0</v>
      </c>
      <c r="D376" s="143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5"/>
    </row>
    <row r="377" spans="1:18">
      <c r="A377" s="131">
        <f t="shared" si="10"/>
        <v>0</v>
      </c>
      <c r="C377" s="133">
        <f t="shared" si="11"/>
        <v>0</v>
      </c>
      <c r="D377" s="143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5"/>
    </row>
    <row r="378" spans="1:18">
      <c r="A378" s="131">
        <f t="shared" si="10"/>
        <v>0</v>
      </c>
      <c r="C378" s="133">
        <f t="shared" si="11"/>
        <v>0</v>
      </c>
      <c r="D378" s="143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5"/>
    </row>
    <row r="379" spans="1:18">
      <c r="A379" s="131">
        <f t="shared" si="10"/>
        <v>0</v>
      </c>
      <c r="C379" s="133">
        <f t="shared" si="11"/>
        <v>0</v>
      </c>
      <c r="D379" s="143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5"/>
    </row>
    <row r="380" spans="1:18">
      <c r="A380" s="131">
        <f t="shared" si="10"/>
        <v>0</v>
      </c>
      <c r="C380" s="133">
        <f t="shared" si="11"/>
        <v>0</v>
      </c>
      <c r="D380" s="143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5"/>
    </row>
    <row r="381" spans="1:18">
      <c r="A381" s="131">
        <f t="shared" si="10"/>
        <v>0</v>
      </c>
      <c r="C381" s="133">
        <f t="shared" si="11"/>
        <v>0</v>
      </c>
      <c r="D381" s="143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5"/>
    </row>
    <row r="382" spans="1:18">
      <c r="A382" s="131">
        <f t="shared" si="10"/>
        <v>0</v>
      </c>
      <c r="C382" s="133">
        <f t="shared" si="11"/>
        <v>0</v>
      </c>
      <c r="D382" s="143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5"/>
    </row>
    <row r="383" spans="1:18">
      <c r="A383" s="131">
        <f t="shared" si="10"/>
        <v>0</v>
      </c>
      <c r="C383" s="133">
        <f t="shared" si="11"/>
        <v>0</v>
      </c>
      <c r="D383" s="143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5"/>
    </row>
    <row r="384" spans="1:18">
      <c r="A384" s="131">
        <f t="shared" si="10"/>
        <v>0</v>
      </c>
      <c r="C384" s="133">
        <f t="shared" si="11"/>
        <v>0</v>
      </c>
      <c r="D384" s="143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5"/>
    </row>
    <row r="385" spans="1:18">
      <c r="A385" s="131">
        <f t="shared" si="10"/>
        <v>0</v>
      </c>
      <c r="C385" s="133">
        <f t="shared" si="11"/>
        <v>0</v>
      </c>
      <c r="D385" s="143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5"/>
    </row>
    <row r="386" spans="1:18">
      <c r="A386" s="131">
        <f t="shared" si="10"/>
        <v>0</v>
      </c>
      <c r="C386" s="133">
        <f t="shared" si="11"/>
        <v>0</v>
      </c>
      <c r="D386" s="143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5"/>
    </row>
    <row r="387" spans="1:18">
      <c r="A387" s="131">
        <f t="shared" si="10"/>
        <v>0</v>
      </c>
      <c r="C387" s="133">
        <f t="shared" si="11"/>
        <v>0</v>
      </c>
      <c r="D387" s="143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5"/>
    </row>
    <row r="388" spans="1:18">
      <c r="A388" s="131">
        <f t="shared" ref="A388:A451" si="12">F388</f>
        <v>0</v>
      </c>
      <c r="C388" s="133">
        <f t="shared" ref="C388:C451" si="13">D388</f>
        <v>0</v>
      </c>
      <c r="D388" s="143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5"/>
    </row>
    <row r="389" spans="1:18">
      <c r="A389" s="131">
        <f t="shared" si="12"/>
        <v>0</v>
      </c>
      <c r="C389" s="133">
        <f t="shared" si="13"/>
        <v>0</v>
      </c>
      <c r="D389" s="143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5"/>
    </row>
    <row r="390" spans="1:18">
      <c r="A390" s="131">
        <f t="shared" si="12"/>
        <v>0</v>
      </c>
      <c r="C390" s="133">
        <f t="shared" si="13"/>
        <v>0</v>
      </c>
      <c r="D390" s="143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5"/>
    </row>
    <row r="391" spans="1:18">
      <c r="A391" s="131">
        <f t="shared" si="12"/>
        <v>0</v>
      </c>
      <c r="C391" s="133">
        <f t="shared" si="13"/>
        <v>0</v>
      </c>
      <c r="D391" s="143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5"/>
    </row>
    <row r="392" spans="1:18">
      <c r="A392" s="131">
        <f t="shared" si="12"/>
        <v>0</v>
      </c>
      <c r="C392" s="133">
        <f t="shared" si="13"/>
        <v>0</v>
      </c>
      <c r="D392" s="143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5"/>
    </row>
    <row r="393" spans="1:18">
      <c r="A393" s="131">
        <f t="shared" si="12"/>
        <v>0</v>
      </c>
      <c r="C393" s="133">
        <f t="shared" si="13"/>
        <v>0</v>
      </c>
      <c r="D393" s="143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5"/>
    </row>
    <row r="394" spans="1:18">
      <c r="A394" s="131">
        <f t="shared" si="12"/>
        <v>0</v>
      </c>
      <c r="C394" s="133">
        <f t="shared" si="13"/>
        <v>0</v>
      </c>
      <c r="D394" s="143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5"/>
    </row>
    <row r="395" spans="1:18">
      <c r="A395" s="131">
        <f t="shared" si="12"/>
        <v>0</v>
      </c>
      <c r="C395" s="133">
        <f t="shared" si="13"/>
        <v>0</v>
      </c>
      <c r="D395" s="143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5"/>
    </row>
    <row r="396" spans="1:18">
      <c r="A396" s="131">
        <f t="shared" si="12"/>
        <v>0</v>
      </c>
      <c r="C396" s="133">
        <f t="shared" si="13"/>
        <v>0</v>
      </c>
      <c r="D396" s="143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5"/>
    </row>
    <row r="397" spans="1:18">
      <c r="A397" s="131">
        <f t="shared" si="12"/>
        <v>0</v>
      </c>
      <c r="C397" s="133">
        <f t="shared" si="13"/>
        <v>0</v>
      </c>
      <c r="D397" s="143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5"/>
    </row>
    <row r="398" spans="1:18">
      <c r="A398" s="131">
        <f t="shared" si="12"/>
        <v>0</v>
      </c>
      <c r="C398" s="133">
        <f t="shared" si="13"/>
        <v>0</v>
      </c>
      <c r="D398" s="143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5"/>
    </row>
    <row r="399" spans="1:18">
      <c r="A399" s="131">
        <f t="shared" si="12"/>
        <v>0</v>
      </c>
      <c r="C399" s="133">
        <f t="shared" si="13"/>
        <v>0</v>
      </c>
      <c r="D399" s="143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5"/>
    </row>
    <row r="400" spans="1:18">
      <c r="A400" s="131">
        <f t="shared" si="12"/>
        <v>0</v>
      </c>
      <c r="C400" s="133">
        <f t="shared" si="13"/>
        <v>0</v>
      </c>
      <c r="D400" s="143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5"/>
    </row>
    <row r="401" spans="1:18">
      <c r="A401" s="131">
        <f t="shared" si="12"/>
        <v>0</v>
      </c>
      <c r="C401" s="133">
        <f t="shared" si="13"/>
        <v>0</v>
      </c>
      <c r="D401" s="143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5"/>
    </row>
    <row r="402" spans="1:18">
      <c r="A402" s="131">
        <f t="shared" si="12"/>
        <v>0</v>
      </c>
      <c r="C402" s="133">
        <f t="shared" si="13"/>
        <v>0</v>
      </c>
      <c r="D402" s="143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5"/>
    </row>
    <row r="403" spans="1:18">
      <c r="A403" s="131">
        <f t="shared" si="12"/>
        <v>0</v>
      </c>
      <c r="C403" s="133">
        <f t="shared" si="13"/>
        <v>0</v>
      </c>
      <c r="D403" s="143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5"/>
    </row>
    <row r="404" spans="1:18">
      <c r="A404" s="131">
        <f t="shared" si="12"/>
        <v>0</v>
      </c>
      <c r="C404" s="133">
        <f t="shared" si="13"/>
        <v>0</v>
      </c>
      <c r="D404" s="143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5"/>
    </row>
    <row r="405" spans="1:18">
      <c r="A405" s="131">
        <f t="shared" si="12"/>
        <v>0</v>
      </c>
      <c r="C405" s="133">
        <f t="shared" si="13"/>
        <v>0</v>
      </c>
      <c r="D405" s="143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5"/>
    </row>
    <row r="406" spans="1:18">
      <c r="A406" s="131">
        <f t="shared" si="12"/>
        <v>0</v>
      </c>
      <c r="C406" s="133">
        <f t="shared" si="13"/>
        <v>0</v>
      </c>
      <c r="D406" s="143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5"/>
    </row>
    <row r="407" spans="1:18">
      <c r="A407" s="131">
        <f t="shared" si="12"/>
        <v>0</v>
      </c>
      <c r="C407" s="133">
        <f t="shared" si="13"/>
        <v>0</v>
      </c>
      <c r="D407" s="143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5"/>
    </row>
    <row r="408" spans="1:18">
      <c r="A408" s="131">
        <f t="shared" si="12"/>
        <v>0</v>
      </c>
      <c r="C408" s="133">
        <f t="shared" si="13"/>
        <v>0</v>
      </c>
      <c r="D408" s="143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5"/>
    </row>
    <row r="409" spans="1:18">
      <c r="A409" s="131">
        <f t="shared" si="12"/>
        <v>0</v>
      </c>
      <c r="C409" s="133">
        <f t="shared" si="13"/>
        <v>0</v>
      </c>
      <c r="D409" s="143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5"/>
    </row>
    <row r="410" spans="1:18">
      <c r="A410" s="131">
        <f t="shared" si="12"/>
        <v>0</v>
      </c>
      <c r="C410" s="133">
        <f t="shared" si="13"/>
        <v>0</v>
      </c>
      <c r="D410" s="143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5"/>
    </row>
    <row r="411" spans="1:18">
      <c r="A411" s="131">
        <f t="shared" si="12"/>
        <v>0</v>
      </c>
      <c r="C411" s="133">
        <f t="shared" si="13"/>
        <v>0</v>
      </c>
      <c r="D411" s="143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5"/>
    </row>
    <row r="412" spans="1:18">
      <c r="A412" s="131">
        <f t="shared" si="12"/>
        <v>0</v>
      </c>
      <c r="C412" s="133">
        <f t="shared" si="13"/>
        <v>0</v>
      </c>
      <c r="D412" s="143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5"/>
    </row>
    <row r="413" spans="1:18">
      <c r="A413" s="131">
        <f t="shared" si="12"/>
        <v>0</v>
      </c>
      <c r="C413" s="133">
        <f t="shared" si="13"/>
        <v>0</v>
      </c>
      <c r="D413" s="143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5"/>
    </row>
    <row r="414" spans="1:18">
      <c r="A414" s="131">
        <f t="shared" si="12"/>
        <v>0</v>
      </c>
      <c r="C414" s="133">
        <f t="shared" si="13"/>
        <v>0</v>
      </c>
      <c r="D414" s="143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5"/>
    </row>
    <row r="415" spans="1:18">
      <c r="A415" s="131">
        <f t="shared" si="12"/>
        <v>0</v>
      </c>
      <c r="C415" s="133">
        <f t="shared" si="13"/>
        <v>0</v>
      </c>
      <c r="D415" s="143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5"/>
    </row>
    <row r="416" spans="1:18">
      <c r="A416" s="131">
        <f t="shared" si="12"/>
        <v>0</v>
      </c>
      <c r="C416" s="133">
        <f t="shared" si="13"/>
        <v>0</v>
      </c>
      <c r="D416" s="143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5"/>
    </row>
    <row r="417" spans="1:18">
      <c r="A417" s="131">
        <f t="shared" si="12"/>
        <v>0</v>
      </c>
      <c r="C417" s="133">
        <f t="shared" si="13"/>
        <v>0</v>
      </c>
      <c r="D417" s="143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5"/>
    </row>
    <row r="418" spans="1:18">
      <c r="A418" s="131">
        <f t="shared" si="12"/>
        <v>0</v>
      </c>
      <c r="C418" s="133">
        <f t="shared" si="13"/>
        <v>0</v>
      </c>
      <c r="D418" s="143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5"/>
    </row>
    <row r="419" spans="1:18">
      <c r="A419" s="131">
        <f t="shared" si="12"/>
        <v>0</v>
      </c>
      <c r="C419" s="133">
        <f t="shared" si="13"/>
        <v>0</v>
      </c>
      <c r="D419" s="143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5"/>
    </row>
    <row r="420" spans="1:18">
      <c r="A420" s="131">
        <f t="shared" si="12"/>
        <v>0</v>
      </c>
      <c r="C420" s="133">
        <f t="shared" si="13"/>
        <v>0</v>
      </c>
      <c r="D420" s="143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5"/>
    </row>
    <row r="421" spans="1:18">
      <c r="A421" s="131">
        <f t="shared" si="12"/>
        <v>0</v>
      </c>
      <c r="C421" s="133">
        <f t="shared" si="13"/>
        <v>0</v>
      </c>
      <c r="D421" s="143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5"/>
    </row>
    <row r="422" spans="1:18">
      <c r="A422" s="131">
        <f t="shared" si="12"/>
        <v>0</v>
      </c>
      <c r="C422" s="133">
        <f t="shared" si="13"/>
        <v>0</v>
      </c>
      <c r="D422" s="143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5"/>
    </row>
    <row r="423" spans="1:18">
      <c r="A423" s="131">
        <f t="shared" si="12"/>
        <v>0</v>
      </c>
      <c r="C423" s="133">
        <f t="shared" si="13"/>
        <v>0</v>
      </c>
      <c r="D423" s="143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5"/>
    </row>
    <row r="424" spans="1:18">
      <c r="A424" s="131">
        <f t="shared" si="12"/>
        <v>0</v>
      </c>
      <c r="C424" s="133">
        <f t="shared" si="13"/>
        <v>0</v>
      </c>
      <c r="D424" s="143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5"/>
    </row>
    <row r="425" spans="1:18">
      <c r="A425" s="131">
        <f t="shared" si="12"/>
        <v>0</v>
      </c>
      <c r="C425" s="133">
        <f t="shared" si="13"/>
        <v>0</v>
      </c>
      <c r="D425" s="143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5"/>
    </row>
    <row r="426" spans="1:18">
      <c r="A426" s="131">
        <f t="shared" si="12"/>
        <v>0</v>
      </c>
      <c r="C426" s="133">
        <f t="shared" si="13"/>
        <v>0</v>
      </c>
      <c r="D426" s="143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5"/>
    </row>
    <row r="427" spans="1:18">
      <c r="A427" s="131">
        <f t="shared" si="12"/>
        <v>0</v>
      </c>
      <c r="C427" s="133">
        <f t="shared" si="13"/>
        <v>0</v>
      </c>
      <c r="D427" s="143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5"/>
    </row>
    <row r="428" spans="1:18">
      <c r="A428" s="131">
        <f t="shared" si="12"/>
        <v>0</v>
      </c>
      <c r="C428" s="133">
        <f t="shared" si="13"/>
        <v>0</v>
      </c>
      <c r="D428" s="143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5"/>
    </row>
    <row r="429" spans="1:18">
      <c r="A429" s="131">
        <f t="shared" si="12"/>
        <v>0</v>
      </c>
      <c r="C429" s="133">
        <f t="shared" si="13"/>
        <v>0</v>
      </c>
      <c r="D429" s="143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5"/>
    </row>
    <row r="430" spans="1:18">
      <c r="A430" s="131">
        <f t="shared" si="12"/>
        <v>0</v>
      </c>
      <c r="C430" s="133">
        <f t="shared" si="13"/>
        <v>0</v>
      </c>
      <c r="D430" s="143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5"/>
    </row>
    <row r="431" spans="1:18">
      <c r="A431" s="131">
        <f t="shared" si="12"/>
        <v>0</v>
      </c>
      <c r="C431" s="133">
        <f t="shared" si="13"/>
        <v>0</v>
      </c>
      <c r="D431" s="143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5"/>
    </row>
    <row r="432" spans="1:18">
      <c r="A432" s="131">
        <f t="shared" si="12"/>
        <v>0</v>
      </c>
      <c r="C432" s="133">
        <f t="shared" si="13"/>
        <v>0</v>
      </c>
      <c r="D432" s="143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5"/>
    </row>
    <row r="433" spans="1:18">
      <c r="A433" s="131">
        <f t="shared" si="12"/>
        <v>0</v>
      </c>
      <c r="C433" s="133">
        <f t="shared" si="13"/>
        <v>0</v>
      </c>
      <c r="D433" s="143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5"/>
    </row>
    <row r="434" spans="1:18">
      <c r="A434" s="131">
        <f t="shared" si="12"/>
        <v>0</v>
      </c>
      <c r="C434" s="133">
        <f t="shared" si="13"/>
        <v>0</v>
      </c>
      <c r="D434" s="143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5"/>
    </row>
    <row r="435" spans="1:18">
      <c r="A435" s="131">
        <f t="shared" si="12"/>
        <v>0</v>
      </c>
      <c r="C435" s="133">
        <f t="shared" si="13"/>
        <v>0</v>
      </c>
      <c r="D435" s="143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5"/>
    </row>
    <row r="436" spans="1:18">
      <c r="A436" s="131">
        <f t="shared" si="12"/>
        <v>0</v>
      </c>
      <c r="C436" s="133">
        <f t="shared" si="13"/>
        <v>0</v>
      </c>
      <c r="D436" s="143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5"/>
    </row>
    <row r="437" spans="1:18">
      <c r="A437" s="131">
        <f t="shared" si="12"/>
        <v>0</v>
      </c>
      <c r="C437" s="133">
        <f t="shared" si="13"/>
        <v>0</v>
      </c>
      <c r="D437" s="143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5"/>
    </row>
    <row r="438" spans="1:18">
      <c r="A438" s="131">
        <f t="shared" si="12"/>
        <v>0</v>
      </c>
      <c r="C438" s="133">
        <f t="shared" si="13"/>
        <v>0</v>
      </c>
      <c r="D438" s="143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5"/>
    </row>
    <row r="439" spans="1:18">
      <c r="A439" s="131">
        <f t="shared" si="12"/>
        <v>0</v>
      </c>
      <c r="C439" s="133">
        <f t="shared" si="13"/>
        <v>0</v>
      </c>
      <c r="D439" s="143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5"/>
    </row>
    <row r="440" spans="1:18">
      <c r="A440" s="131">
        <f t="shared" si="12"/>
        <v>0</v>
      </c>
      <c r="C440" s="133">
        <f t="shared" si="13"/>
        <v>0</v>
      </c>
      <c r="D440" s="143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5"/>
    </row>
    <row r="441" spans="1:18">
      <c r="A441" s="131">
        <f t="shared" si="12"/>
        <v>0</v>
      </c>
      <c r="C441" s="133">
        <f t="shared" si="13"/>
        <v>0</v>
      </c>
      <c r="D441" s="143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5"/>
    </row>
    <row r="442" spans="1:18">
      <c r="A442" s="131">
        <f t="shared" si="12"/>
        <v>0</v>
      </c>
      <c r="C442" s="133">
        <f t="shared" si="13"/>
        <v>0</v>
      </c>
      <c r="D442" s="143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5"/>
    </row>
    <row r="443" spans="1:18">
      <c r="A443" s="131">
        <f t="shared" si="12"/>
        <v>0</v>
      </c>
      <c r="C443" s="133">
        <f t="shared" si="13"/>
        <v>0</v>
      </c>
      <c r="D443" s="143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5"/>
    </row>
    <row r="444" spans="1:18">
      <c r="A444" s="131">
        <f t="shared" si="12"/>
        <v>0</v>
      </c>
      <c r="C444" s="133">
        <f t="shared" si="13"/>
        <v>0</v>
      </c>
      <c r="D444" s="143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5"/>
    </row>
    <row r="445" spans="1:18">
      <c r="A445" s="131">
        <f t="shared" si="12"/>
        <v>0</v>
      </c>
      <c r="C445" s="133">
        <f t="shared" si="13"/>
        <v>0</v>
      </c>
      <c r="D445" s="143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5"/>
    </row>
    <row r="446" spans="1:18">
      <c r="A446" s="131">
        <f t="shared" si="12"/>
        <v>0</v>
      </c>
      <c r="C446" s="133">
        <f t="shared" si="13"/>
        <v>0</v>
      </c>
      <c r="D446" s="143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5"/>
    </row>
    <row r="447" spans="1:18">
      <c r="A447" s="131">
        <f t="shared" si="12"/>
        <v>0</v>
      </c>
      <c r="C447" s="133">
        <f t="shared" si="13"/>
        <v>0</v>
      </c>
      <c r="D447" s="143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5"/>
    </row>
    <row r="448" spans="1:18">
      <c r="A448" s="131">
        <f t="shared" si="12"/>
        <v>0</v>
      </c>
      <c r="C448" s="133">
        <f t="shared" si="13"/>
        <v>0</v>
      </c>
      <c r="D448" s="143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5"/>
    </row>
    <row r="449" spans="1:18">
      <c r="A449" s="131">
        <f t="shared" si="12"/>
        <v>0</v>
      </c>
      <c r="C449" s="133">
        <f t="shared" si="13"/>
        <v>0</v>
      </c>
      <c r="D449" s="143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5"/>
    </row>
    <row r="450" spans="1:18">
      <c r="A450" s="131">
        <f t="shared" si="12"/>
        <v>0</v>
      </c>
      <c r="C450" s="133">
        <f t="shared" si="13"/>
        <v>0</v>
      </c>
      <c r="D450" s="143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5"/>
    </row>
    <row r="451" spans="1:18">
      <c r="A451" s="131">
        <f t="shared" si="12"/>
        <v>0</v>
      </c>
      <c r="C451" s="133">
        <f t="shared" si="13"/>
        <v>0</v>
      </c>
      <c r="D451" s="143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5"/>
    </row>
    <row r="452" spans="1:18">
      <c r="A452" s="131">
        <f t="shared" ref="A452:A515" si="14">F452</f>
        <v>0</v>
      </c>
      <c r="C452" s="133">
        <f t="shared" ref="C452:C515" si="15">D452</f>
        <v>0</v>
      </c>
      <c r="D452" s="143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5"/>
    </row>
    <row r="453" spans="1:18">
      <c r="A453" s="131">
        <f t="shared" si="14"/>
        <v>0</v>
      </c>
      <c r="C453" s="133">
        <f t="shared" si="15"/>
        <v>0</v>
      </c>
      <c r="D453" s="143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5"/>
    </row>
    <row r="454" spans="1:18">
      <c r="A454" s="131">
        <f t="shared" si="14"/>
        <v>0</v>
      </c>
      <c r="C454" s="133">
        <f t="shared" si="15"/>
        <v>0</v>
      </c>
      <c r="D454" s="143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5"/>
    </row>
    <row r="455" spans="1:18">
      <c r="A455" s="131">
        <f t="shared" si="14"/>
        <v>0</v>
      </c>
      <c r="C455" s="133">
        <f t="shared" si="15"/>
        <v>0</v>
      </c>
      <c r="D455" s="143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5"/>
    </row>
    <row r="456" spans="1:18">
      <c r="A456" s="131">
        <f t="shared" si="14"/>
        <v>0</v>
      </c>
      <c r="C456" s="133">
        <f t="shared" si="15"/>
        <v>0</v>
      </c>
      <c r="D456" s="143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5"/>
    </row>
    <row r="457" spans="1:18">
      <c r="A457" s="131">
        <f t="shared" si="14"/>
        <v>0</v>
      </c>
      <c r="C457" s="133">
        <f t="shared" si="15"/>
        <v>0</v>
      </c>
      <c r="D457" s="143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5"/>
    </row>
    <row r="458" spans="1:18">
      <c r="A458" s="131">
        <f t="shared" si="14"/>
        <v>0</v>
      </c>
      <c r="C458" s="133">
        <f t="shared" si="15"/>
        <v>0</v>
      </c>
      <c r="D458" s="143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5"/>
    </row>
    <row r="459" spans="1:18">
      <c r="A459" s="131">
        <f t="shared" si="14"/>
        <v>0</v>
      </c>
      <c r="C459" s="133">
        <f t="shared" si="15"/>
        <v>0</v>
      </c>
      <c r="D459" s="143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5"/>
    </row>
    <row r="460" spans="1:18">
      <c r="A460" s="131">
        <f t="shared" si="14"/>
        <v>0</v>
      </c>
      <c r="C460" s="133">
        <f t="shared" si="15"/>
        <v>0</v>
      </c>
      <c r="D460" s="143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5"/>
    </row>
    <row r="461" spans="1:18">
      <c r="A461" s="131">
        <f t="shared" si="14"/>
        <v>0</v>
      </c>
      <c r="C461" s="133">
        <f t="shared" si="15"/>
        <v>0</v>
      </c>
      <c r="D461" s="143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5"/>
    </row>
    <row r="462" spans="1:18">
      <c r="A462" s="131">
        <f t="shared" si="14"/>
        <v>0</v>
      </c>
      <c r="C462" s="133">
        <f t="shared" si="15"/>
        <v>0</v>
      </c>
      <c r="D462" s="143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5"/>
    </row>
    <row r="463" spans="1:18">
      <c r="A463" s="131">
        <f t="shared" si="14"/>
        <v>0</v>
      </c>
      <c r="C463" s="133">
        <f t="shared" si="15"/>
        <v>0</v>
      </c>
      <c r="D463" s="143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5"/>
    </row>
    <row r="464" spans="1:18">
      <c r="A464" s="131">
        <f t="shared" si="14"/>
        <v>0</v>
      </c>
      <c r="C464" s="133">
        <f t="shared" si="15"/>
        <v>0</v>
      </c>
      <c r="D464" s="143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5"/>
    </row>
    <row r="465" spans="1:18">
      <c r="A465" s="131">
        <f t="shared" si="14"/>
        <v>0</v>
      </c>
      <c r="C465" s="133">
        <f t="shared" si="15"/>
        <v>0</v>
      </c>
      <c r="D465" s="143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5"/>
    </row>
    <row r="466" spans="1:18">
      <c r="A466" s="131">
        <f t="shared" si="14"/>
        <v>0</v>
      </c>
      <c r="C466" s="133">
        <f t="shared" si="15"/>
        <v>0</v>
      </c>
      <c r="D466" s="143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5"/>
    </row>
    <row r="467" spans="1:18">
      <c r="A467" s="131">
        <f t="shared" si="14"/>
        <v>0</v>
      </c>
      <c r="C467" s="133">
        <f t="shared" si="15"/>
        <v>0</v>
      </c>
      <c r="D467" s="143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5"/>
    </row>
    <row r="468" spans="1:18">
      <c r="A468" s="131">
        <f t="shared" si="14"/>
        <v>0</v>
      </c>
      <c r="C468" s="133">
        <f t="shared" si="15"/>
        <v>0</v>
      </c>
      <c r="D468" s="143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5"/>
    </row>
    <row r="469" spans="1:18">
      <c r="A469" s="131">
        <f t="shared" si="14"/>
        <v>0</v>
      </c>
      <c r="C469" s="133">
        <f t="shared" si="15"/>
        <v>0</v>
      </c>
      <c r="D469" s="143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5"/>
    </row>
    <row r="470" spans="1:18">
      <c r="A470" s="131">
        <f t="shared" si="14"/>
        <v>0</v>
      </c>
      <c r="C470" s="133">
        <f t="shared" si="15"/>
        <v>0</v>
      </c>
      <c r="D470" s="143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5"/>
    </row>
    <row r="471" spans="1:18">
      <c r="A471" s="131">
        <f t="shared" si="14"/>
        <v>0</v>
      </c>
      <c r="C471" s="133">
        <f t="shared" si="15"/>
        <v>0</v>
      </c>
      <c r="D471" s="143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5"/>
    </row>
    <row r="472" spans="1:18">
      <c r="A472" s="131">
        <f t="shared" si="14"/>
        <v>0</v>
      </c>
      <c r="C472" s="133">
        <f t="shared" si="15"/>
        <v>0</v>
      </c>
      <c r="D472" s="143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5"/>
    </row>
    <row r="473" spans="1:18">
      <c r="A473" s="131">
        <f t="shared" si="14"/>
        <v>0</v>
      </c>
      <c r="C473" s="133">
        <f t="shared" si="15"/>
        <v>0</v>
      </c>
      <c r="D473" s="143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5"/>
    </row>
    <row r="474" spans="1:18">
      <c r="A474" s="131">
        <f t="shared" si="14"/>
        <v>0</v>
      </c>
      <c r="C474" s="133">
        <f t="shared" si="15"/>
        <v>0</v>
      </c>
      <c r="D474" s="143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5"/>
    </row>
    <row r="475" spans="1:18">
      <c r="A475" s="131">
        <f t="shared" si="14"/>
        <v>0</v>
      </c>
      <c r="C475" s="133">
        <f t="shared" si="15"/>
        <v>0</v>
      </c>
      <c r="D475" s="143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5"/>
    </row>
    <row r="476" spans="1:18">
      <c r="A476" s="131">
        <f t="shared" si="14"/>
        <v>0</v>
      </c>
      <c r="C476" s="133">
        <f t="shared" si="15"/>
        <v>0</v>
      </c>
      <c r="D476" s="143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5"/>
    </row>
    <row r="477" spans="1:18">
      <c r="A477" s="131">
        <f t="shared" si="14"/>
        <v>0</v>
      </c>
      <c r="C477" s="133">
        <f t="shared" si="15"/>
        <v>0</v>
      </c>
      <c r="D477" s="143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5"/>
    </row>
    <row r="478" spans="1:18">
      <c r="A478" s="131">
        <f t="shared" si="14"/>
        <v>0</v>
      </c>
      <c r="C478" s="133">
        <f t="shared" si="15"/>
        <v>0</v>
      </c>
      <c r="D478" s="143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5"/>
    </row>
    <row r="479" spans="1:18">
      <c r="A479" s="131">
        <f t="shared" si="14"/>
        <v>0</v>
      </c>
      <c r="C479" s="133">
        <f t="shared" si="15"/>
        <v>0</v>
      </c>
      <c r="D479" s="143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5"/>
    </row>
    <row r="480" spans="1:18">
      <c r="A480" s="131">
        <f t="shared" si="14"/>
        <v>0</v>
      </c>
      <c r="C480" s="133">
        <f t="shared" si="15"/>
        <v>0</v>
      </c>
      <c r="D480" s="143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5"/>
    </row>
    <row r="481" spans="1:18">
      <c r="A481" s="131">
        <f t="shared" si="14"/>
        <v>0</v>
      </c>
      <c r="C481" s="133">
        <f t="shared" si="15"/>
        <v>0</v>
      </c>
      <c r="D481" s="143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5"/>
    </row>
    <row r="482" spans="1:18">
      <c r="A482" s="131">
        <f t="shared" si="14"/>
        <v>0</v>
      </c>
      <c r="C482" s="133">
        <f t="shared" si="15"/>
        <v>0</v>
      </c>
      <c r="D482" s="143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5"/>
    </row>
    <row r="483" spans="1:18">
      <c r="A483" s="131">
        <f t="shared" si="14"/>
        <v>0</v>
      </c>
      <c r="C483" s="133">
        <f t="shared" si="15"/>
        <v>0</v>
      </c>
      <c r="D483" s="143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5"/>
    </row>
    <row r="484" spans="1:18">
      <c r="A484" s="131">
        <f t="shared" si="14"/>
        <v>0</v>
      </c>
      <c r="C484" s="133">
        <f t="shared" si="15"/>
        <v>0</v>
      </c>
      <c r="D484" s="143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5"/>
    </row>
    <row r="485" spans="1:18">
      <c r="A485" s="131">
        <f t="shared" si="14"/>
        <v>0</v>
      </c>
      <c r="C485" s="133">
        <f t="shared" si="15"/>
        <v>0</v>
      </c>
      <c r="D485" s="143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5"/>
    </row>
    <row r="486" spans="1:18">
      <c r="A486" s="131">
        <f t="shared" si="14"/>
        <v>0</v>
      </c>
      <c r="C486" s="133">
        <f t="shared" si="15"/>
        <v>0</v>
      </c>
      <c r="D486" s="143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5"/>
    </row>
    <row r="487" spans="1:18">
      <c r="A487" s="131">
        <f t="shared" si="14"/>
        <v>0</v>
      </c>
      <c r="C487" s="133">
        <f t="shared" si="15"/>
        <v>0</v>
      </c>
      <c r="D487" s="143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5"/>
    </row>
    <row r="488" spans="1:18">
      <c r="A488" s="131">
        <f t="shared" si="14"/>
        <v>0</v>
      </c>
      <c r="C488" s="133">
        <f t="shared" si="15"/>
        <v>0</v>
      </c>
      <c r="D488" s="143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5"/>
    </row>
    <row r="489" spans="1:18">
      <c r="A489" s="131">
        <f t="shared" si="14"/>
        <v>0</v>
      </c>
      <c r="C489" s="133">
        <f t="shared" si="15"/>
        <v>0</v>
      </c>
      <c r="D489" s="143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5"/>
    </row>
    <row r="490" spans="1:18">
      <c r="A490" s="131">
        <f t="shared" si="14"/>
        <v>0</v>
      </c>
      <c r="C490" s="133">
        <f t="shared" si="15"/>
        <v>0</v>
      </c>
      <c r="D490" s="143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5"/>
    </row>
    <row r="491" spans="1:18">
      <c r="A491" s="131">
        <f t="shared" si="14"/>
        <v>0</v>
      </c>
      <c r="C491" s="133">
        <f t="shared" si="15"/>
        <v>0</v>
      </c>
      <c r="D491" s="143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5"/>
    </row>
    <row r="492" spans="1:18">
      <c r="A492" s="131">
        <f t="shared" si="14"/>
        <v>0</v>
      </c>
      <c r="C492" s="133">
        <f t="shared" si="15"/>
        <v>0</v>
      </c>
      <c r="D492" s="143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5"/>
    </row>
    <row r="493" spans="1:18">
      <c r="A493" s="131">
        <f t="shared" si="14"/>
        <v>0</v>
      </c>
      <c r="C493" s="133">
        <f t="shared" si="15"/>
        <v>0</v>
      </c>
      <c r="D493" s="143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5"/>
    </row>
    <row r="494" spans="1:18">
      <c r="A494" s="131">
        <f t="shared" si="14"/>
        <v>0</v>
      </c>
      <c r="C494" s="133">
        <f t="shared" si="15"/>
        <v>0</v>
      </c>
      <c r="D494" s="143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5"/>
    </row>
    <row r="495" spans="1:18">
      <c r="A495" s="131">
        <f t="shared" si="14"/>
        <v>0</v>
      </c>
      <c r="C495" s="133">
        <f t="shared" si="15"/>
        <v>0</v>
      </c>
      <c r="D495" s="143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5"/>
    </row>
    <row r="496" spans="1:18">
      <c r="A496" s="131">
        <f t="shared" si="14"/>
        <v>0</v>
      </c>
      <c r="C496" s="133">
        <f t="shared" si="15"/>
        <v>0</v>
      </c>
      <c r="D496" s="143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5"/>
    </row>
    <row r="497" spans="1:18">
      <c r="A497" s="131">
        <f t="shared" si="14"/>
        <v>0</v>
      </c>
      <c r="C497" s="133">
        <f t="shared" si="15"/>
        <v>0</v>
      </c>
      <c r="D497" s="143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5"/>
    </row>
    <row r="498" spans="1:18">
      <c r="A498" s="131">
        <f t="shared" si="14"/>
        <v>0</v>
      </c>
      <c r="C498" s="133">
        <f t="shared" si="15"/>
        <v>0</v>
      </c>
      <c r="D498" s="143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5"/>
    </row>
    <row r="499" spans="1:18">
      <c r="A499" s="131">
        <f t="shared" si="14"/>
        <v>0</v>
      </c>
      <c r="C499" s="133">
        <f t="shared" si="15"/>
        <v>0</v>
      </c>
      <c r="D499" s="143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5"/>
    </row>
    <row r="500" spans="1:18">
      <c r="A500" s="131">
        <f t="shared" si="14"/>
        <v>0</v>
      </c>
      <c r="C500" s="133">
        <f t="shared" si="15"/>
        <v>0</v>
      </c>
      <c r="D500" s="143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5"/>
    </row>
    <row r="501" spans="1:18">
      <c r="A501" s="131">
        <f t="shared" si="14"/>
        <v>0</v>
      </c>
      <c r="C501" s="133">
        <f t="shared" si="15"/>
        <v>0</v>
      </c>
      <c r="D501" s="143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5"/>
    </row>
    <row r="502" spans="1:18">
      <c r="A502" s="131">
        <f t="shared" si="14"/>
        <v>0</v>
      </c>
      <c r="C502" s="133">
        <f t="shared" si="15"/>
        <v>0</v>
      </c>
      <c r="D502" s="143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5"/>
    </row>
    <row r="503" spans="1:18">
      <c r="A503" s="131">
        <f t="shared" si="14"/>
        <v>0</v>
      </c>
      <c r="C503" s="133">
        <f t="shared" si="15"/>
        <v>0</v>
      </c>
      <c r="D503" s="143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5"/>
    </row>
    <row r="504" spans="1:18">
      <c r="A504" s="131">
        <f t="shared" si="14"/>
        <v>0</v>
      </c>
      <c r="C504" s="133">
        <f t="shared" si="15"/>
        <v>0</v>
      </c>
      <c r="D504" s="143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5"/>
    </row>
    <row r="505" spans="1:18">
      <c r="A505" s="131">
        <f t="shared" si="14"/>
        <v>0</v>
      </c>
      <c r="C505" s="133">
        <f t="shared" si="15"/>
        <v>0</v>
      </c>
      <c r="D505" s="143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5"/>
    </row>
    <row r="506" spans="1:18">
      <c r="A506" s="131">
        <f t="shared" si="14"/>
        <v>0</v>
      </c>
      <c r="C506" s="133">
        <f t="shared" si="15"/>
        <v>0</v>
      </c>
      <c r="D506" s="143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5"/>
    </row>
    <row r="507" spans="1:18">
      <c r="A507" s="131">
        <f t="shared" si="14"/>
        <v>0</v>
      </c>
      <c r="C507" s="133">
        <f t="shared" si="15"/>
        <v>0</v>
      </c>
      <c r="D507" s="143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5"/>
    </row>
    <row r="508" spans="1:18">
      <c r="A508" s="131">
        <f t="shared" si="14"/>
        <v>0</v>
      </c>
      <c r="C508" s="133">
        <f t="shared" si="15"/>
        <v>0</v>
      </c>
      <c r="D508" s="143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5"/>
    </row>
    <row r="509" spans="1:18">
      <c r="A509" s="131">
        <f t="shared" si="14"/>
        <v>0</v>
      </c>
      <c r="C509" s="133">
        <f t="shared" si="15"/>
        <v>0</v>
      </c>
      <c r="D509" s="143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5"/>
    </row>
    <row r="510" spans="1:18">
      <c r="A510" s="131">
        <f t="shared" si="14"/>
        <v>0</v>
      </c>
      <c r="C510" s="133">
        <f t="shared" si="15"/>
        <v>0</v>
      </c>
      <c r="D510" s="143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5"/>
    </row>
    <row r="511" spans="1:18">
      <c r="A511" s="131">
        <f t="shared" si="14"/>
        <v>0</v>
      </c>
      <c r="C511" s="133">
        <f t="shared" si="15"/>
        <v>0</v>
      </c>
      <c r="D511" s="143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5"/>
    </row>
    <row r="512" spans="1:18">
      <c r="A512" s="131">
        <f t="shared" si="14"/>
        <v>0</v>
      </c>
      <c r="C512" s="133">
        <f t="shared" si="15"/>
        <v>0</v>
      </c>
      <c r="D512" s="143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5"/>
    </row>
    <row r="513" spans="1:18">
      <c r="A513" s="131">
        <f t="shared" si="14"/>
        <v>0</v>
      </c>
      <c r="C513" s="133">
        <f t="shared" si="15"/>
        <v>0</v>
      </c>
      <c r="D513" s="143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5"/>
    </row>
    <row r="514" spans="1:18">
      <c r="A514" s="131">
        <f t="shared" si="14"/>
        <v>0</v>
      </c>
      <c r="C514" s="133">
        <f t="shared" si="15"/>
        <v>0</v>
      </c>
      <c r="D514" s="143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5"/>
    </row>
    <row r="515" spans="1:18">
      <c r="A515" s="131">
        <f t="shared" si="14"/>
        <v>0</v>
      </c>
      <c r="C515" s="133">
        <f t="shared" si="15"/>
        <v>0</v>
      </c>
      <c r="D515" s="143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5"/>
    </row>
    <row r="516" spans="1:18">
      <c r="A516" s="131">
        <f t="shared" ref="A516:A579" si="16">F516</f>
        <v>0</v>
      </c>
      <c r="C516" s="133">
        <f t="shared" ref="C516:C579" si="17">D516</f>
        <v>0</v>
      </c>
      <c r="D516" s="143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5"/>
    </row>
    <row r="517" spans="1:18">
      <c r="A517" s="131">
        <f t="shared" si="16"/>
        <v>0</v>
      </c>
      <c r="C517" s="133">
        <f t="shared" si="17"/>
        <v>0</v>
      </c>
      <c r="D517" s="143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5"/>
    </row>
    <row r="518" spans="1:18">
      <c r="A518" s="131">
        <f t="shared" si="16"/>
        <v>0</v>
      </c>
      <c r="C518" s="133">
        <f t="shared" si="17"/>
        <v>0</v>
      </c>
      <c r="D518" s="143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5"/>
    </row>
    <row r="519" spans="1:18">
      <c r="A519" s="131">
        <f t="shared" si="16"/>
        <v>0</v>
      </c>
      <c r="C519" s="133">
        <f t="shared" si="17"/>
        <v>0</v>
      </c>
      <c r="D519" s="143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5"/>
    </row>
    <row r="520" spans="1:18">
      <c r="A520" s="131">
        <f t="shared" si="16"/>
        <v>0</v>
      </c>
      <c r="C520" s="133">
        <f t="shared" si="17"/>
        <v>0</v>
      </c>
      <c r="D520" s="143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5"/>
    </row>
    <row r="521" spans="1:18">
      <c r="A521" s="131">
        <f t="shared" si="16"/>
        <v>0</v>
      </c>
      <c r="C521" s="133">
        <f t="shared" si="17"/>
        <v>0</v>
      </c>
      <c r="D521" s="143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5"/>
    </row>
    <row r="522" spans="1:18">
      <c r="A522" s="131">
        <f t="shared" si="16"/>
        <v>0</v>
      </c>
      <c r="C522" s="133">
        <f t="shared" si="17"/>
        <v>0</v>
      </c>
      <c r="D522" s="143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5"/>
    </row>
    <row r="523" spans="1:18">
      <c r="A523" s="131">
        <f t="shared" si="16"/>
        <v>0</v>
      </c>
      <c r="C523" s="133">
        <f t="shared" si="17"/>
        <v>0</v>
      </c>
      <c r="D523" s="143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5"/>
    </row>
    <row r="524" spans="1:18">
      <c r="A524" s="131">
        <f t="shared" si="16"/>
        <v>0</v>
      </c>
      <c r="C524" s="133">
        <f t="shared" si="17"/>
        <v>0</v>
      </c>
      <c r="D524" s="143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5"/>
    </row>
    <row r="525" spans="1:18">
      <c r="A525" s="131">
        <f t="shared" si="16"/>
        <v>0</v>
      </c>
      <c r="C525" s="133">
        <f t="shared" si="17"/>
        <v>0</v>
      </c>
      <c r="D525" s="143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5"/>
    </row>
    <row r="526" spans="1:18">
      <c r="A526" s="131">
        <f t="shared" si="16"/>
        <v>0</v>
      </c>
      <c r="C526" s="133">
        <f t="shared" si="17"/>
        <v>0</v>
      </c>
      <c r="D526" s="143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5"/>
    </row>
    <row r="527" spans="1:18">
      <c r="A527" s="131">
        <f t="shared" si="16"/>
        <v>0</v>
      </c>
      <c r="C527" s="133">
        <f t="shared" si="17"/>
        <v>0</v>
      </c>
      <c r="D527" s="143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5"/>
    </row>
    <row r="528" spans="1:18">
      <c r="A528" s="131">
        <f t="shared" si="16"/>
        <v>0</v>
      </c>
      <c r="C528" s="133">
        <f t="shared" si="17"/>
        <v>0</v>
      </c>
      <c r="D528" s="143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5"/>
    </row>
    <row r="529" spans="1:18">
      <c r="A529" s="131">
        <f t="shared" si="16"/>
        <v>0</v>
      </c>
      <c r="C529" s="133">
        <f t="shared" si="17"/>
        <v>0</v>
      </c>
      <c r="D529" s="143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5"/>
    </row>
    <row r="530" spans="1:18">
      <c r="A530" s="131">
        <f t="shared" si="16"/>
        <v>0</v>
      </c>
      <c r="C530" s="133">
        <f t="shared" si="17"/>
        <v>0</v>
      </c>
      <c r="D530" s="143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5"/>
    </row>
    <row r="531" spans="1:18">
      <c r="A531" s="131">
        <f t="shared" si="16"/>
        <v>0</v>
      </c>
      <c r="C531" s="133">
        <f t="shared" si="17"/>
        <v>0</v>
      </c>
      <c r="D531" s="143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5"/>
    </row>
    <row r="532" spans="1:18">
      <c r="A532" s="131">
        <f t="shared" si="16"/>
        <v>0</v>
      </c>
      <c r="C532" s="133">
        <f t="shared" si="17"/>
        <v>0</v>
      </c>
      <c r="D532" s="143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5"/>
    </row>
    <row r="533" spans="1:18">
      <c r="A533" s="131">
        <f t="shared" si="16"/>
        <v>0</v>
      </c>
      <c r="C533" s="133">
        <f t="shared" si="17"/>
        <v>0</v>
      </c>
      <c r="D533" s="143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5"/>
    </row>
    <row r="534" spans="1:18">
      <c r="A534" s="131">
        <f t="shared" si="16"/>
        <v>0</v>
      </c>
      <c r="C534" s="133">
        <f t="shared" si="17"/>
        <v>0</v>
      </c>
      <c r="D534" s="143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5"/>
    </row>
    <row r="535" spans="1:18">
      <c r="A535" s="131">
        <f t="shared" si="16"/>
        <v>0</v>
      </c>
      <c r="C535" s="133">
        <f t="shared" si="17"/>
        <v>0</v>
      </c>
      <c r="D535" s="143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5"/>
    </row>
    <row r="536" spans="1:18">
      <c r="A536" s="131">
        <f t="shared" si="16"/>
        <v>0</v>
      </c>
      <c r="C536" s="133">
        <f t="shared" si="17"/>
        <v>0</v>
      </c>
      <c r="D536" s="143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5"/>
    </row>
    <row r="537" spans="1:18">
      <c r="A537" s="131">
        <f t="shared" si="16"/>
        <v>0</v>
      </c>
      <c r="C537" s="133">
        <f t="shared" si="17"/>
        <v>0</v>
      </c>
      <c r="D537" s="143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5"/>
    </row>
    <row r="538" spans="1:18">
      <c r="A538" s="131">
        <f t="shared" si="16"/>
        <v>0</v>
      </c>
      <c r="C538" s="133">
        <f t="shared" si="17"/>
        <v>0</v>
      </c>
      <c r="D538" s="143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5"/>
    </row>
    <row r="539" spans="1:18">
      <c r="A539" s="131">
        <f t="shared" si="16"/>
        <v>0</v>
      </c>
      <c r="C539" s="133">
        <f t="shared" si="17"/>
        <v>0</v>
      </c>
      <c r="D539" s="143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5"/>
    </row>
    <row r="540" spans="1:18">
      <c r="A540" s="131">
        <f t="shared" si="16"/>
        <v>0</v>
      </c>
      <c r="C540" s="133">
        <f t="shared" si="17"/>
        <v>0</v>
      </c>
      <c r="D540" s="143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5"/>
    </row>
    <row r="541" spans="1:18">
      <c r="A541" s="131">
        <f t="shared" si="16"/>
        <v>0</v>
      </c>
      <c r="C541" s="133">
        <f t="shared" si="17"/>
        <v>0</v>
      </c>
      <c r="D541" s="143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5"/>
    </row>
    <row r="542" spans="1:18">
      <c r="A542" s="131">
        <f t="shared" si="16"/>
        <v>0</v>
      </c>
      <c r="C542" s="133">
        <f t="shared" si="17"/>
        <v>0</v>
      </c>
      <c r="D542" s="143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5"/>
    </row>
    <row r="543" spans="1:18">
      <c r="A543" s="131">
        <f t="shared" si="16"/>
        <v>0</v>
      </c>
      <c r="C543" s="133">
        <f t="shared" si="17"/>
        <v>0</v>
      </c>
      <c r="D543" s="143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5"/>
    </row>
    <row r="544" spans="1:18">
      <c r="A544" s="131">
        <f t="shared" si="16"/>
        <v>0</v>
      </c>
      <c r="C544" s="133">
        <f t="shared" si="17"/>
        <v>0</v>
      </c>
      <c r="D544" s="143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5"/>
    </row>
    <row r="545" spans="1:18">
      <c r="A545" s="131">
        <f t="shared" si="16"/>
        <v>0</v>
      </c>
      <c r="C545" s="133">
        <f t="shared" si="17"/>
        <v>0</v>
      </c>
      <c r="D545" s="143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5"/>
    </row>
    <row r="546" spans="1:18">
      <c r="A546" s="131">
        <f t="shared" si="16"/>
        <v>0</v>
      </c>
      <c r="C546" s="133">
        <f t="shared" si="17"/>
        <v>0</v>
      </c>
      <c r="D546" s="143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5"/>
    </row>
    <row r="547" spans="1:18">
      <c r="A547" s="131">
        <f t="shared" si="16"/>
        <v>0</v>
      </c>
      <c r="C547" s="133">
        <f t="shared" si="17"/>
        <v>0</v>
      </c>
      <c r="D547" s="143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5"/>
    </row>
    <row r="548" spans="1:18">
      <c r="A548" s="131">
        <f t="shared" si="16"/>
        <v>0</v>
      </c>
      <c r="C548" s="133">
        <f t="shared" si="17"/>
        <v>0</v>
      </c>
      <c r="D548" s="143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5"/>
    </row>
    <row r="549" spans="1:18">
      <c r="A549" s="131">
        <f t="shared" si="16"/>
        <v>0</v>
      </c>
      <c r="C549" s="133">
        <f t="shared" si="17"/>
        <v>0</v>
      </c>
      <c r="D549" s="143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5"/>
    </row>
    <row r="550" spans="1:18">
      <c r="A550" s="131">
        <f t="shared" si="16"/>
        <v>0</v>
      </c>
      <c r="C550" s="133">
        <f t="shared" si="17"/>
        <v>0</v>
      </c>
      <c r="D550" s="143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5"/>
    </row>
    <row r="551" spans="1:18">
      <c r="A551" s="131">
        <f t="shared" si="16"/>
        <v>0</v>
      </c>
      <c r="C551" s="133">
        <f t="shared" si="17"/>
        <v>0</v>
      </c>
      <c r="D551" s="143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5"/>
    </row>
    <row r="552" spans="1:18">
      <c r="A552" s="131">
        <f t="shared" si="16"/>
        <v>0</v>
      </c>
      <c r="C552" s="133">
        <f t="shared" si="17"/>
        <v>0</v>
      </c>
      <c r="D552" s="143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5"/>
    </row>
    <row r="553" spans="1:18">
      <c r="A553" s="131">
        <f t="shared" si="16"/>
        <v>0</v>
      </c>
      <c r="C553" s="133">
        <f t="shared" si="17"/>
        <v>0</v>
      </c>
      <c r="D553" s="143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5"/>
    </row>
    <row r="554" spans="1:18">
      <c r="A554" s="131">
        <f t="shared" si="16"/>
        <v>0</v>
      </c>
      <c r="C554" s="133">
        <f t="shared" si="17"/>
        <v>0</v>
      </c>
      <c r="D554" s="143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5"/>
    </row>
    <row r="555" spans="1:18">
      <c r="A555" s="131">
        <f t="shared" si="16"/>
        <v>0</v>
      </c>
      <c r="C555" s="133">
        <f t="shared" si="17"/>
        <v>0</v>
      </c>
      <c r="D555" s="143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5"/>
    </row>
    <row r="556" spans="1:18">
      <c r="A556" s="131">
        <f t="shared" si="16"/>
        <v>0</v>
      </c>
      <c r="C556" s="133">
        <f t="shared" si="17"/>
        <v>0</v>
      </c>
      <c r="D556" s="143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5"/>
    </row>
    <row r="557" spans="1:18">
      <c r="A557" s="131">
        <f t="shared" si="16"/>
        <v>0</v>
      </c>
      <c r="C557" s="133">
        <f t="shared" si="17"/>
        <v>0</v>
      </c>
      <c r="D557" s="143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5"/>
    </row>
    <row r="558" spans="1:18">
      <c r="A558" s="131">
        <f t="shared" si="16"/>
        <v>0</v>
      </c>
      <c r="C558" s="133">
        <f t="shared" si="17"/>
        <v>0</v>
      </c>
      <c r="D558" s="143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5"/>
    </row>
    <row r="559" spans="1:18">
      <c r="A559" s="131">
        <f t="shared" si="16"/>
        <v>0</v>
      </c>
      <c r="C559" s="133">
        <f t="shared" si="17"/>
        <v>0</v>
      </c>
      <c r="D559" s="143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5"/>
    </row>
    <row r="560" spans="1:18">
      <c r="A560" s="131">
        <f t="shared" si="16"/>
        <v>0</v>
      </c>
      <c r="C560" s="133">
        <f t="shared" si="17"/>
        <v>0</v>
      </c>
      <c r="D560" s="143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5"/>
    </row>
    <row r="561" spans="1:18">
      <c r="A561" s="131">
        <f t="shared" si="16"/>
        <v>0</v>
      </c>
      <c r="C561" s="133">
        <f t="shared" si="17"/>
        <v>0</v>
      </c>
      <c r="D561" s="143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5"/>
    </row>
    <row r="562" spans="1:18">
      <c r="A562" s="131">
        <f t="shared" si="16"/>
        <v>0</v>
      </c>
      <c r="C562" s="133">
        <f t="shared" si="17"/>
        <v>0</v>
      </c>
      <c r="D562" s="143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5"/>
    </row>
    <row r="563" spans="1:18">
      <c r="A563" s="131">
        <f t="shared" si="16"/>
        <v>0</v>
      </c>
      <c r="C563" s="133">
        <f t="shared" si="17"/>
        <v>0</v>
      </c>
      <c r="D563" s="143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5"/>
    </row>
    <row r="564" spans="1:18">
      <c r="A564" s="131">
        <f t="shared" si="16"/>
        <v>0</v>
      </c>
      <c r="C564" s="133">
        <f t="shared" si="17"/>
        <v>0</v>
      </c>
      <c r="D564" s="143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5"/>
    </row>
    <row r="565" spans="1:18">
      <c r="A565" s="131">
        <f t="shared" si="16"/>
        <v>0</v>
      </c>
      <c r="C565" s="133">
        <f t="shared" si="17"/>
        <v>0</v>
      </c>
      <c r="D565" s="143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5"/>
    </row>
    <row r="566" spans="1:18">
      <c r="A566" s="131">
        <f t="shared" si="16"/>
        <v>0</v>
      </c>
      <c r="C566" s="133">
        <f t="shared" si="17"/>
        <v>0</v>
      </c>
      <c r="D566" s="143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5"/>
    </row>
    <row r="567" spans="1:18">
      <c r="A567" s="131">
        <f t="shared" si="16"/>
        <v>0</v>
      </c>
      <c r="C567" s="133">
        <f t="shared" si="17"/>
        <v>0</v>
      </c>
      <c r="D567" s="143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5"/>
    </row>
    <row r="568" spans="1:18">
      <c r="A568" s="131">
        <f t="shared" si="16"/>
        <v>0</v>
      </c>
      <c r="C568" s="133">
        <f t="shared" si="17"/>
        <v>0</v>
      </c>
      <c r="D568" s="143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5"/>
    </row>
    <row r="569" spans="1:18">
      <c r="A569" s="131">
        <f t="shared" si="16"/>
        <v>0</v>
      </c>
      <c r="C569" s="133">
        <f t="shared" si="17"/>
        <v>0</v>
      </c>
      <c r="D569" s="143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5"/>
    </row>
    <row r="570" spans="1:18">
      <c r="A570" s="131">
        <f t="shared" si="16"/>
        <v>0</v>
      </c>
      <c r="C570" s="133">
        <f t="shared" si="17"/>
        <v>0</v>
      </c>
      <c r="D570" s="143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5"/>
    </row>
    <row r="571" spans="1:18">
      <c r="A571" s="131">
        <f t="shared" si="16"/>
        <v>0</v>
      </c>
      <c r="C571" s="133">
        <f t="shared" si="17"/>
        <v>0</v>
      </c>
      <c r="D571" s="143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5"/>
    </row>
    <row r="572" spans="1:18">
      <c r="A572" s="131">
        <f t="shared" si="16"/>
        <v>0</v>
      </c>
      <c r="C572" s="133">
        <f t="shared" si="17"/>
        <v>0</v>
      </c>
      <c r="D572" s="143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5"/>
    </row>
    <row r="573" spans="1:18">
      <c r="A573" s="131">
        <f t="shared" si="16"/>
        <v>0</v>
      </c>
      <c r="C573" s="133">
        <f t="shared" si="17"/>
        <v>0</v>
      </c>
      <c r="D573" s="143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5"/>
    </row>
    <row r="574" spans="1:18">
      <c r="A574" s="131">
        <f t="shared" si="16"/>
        <v>0</v>
      </c>
      <c r="C574" s="133">
        <f t="shared" si="17"/>
        <v>0</v>
      </c>
      <c r="D574" s="143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5"/>
    </row>
    <row r="575" spans="1:18">
      <c r="A575" s="131">
        <f t="shared" si="16"/>
        <v>0</v>
      </c>
      <c r="C575" s="133">
        <f t="shared" si="17"/>
        <v>0</v>
      </c>
      <c r="D575" s="143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5"/>
    </row>
    <row r="576" spans="1:18">
      <c r="A576" s="131">
        <f t="shared" si="16"/>
        <v>0</v>
      </c>
      <c r="C576" s="133">
        <f t="shared" si="17"/>
        <v>0</v>
      </c>
      <c r="D576" s="143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5"/>
    </row>
    <row r="577" spans="1:18">
      <c r="A577" s="131">
        <f t="shared" si="16"/>
        <v>0</v>
      </c>
      <c r="C577" s="133">
        <f t="shared" si="17"/>
        <v>0</v>
      </c>
      <c r="D577" s="143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5"/>
    </row>
    <row r="578" spans="1:18">
      <c r="A578" s="131">
        <f t="shared" si="16"/>
        <v>0</v>
      </c>
      <c r="C578" s="133">
        <f t="shared" si="17"/>
        <v>0</v>
      </c>
      <c r="D578" s="143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5"/>
    </row>
    <row r="579" spans="1:18">
      <c r="A579" s="131">
        <f t="shared" si="16"/>
        <v>0</v>
      </c>
      <c r="C579" s="133">
        <f t="shared" si="17"/>
        <v>0</v>
      </c>
      <c r="D579" s="143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5"/>
    </row>
    <row r="580" spans="1:18">
      <c r="A580" s="131">
        <f t="shared" ref="A580:A643" si="18">F580</f>
        <v>0</v>
      </c>
      <c r="C580" s="133">
        <f t="shared" ref="C580:C643" si="19">D580</f>
        <v>0</v>
      </c>
      <c r="D580" s="143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5"/>
    </row>
    <row r="581" spans="1:18">
      <c r="A581" s="131">
        <f t="shared" si="18"/>
        <v>0</v>
      </c>
      <c r="C581" s="133">
        <f t="shared" si="19"/>
        <v>0</v>
      </c>
      <c r="D581" s="143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5"/>
    </row>
    <row r="582" spans="1:18">
      <c r="A582" s="131">
        <f t="shared" si="18"/>
        <v>0</v>
      </c>
      <c r="C582" s="133">
        <f t="shared" si="19"/>
        <v>0</v>
      </c>
      <c r="D582" s="143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5"/>
    </row>
    <row r="583" spans="1:18">
      <c r="A583" s="131">
        <f t="shared" si="18"/>
        <v>0</v>
      </c>
      <c r="C583" s="133">
        <f t="shared" si="19"/>
        <v>0</v>
      </c>
      <c r="D583" s="143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5"/>
    </row>
    <row r="584" spans="1:18">
      <c r="A584" s="131">
        <f t="shared" si="18"/>
        <v>0</v>
      </c>
      <c r="C584" s="133">
        <f t="shared" si="19"/>
        <v>0</v>
      </c>
      <c r="D584" s="143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5"/>
    </row>
    <row r="585" spans="1:18">
      <c r="A585" s="131">
        <f t="shared" si="18"/>
        <v>0</v>
      </c>
      <c r="C585" s="133">
        <f t="shared" si="19"/>
        <v>0</v>
      </c>
      <c r="D585" s="143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5"/>
    </row>
    <row r="586" spans="1:18">
      <c r="A586" s="131">
        <f t="shared" si="18"/>
        <v>0</v>
      </c>
      <c r="C586" s="133">
        <f t="shared" si="19"/>
        <v>0</v>
      </c>
      <c r="D586" s="143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5"/>
    </row>
    <row r="587" spans="1:18">
      <c r="A587" s="131">
        <f t="shared" si="18"/>
        <v>0</v>
      </c>
      <c r="C587" s="133">
        <f t="shared" si="19"/>
        <v>0</v>
      </c>
      <c r="D587" s="143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5"/>
    </row>
    <row r="588" spans="1:18">
      <c r="A588" s="131">
        <f t="shared" si="18"/>
        <v>0</v>
      </c>
      <c r="C588" s="133">
        <f t="shared" si="19"/>
        <v>0</v>
      </c>
      <c r="D588" s="143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5"/>
    </row>
    <row r="589" spans="1:18">
      <c r="A589" s="131">
        <f t="shared" si="18"/>
        <v>0</v>
      </c>
      <c r="C589" s="133">
        <f t="shared" si="19"/>
        <v>0</v>
      </c>
      <c r="D589" s="143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5"/>
    </row>
    <row r="590" spans="1:18">
      <c r="A590" s="131">
        <f t="shared" si="18"/>
        <v>0</v>
      </c>
      <c r="C590" s="133">
        <f t="shared" si="19"/>
        <v>0</v>
      </c>
      <c r="D590" s="143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5"/>
    </row>
    <row r="591" spans="1:18">
      <c r="A591" s="131">
        <f t="shared" si="18"/>
        <v>0</v>
      </c>
      <c r="C591" s="133">
        <f t="shared" si="19"/>
        <v>0</v>
      </c>
      <c r="D591" s="143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5"/>
    </row>
    <row r="592" spans="1:18">
      <c r="A592" s="131">
        <f t="shared" si="18"/>
        <v>0</v>
      </c>
      <c r="C592" s="133">
        <f t="shared" si="19"/>
        <v>0</v>
      </c>
      <c r="D592" s="143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5"/>
    </row>
    <row r="593" spans="1:18">
      <c r="A593" s="131">
        <f t="shared" si="18"/>
        <v>0</v>
      </c>
      <c r="C593" s="133">
        <f t="shared" si="19"/>
        <v>0</v>
      </c>
      <c r="D593" s="143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5"/>
    </row>
    <row r="594" spans="1:18">
      <c r="A594" s="131">
        <f t="shared" si="18"/>
        <v>0</v>
      </c>
      <c r="C594" s="133">
        <f t="shared" si="19"/>
        <v>0</v>
      </c>
      <c r="D594" s="143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5"/>
    </row>
    <row r="595" spans="1:18">
      <c r="A595" s="131">
        <f t="shared" si="18"/>
        <v>0</v>
      </c>
      <c r="C595" s="133">
        <f t="shared" si="19"/>
        <v>0</v>
      </c>
      <c r="D595" s="143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5"/>
    </row>
    <row r="596" spans="1:18">
      <c r="A596" s="131">
        <f t="shared" si="18"/>
        <v>0</v>
      </c>
      <c r="C596" s="133">
        <f t="shared" si="19"/>
        <v>0</v>
      </c>
      <c r="D596" s="143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5"/>
    </row>
    <row r="597" spans="1:18">
      <c r="A597" s="131">
        <f t="shared" si="18"/>
        <v>0</v>
      </c>
      <c r="C597" s="133">
        <f t="shared" si="19"/>
        <v>0</v>
      </c>
      <c r="D597" s="143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5"/>
    </row>
    <row r="598" spans="1:18">
      <c r="A598" s="131">
        <f t="shared" si="18"/>
        <v>0</v>
      </c>
      <c r="C598" s="133">
        <f t="shared" si="19"/>
        <v>0</v>
      </c>
      <c r="D598" s="143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5"/>
    </row>
    <row r="599" spans="1:18">
      <c r="A599" s="131">
        <f t="shared" si="18"/>
        <v>0</v>
      </c>
      <c r="C599" s="133">
        <f t="shared" si="19"/>
        <v>0</v>
      </c>
      <c r="D599" s="143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5"/>
    </row>
    <row r="600" spans="1:18">
      <c r="A600" s="131">
        <f t="shared" si="18"/>
        <v>0</v>
      </c>
      <c r="C600" s="133">
        <f t="shared" si="19"/>
        <v>0</v>
      </c>
      <c r="D600" s="143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5"/>
    </row>
    <row r="601" spans="1:18">
      <c r="A601" s="131">
        <f t="shared" si="18"/>
        <v>0</v>
      </c>
      <c r="C601" s="133">
        <f t="shared" si="19"/>
        <v>0</v>
      </c>
      <c r="D601" s="143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5"/>
    </row>
    <row r="602" spans="1:18">
      <c r="A602" s="131">
        <f t="shared" si="18"/>
        <v>0</v>
      </c>
      <c r="C602" s="133">
        <f t="shared" si="19"/>
        <v>0</v>
      </c>
      <c r="D602" s="143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5"/>
    </row>
    <row r="603" spans="1:18">
      <c r="A603" s="131">
        <f t="shared" si="18"/>
        <v>0</v>
      </c>
      <c r="C603" s="133">
        <f t="shared" si="19"/>
        <v>0</v>
      </c>
      <c r="D603" s="143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5"/>
    </row>
    <row r="604" spans="1:18">
      <c r="A604" s="131">
        <f t="shared" si="18"/>
        <v>0</v>
      </c>
      <c r="C604" s="133">
        <f t="shared" si="19"/>
        <v>0</v>
      </c>
      <c r="D604" s="143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5"/>
    </row>
    <row r="605" spans="1:18">
      <c r="A605" s="131">
        <f t="shared" si="18"/>
        <v>0</v>
      </c>
      <c r="C605" s="133">
        <f t="shared" si="19"/>
        <v>0</v>
      </c>
      <c r="D605" s="143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5"/>
    </row>
    <row r="606" spans="1:18">
      <c r="A606" s="131">
        <f t="shared" si="18"/>
        <v>0</v>
      </c>
      <c r="C606" s="133">
        <f t="shared" si="19"/>
        <v>0</v>
      </c>
      <c r="D606" s="143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5"/>
    </row>
    <row r="607" spans="1:18">
      <c r="A607" s="131">
        <f t="shared" si="18"/>
        <v>0</v>
      </c>
      <c r="C607" s="133">
        <f t="shared" si="19"/>
        <v>0</v>
      </c>
      <c r="D607" s="143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5"/>
    </row>
    <row r="608" spans="1:18">
      <c r="A608" s="131">
        <f t="shared" si="18"/>
        <v>0</v>
      </c>
      <c r="C608" s="133">
        <f t="shared" si="19"/>
        <v>0</v>
      </c>
      <c r="D608" s="143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5"/>
    </row>
    <row r="609" spans="1:18">
      <c r="A609" s="131">
        <f t="shared" si="18"/>
        <v>0</v>
      </c>
      <c r="C609" s="133">
        <f t="shared" si="19"/>
        <v>0</v>
      </c>
      <c r="D609" s="143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5"/>
    </row>
    <row r="610" spans="1:18">
      <c r="A610" s="131">
        <f t="shared" si="18"/>
        <v>0</v>
      </c>
      <c r="C610" s="133">
        <f t="shared" si="19"/>
        <v>0</v>
      </c>
      <c r="D610" s="143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5"/>
    </row>
    <row r="611" spans="1:18">
      <c r="A611" s="131">
        <f t="shared" si="18"/>
        <v>0</v>
      </c>
      <c r="C611" s="133">
        <f t="shared" si="19"/>
        <v>0</v>
      </c>
      <c r="D611" s="143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5"/>
    </row>
    <row r="612" spans="1:18">
      <c r="A612" s="131">
        <f t="shared" si="18"/>
        <v>0</v>
      </c>
      <c r="C612" s="133">
        <f t="shared" si="19"/>
        <v>0</v>
      </c>
      <c r="D612" s="143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5"/>
    </row>
    <row r="613" spans="1:18">
      <c r="A613" s="131">
        <f t="shared" si="18"/>
        <v>0</v>
      </c>
      <c r="C613" s="133">
        <f t="shared" si="19"/>
        <v>0</v>
      </c>
      <c r="D613" s="143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5"/>
    </row>
    <row r="614" spans="1:18">
      <c r="A614" s="131">
        <f t="shared" si="18"/>
        <v>0</v>
      </c>
      <c r="C614" s="133">
        <f t="shared" si="19"/>
        <v>0</v>
      </c>
      <c r="D614" s="143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5"/>
    </row>
    <row r="615" spans="1:18">
      <c r="A615" s="131">
        <f t="shared" si="18"/>
        <v>0</v>
      </c>
      <c r="C615" s="133">
        <f t="shared" si="19"/>
        <v>0</v>
      </c>
      <c r="D615" s="143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5"/>
    </row>
    <row r="616" spans="1:18">
      <c r="A616" s="131">
        <f t="shared" si="18"/>
        <v>0</v>
      </c>
      <c r="C616" s="133">
        <f t="shared" si="19"/>
        <v>0</v>
      </c>
      <c r="D616" s="143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5"/>
    </row>
    <row r="617" spans="1:18">
      <c r="A617" s="131">
        <f t="shared" si="18"/>
        <v>0</v>
      </c>
      <c r="C617" s="133">
        <f t="shared" si="19"/>
        <v>0</v>
      </c>
      <c r="D617" s="143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5"/>
    </row>
    <row r="618" spans="1:18">
      <c r="A618" s="131">
        <f t="shared" si="18"/>
        <v>0</v>
      </c>
      <c r="C618" s="133">
        <f t="shared" si="19"/>
        <v>0</v>
      </c>
      <c r="D618" s="143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5"/>
    </row>
    <row r="619" spans="1:18">
      <c r="A619" s="131">
        <f t="shared" si="18"/>
        <v>0</v>
      </c>
      <c r="C619" s="133">
        <f t="shared" si="19"/>
        <v>0</v>
      </c>
      <c r="D619" s="143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5"/>
    </row>
    <row r="620" spans="1:18">
      <c r="A620" s="131">
        <f t="shared" si="18"/>
        <v>0</v>
      </c>
      <c r="C620" s="133">
        <f t="shared" si="19"/>
        <v>0</v>
      </c>
      <c r="D620" s="143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5"/>
    </row>
    <row r="621" spans="1:18">
      <c r="A621" s="131">
        <f t="shared" si="18"/>
        <v>0</v>
      </c>
      <c r="C621" s="133">
        <f t="shared" si="19"/>
        <v>0</v>
      </c>
      <c r="D621" s="143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5"/>
    </row>
    <row r="622" spans="1:18">
      <c r="A622" s="131">
        <f t="shared" si="18"/>
        <v>0</v>
      </c>
      <c r="C622" s="133">
        <f t="shared" si="19"/>
        <v>0</v>
      </c>
      <c r="D622" s="143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5"/>
    </row>
    <row r="623" spans="1:18">
      <c r="A623" s="131">
        <f t="shared" si="18"/>
        <v>0</v>
      </c>
      <c r="C623" s="133">
        <f t="shared" si="19"/>
        <v>0</v>
      </c>
      <c r="D623" s="143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5"/>
    </row>
    <row r="624" spans="1:18">
      <c r="A624" s="131">
        <f t="shared" si="18"/>
        <v>0</v>
      </c>
      <c r="C624" s="133">
        <f t="shared" si="19"/>
        <v>0</v>
      </c>
      <c r="D624" s="143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5"/>
    </row>
    <row r="625" spans="1:18">
      <c r="A625" s="131">
        <f t="shared" si="18"/>
        <v>0</v>
      </c>
      <c r="C625" s="133">
        <f t="shared" si="19"/>
        <v>0</v>
      </c>
      <c r="D625" s="143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5"/>
    </row>
    <row r="626" spans="1:18">
      <c r="A626" s="131">
        <f t="shared" si="18"/>
        <v>0</v>
      </c>
      <c r="C626" s="133">
        <f t="shared" si="19"/>
        <v>0</v>
      </c>
      <c r="D626" s="143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5"/>
    </row>
    <row r="627" spans="1:18">
      <c r="A627" s="131">
        <f t="shared" si="18"/>
        <v>0</v>
      </c>
      <c r="C627" s="133">
        <f t="shared" si="19"/>
        <v>0</v>
      </c>
      <c r="D627" s="143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5"/>
    </row>
    <row r="628" spans="1:18">
      <c r="A628" s="131">
        <f t="shared" si="18"/>
        <v>0</v>
      </c>
      <c r="C628" s="133">
        <f t="shared" si="19"/>
        <v>0</v>
      </c>
      <c r="D628" s="143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5"/>
    </row>
    <row r="629" spans="1:18">
      <c r="A629" s="131">
        <f t="shared" si="18"/>
        <v>0</v>
      </c>
      <c r="C629" s="133">
        <f t="shared" si="19"/>
        <v>0</v>
      </c>
      <c r="D629" s="143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5"/>
    </row>
    <row r="630" spans="1:18">
      <c r="A630" s="131">
        <f t="shared" si="18"/>
        <v>0</v>
      </c>
      <c r="C630" s="133">
        <f t="shared" si="19"/>
        <v>0</v>
      </c>
      <c r="D630" s="143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5"/>
    </row>
    <row r="631" spans="1:18">
      <c r="A631" s="131">
        <f t="shared" si="18"/>
        <v>0</v>
      </c>
      <c r="C631" s="133">
        <f t="shared" si="19"/>
        <v>0</v>
      </c>
      <c r="D631" s="143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5"/>
    </row>
    <row r="632" spans="1:18">
      <c r="A632" s="131">
        <f t="shared" si="18"/>
        <v>0</v>
      </c>
      <c r="C632" s="133">
        <f t="shared" si="19"/>
        <v>0</v>
      </c>
      <c r="D632" s="143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5"/>
    </row>
    <row r="633" spans="1:18">
      <c r="A633" s="131">
        <f t="shared" si="18"/>
        <v>0</v>
      </c>
      <c r="C633" s="133">
        <f t="shared" si="19"/>
        <v>0</v>
      </c>
      <c r="D633" s="143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5"/>
    </row>
    <row r="634" spans="1:18">
      <c r="A634" s="131">
        <f t="shared" si="18"/>
        <v>0</v>
      </c>
      <c r="C634" s="133">
        <f t="shared" si="19"/>
        <v>0</v>
      </c>
      <c r="D634" s="143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5"/>
    </row>
    <row r="635" spans="1:18">
      <c r="A635" s="131">
        <f t="shared" si="18"/>
        <v>0</v>
      </c>
      <c r="C635" s="133">
        <f t="shared" si="19"/>
        <v>0</v>
      </c>
      <c r="D635" s="143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5"/>
    </row>
    <row r="636" spans="1:18">
      <c r="A636" s="131">
        <f t="shared" si="18"/>
        <v>0</v>
      </c>
      <c r="C636" s="133">
        <f t="shared" si="19"/>
        <v>0</v>
      </c>
      <c r="D636" s="143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5"/>
    </row>
    <row r="637" spans="1:18">
      <c r="A637" s="131">
        <f t="shared" si="18"/>
        <v>0</v>
      </c>
      <c r="C637" s="133">
        <f t="shared" si="19"/>
        <v>0</v>
      </c>
      <c r="D637" s="143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5"/>
    </row>
    <row r="638" spans="1:18">
      <c r="A638" s="131">
        <f t="shared" si="18"/>
        <v>0</v>
      </c>
      <c r="C638" s="133">
        <f t="shared" si="19"/>
        <v>0</v>
      </c>
      <c r="D638" s="143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5"/>
    </row>
    <row r="639" spans="1:18">
      <c r="A639" s="131">
        <f t="shared" si="18"/>
        <v>0</v>
      </c>
      <c r="C639" s="133">
        <f t="shared" si="19"/>
        <v>0</v>
      </c>
      <c r="D639" s="143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5"/>
    </row>
    <row r="640" spans="1:18">
      <c r="A640" s="131">
        <f t="shared" si="18"/>
        <v>0</v>
      </c>
      <c r="C640" s="133">
        <f t="shared" si="19"/>
        <v>0</v>
      </c>
      <c r="D640" s="143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5"/>
    </row>
    <row r="641" spans="1:18">
      <c r="A641" s="131">
        <f t="shared" si="18"/>
        <v>0</v>
      </c>
      <c r="C641" s="133">
        <f t="shared" si="19"/>
        <v>0</v>
      </c>
      <c r="D641" s="143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5"/>
    </row>
    <row r="642" spans="1:18">
      <c r="A642" s="131">
        <f t="shared" si="18"/>
        <v>0</v>
      </c>
      <c r="C642" s="133">
        <f t="shared" si="19"/>
        <v>0</v>
      </c>
      <c r="D642" s="143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5"/>
    </row>
    <row r="643" spans="1:18">
      <c r="A643" s="131">
        <f t="shared" si="18"/>
        <v>0</v>
      </c>
      <c r="C643" s="133">
        <f t="shared" si="19"/>
        <v>0</v>
      </c>
      <c r="D643" s="143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5"/>
    </row>
    <row r="644" spans="1:18">
      <c r="A644" s="131">
        <f t="shared" ref="A644:A707" si="20">F644</f>
        <v>0</v>
      </c>
      <c r="C644" s="133">
        <f t="shared" ref="C644:C707" si="21">D644</f>
        <v>0</v>
      </c>
      <c r="D644" s="143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5"/>
    </row>
    <row r="645" spans="1:18">
      <c r="A645" s="131">
        <f t="shared" si="20"/>
        <v>0</v>
      </c>
      <c r="C645" s="133">
        <f t="shared" si="21"/>
        <v>0</v>
      </c>
      <c r="D645" s="143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5"/>
    </row>
    <row r="646" spans="1:18">
      <c r="A646" s="131">
        <f t="shared" si="20"/>
        <v>0</v>
      </c>
      <c r="C646" s="133">
        <f t="shared" si="21"/>
        <v>0</v>
      </c>
      <c r="D646" s="143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5"/>
    </row>
    <row r="647" spans="1:18">
      <c r="A647" s="131">
        <f t="shared" si="20"/>
        <v>0</v>
      </c>
      <c r="C647" s="133">
        <f t="shared" si="21"/>
        <v>0</v>
      </c>
      <c r="D647" s="143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5"/>
    </row>
    <row r="648" spans="1:18">
      <c r="A648" s="131">
        <f t="shared" si="20"/>
        <v>0</v>
      </c>
      <c r="C648" s="133">
        <f t="shared" si="21"/>
        <v>0</v>
      </c>
      <c r="D648" s="143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5"/>
    </row>
    <row r="649" spans="1:18">
      <c r="A649" s="131">
        <f t="shared" si="20"/>
        <v>0</v>
      </c>
      <c r="C649" s="133">
        <f t="shared" si="21"/>
        <v>0</v>
      </c>
      <c r="D649" s="143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5"/>
    </row>
    <row r="650" spans="1:18">
      <c r="A650" s="131">
        <f t="shared" si="20"/>
        <v>0</v>
      </c>
      <c r="C650" s="133">
        <f t="shared" si="21"/>
        <v>0</v>
      </c>
      <c r="D650" s="143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5"/>
    </row>
    <row r="651" spans="1:18">
      <c r="A651" s="131">
        <f t="shared" si="20"/>
        <v>0</v>
      </c>
      <c r="C651" s="133">
        <f t="shared" si="21"/>
        <v>0</v>
      </c>
      <c r="D651" s="143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5"/>
    </row>
    <row r="652" spans="1:18">
      <c r="A652" s="131">
        <f t="shared" si="20"/>
        <v>0</v>
      </c>
      <c r="C652" s="133">
        <f t="shared" si="21"/>
        <v>0</v>
      </c>
      <c r="D652" s="143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5"/>
    </row>
    <row r="653" spans="1:18">
      <c r="A653" s="131">
        <f t="shared" si="20"/>
        <v>0</v>
      </c>
      <c r="C653" s="133">
        <f t="shared" si="21"/>
        <v>0</v>
      </c>
      <c r="D653" s="143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5"/>
    </row>
    <row r="654" spans="1:18">
      <c r="A654" s="131">
        <f t="shared" si="20"/>
        <v>0</v>
      </c>
      <c r="C654" s="133">
        <f t="shared" si="21"/>
        <v>0</v>
      </c>
      <c r="D654" s="143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5"/>
    </row>
    <row r="655" spans="1:18">
      <c r="A655" s="131">
        <f t="shared" si="20"/>
        <v>0</v>
      </c>
      <c r="C655" s="133">
        <f t="shared" si="21"/>
        <v>0</v>
      </c>
      <c r="D655" s="143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5"/>
    </row>
    <row r="656" spans="1:18">
      <c r="A656" s="131">
        <f t="shared" si="20"/>
        <v>0</v>
      </c>
      <c r="C656" s="133">
        <f t="shared" si="21"/>
        <v>0</v>
      </c>
      <c r="D656" s="143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5"/>
    </row>
    <row r="657" spans="1:18">
      <c r="A657" s="131">
        <f t="shared" si="20"/>
        <v>0</v>
      </c>
      <c r="C657" s="133">
        <f t="shared" si="21"/>
        <v>0</v>
      </c>
      <c r="D657" s="143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5"/>
    </row>
    <row r="658" spans="1:18">
      <c r="A658" s="131">
        <f t="shared" si="20"/>
        <v>0</v>
      </c>
      <c r="C658" s="133">
        <f t="shared" si="21"/>
        <v>0</v>
      </c>
      <c r="D658" s="143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5"/>
    </row>
    <row r="659" spans="1:18">
      <c r="A659" s="131">
        <f t="shared" si="20"/>
        <v>0</v>
      </c>
      <c r="C659" s="133">
        <f t="shared" si="21"/>
        <v>0</v>
      </c>
      <c r="D659" s="143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5"/>
    </row>
    <row r="660" spans="1:18">
      <c r="A660" s="131">
        <f t="shared" si="20"/>
        <v>0</v>
      </c>
      <c r="C660" s="133">
        <f t="shared" si="21"/>
        <v>0</v>
      </c>
      <c r="D660" s="143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5"/>
    </row>
    <row r="661" spans="1:18">
      <c r="A661" s="131">
        <f t="shared" si="20"/>
        <v>0</v>
      </c>
      <c r="C661" s="133">
        <f t="shared" si="21"/>
        <v>0</v>
      </c>
      <c r="D661" s="143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5"/>
    </row>
    <row r="662" spans="1:18">
      <c r="A662" s="131">
        <f t="shared" si="20"/>
        <v>0</v>
      </c>
      <c r="C662" s="133">
        <f t="shared" si="21"/>
        <v>0</v>
      </c>
      <c r="D662" s="143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5"/>
    </row>
    <row r="663" spans="1:18">
      <c r="A663" s="131">
        <f t="shared" si="20"/>
        <v>0</v>
      </c>
      <c r="C663" s="133">
        <f t="shared" si="21"/>
        <v>0</v>
      </c>
      <c r="D663" s="143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5"/>
    </row>
    <row r="664" spans="1:18">
      <c r="A664" s="131">
        <f t="shared" si="20"/>
        <v>0</v>
      </c>
      <c r="C664" s="133">
        <f t="shared" si="21"/>
        <v>0</v>
      </c>
      <c r="D664" s="143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5"/>
    </row>
    <row r="665" spans="1:18">
      <c r="A665" s="131">
        <f t="shared" si="20"/>
        <v>0</v>
      </c>
      <c r="C665" s="133">
        <f t="shared" si="21"/>
        <v>0</v>
      </c>
      <c r="D665" s="143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5"/>
    </row>
    <row r="666" spans="1:18">
      <c r="A666" s="131">
        <f t="shared" si="20"/>
        <v>0</v>
      </c>
      <c r="C666" s="133">
        <f t="shared" si="21"/>
        <v>0</v>
      </c>
      <c r="D666" s="143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5"/>
    </row>
    <row r="667" spans="1:18">
      <c r="A667" s="131">
        <f t="shared" si="20"/>
        <v>0</v>
      </c>
      <c r="C667" s="133">
        <f t="shared" si="21"/>
        <v>0</v>
      </c>
      <c r="D667" s="143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5"/>
    </row>
    <row r="668" spans="1:18">
      <c r="A668" s="131">
        <f t="shared" si="20"/>
        <v>0</v>
      </c>
      <c r="C668" s="133">
        <f t="shared" si="21"/>
        <v>0</v>
      </c>
      <c r="D668" s="143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5"/>
    </row>
    <row r="669" spans="1:18">
      <c r="A669" s="131">
        <f t="shared" si="20"/>
        <v>0</v>
      </c>
      <c r="C669" s="133">
        <f t="shared" si="21"/>
        <v>0</v>
      </c>
      <c r="D669" s="143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5"/>
    </row>
    <row r="670" spans="1:18">
      <c r="A670" s="131">
        <f t="shared" si="20"/>
        <v>0</v>
      </c>
      <c r="C670" s="133">
        <f t="shared" si="21"/>
        <v>0</v>
      </c>
      <c r="D670" s="143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5"/>
    </row>
    <row r="671" spans="1:18">
      <c r="A671" s="131">
        <f t="shared" si="20"/>
        <v>0</v>
      </c>
      <c r="C671" s="133">
        <f t="shared" si="21"/>
        <v>0</v>
      </c>
      <c r="D671" s="143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5"/>
    </row>
    <row r="672" spans="1:18">
      <c r="A672" s="131">
        <f t="shared" si="20"/>
        <v>0</v>
      </c>
      <c r="C672" s="133">
        <f t="shared" si="21"/>
        <v>0</v>
      </c>
      <c r="D672" s="143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5"/>
    </row>
    <row r="673" spans="1:18">
      <c r="A673" s="131">
        <f t="shared" si="20"/>
        <v>0</v>
      </c>
      <c r="C673" s="133">
        <f t="shared" si="21"/>
        <v>0</v>
      </c>
      <c r="D673" s="143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5"/>
    </row>
    <row r="674" spans="1:18">
      <c r="A674" s="131">
        <f t="shared" si="20"/>
        <v>0</v>
      </c>
      <c r="C674" s="133">
        <f t="shared" si="21"/>
        <v>0</v>
      </c>
      <c r="D674" s="143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5"/>
    </row>
    <row r="675" spans="1:18">
      <c r="A675" s="131">
        <f t="shared" si="20"/>
        <v>0</v>
      </c>
      <c r="C675" s="133">
        <f t="shared" si="21"/>
        <v>0</v>
      </c>
      <c r="D675" s="143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5"/>
    </row>
    <row r="676" spans="1:18">
      <c r="A676" s="131">
        <f t="shared" si="20"/>
        <v>0</v>
      </c>
      <c r="C676" s="133">
        <f t="shared" si="21"/>
        <v>0</v>
      </c>
      <c r="D676" s="143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5"/>
    </row>
    <row r="677" spans="1:18">
      <c r="A677" s="131">
        <f t="shared" si="20"/>
        <v>0</v>
      </c>
      <c r="C677" s="133">
        <f t="shared" si="21"/>
        <v>0</v>
      </c>
      <c r="D677" s="143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5"/>
    </row>
    <row r="678" spans="1:18">
      <c r="A678" s="131">
        <f t="shared" si="20"/>
        <v>0</v>
      </c>
      <c r="C678" s="133">
        <f t="shared" si="21"/>
        <v>0</v>
      </c>
      <c r="D678" s="143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5"/>
    </row>
    <row r="679" spans="1:18">
      <c r="A679" s="131">
        <f t="shared" si="20"/>
        <v>0</v>
      </c>
      <c r="C679" s="133">
        <f t="shared" si="21"/>
        <v>0</v>
      </c>
      <c r="D679" s="143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5"/>
    </row>
    <row r="680" spans="1:18">
      <c r="A680" s="131">
        <f t="shared" si="20"/>
        <v>0</v>
      </c>
      <c r="C680" s="133">
        <f t="shared" si="21"/>
        <v>0</v>
      </c>
      <c r="D680" s="143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5"/>
    </row>
    <row r="681" spans="1:18">
      <c r="A681" s="131">
        <f t="shared" si="20"/>
        <v>0</v>
      </c>
      <c r="C681" s="133">
        <f t="shared" si="21"/>
        <v>0</v>
      </c>
      <c r="D681" s="143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5"/>
    </row>
    <row r="682" spans="1:18">
      <c r="A682" s="131">
        <f t="shared" si="20"/>
        <v>0</v>
      </c>
      <c r="C682" s="133">
        <f t="shared" si="21"/>
        <v>0</v>
      </c>
      <c r="D682" s="143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5"/>
    </row>
    <row r="683" spans="1:18">
      <c r="A683" s="131">
        <f t="shared" si="20"/>
        <v>0</v>
      </c>
      <c r="C683" s="133">
        <f t="shared" si="21"/>
        <v>0</v>
      </c>
      <c r="D683" s="143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5"/>
    </row>
    <row r="684" spans="1:18">
      <c r="A684" s="131">
        <f t="shared" si="20"/>
        <v>0</v>
      </c>
      <c r="C684" s="133">
        <f t="shared" si="21"/>
        <v>0</v>
      </c>
      <c r="D684" s="143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5"/>
    </row>
    <row r="685" spans="1:18">
      <c r="A685" s="131">
        <f t="shared" si="20"/>
        <v>0</v>
      </c>
      <c r="C685" s="133">
        <f t="shared" si="21"/>
        <v>0</v>
      </c>
      <c r="D685" s="143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5"/>
    </row>
    <row r="686" spans="1:18">
      <c r="A686" s="131">
        <f t="shared" si="20"/>
        <v>0</v>
      </c>
      <c r="C686" s="133">
        <f t="shared" si="21"/>
        <v>0</v>
      </c>
      <c r="D686" s="143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5"/>
    </row>
    <row r="687" spans="1:18">
      <c r="A687" s="131">
        <f t="shared" si="20"/>
        <v>0</v>
      </c>
      <c r="C687" s="133">
        <f t="shared" si="21"/>
        <v>0</v>
      </c>
      <c r="D687" s="143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5"/>
    </row>
    <row r="688" spans="1:18">
      <c r="A688" s="131">
        <f t="shared" si="20"/>
        <v>0</v>
      </c>
      <c r="C688" s="133">
        <f t="shared" si="21"/>
        <v>0</v>
      </c>
      <c r="D688" s="143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5"/>
    </row>
    <row r="689" spans="1:18">
      <c r="A689" s="131">
        <f t="shared" si="20"/>
        <v>0</v>
      </c>
      <c r="C689" s="133">
        <f t="shared" si="21"/>
        <v>0</v>
      </c>
      <c r="D689" s="143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5"/>
    </row>
    <row r="690" spans="1:18">
      <c r="A690" s="131">
        <f t="shared" si="20"/>
        <v>0</v>
      </c>
      <c r="C690" s="133">
        <f t="shared" si="21"/>
        <v>0</v>
      </c>
      <c r="D690" s="143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5"/>
    </row>
    <row r="691" spans="1:18">
      <c r="A691" s="131">
        <f t="shared" si="20"/>
        <v>0</v>
      </c>
      <c r="C691" s="133">
        <f t="shared" si="21"/>
        <v>0</v>
      </c>
      <c r="D691" s="143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5"/>
    </row>
    <row r="692" spans="1:18">
      <c r="A692" s="131">
        <f t="shared" si="20"/>
        <v>0</v>
      </c>
      <c r="C692" s="133">
        <f t="shared" si="21"/>
        <v>0</v>
      </c>
      <c r="D692" s="143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5"/>
    </row>
    <row r="693" spans="1:18">
      <c r="A693" s="131">
        <f t="shared" si="20"/>
        <v>0</v>
      </c>
      <c r="C693" s="133">
        <f t="shared" si="21"/>
        <v>0</v>
      </c>
      <c r="D693" s="143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5"/>
    </row>
    <row r="694" spans="1:18">
      <c r="A694" s="131">
        <f t="shared" si="20"/>
        <v>0</v>
      </c>
      <c r="C694" s="133">
        <f t="shared" si="21"/>
        <v>0</v>
      </c>
      <c r="D694" s="143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5"/>
    </row>
    <row r="695" spans="1:18">
      <c r="A695" s="131">
        <f t="shared" si="20"/>
        <v>0</v>
      </c>
      <c r="C695" s="133">
        <f t="shared" si="21"/>
        <v>0</v>
      </c>
      <c r="D695" s="143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5"/>
    </row>
    <row r="696" spans="1:18">
      <c r="A696" s="131">
        <f t="shared" si="20"/>
        <v>0</v>
      </c>
      <c r="C696" s="133">
        <f t="shared" si="21"/>
        <v>0</v>
      </c>
      <c r="D696" s="143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5"/>
    </row>
    <row r="697" spans="1:18">
      <c r="A697" s="131">
        <f t="shared" si="20"/>
        <v>0</v>
      </c>
      <c r="C697" s="133">
        <f t="shared" si="21"/>
        <v>0</v>
      </c>
      <c r="D697" s="143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5"/>
    </row>
    <row r="698" spans="1:18">
      <c r="A698" s="131">
        <f t="shared" si="20"/>
        <v>0</v>
      </c>
      <c r="C698" s="133">
        <f t="shared" si="21"/>
        <v>0</v>
      </c>
      <c r="D698" s="143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5"/>
    </row>
    <row r="699" spans="1:18">
      <c r="A699" s="131">
        <f t="shared" si="20"/>
        <v>0</v>
      </c>
      <c r="C699" s="133">
        <f t="shared" si="21"/>
        <v>0</v>
      </c>
      <c r="D699" s="143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5"/>
    </row>
    <row r="700" spans="1:18">
      <c r="A700" s="131">
        <f t="shared" si="20"/>
        <v>0</v>
      </c>
      <c r="C700" s="133">
        <f t="shared" si="21"/>
        <v>0</v>
      </c>
      <c r="D700" s="143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5"/>
    </row>
    <row r="701" spans="1:18">
      <c r="A701" s="131">
        <f t="shared" si="20"/>
        <v>0</v>
      </c>
      <c r="C701" s="133">
        <f t="shared" si="21"/>
        <v>0</v>
      </c>
      <c r="D701" s="143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5"/>
    </row>
    <row r="702" spans="1:18">
      <c r="A702" s="131">
        <f t="shared" si="20"/>
        <v>0</v>
      </c>
      <c r="C702" s="133">
        <f t="shared" si="21"/>
        <v>0</v>
      </c>
      <c r="D702" s="143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5"/>
    </row>
    <row r="703" spans="1:18">
      <c r="A703" s="131">
        <f t="shared" si="20"/>
        <v>0</v>
      </c>
      <c r="C703" s="133">
        <f t="shared" si="21"/>
        <v>0</v>
      </c>
      <c r="D703" s="143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5"/>
    </row>
    <row r="704" spans="1:18">
      <c r="A704" s="131">
        <f t="shared" si="20"/>
        <v>0</v>
      </c>
      <c r="C704" s="133">
        <f t="shared" si="21"/>
        <v>0</v>
      </c>
      <c r="D704" s="143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5"/>
    </row>
    <row r="705" spans="1:18">
      <c r="A705" s="131">
        <f t="shared" si="20"/>
        <v>0</v>
      </c>
      <c r="C705" s="133">
        <f t="shared" si="21"/>
        <v>0</v>
      </c>
      <c r="D705" s="143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5"/>
    </row>
    <row r="706" spans="1:18">
      <c r="A706" s="131">
        <f t="shared" si="20"/>
        <v>0</v>
      </c>
      <c r="C706" s="133">
        <f t="shared" si="21"/>
        <v>0</v>
      </c>
      <c r="D706" s="143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5"/>
    </row>
    <row r="707" spans="1:18">
      <c r="A707" s="131">
        <f t="shared" si="20"/>
        <v>0</v>
      </c>
      <c r="C707" s="133">
        <f t="shared" si="21"/>
        <v>0</v>
      </c>
      <c r="D707" s="143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5"/>
    </row>
    <row r="708" spans="1:18">
      <c r="A708" s="131">
        <f t="shared" ref="A708:A771" si="22">F708</f>
        <v>0</v>
      </c>
      <c r="C708" s="133">
        <f t="shared" ref="C708:C771" si="23">D708</f>
        <v>0</v>
      </c>
      <c r="D708" s="143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5"/>
    </row>
    <row r="709" spans="1:18">
      <c r="A709" s="131">
        <f t="shared" si="22"/>
        <v>0</v>
      </c>
      <c r="C709" s="133">
        <f t="shared" si="23"/>
        <v>0</v>
      </c>
      <c r="D709" s="143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5"/>
    </row>
    <row r="710" spans="1:18">
      <c r="A710" s="131">
        <f t="shared" si="22"/>
        <v>0</v>
      </c>
      <c r="C710" s="133">
        <f t="shared" si="23"/>
        <v>0</v>
      </c>
      <c r="D710" s="143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5"/>
    </row>
    <row r="711" spans="1:18">
      <c r="A711" s="131">
        <f t="shared" si="22"/>
        <v>0</v>
      </c>
      <c r="C711" s="133">
        <f t="shared" si="23"/>
        <v>0</v>
      </c>
      <c r="D711" s="143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5"/>
    </row>
    <row r="712" spans="1:18">
      <c r="A712" s="131">
        <f t="shared" si="22"/>
        <v>0</v>
      </c>
      <c r="C712" s="133">
        <f t="shared" si="23"/>
        <v>0</v>
      </c>
      <c r="D712" s="143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5"/>
    </row>
    <row r="713" spans="1:18">
      <c r="A713" s="131">
        <f t="shared" si="22"/>
        <v>0</v>
      </c>
      <c r="C713" s="133">
        <f t="shared" si="23"/>
        <v>0</v>
      </c>
      <c r="D713" s="143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5"/>
    </row>
    <row r="714" spans="1:18">
      <c r="A714" s="131">
        <f t="shared" si="22"/>
        <v>0</v>
      </c>
      <c r="C714" s="133">
        <f t="shared" si="23"/>
        <v>0</v>
      </c>
      <c r="D714" s="143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5"/>
    </row>
    <row r="715" spans="1:18">
      <c r="A715" s="131">
        <f t="shared" si="22"/>
        <v>0</v>
      </c>
      <c r="C715" s="133">
        <f t="shared" si="23"/>
        <v>0</v>
      </c>
      <c r="D715" s="143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5"/>
    </row>
    <row r="716" spans="1:18">
      <c r="A716" s="131">
        <f t="shared" si="22"/>
        <v>0</v>
      </c>
      <c r="C716" s="133">
        <f t="shared" si="23"/>
        <v>0</v>
      </c>
      <c r="D716" s="143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5"/>
    </row>
    <row r="717" spans="1:18">
      <c r="A717" s="131">
        <f t="shared" si="22"/>
        <v>0</v>
      </c>
      <c r="C717" s="133">
        <f t="shared" si="23"/>
        <v>0</v>
      </c>
      <c r="D717" s="143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5"/>
    </row>
    <row r="718" spans="1:18">
      <c r="A718" s="131">
        <f t="shared" si="22"/>
        <v>0</v>
      </c>
      <c r="C718" s="133">
        <f t="shared" si="23"/>
        <v>0</v>
      </c>
      <c r="D718" s="143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5"/>
    </row>
    <row r="719" spans="1:18">
      <c r="A719" s="131">
        <f t="shared" si="22"/>
        <v>0</v>
      </c>
      <c r="C719" s="133">
        <f t="shared" si="23"/>
        <v>0</v>
      </c>
      <c r="D719" s="143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5"/>
    </row>
    <row r="720" spans="1:18">
      <c r="A720" s="131">
        <f t="shared" si="22"/>
        <v>0</v>
      </c>
      <c r="C720" s="133">
        <f t="shared" si="23"/>
        <v>0</v>
      </c>
      <c r="D720" s="143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5"/>
    </row>
    <row r="721" spans="1:18">
      <c r="A721" s="131">
        <f t="shared" si="22"/>
        <v>0</v>
      </c>
      <c r="C721" s="133">
        <f t="shared" si="23"/>
        <v>0</v>
      </c>
      <c r="D721" s="143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5"/>
    </row>
    <row r="722" spans="1:18">
      <c r="A722" s="131">
        <f t="shared" si="22"/>
        <v>0</v>
      </c>
      <c r="C722" s="133">
        <f t="shared" si="23"/>
        <v>0</v>
      </c>
      <c r="D722" s="143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5"/>
    </row>
    <row r="723" spans="1:18">
      <c r="A723" s="131">
        <f t="shared" si="22"/>
        <v>0</v>
      </c>
      <c r="C723" s="133">
        <f t="shared" si="23"/>
        <v>0</v>
      </c>
      <c r="D723" s="143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5"/>
    </row>
    <row r="724" spans="1:18">
      <c r="A724" s="131">
        <f t="shared" si="22"/>
        <v>0</v>
      </c>
      <c r="C724" s="133">
        <f t="shared" si="23"/>
        <v>0</v>
      </c>
      <c r="D724" s="143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5"/>
    </row>
    <row r="725" spans="1:18">
      <c r="A725" s="131">
        <f t="shared" si="22"/>
        <v>0</v>
      </c>
      <c r="C725" s="133">
        <f t="shared" si="23"/>
        <v>0</v>
      </c>
      <c r="D725" s="143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5"/>
    </row>
    <row r="726" spans="1:18">
      <c r="A726" s="131">
        <f t="shared" si="22"/>
        <v>0</v>
      </c>
      <c r="C726" s="133">
        <f t="shared" si="23"/>
        <v>0</v>
      </c>
      <c r="D726" s="143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5"/>
    </row>
    <row r="727" spans="1:18">
      <c r="A727" s="131">
        <f t="shared" si="22"/>
        <v>0</v>
      </c>
      <c r="C727" s="133">
        <f t="shared" si="23"/>
        <v>0</v>
      </c>
      <c r="D727" s="143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5"/>
    </row>
    <row r="728" spans="1:18">
      <c r="A728" s="131">
        <f t="shared" si="22"/>
        <v>0</v>
      </c>
      <c r="C728" s="133">
        <f t="shared" si="23"/>
        <v>0</v>
      </c>
      <c r="D728" s="143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5"/>
    </row>
    <row r="729" spans="1:18">
      <c r="A729" s="131">
        <f t="shared" si="22"/>
        <v>0</v>
      </c>
      <c r="C729" s="133">
        <f t="shared" si="23"/>
        <v>0</v>
      </c>
      <c r="D729" s="143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5"/>
    </row>
    <row r="730" spans="1:18">
      <c r="A730" s="131">
        <f t="shared" si="22"/>
        <v>0</v>
      </c>
      <c r="C730" s="133">
        <f t="shared" si="23"/>
        <v>0</v>
      </c>
      <c r="D730" s="143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5"/>
    </row>
    <row r="731" spans="1:18">
      <c r="A731" s="131">
        <f t="shared" si="22"/>
        <v>0</v>
      </c>
      <c r="C731" s="133">
        <f t="shared" si="23"/>
        <v>0</v>
      </c>
      <c r="D731" s="143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5"/>
    </row>
    <row r="732" spans="1:18">
      <c r="A732" s="131">
        <f t="shared" si="22"/>
        <v>0</v>
      </c>
      <c r="C732" s="133">
        <f t="shared" si="23"/>
        <v>0</v>
      </c>
      <c r="D732" s="143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5"/>
    </row>
    <row r="733" spans="1:18">
      <c r="A733" s="131">
        <f t="shared" si="22"/>
        <v>0</v>
      </c>
      <c r="C733" s="133">
        <f t="shared" si="23"/>
        <v>0</v>
      </c>
      <c r="D733" s="143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5"/>
    </row>
    <row r="734" spans="1:18">
      <c r="A734" s="131">
        <f t="shared" si="22"/>
        <v>0</v>
      </c>
      <c r="C734" s="133">
        <f t="shared" si="23"/>
        <v>0</v>
      </c>
      <c r="D734" s="143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5"/>
    </row>
    <row r="735" spans="1:18">
      <c r="A735" s="131">
        <f t="shared" si="22"/>
        <v>0</v>
      </c>
      <c r="C735" s="133">
        <f t="shared" si="23"/>
        <v>0</v>
      </c>
      <c r="D735" s="143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5"/>
    </row>
    <row r="736" spans="1:18">
      <c r="A736" s="131">
        <f t="shared" si="22"/>
        <v>0</v>
      </c>
      <c r="C736" s="133">
        <f t="shared" si="23"/>
        <v>0</v>
      </c>
      <c r="D736" s="143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5"/>
    </row>
    <row r="737" spans="1:18">
      <c r="A737" s="131">
        <f t="shared" si="22"/>
        <v>0</v>
      </c>
      <c r="C737" s="133">
        <f t="shared" si="23"/>
        <v>0</v>
      </c>
      <c r="D737" s="143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5"/>
    </row>
    <row r="738" spans="1:18">
      <c r="A738" s="131">
        <f t="shared" si="22"/>
        <v>0</v>
      </c>
      <c r="C738" s="133">
        <f t="shared" si="23"/>
        <v>0</v>
      </c>
      <c r="D738" s="143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5"/>
    </row>
    <row r="739" spans="1:18">
      <c r="A739" s="131">
        <f t="shared" si="22"/>
        <v>0</v>
      </c>
      <c r="C739" s="133">
        <f t="shared" si="23"/>
        <v>0</v>
      </c>
      <c r="D739" s="143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5"/>
    </row>
    <row r="740" spans="1:18">
      <c r="A740" s="131">
        <f t="shared" si="22"/>
        <v>0</v>
      </c>
      <c r="C740" s="133">
        <f t="shared" si="23"/>
        <v>0</v>
      </c>
      <c r="D740" s="143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5"/>
    </row>
    <row r="741" spans="1:18">
      <c r="A741" s="131">
        <f t="shared" si="22"/>
        <v>0</v>
      </c>
      <c r="C741" s="133">
        <f t="shared" si="23"/>
        <v>0</v>
      </c>
      <c r="D741" s="143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5"/>
    </row>
    <row r="742" spans="1:18">
      <c r="A742" s="131">
        <f t="shared" si="22"/>
        <v>0</v>
      </c>
      <c r="C742" s="133">
        <f t="shared" si="23"/>
        <v>0</v>
      </c>
      <c r="D742" s="143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5"/>
    </row>
    <row r="743" spans="1:18">
      <c r="A743" s="131">
        <f t="shared" si="22"/>
        <v>0</v>
      </c>
      <c r="C743" s="133">
        <f t="shared" si="23"/>
        <v>0</v>
      </c>
      <c r="D743" s="143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5"/>
    </row>
    <row r="744" spans="1:18">
      <c r="A744" s="131">
        <f t="shared" si="22"/>
        <v>0</v>
      </c>
      <c r="C744" s="133">
        <f t="shared" si="23"/>
        <v>0</v>
      </c>
      <c r="D744" s="143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5"/>
    </row>
    <row r="745" spans="1:18">
      <c r="A745" s="131">
        <f t="shared" si="22"/>
        <v>0</v>
      </c>
      <c r="C745" s="133">
        <f t="shared" si="23"/>
        <v>0</v>
      </c>
      <c r="D745" s="143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5"/>
    </row>
    <row r="746" spans="1:18">
      <c r="A746" s="131">
        <f t="shared" si="22"/>
        <v>0</v>
      </c>
      <c r="C746" s="133">
        <f t="shared" si="23"/>
        <v>0</v>
      </c>
      <c r="D746" s="143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5"/>
    </row>
    <row r="747" spans="1:18">
      <c r="A747" s="131">
        <f t="shared" si="22"/>
        <v>0</v>
      </c>
      <c r="C747" s="133">
        <f t="shared" si="23"/>
        <v>0</v>
      </c>
      <c r="D747" s="143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5"/>
    </row>
    <row r="748" spans="1:18">
      <c r="A748" s="131">
        <f t="shared" si="22"/>
        <v>0</v>
      </c>
      <c r="C748" s="133">
        <f t="shared" si="23"/>
        <v>0</v>
      </c>
      <c r="D748" s="143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5"/>
    </row>
    <row r="749" spans="1:18">
      <c r="A749" s="131">
        <f t="shared" si="22"/>
        <v>0</v>
      </c>
      <c r="C749" s="133">
        <f t="shared" si="23"/>
        <v>0</v>
      </c>
      <c r="D749" s="143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5"/>
    </row>
    <row r="750" spans="1:18">
      <c r="A750" s="131">
        <f t="shared" si="22"/>
        <v>0</v>
      </c>
      <c r="C750" s="133">
        <f t="shared" si="23"/>
        <v>0</v>
      </c>
      <c r="D750" s="143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5"/>
    </row>
    <row r="751" spans="1:18">
      <c r="A751" s="131">
        <f t="shared" si="22"/>
        <v>0</v>
      </c>
      <c r="C751" s="133">
        <f t="shared" si="23"/>
        <v>0</v>
      </c>
      <c r="D751" s="143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5"/>
    </row>
    <row r="752" spans="1:18">
      <c r="A752" s="131">
        <f t="shared" si="22"/>
        <v>0</v>
      </c>
      <c r="C752" s="133">
        <f t="shared" si="23"/>
        <v>0</v>
      </c>
      <c r="D752" s="143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5"/>
    </row>
    <row r="753" spans="1:18">
      <c r="A753" s="131">
        <f t="shared" si="22"/>
        <v>0</v>
      </c>
      <c r="C753" s="133">
        <f t="shared" si="23"/>
        <v>0</v>
      </c>
      <c r="D753" s="143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5"/>
    </row>
    <row r="754" spans="1:18">
      <c r="A754" s="131">
        <f t="shared" si="22"/>
        <v>0</v>
      </c>
      <c r="C754" s="133">
        <f t="shared" si="23"/>
        <v>0</v>
      </c>
      <c r="D754" s="143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5"/>
    </row>
    <row r="755" spans="1:18">
      <c r="A755" s="131">
        <f t="shared" si="22"/>
        <v>0</v>
      </c>
      <c r="C755" s="133">
        <f t="shared" si="23"/>
        <v>0</v>
      </c>
      <c r="D755" s="143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5"/>
    </row>
    <row r="756" spans="1:18">
      <c r="A756" s="131">
        <f t="shared" si="22"/>
        <v>0</v>
      </c>
      <c r="C756" s="133">
        <f t="shared" si="23"/>
        <v>0</v>
      </c>
      <c r="D756" s="143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5"/>
    </row>
    <row r="757" spans="1:18">
      <c r="A757" s="131">
        <f t="shared" si="22"/>
        <v>0</v>
      </c>
      <c r="C757" s="133">
        <f t="shared" si="23"/>
        <v>0</v>
      </c>
      <c r="D757" s="143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5"/>
    </row>
    <row r="758" spans="1:18">
      <c r="A758" s="131">
        <f t="shared" si="22"/>
        <v>0</v>
      </c>
      <c r="C758" s="133">
        <f t="shared" si="23"/>
        <v>0</v>
      </c>
      <c r="D758" s="143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5"/>
    </row>
    <row r="759" spans="1:18">
      <c r="A759" s="131">
        <f t="shared" si="22"/>
        <v>0</v>
      </c>
      <c r="C759" s="133">
        <f t="shared" si="23"/>
        <v>0</v>
      </c>
      <c r="D759" s="143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5"/>
    </row>
    <row r="760" spans="1:18">
      <c r="A760" s="131">
        <f t="shared" si="22"/>
        <v>0</v>
      </c>
      <c r="C760" s="133">
        <f t="shared" si="23"/>
        <v>0</v>
      </c>
      <c r="D760" s="143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5"/>
    </row>
    <row r="761" spans="1:18">
      <c r="A761" s="131">
        <f t="shared" si="22"/>
        <v>0</v>
      </c>
      <c r="C761" s="133">
        <f t="shared" si="23"/>
        <v>0</v>
      </c>
      <c r="D761" s="143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5"/>
    </row>
    <row r="762" spans="1:18">
      <c r="A762" s="131">
        <f t="shared" si="22"/>
        <v>0</v>
      </c>
      <c r="C762" s="133">
        <f t="shared" si="23"/>
        <v>0</v>
      </c>
      <c r="D762" s="143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5"/>
    </row>
    <row r="763" spans="1:18">
      <c r="A763" s="131">
        <f t="shared" si="22"/>
        <v>0</v>
      </c>
      <c r="C763" s="133">
        <f t="shared" si="23"/>
        <v>0</v>
      </c>
      <c r="D763" s="143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5"/>
    </row>
    <row r="764" spans="1:18">
      <c r="A764" s="131">
        <f t="shared" si="22"/>
        <v>0</v>
      </c>
      <c r="C764" s="133">
        <f t="shared" si="23"/>
        <v>0</v>
      </c>
      <c r="D764" s="143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5"/>
    </row>
    <row r="765" spans="1:18">
      <c r="A765" s="131">
        <f t="shared" si="22"/>
        <v>0</v>
      </c>
      <c r="C765" s="133">
        <f t="shared" si="23"/>
        <v>0</v>
      </c>
      <c r="D765" s="143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5"/>
    </row>
    <row r="766" spans="1:18">
      <c r="A766" s="131">
        <f t="shared" si="22"/>
        <v>0</v>
      </c>
      <c r="C766" s="133">
        <f t="shared" si="23"/>
        <v>0</v>
      </c>
      <c r="D766" s="143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5"/>
    </row>
    <row r="767" spans="1:18">
      <c r="A767" s="131">
        <f t="shared" si="22"/>
        <v>0</v>
      </c>
      <c r="C767" s="133">
        <f t="shared" si="23"/>
        <v>0</v>
      </c>
      <c r="D767" s="143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5"/>
    </row>
    <row r="768" spans="1:18">
      <c r="A768" s="131">
        <f t="shared" si="22"/>
        <v>0</v>
      </c>
      <c r="C768" s="133">
        <f t="shared" si="23"/>
        <v>0</v>
      </c>
      <c r="D768" s="143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5"/>
    </row>
    <row r="769" spans="1:18">
      <c r="A769" s="131">
        <f t="shared" si="22"/>
        <v>0</v>
      </c>
      <c r="C769" s="133">
        <f t="shared" si="23"/>
        <v>0</v>
      </c>
      <c r="D769" s="143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5"/>
    </row>
    <row r="770" spans="1:18">
      <c r="A770" s="131">
        <f t="shared" si="22"/>
        <v>0</v>
      </c>
      <c r="C770" s="133">
        <f t="shared" si="23"/>
        <v>0</v>
      </c>
      <c r="D770" s="143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5"/>
    </row>
    <row r="771" spans="1:18">
      <c r="A771" s="131">
        <f t="shared" si="22"/>
        <v>0</v>
      </c>
      <c r="C771" s="133">
        <f t="shared" si="23"/>
        <v>0</v>
      </c>
      <c r="D771" s="143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5"/>
    </row>
    <row r="772" spans="1:18">
      <c r="A772" s="131">
        <f t="shared" ref="A772:A835" si="24">F772</f>
        <v>0</v>
      </c>
      <c r="C772" s="133">
        <f t="shared" ref="C772:C835" si="25">D772</f>
        <v>0</v>
      </c>
      <c r="D772" s="143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5"/>
    </row>
    <row r="773" spans="1:18">
      <c r="A773" s="131">
        <f t="shared" si="24"/>
        <v>0</v>
      </c>
      <c r="C773" s="133">
        <f t="shared" si="25"/>
        <v>0</v>
      </c>
      <c r="D773" s="143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5"/>
    </row>
    <row r="774" spans="1:18">
      <c r="A774" s="131">
        <f t="shared" si="24"/>
        <v>0</v>
      </c>
      <c r="C774" s="133">
        <f t="shared" si="25"/>
        <v>0</v>
      </c>
      <c r="D774" s="143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5"/>
    </row>
    <row r="775" spans="1:18">
      <c r="A775" s="131">
        <f t="shared" si="24"/>
        <v>0</v>
      </c>
      <c r="C775" s="133">
        <f t="shared" si="25"/>
        <v>0</v>
      </c>
      <c r="D775" s="143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5"/>
    </row>
    <row r="776" spans="1:18">
      <c r="A776" s="131">
        <f t="shared" si="24"/>
        <v>0</v>
      </c>
      <c r="C776" s="133">
        <f t="shared" si="25"/>
        <v>0</v>
      </c>
      <c r="D776" s="143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5"/>
    </row>
    <row r="777" spans="1:18">
      <c r="A777" s="131">
        <f t="shared" si="24"/>
        <v>0</v>
      </c>
      <c r="C777" s="133">
        <f t="shared" si="25"/>
        <v>0</v>
      </c>
      <c r="D777" s="143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5"/>
    </row>
    <row r="778" spans="1:18">
      <c r="A778" s="131">
        <f t="shared" si="24"/>
        <v>0</v>
      </c>
      <c r="C778" s="133">
        <f t="shared" si="25"/>
        <v>0</v>
      </c>
      <c r="D778" s="143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5"/>
    </row>
    <row r="779" spans="1:18">
      <c r="A779" s="131">
        <f t="shared" si="24"/>
        <v>0</v>
      </c>
      <c r="C779" s="133">
        <f t="shared" si="25"/>
        <v>0</v>
      </c>
      <c r="D779" s="143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5"/>
    </row>
    <row r="780" spans="1:18">
      <c r="A780" s="131">
        <f t="shared" si="24"/>
        <v>0</v>
      </c>
      <c r="C780" s="133">
        <f t="shared" si="25"/>
        <v>0</v>
      </c>
      <c r="D780" s="143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5"/>
    </row>
    <row r="781" spans="1:18">
      <c r="A781" s="131">
        <f t="shared" si="24"/>
        <v>0</v>
      </c>
      <c r="C781" s="133">
        <f t="shared" si="25"/>
        <v>0</v>
      </c>
      <c r="D781" s="143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5"/>
    </row>
    <row r="782" spans="1:18">
      <c r="A782" s="131">
        <f t="shared" si="24"/>
        <v>0</v>
      </c>
      <c r="C782" s="133">
        <f t="shared" si="25"/>
        <v>0</v>
      </c>
      <c r="D782" s="143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5"/>
    </row>
    <row r="783" spans="1:18">
      <c r="A783" s="131">
        <f t="shared" si="24"/>
        <v>0</v>
      </c>
      <c r="C783" s="133">
        <f t="shared" si="25"/>
        <v>0</v>
      </c>
      <c r="D783" s="143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5"/>
    </row>
    <row r="784" spans="1:18">
      <c r="A784" s="131">
        <f t="shared" si="24"/>
        <v>0</v>
      </c>
      <c r="C784" s="133">
        <f t="shared" si="25"/>
        <v>0</v>
      </c>
      <c r="D784" s="143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5"/>
    </row>
    <row r="785" spans="1:18">
      <c r="A785" s="131">
        <f t="shared" si="24"/>
        <v>0</v>
      </c>
      <c r="C785" s="133">
        <f t="shared" si="25"/>
        <v>0</v>
      </c>
      <c r="D785" s="143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5"/>
    </row>
    <row r="786" spans="1:18">
      <c r="A786" s="131">
        <f t="shared" si="24"/>
        <v>0</v>
      </c>
      <c r="C786" s="133">
        <f t="shared" si="25"/>
        <v>0</v>
      </c>
      <c r="D786" s="143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5"/>
    </row>
    <row r="787" spans="1:18">
      <c r="A787" s="131">
        <f t="shared" si="24"/>
        <v>0</v>
      </c>
      <c r="C787" s="133">
        <f t="shared" si="25"/>
        <v>0</v>
      </c>
      <c r="D787" s="143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5"/>
    </row>
    <row r="788" spans="1:18">
      <c r="A788" s="131">
        <f t="shared" si="24"/>
        <v>0</v>
      </c>
      <c r="C788" s="133">
        <f t="shared" si="25"/>
        <v>0</v>
      </c>
      <c r="D788" s="143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5"/>
    </row>
    <row r="789" spans="1:18">
      <c r="A789" s="131">
        <f t="shared" si="24"/>
        <v>0</v>
      </c>
      <c r="C789" s="133">
        <f t="shared" si="25"/>
        <v>0</v>
      </c>
      <c r="D789" s="143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5"/>
    </row>
    <row r="790" spans="1:18">
      <c r="A790" s="131">
        <f t="shared" si="24"/>
        <v>0</v>
      </c>
      <c r="C790" s="133">
        <f t="shared" si="25"/>
        <v>0</v>
      </c>
      <c r="D790" s="143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5"/>
    </row>
    <row r="791" spans="1:18">
      <c r="A791" s="131">
        <f t="shared" si="24"/>
        <v>0</v>
      </c>
      <c r="C791" s="133">
        <f t="shared" si="25"/>
        <v>0</v>
      </c>
      <c r="D791" s="143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5"/>
    </row>
    <row r="792" spans="1:18">
      <c r="A792" s="131">
        <f t="shared" si="24"/>
        <v>0</v>
      </c>
      <c r="C792" s="133">
        <f t="shared" si="25"/>
        <v>0</v>
      </c>
      <c r="D792" s="143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5"/>
    </row>
    <row r="793" spans="1:18">
      <c r="A793" s="131">
        <f t="shared" si="24"/>
        <v>0</v>
      </c>
      <c r="C793" s="133">
        <f t="shared" si="25"/>
        <v>0</v>
      </c>
      <c r="D793" s="143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5"/>
    </row>
    <row r="794" spans="1:18">
      <c r="A794" s="131">
        <f t="shared" si="24"/>
        <v>0</v>
      </c>
      <c r="C794" s="133">
        <f t="shared" si="25"/>
        <v>0</v>
      </c>
      <c r="D794" s="143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5"/>
    </row>
    <row r="795" spans="1:18">
      <c r="A795" s="131">
        <f t="shared" si="24"/>
        <v>0</v>
      </c>
      <c r="C795" s="133">
        <f t="shared" si="25"/>
        <v>0</v>
      </c>
      <c r="D795" s="143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5"/>
    </row>
    <row r="796" spans="1:18">
      <c r="A796" s="131">
        <f t="shared" si="24"/>
        <v>0</v>
      </c>
      <c r="C796" s="133">
        <f t="shared" si="25"/>
        <v>0</v>
      </c>
      <c r="D796" s="143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5"/>
    </row>
    <row r="797" spans="1:18">
      <c r="A797" s="131">
        <f t="shared" si="24"/>
        <v>0</v>
      </c>
      <c r="C797" s="133">
        <f t="shared" si="25"/>
        <v>0</v>
      </c>
      <c r="D797" s="143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5"/>
    </row>
    <row r="798" spans="1:18">
      <c r="A798" s="131">
        <f t="shared" si="24"/>
        <v>0</v>
      </c>
      <c r="C798" s="133">
        <f t="shared" si="25"/>
        <v>0</v>
      </c>
      <c r="D798" s="143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5"/>
    </row>
    <row r="799" spans="1:18">
      <c r="A799" s="131">
        <f t="shared" si="24"/>
        <v>0</v>
      </c>
      <c r="C799" s="133">
        <f t="shared" si="25"/>
        <v>0</v>
      </c>
      <c r="D799" s="143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5"/>
    </row>
    <row r="800" spans="1:18">
      <c r="A800" s="131">
        <f t="shared" si="24"/>
        <v>0</v>
      </c>
      <c r="C800" s="133">
        <f t="shared" si="25"/>
        <v>0</v>
      </c>
      <c r="D800" s="143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5"/>
    </row>
    <row r="801" spans="1:18">
      <c r="A801" s="131">
        <f t="shared" si="24"/>
        <v>0</v>
      </c>
      <c r="C801" s="133">
        <f t="shared" si="25"/>
        <v>0</v>
      </c>
      <c r="D801" s="143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5"/>
    </row>
    <row r="802" spans="1:18">
      <c r="A802" s="131">
        <f t="shared" si="24"/>
        <v>0</v>
      </c>
      <c r="C802" s="133">
        <f t="shared" si="25"/>
        <v>0</v>
      </c>
      <c r="D802" s="143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5"/>
    </row>
    <row r="803" spans="1:18">
      <c r="A803" s="131">
        <f t="shared" si="24"/>
        <v>0</v>
      </c>
      <c r="C803" s="133">
        <f t="shared" si="25"/>
        <v>0</v>
      </c>
      <c r="D803" s="143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5"/>
    </row>
    <row r="804" spans="1:18">
      <c r="A804" s="131">
        <f t="shared" si="24"/>
        <v>0</v>
      </c>
      <c r="C804" s="133">
        <f t="shared" si="25"/>
        <v>0</v>
      </c>
      <c r="D804" s="143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5"/>
    </row>
    <row r="805" spans="1:18">
      <c r="A805" s="131">
        <f t="shared" si="24"/>
        <v>0</v>
      </c>
      <c r="C805" s="133">
        <f t="shared" si="25"/>
        <v>0</v>
      </c>
      <c r="D805" s="143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5"/>
    </row>
    <row r="806" spans="1:18">
      <c r="A806" s="131">
        <f t="shared" si="24"/>
        <v>0</v>
      </c>
      <c r="C806" s="133">
        <f t="shared" si="25"/>
        <v>0</v>
      </c>
      <c r="D806" s="143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5"/>
    </row>
    <row r="807" spans="1:18">
      <c r="A807" s="131">
        <f t="shared" si="24"/>
        <v>0</v>
      </c>
      <c r="C807" s="133">
        <f t="shared" si="25"/>
        <v>0</v>
      </c>
      <c r="D807" s="143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5"/>
    </row>
    <row r="808" spans="1:18">
      <c r="A808" s="131">
        <f t="shared" si="24"/>
        <v>0</v>
      </c>
      <c r="C808" s="133">
        <f t="shared" si="25"/>
        <v>0</v>
      </c>
      <c r="D808" s="143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5"/>
    </row>
    <row r="809" spans="1:18">
      <c r="A809" s="131">
        <f t="shared" si="24"/>
        <v>0</v>
      </c>
      <c r="C809" s="133">
        <f t="shared" si="25"/>
        <v>0</v>
      </c>
      <c r="D809" s="143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5"/>
    </row>
    <row r="810" spans="1:18">
      <c r="A810" s="131">
        <f t="shared" si="24"/>
        <v>0</v>
      </c>
      <c r="C810" s="133">
        <f t="shared" si="25"/>
        <v>0</v>
      </c>
      <c r="D810" s="143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5"/>
    </row>
    <row r="811" spans="1:18">
      <c r="A811" s="131">
        <f t="shared" si="24"/>
        <v>0</v>
      </c>
      <c r="C811" s="133">
        <f t="shared" si="25"/>
        <v>0</v>
      </c>
      <c r="D811" s="143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5"/>
    </row>
    <row r="812" spans="1:18">
      <c r="A812" s="131">
        <f t="shared" si="24"/>
        <v>0</v>
      </c>
      <c r="C812" s="133">
        <f t="shared" si="25"/>
        <v>0</v>
      </c>
      <c r="D812" s="143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5"/>
    </row>
    <row r="813" spans="1:18">
      <c r="A813" s="131">
        <f t="shared" si="24"/>
        <v>0</v>
      </c>
      <c r="C813" s="133">
        <f t="shared" si="25"/>
        <v>0</v>
      </c>
      <c r="D813" s="143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5"/>
    </row>
    <row r="814" spans="1:18">
      <c r="A814" s="131">
        <f t="shared" si="24"/>
        <v>0</v>
      </c>
      <c r="C814" s="133">
        <f t="shared" si="25"/>
        <v>0</v>
      </c>
      <c r="D814" s="143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5"/>
    </row>
    <row r="815" spans="1:18">
      <c r="A815" s="131">
        <f t="shared" si="24"/>
        <v>0</v>
      </c>
      <c r="C815" s="133">
        <f t="shared" si="25"/>
        <v>0</v>
      </c>
      <c r="D815" s="143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5"/>
    </row>
    <row r="816" spans="1:18">
      <c r="A816" s="131">
        <f t="shared" si="24"/>
        <v>0</v>
      </c>
      <c r="C816" s="133">
        <f t="shared" si="25"/>
        <v>0</v>
      </c>
      <c r="D816" s="143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5"/>
    </row>
    <row r="817" spans="1:18">
      <c r="A817" s="131">
        <f t="shared" si="24"/>
        <v>0</v>
      </c>
      <c r="C817" s="133">
        <f t="shared" si="25"/>
        <v>0</v>
      </c>
      <c r="D817" s="143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5"/>
    </row>
    <row r="818" spans="1:18">
      <c r="A818" s="131">
        <f t="shared" si="24"/>
        <v>0</v>
      </c>
      <c r="C818" s="133">
        <f t="shared" si="25"/>
        <v>0</v>
      </c>
      <c r="D818" s="143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5"/>
    </row>
    <row r="819" spans="1:18">
      <c r="A819" s="131">
        <f t="shared" si="24"/>
        <v>0</v>
      </c>
      <c r="C819" s="133">
        <f t="shared" si="25"/>
        <v>0</v>
      </c>
      <c r="D819" s="143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5"/>
    </row>
    <row r="820" spans="1:18">
      <c r="A820" s="131">
        <f t="shared" si="24"/>
        <v>0</v>
      </c>
      <c r="C820" s="133">
        <f t="shared" si="25"/>
        <v>0</v>
      </c>
      <c r="D820" s="143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5"/>
    </row>
    <row r="821" spans="1:18">
      <c r="A821" s="131">
        <f t="shared" si="24"/>
        <v>0</v>
      </c>
      <c r="C821" s="133">
        <f t="shared" si="25"/>
        <v>0</v>
      </c>
      <c r="D821" s="143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5"/>
    </row>
    <row r="822" spans="1:18">
      <c r="A822" s="131">
        <f t="shared" si="24"/>
        <v>0</v>
      </c>
      <c r="C822" s="133">
        <f t="shared" si="25"/>
        <v>0</v>
      </c>
      <c r="D822" s="143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5"/>
    </row>
    <row r="823" spans="1:18">
      <c r="A823" s="131">
        <f t="shared" si="24"/>
        <v>0</v>
      </c>
      <c r="C823" s="133">
        <f t="shared" si="25"/>
        <v>0</v>
      </c>
      <c r="D823" s="143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5"/>
    </row>
    <row r="824" spans="1:18">
      <c r="A824" s="131">
        <f t="shared" si="24"/>
        <v>0</v>
      </c>
      <c r="C824" s="133">
        <f t="shared" si="25"/>
        <v>0</v>
      </c>
      <c r="D824" s="143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5"/>
    </row>
    <row r="825" spans="1:18">
      <c r="A825" s="131">
        <f t="shared" si="24"/>
        <v>0</v>
      </c>
      <c r="C825" s="133">
        <f t="shared" si="25"/>
        <v>0</v>
      </c>
      <c r="D825" s="143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5"/>
    </row>
    <row r="826" spans="1:18">
      <c r="A826" s="131">
        <f t="shared" si="24"/>
        <v>0</v>
      </c>
      <c r="C826" s="133">
        <f t="shared" si="25"/>
        <v>0</v>
      </c>
      <c r="D826" s="143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5"/>
    </row>
    <row r="827" spans="1:18">
      <c r="A827" s="131">
        <f t="shared" si="24"/>
        <v>0</v>
      </c>
      <c r="C827" s="133">
        <f t="shared" si="25"/>
        <v>0</v>
      </c>
      <c r="D827" s="143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5"/>
    </row>
    <row r="828" spans="1:18">
      <c r="A828" s="131">
        <f t="shared" si="24"/>
        <v>0</v>
      </c>
      <c r="C828" s="133">
        <f t="shared" si="25"/>
        <v>0</v>
      </c>
      <c r="D828" s="143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5"/>
    </row>
    <row r="829" spans="1:18">
      <c r="A829" s="131">
        <f t="shared" si="24"/>
        <v>0</v>
      </c>
      <c r="C829" s="133">
        <f t="shared" si="25"/>
        <v>0</v>
      </c>
      <c r="D829" s="143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5"/>
    </row>
    <row r="830" spans="1:18">
      <c r="A830" s="131">
        <f t="shared" si="24"/>
        <v>0</v>
      </c>
      <c r="C830" s="133">
        <f t="shared" si="25"/>
        <v>0</v>
      </c>
      <c r="D830" s="143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5"/>
    </row>
    <row r="831" spans="1:18">
      <c r="A831" s="131">
        <f t="shared" si="24"/>
        <v>0</v>
      </c>
      <c r="C831" s="133">
        <f t="shared" si="25"/>
        <v>0</v>
      </c>
      <c r="D831" s="143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5"/>
    </row>
    <row r="832" spans="1:18">
      <c r="A832" s="131">
        <f t="shared" si="24"/>
        <v>0</v>
      </c>
      <c r="C832" s="133">
        <f t="shared" si="25"/>
        <v>0</v>
      </c>
      <c r="D832" s="143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5"/>
    </row>
    <row r="833" spans="1:18">
      <c r="A833" s="131">
        <f t="shared" si="24"/>
        <v>0</v>
      </c>
      <c r="C833" s="133">
        <f t="shared" si="25"/>
        <v>0</v>
      </c>
      <c r="D833" s="143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5"/>
    </row>
    <row r="834" spans="1:18">
      <c r="A834" s="131">
        <f t="shared" si="24"/>
        <v>0</v>
      </c>
      <c r="C834" s="133">
        <f t="shared" si="25"/>
        <v>0</v>
      </c>
      <c r="D834" s="143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5"/>
    </row>
    <row r="835" spans="1:18">
      <c r="A835" s="131">
        <f t="shared" si="24"/>
        <v>0</v>
      </c>
      <c r="C835" s="133">
        <f t="shared" si="25"/>
        <v>0</v>
      </c>
      <c r="D835" s="143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5"/>
    </row>
    <row r="836" spans="1:18">
      <c r="A836" s="131">
        <f t="shared" ref="A836:A899" si="26">F836</f>
        <v>0</v>
      </c>
      <c r="C836" s="133">
        <f t="shared" ref="C836:C899" si="27">D836</f>
        <v>0</v>
      </c>
      <c r="D836" s="143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5"/>
    </row>
    <row r="837" spans="1:18">
      <c r="A837" s="131">
        <f t="shared" si="26"/>
        <v>0</v>
      </c>
      <c r="C837" s="133">
        <f t="shared" si="27"/>
        <v>0</v>
      </c>
      <c r="D837" s="143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5"/>
    </row>
    <row r="838" spans="1:18">
      <c r="A838" s="131">
        <f t="shared" si="26"/>
        <v>0</v>
      </c>
      <c r="C838" s="133">
        <f t="shared" si="27"/>
        <v>0</v>
      </c>
      <c r="D838" s="143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5"/>
    </row>
    <row r="839" spans="1:18">
      <c r="A839" s="131">
        <f t="shared" si="26"/>
        <v>0</v>
      </c>
      <c r="C839" s="133">
        <f t="shared" si="27"/>
        <v>0</v>
      </c>
      <c r="D839" s="143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5"/>
    </row>
    <row r="840" spans="1:18">
      <c r="A840" s="131">
        <f t="shared" si="26"/>
        <v>0</v>
      </c>
      <c r="C840" s="133">
        <f t="shared" si="27"/>
        <v>0</v>
      </c>
      <c r="D840" s="143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5"/>
    </row>
    <row r="841" spans="1:18">
      <c r="A841" s="131">
        <f t="shared" si="26"/>
        <v>0</v>
      </c>
      <c r="C841" s="133">
        <f t="shared" si="27"/>
        <v>0</v>
      </c>
      <c r="D841" s="143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5"/>
    </row>
    <row r="842" spans="1:18">
      <c r="A842" s="131">
        <f t="shared" si="26"/>
        <v>0</v>
      </c>
      <c r="C842" s="133">
        <f t="shared" si="27"/>
        <v>0</v>
      </c>
      <c r="D842" s="143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5"/>
    </row>
    <row r="843" spans="1:18">
      <c r="A843" s="131">
        <f t="shared" si="26"/>
        <v>0</v>
      </c>
      <c r="C843" s="133">
        <f t="shared" si="27"/>
        <v>0</v>
      </c>
      <c r="D843" s="143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5"/>
    </row>
    <row r="844" spans="1:18">
      <c r="A844" s="131">
        <f t="shared" si="26"/>
        <v>0</v>
      </c>
      <c r="C844" s="133">
        <f t="shared" si="27"/>
        <v>0</v>
      </c>
      <c r="D844" s="143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5"/>
    </row>
    <row r="845" spans="1:18">
      <c r="A845" s="131">
        <f t="shared" si="26"/>
        <v>0</v>
      </c>
      <c r="C845" s="133">
        <f t="shared" si="27"/>
        <v>0</v>
      </c>
      <c r="D845" s="143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5"/>
    </row>
    <row r="846" spans="1:18">
      <c r="A846" s="131">
        <f t="shared" si="26"/>
        <v>0</v>
      </c>
      <c r="C846" s="133">
        <f t="shared" si="27"/>
        <v>0</v>
      </c>
      <c r="D846" s="143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5"/>
    </row>
    <row r="847" spans="1:18">
      <c r="A847" s="131">
        <f t="shared" si="26"/>
        <v>0</v>
      </c>
      <c r="C847" s="133">
        <f t="shared" si="27"/>
        <v>0</v>
      </c>
      <c r="D847" s="143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5"/>
    </row>
    <row r="848" spans="1:18">
      <c r="A848" s="131">
        <f t="shared" si="26"/>
        <v>0</v>
      </c>
      <c r="C848" s="133">
        <f t="shared" si="27"/>
        <v>0</v>
      </c>
      <c r="D848" s="143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5"/>
    </row>
    <row r="849" spans="1:18">
      <c r="A849" s="131">
        <f t="shared" si="26"/>
        <v>0</v>
      </c>
      <c r="C849" s="133">
        <f t="shared" si="27"/>
        <v>0</v>
      </c>
      <c r="D849" s="143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5"/>
    </row>
    <row r="850" spans="1:18">
      <c r="A850" s="131">
        <f t="shared" si="26"/>
        <v>0</v>
      </c>
      <c r="C850" s="133">
        <f t="shared" si="27"/>
        <v>0</v>
      </c>
      <c r="D850" s="143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5"/>
    </row>
    <row r="851" spans="1:18">
      <c r="A851" s="131">
        <f t="shared" si="26"/>
        <v>0</v>
      </c>
      <c r="C851" s="133">
        <f t="shared" si="27"/>
        <v>0</v>
      </c>
      <c r="D851" s="143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5"/>
    </row>
    <row r="852" spans="1:18">
      <c r="A852" s="131">
        <f t="shared" si="26"/>
        <v>0</v>
      </c>
      <c r="C852" s="133">
        <f t="shared" si="27"/>
        <v>0</v>
      </c>
      <c r="D852" s="143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5"/>
    </row>
    <row r="853" spans="1:18">
      <c r="A853" s="131">
        <f t="shared" si="26"/>
        <v>0</v>
      </c>
      <c r="C853" s="133">
        <f t="shared" si="27"/>
        <v>0</v>
      </c>
      <c r="D853" s="143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5"/>
    </row>
    <row r="854" spans="1:18">
      <c r="A854" s="131">
        <f t="shared" si="26"/>
        <v>0</v>
      </c>
      <c r="C854" s="133">
        <f t="shared" si="27"/>
        <v>0</v>
      </c>
      <c r="D854" s="143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5"/>
    </row>
    <row r="855" spans="1:18">
      <c r="A855" s="131">
        <f t="shared" si="26"/>
        <v>0</v>
      </c>
      <c r="C855" s="133">
        <f t="shared" si="27"/>
        <v>0</v>
      </c>
      <c r="D855" s="143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5"/>
    </row>
    <row r="856" spans="1:18">
      <c r="A856" s="131">
        <f t="shared" si="26"/>
        <v>0</v>
      </c>
      <c r="C856" s="133">
        <f t="shared" si="27"/>
        <v>0</v>
      </c>
      <c r="D856" s="143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5"/>
    </row>
    <row r="857" spans="1:18">
      <c r="A857" s="131">
        <f t="shared" si="26"/>
        <v>0</v>
      </c>
      <c r="C857" s="133">
        <f t="shared" si="27"/>
        <v>0</v>
      </c>
      <c r="D857" s="143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5"/>
    </row>
    <row r="858" spans="1:18">
      <c r="A858" s="131">
        <f t="shared" si="26"/>
        <v>0</v>
      </c>
      <c r="C858" s="133">
        <f t="shared" si="27"/>
        <v>0</v>
      </c>
      <c r="D858" s="143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5"/>
    </row>
    <row r="859" spans="1:18">
      <c r="A859" s="131">
        <f t="shared" si="26"/>
        <v>0</v>
      </c>
      <c r="C859" s="133">
        <f t="shared" si="27"/>
        <v>0</v>
      </c>
      <c r="D859" s="143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5"/>
    </row>
    <row r="860" spans="1:18">
      <c r="A860" s="131">
        <f t="shared" si="26"/>
        <v>0</v>
      </c>
      <c r="C860" s="133">
        <f t="shared" si="27"/>
        <v>0</v>
      </c>
      <c r="D860" s="143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5"/>
    </row>
    <row r="861" spans="1:18">
      <c r="A861" s="131">
        <f t="shared" si="26"/>
        <v>0</v>
      </c>
      <c r="C861" s="133">
        <f t="shared" si="27"/>
        <v>0</v>
      </c>
      <c r="D861" s="143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5"/>
    </row>
    <row r="862" spans="1:18">
      <c r="A862" s="131">
        <f t="shared" si="26"/>
        <v>0</v>
      </c>
      <c r="C862" s="133">
        <f t="shared" si="27"/>
        <v>0</v>
      </c>
      <c r="D862" s="143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5"/>
    </row>
    <row r="863" spans="1:18">
      <c r="A863" s="131">
        <f t="shared" si="26"/>
        <v>0</v>
      </c>
      <c r="C863" s="133">
        <f t="shared" si="27"/>
        <v>0</v>
      </c>
      <c r="D863" s="143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5"/>
    </row>
    <row r="864" spans="1:18">
      <c r="A864" s="131">
        <f t="shared" si="26"/>
        <v>0</v>
      </c>
      <c r="C864" s="133">
        <f t="shared" si="27"/>
        <v>0</v>
      </c>
      <c r="D864" s="143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5"/>
    </row>
    <row r="865" spans="1:18">
      <c r="A865" s="131">
        <f t="shared" si="26"/>
        <v>0</v>
      </c>
      <c r="C865" s="133">
        <f t="shared" si="27"/>
        <v>0</v>
      </c>
      <c r="D865" s="143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5"/>
    </row>
    <row r="866" spans="1:18">
      <c r="A866" s="131">
        <f t="shared" si="26"/>
        <v>0</v>
      </c>
      <c r="C866" s="133">
        <f t="shared" si="27"/>
        <v>0</v>
      </c>
      <c r="D866" s="143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5"/>
    </row>
    <row r="867" spans="1:18">
      <c r="A867" s="131">
        <f t="shared" si="26"/>
        <v>0</v>
      </c>
      <c r="C867" s="133">
        <f t="shared" si="27"/>
        <v>0</v>
      </c>
      <c r="D867" s="143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5"/>
    </row>
    <row r="868" spans="1:18">
      <c r="A868" s="131">
        <f t="shared" si="26"/>
        <v>0</v>
      </c>
      <c r="C868" s="133">
        <f t="shared" si="27"/>
        <v>0</v>
      </c>
      <c r="D868" s="143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5"/>
    </row>
    <row r="869" spans="1:18">
      <c r="A869" s="131">
        <f t="shared" si="26"/>
        <v>0</v>
      </c>
      <c r="C869" s="133">
        <f t="shared" si="27"/>
        <v>0</v>
      </c>
      <c r="D869" s="143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5"/>
    </row>
    <row r="870" spans="1:18">
      <c r="A870" s="131">
        <f t="shared" si="26"/>
        <v>0</v>
      </c>
      <c r="C870" s="133">
        <f t="shared" si="27"/>
        <v>0</v>
      </c>
      <c r="D870" s="143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5"/>
    </row>
    <row r="871" spans="1:18">
      <c r="A871" s="131">
        <f t="shared" si="26"/>
        <v>0</v>
      </c>
      <c r="C871" s="133">
        <f t="shared" si="27"/>
        <v>0</v>
      </c>
      <c r="D871" s="143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5"/>
    </row>
    <row r="872" spans="1:18">
      <c r="A872" s="131">
        <f t="shared" si="26"/>
        <v>0</v>
      </c>
      <c r="C872" s="133">
        <f t="shared" si="27"/>
        <v>0</v>
      </c>
      <c r="D872" s="143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5"/>
    </row>
    <row r="873" spans="1:18">
      <c r="A873" s="131">
        <f t="shared" si="26"/>
        <v>0</v>
      </c>
      <c r="C873" s="133">
        <f t="shared" si="27"/>
        <v>0</v>
      </c>
      <c r="D873" s="143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5"/>
    </row>
    <row r="874" spans="1:18">
      <c r="A874" s="131">
        <f t="shared" si="26"/>
        <v>0</v>
      </c>
      <c r="C874" s="133">
        <f t="shared" si="27"/>
        <v>0</v>
      </c>
      <c r="D874" s="143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5"/>
    </row>
    <row r="875" spans="1:18">
      <c r="A875" s="131">
        <f t="shared" si="26"/>
        <v>0</v>
      </c>
      <c r="C875" s="133">
        <f t="shared" si="27"/>
        <v>0</v>
      </c>
      <c r="D875" s="143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5"/>
    </row>
    <row r="876" spans="1:18">
      <c r="A876" s="131">
        <f t="shared" si="26"/>
        <v>0</v>
      </c>
      <c r="C876" s="133">
        <f t="shared" si="27"/>
        <v>0</v>
      </c>
      <c r="D876" s="143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5"/>
    </row>
    <row r="877" spans="1:18">
      <c r="A877" s="131">
        <f t="shared" si="26"/>
        <v>0</v>
      </c>
      <c r="C877" s="133">
        <f t="shared" si="27"/>
        <v>0</v>
      </c>
      <c r="D877" s="143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5"/>
    </row>
    <row r="878" spans="1:18">
      <c r="A878" s="131">
        <f t="shared" si="26"/>
        <v>0</v>
      </c>
      <c r="C878" s="133">
        <f t="shared" si="27"/>
        <v>0</v>
      </c>
      <c r="D878" s="143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5"/>
    </row>
    <row r="879" spans="1:18">
      <c r="A879" s="131">
        <f t="shared" si="26"/>
        <v>0</v>
      </c>
      <c r="C879" s="133">
        <f t="shared" si="27"/>
        <v>0</v>
      </c>
      <c r="D879" s="143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5"/>
    </row>
    <row r="880" spans="1:18">
      <c r="A880" s="131">
        <f t="shared" si="26"/>
        <v>0</v>
      </c>
      <c r="C880" s="133">
        <f t="shared" si="27"/>
        <v>0</v>
      </c>
      <c r="D880" s="143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5"/>
    </row>
    <row r="881" spans="1:18">
      <c r="A881" s="131">
        <f t="shared" si="26"/>
        <v>0</v>
      </c>
      <c r="C881" s="133">
        <f t="shared" si="27"/>
        <v>0</v>
      </c>
      <c r="D881" s="143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5"/>
    </row>
    <row r="882" spans="1:18">
      <c r="A882" s="131">
        <f t="shared" si="26"/>
        <v>0</v>
      </c>
      <c r="C882" s="133">
        <f t="shared" si="27"/>
        <v>0</v>
      </c>
      <c r="D882" s="143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5"/>
    </row>
    <row r="883" spans="1:18">
      <c r="A883" s="131">
        <f t="shared" si="26"/>
        <v>0</v>
      </c>
      <c r="C883" s="133">
        <f t="shared" si="27"/>
        <v>0</v>
      </c>
      <c r="D883" s="143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5"/>
    </row>
    <row r="884" spans="1:18">
      <c r="A884" s="131">
        <f t="shared" si="26"/>
        <v>0</v>
      </c>
      <c r="C884" s="133">
        <f t="shared" si="27"/>
        <v>0</v>
      </c>
      <c r="D884" s="143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5"/>
    </row>
    <row r="885" spans="1:18">
      <c r="A885" s="131">
        <f t="shared" si="26"/>
        <v>0</v>
      </c>
      <c r="C885" s="133">
        <f t="shared" si="27"/>
        <v>0</v>
      </c>
      <c r="D885" s="143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5"/>
    </row>
    <row r="886" spans="1:18">
      <c r="A886" s="131">
        <f t="shared" si="26"/>
        <v>0</v>
      </c>
      <c r="C886" s="133">
        <f t="shared" si="27"/>
        <v>0</v>
      </c>
      <c r="D886" s="143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5"/>
    </row>
    <row r="887" spans="1:18">
      <c r="A887" s="131">
        <f t="shared" si="26"/>
        <v>0</v>
      </c>
      <c r="C887" s="133">
        <f t="shared" si="27"/>
        <v>0</v>
      </c>
      <c r="D887" s="143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5"/>
    </row>
    <row r="888" spans="1:18">
      <c r="A888" s="131">
        <f t="shared" si="26"/>
        <v>0</v>
      </c>
      <c r="C888" s="133">
        <f t="shared" si="27"/>
        <v>0</v>
      </c>
      <c r="D888" s="143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5"/>
    </row>
    <row r="889" spans="1:18">
      <c r="A889" s="131">
        <f t="shared" si="26"/>
        <v>0</v>
      </c>
      <c r="C889" s="133">
        <f t="shared" si="27"/>
        <v>0</v>
      </c>
      <c r="D889" s="143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5"/>
    </row>
    <row r="890" spans="1:18">
      <c r="A890" s="131">
        <f t="shared" si="26"/>
        <v>0</v>
      </c>
      <c r="C890" s="133">
        <f t="shared" si="27"/>
        <v>0</v>
      </c>
      <c r="D890" s="143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5"/>
    </row>
    <row r="891" spans="1:18">
      <c r="A891" s="131">
        <f t="shared" si="26"/>
        <v>0</v>
      </c>
      <c r="C891" s="133">
        <f t="shared" si="27"/>
        <v>0</v>
      </c>
      <c r="D891" s="143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5"/>
    </row>
    <row r="892" spans="1:18">
      <c r="A892" s="131">
        <f t="shared" si="26"/>
        <v>0</v>
      </c>
      <c r="C892" s="133">
        <f t="shared" si="27"/>
        <v>0</v>
      </c>
      <c r="D892" s="143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5"/>
    </row>
    <row r="893" spans="1:18">
      <c r="A893" s="131">
        <f t="shared" si="26"/>
        <v>0</v>
      </c>
      <c r="C893" s="133">
        <f t="shared" si="27"/>
        <v>0</v>
      </c>
      <c r="D893" s="143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5"/>
    </row>
    <row r="894" spans="1:18">
      <c r="A894" s="131">
        <f t="shared" si="26"/>
        <v>0</v>
      </c>
      <c r="C894" s="133">
        <f t="shared" si="27"/>
        <v>0</v>
      </c>
      <c r="D894" s="143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5"/>
    </row>
    <row r="895" spans="1:18">
      <c r="A895" s="131">
        <f t="shared" si="26"/>
        <v>0</v>
      </c>
      <c r="C895" s="133">
        <f t="shared" si="27"/>
        <v>0</v>
      </c>
      <c r="D895" s="143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5"/>
    </row>
    <row r="896" spans="1:18">
      <c r="A896" s="131">
        <f t="shared" si="26"/>
        <v>0</v>
      </c>
      <c r="C896" s="133">
        <f t="shared" si="27"/>
        <v>0</v>
      </c>
      <c r="D896" s="143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5"/>
    </row>
    <row r="897" spans="1:18">
      <c r="A897" s="131">
        <f t="shared" si="26"/>
        <v>0</v>
      </c>
      <c r="C897" s="133">
        <f t="shared" si="27"/>
        <v>0</v>
      </c>
      <c r="D897" s="143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5"/>
    </row>
    <row r="898" spans="1:18">
      <c r="A898" s="131">
        <f t="shared" si="26"/>
        <v>0</v>
      </c>
      <c r="C898" s="133">
        <f t="shared" si="27"/>
        <v>0</v>
      </c>
      <c r="D898" s="143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5"/>
    </row>
    <row r="899" spans="1:18">
      <c r="A899" s="131">
        <f t="shared" si="26"/>
        <v>0</v>
      </c>
      <c r="C899" s="133">
        <f t="shared" si="27"/>
        <v>0</v>
      </c>
      <c r="D899" s="143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5"/>
    </row>
    <row r="900" spans="1:18">
      <c r="A900" s="131">
        <f t="shared" ref="A900:A963" si="28">F900</f>
        <v>0</v>
      </c>
      <c r="C900" s="133">
        <f t="shared" ref="C900:C963" si="29">D900</f>
        <v>0</v>
      </c>
      <c r="D900" s="143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5"/>
    </row>
    <row r="901" spans="1:18">
      <c r="A901" s="131">
        <f t="shared" si="28"/>
        <v>0</v>
      </c>
      <c r="C901" s="133">
        <f t="shared" si="29"/>
        <v>0</v>
      </c>
      <c r="D901" s="143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5"/>
    </row>
    <row r="902" spans="1:18">
      <c r="A902" s="131">
        <f t="shared" si="28"/>
        <v>0</v>
      </c>
      <c r="C902" s="133">
        <f t="shared" si="29"/>
        <v>0</v>
      </c>
      <c r="D902" s="143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5"/>
    </row>
    <row r="903" spans="1:18">
      <c r="A903" s="131">
        <f t="shared" si="28"/>
        <v>0</v>
      </c>
      <c r="C903" s="133">
        <f t="shared" si="29"/>
        <v>0</v>
      </c>
      <c r="D903" s="143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5"/>
    </row>
    <row r="904" spans="1:18">
      <c r="A904" s="131">
        <f t="shared" si="28"/>
        <v>0</v>
      </c>
      <c r="C904" s="133">
        <f t="shared" si="29"/>
        <v>0</v>
      </c>
      <c r="D904" s="143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5"/>
    </row>
    <row r="905" spans="1:18">
      <c r="A905" s="131">
        <f t="shared" si="28"/>
        <v>0</v>
      </c>
      <c r="C905" s="133">
        <f t="shared" si="29"/>
        <v>0</v>
      </c>
      <c r="D905" s="143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5"/>
    </row>
    <row r="906" spans="1:18">
      <c r="A906" s="131">
        <f t="shared" si="28"/>
        <v>0</v>
      </c>
      <c r="C906" s="133">
        <f t="shared" si="29"/>
        <v>0</v>
      </c>
      <c r="D906" s="143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5"/>
    </row>
    <row r="907" spans="1:18">
      <c r="A907" s="131">
        <f t="shared" si="28"/>
        <v>0</v>
      </c>
      <c r="C907" s="133">
        <f t="shared" si="29"/>
        <v>0</v>
      </c>
      <c r="D907" s="143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5"/>
    </row>
    <row r="908" spans="1:18">
      <c r="A908" s="131">
        <f t="shared" si="28"/>
        <v>0</v>
      </c>
      <c r="C908" s="133">
        <f t="shared" si="29"/>
        <v>0</v>
      </c>
      <c r="D908" s="143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5"/>
    </row>
    <row r="909" spans="1:18">
      <c r="A909" s="131">
        <f t="shared" si="28"/>
        <v>0</v>
      </c>
      <c r="C909" s="133">
        <f t="shared" si="29"/>
        <v>0</v>
      </c>
      <c r="D909" s="143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5"/>
    </row>
    <row r="910" spans="1:18">
      <c r="A910" s="131">
        <f t="shared" si="28"/>
        <v>0</v>
      </c>
      <c r="C910" s="133">
        <f t="shared" si="29"/>
        <v>0</v>
      </c>
      <c r="D910" s="143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5"/>
    </row>
    <row r="911" spans="1:18">
      <c r="A911" s="131">
        <f t="shared" si="28"/>
        <v>0</v>
      </c>
      <c r="C911" s="133">
        <f t="shared" si="29"/>
        <v>0</v>
      </c>
      <c r="D911" s="143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5"/>
    </row>
    <row r="912" spans="1:18">
      <c r="A912" s="131">
        <f t="shared" si="28"/>
        <v>0</v>
      </c>
      <c r="C912" s="133">
        <f t="shared" si="29"/>
        <v>0</v>
      </c>
      <c r="D912" s="143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5"/>
    </row>
    <row r="913" spans="1:18">
      <c r="A913" s="131">
        <f t="shared" si="28"/>
        <v>0</v>
      </c>
      <c r="C913" s="133">
        <f t="shared" si="29"/>
        <v>0</v>
      </c>
      <c r="D913" s="143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5"/>
    </row>
    <row r="914" spans="1:18">
      <c r="A914" s="131">
        <f t="shared" si="28"/>
        <v>0</v>
      </c>
      <c r="C914" s="133">
        <f t="shared" si="29"/>
        <v>0</v>
      </c>
      <c r="D914" s="143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5"/>
    </row>
    <row r="915" spans="1:18">
      <c r="A915" s="131">
        <f t="shared" si="28"/>
        <v>0</v>
      </c>
      <c r="C915" s="133">
        <f t="shared" si="29"/>
        <v>0</v>
      </c>
      <c r="D915" s="143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5"/>
    </row>
    <row r="916" spans="1:18">
      <c r="A916" s="131">
        <f t="shared" si="28"/>
        <v>0</v>
      </c>
      <c r="C916" s="133">
        <f t="shared" si="29"/>
        <v>0</v>
      </c>
      <c r="D916" s="143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5"/>
    </row>
    <row r="917" spans="1:18">
      <c r="A917" s="131">
        <f t="shared" si="28"/>
        <v>0</v>
      </c>
      <c r="C917" s="133">
        <f t="shared" si="29"/>
        <v>0</v>
      </c>
      <c r="D917" s="143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5"/>
    </row>
    <row r="918" spans="1:18">
      <c r="A918" s="131">
        <f t="shared" si="28"/>
        <v>0</v>
      </c>
      <c r="C918" s="133">
        <f t="shared" si="29"/>
        <v>0</v>
      </c>
      <c r="D918" s="143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5"/>
    </row>
    <row r="919" spans="1:18">
      <c r="A919" s="131">
        <f t="shared" si="28"/>
        <v>0</v>
      </c>
      <c r="C919" s="133">
        <f t="shared" si="29"/>
        <v>0</v>
      </c>
      <c r="D919" s="143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5"/>
    </row>
    <row r="920" spans="1:18">
      <c r="A920" s="131">
        <f t="shared" si="28"/>
        <v>0</v>
      </c>
      <c r="C920" s="133">
        <f t="shared" si="29"/>
        <v>0</v>
      </c>
      <c r="D920" s="143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5"/>
    </row>
    <row r="921" spans="1:18">
      <c r="A921" s="131">
        <f t="shared" si="28"/>
        <v>0</v>
      </c>
      <c r="C921" s="133">
        <f t="shared" si="29"/>
        <v>0</v>
      </c>
      <c r="D921" s="143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5"/>
    </row>
    <row r="922" spans="1:18">
      <c r="A922" s="131">
        <f t="shared" si="28"/>
        <v>0</v>
      </c>
      <c r="C922" s="133">
        <f t="shared" si="29"/>
        <v>0</v>
      </c>
      <c r="D922" s="143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5"/>
    </row>
    <row r="923" spans="1:18">
      <c r="A923" s="131">
        <f t="shared" si="28"/>
        <v>0</v>
      </c>
      <c r="C923" s="133">
        <f t="shared" si="29"/>
        <v>0</v>
      </c>
      <c r="D923" s="143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5"/>
    </row>
    <row r="924" spans="1:18">
      <c r="A924" s="131">
        <f t="shared" si="28"/>
        <v>0</v>
      </c>
      <c r="C924" s="133">
        <f t="shared" si="29"/>
        <v>0</v>
      </c>
      <c r="D924" s="143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5"/>
    </row>
    <row r="925" spans="1:18">
      <c r="A925" s="131">
        <f t="shared" si="28"/>
        <v>0</v>
      </c>
      <c r="C925" s="133">
        <f t="shared" si="29"/>
        <v>0</v>
      </c>
      <c r="D925" s="143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5"/>
    </row>
    <row r="926" spans="1:18">
      <c r="A926" s="131">
        <f t="shared" si="28"/>
        <v>0</v>
      </c>
      <c r="C926" s="133">
        <f t="shared" si="29"/>
        <v>0</v>
      </c>
      <c r="D926" s="143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5"/>
    </row>
    <row r="927" spans="1:18">
      <c r="A927" s="131">
        <f t="shared" si="28"/>
        <v>0</v>
      </c>
      <c r="C927" s="133">
        <f t="shared" si="29"/>
        <v>0</v>
      </c>
      <c r="D927" s="143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5"/>
    </row>
    <row r="928" spans="1:18">
      <c r="A928" s="131">
        <f t="shared" si="28"/>
        <v>0</v>
      </c>
      <c r="C928" s="133">
        <f t="shared" si="29"/>
        <v>0</v>
      </c>
      <c r="D928" s="143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5"/>
    </row>
    <row r="929" spans="1:18">
      <c r="A929" s="131">
        <f t="shared" si="28"/>
        <v>0</v>
      </c>
      <c r="C929" s="133">
        <f t="shared" si="29"/>
        <v>0</v>
      </c>
      <c r="D929" s="143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5"/>
    </row>
    <row r="930" spans="1:18">
      <c r="A930" s="131">
        <f t="shared" si="28"/>
        <v>0</v>
      </c>
      <c r="C930" s="133">
        <f t="shared" si="29"/>
        <v>0</v>
      </c>
      <c r="D930" s="143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5"/>
    </row>
    <row r="931" spans="1:18">
      <c r="A931" s="131">
        <f t="shared" si="28"/>
        <v>0</v>
      </c>
      <c r="C931" s="133">
        <f t="shared" si="29"/>
        <v>0</v>
      </c>
      <c r="D931" s="143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5"/>
    </row>
    <row r="932" spans="1:18">
      <c r="A932" s="131">
        <f t="shared" si="28"/>
        <v>0</v>
      </c>
      <c r="C932" s="133">
        <f t="shared" si="29"/>
        <v>0</v>
      </c>
      <c r="D932" s="143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5"/>
    </row>
    <row r="933" spans="1:18">
      <c r="A933" s="131">
        <f t="shared" si="28"/>
        <v>0</v>
      </c>
      <c r="C933" s="133">
        <f t="shared" si="29"/>
        <v>0</v>
      </c>
      <c r="D933" s="143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5"/>
    </row>
    <row r="934" spans="1:18">
      <c r="A934" s="131">
        <f t="shared" si="28"/>
        <v>0</v>
      </c>
      <c r="C934" s="133">
        <f t="shared" si="29"/>
        <v>0</v>
      </c>
      <c r="D934" s="143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5"/>
    </row>
    <row r="935" spans="1:18">
      <c r="A935" s="131">
        <f t="shared" si="28"/>
        <v>0</v>
      </c>
      <c r="C935" s="133">
        <f t="shared" si="29"/>
        <v>0</v>
      </c>
      <c r="D935" s="143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5"/>
    </row>
    <row r="936" spans="1:18">
      <c r="A936" s="131">
        <f t="shared" si="28"/>
        <v>0</v>
      </c>
      <c r="C936" s="133">
        <f t="shared" si="29"/>
        <v>0</v>
      </c>
      <c r="D936" s="143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5"/>
    </row>
    <row r="937" spans="1:18">
      <c r="A937" s="131">
        <f t="shared" si="28"/>
        <v>0</v>
      </c>
      <c r="C937" s="133">
        <f t="shared" si="29"/>
        <v>0</v>
      </c>
      <c r="D937" s="143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5"/>
    </row>
    <row r="938" spans="1:18">
      <c r="A938" s="131">
        <f t="shared" si="28"/>
        <v>0</v>
      </c>
      <c r="C938" s="133">
        <f t="shared" si="29"/>
        <v>0</v>
      </c>
      <c r="D938" s="143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5"/>
    </row>
    <row r="939" spans="1:18">
      <c r="A939" s="131">
        <f t="shared" si="28"/>
        <v>0</v>
      </c>
      <c r="C939" s="133">
        <f t="shared" si="29"/>
        <v>0</v>
      </c>
      <c r="D939" s="143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5"/>
    </row>
    <row r="940" spans="1:18">
      <c r="A940" s="131">
        <f t="shared" si="28"/>
        <v>0</v>
      </c>
      <c r="C940" s="133">
        <f t="shared" si="29"/>
        <v>0</v>
      </c>
      <c r="D940" s="143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5"/>
    </row>
    <row r="941" spans="1:18">
      <c r="A941" s="131">
        <f t="shared" si="28"/>
        <v>0</v>
      </c>
      <c r="C941" s="133">
        <f t="shared" si="29"/>
        <v>0</v>
      </c>
      <c r="D941" s="143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5"/>
    </row>
    <row r="942" spans="1:18">
      <c r="A942" s="131">
        <f t="shared" si="28"/>
        <v>0</v>
      </c>
      <c r="C942" s="133">
        <f t="shared" si="29"/>
        <v>0</v>
      </c>
      <c r="D942" s="143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5"/>
    </row>
    <row r="943" spans="1:18">
      <c r="A943" s="131">
        <f t="shared" si="28"/>
        <v>0</v>
      </c>
      <c r="C943" s="133">
        <f t="shared" si="29"/>
        <v>0</v>
      </c>
      <c r="D943" s="143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5"/>
    </row>
    <row r="944" spans="1:18">
      <c r="A944" s="131">
        <f t="shared" si="28"/>
        <v>0</v>
      </c>
      <c r="C944" s="133">
        <f t="shared" si="29"/>
        <v>0</v>
      </c>
      <c r="D944" s="143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5"/>
    </row>
    <row r="945" spans="1:18">
      <c r="A945" s="131">
        <f t="shared" si="28"/>
        <v>0</v>
      </c>
      <c r="C945" s="133">
        <f t="shared" si="29"/>
        <v>0</v>
      </c>
      <c r="D945" s="143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5"/>
    </row>
    <row r="946" spans="1:18">
      <c r="A946" s="131">
        <f t="shared" si="28"/>
        <v>0</v>
      </c>
      <c r="C946" s="133">
        <f t="shared" si="29"/>
        <v>0</v>
      </c>
      <c r="D946" s="143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5"/>
    </row>
    <row r="947" spans="1:18">
      <c r="A947" s="131">
        <f t="shared" si="28"/>
        <v>0</v>
      </c>
      <c r="C947" s="133">
        <f t="shared" si="29"/>
        <v>0</v>
      </c>
      <c r="D947" s="143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5"/>
    </row>
    <row r="948" spans="1:18">
      <c r="A948" s="131">
        <f t="shared" si="28"/>
        <v>0</v>
      </c>
      <c r="C948" s="133">
        <f t="shared" si="29"/>
        <v>0</v>
      </c>
      <c r="D948" s="143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5"/>
    </row>
    <row r="949" spans="1:18">
      <c r="A949" s="131">
        <f t="shared" si="28"/>
        <v>0</v>
      </c>
      <c r="C949" s="133">
        <f t="shared" si="29"/>
        <v>0</v>
      </c>
      <c r="D949" s="143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5"/>
    </row>
    <row r="950" spans="1:18">
      <c r="A950" s="131">
        <f t="shared" si="28"/>
        <v>0</v>
      </c>
      <c r="C950" s="133">
        <f t="shared" si="29"/>
        <v>0</v>
      </c>
      <c r="D950" s="143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5"/>
    </row>
    <row r="951" spans="1:18">
      <c r="A951" s="131">
        <f t="shared" si="28"/>
        <v>0</v>
      </c>
      <c r="C951" s="133">
        <f t="shared" si="29"/>
        <v>0</v>
      </c>
      <c r="D951" s="143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5"/>
    </row>
    <row r="952" spans="1:18">
      <c r="A952" s="131">
        <f t="shared" si="28"/>
        <v>0</v>
      </c>
      <c r="C952" s="133">
        <f t="shared" si="29"/>
        <v>0</v>
      </c>
      <c r="D952" s="143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5"/>
    </row>
    <row r="953" spans="1:18">
      <c r="A953" s="131">
        <f t="shared" si="28"/>
        <v>0</v>
      </c>
      <c r="C953" s="133">
        <f t="shared" si="29"/>
        <v>0</v>
      </c>
      <c r="D953" s="143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5"/>
    </row>
    <row r="954" spans="1:18">
      <c r="A954" s="131">
        <f t="shared" si="28"/>
        <v>0</v>
      </c>
      <c r="C954" s="133">
        <f t="shared" si="29"/>
        <v>0</v>
      </c>
      <c r="D954" s="143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5"/>
    </row>
    <row r="955" spans="1:18">
      <c r="A955" s="131">
        <f t="shared" si="28"/>
        <v>0</v>
      </c>
      <c r="C955" s="133">
        <f t="shared" si="29"/>
        <v>0</v>
      </c>
      <c r="D955" s="143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5"/>
    </row>
    <row r="956" spans="1:18">
      <c r="A956" s="131">
        <f t="shared" si="28"/>
        <v>0</v>
      </c>
      <c r="C956" s="133">
        <f t="shared" si="29"/>
        <v>0</v>
      </c>
      <c r="D956" s="143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5"/>
    </row>
    <row r="957" spans="1:18">
      <c r="A957" s="131">
        <f t="shared" si="28"/>
        <v>0</v>
      </c>
      <c r="C957" s="133">
        <f t="shared" si="29"/>
        <v>0</v>
      </c>
      <c r="D957" s="143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5"/>
    </row>
    <row r="958" spans="1:18">
      <c r="A958" s="131">
        <f t="shared" si="28"/>
        <v>0</v>
      </c>
      <c r="C958" s="133">
        <f t="shared" si="29"/>
        <v>0</v>
      </c>
      <c r="D958" s="143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5"/>
    </row>
    <row r="959" spans="1:18">
      <c r="A959" s="131">
        <f t="shared" si="28"/>
        <v>0</v>
      </c>
      <c r="C959" s="133">
        <f t="shared" si="29"/>
        <v>0</v>
      </c>
      <c r="D959" s="143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5"/>
    </row>
    <row r="960" spans="1:18">
      <c r="A960" s="131">
        <f t="shared" si="28"/>
        <v>0</v>
      </c>
      <c r="C960" s="133">
        <f t="shared" si="29"/>
        <v>0</v>
      </c>
      <c r="D960" s="143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5"/>
    </row>
    <row r="961" spans="1:18">
      <c r="A961" s="131">
        <f t="shared" si="28"/>
        <v>0</v>
      </c>
      <c r="C961" s="133">
        <f t="shared" si="29"/>
        <v>0</v>
      </c>
      <c r="D961" s="143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5"/>
    </row>
    <row r="962" spans="1:18">
      <c r="A962" s="131">
        <f t="shared" si="28"/>
        <v>0</v>
      </c>
      <c r="C962" s="133">
        <f t="shared" si="29"/>
        <v>0</v>
      </c>
      <c r="D962" s="143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5"/>
    </row>
    <row r="963" spans="1:18">
      <c r="A963" s="131">
        <f t="shared" si="28"/>
        <v>0</v>
      </c>
      <c r="C963" s="133">
        <f t="shared" si="29"/>
        <v>0</v>
      </c>
      <c r="D963" s="143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5"/>
    </row>
    <row r="964" spans="1:18">
      <c r="A964" s="131">
        <f t="shared" ref="A964:A1027" si="30">F964</f>
        <v>0</v>
      </c>
      <c r="C964" s="133">
        <f t="shared" ref="C964:C1027" si="31">D964</f>
        <v>0</v>
      </c>
      <c r="D964" s="143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5"/>
    </row>
    <row r="965" spans="1:18">
      <c r="A965" s="131">
        <f t="shared" si="30"/>
        <v>0</v>
      </c>
      <c r="C965" s="133">
        <f t="shared" si="31"/>
        <v>0</v>
      </c>
      <c r="D965" s="143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5"/>
    </row>
    <row r="966" spans="1:18">
      <c r="A966" s="131">
        <f t="shared" si="30"/>
        <v>0</v>
      </c>
      <c r="C966" s="133">
        <f t="shared" si="31"/>
        <v>0</v>
      </c>
      <c r="D966" s="143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5"/>
    </row>
    <row r="967" spans="1:18">
      <c r="A967" s="131">
        <f t="shared" si="30"/>
        <v>0</v>
      </c>
      <c r="C967" s="133">
        <f t="shared" si="31"/>
        <v>0</v>
      </c>
      <c r="D967" s="143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5"/>
    </row>
    <row r="968" spans="1:18">
      <c r="A968" s="131">
        <f t="shared" si="30"/>
        <v>0</v>
      </c>
      <c r="C968" s="133">
        <f t="shared" si="31"/>
        <v>0</v>
      </c>
      <c r="D968" s="143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5"/>
    </row>
    <row r="969" spans="1:18">
      <c r="A969" s="131">
        <f t="shared" si="30"/>
        <v>0</v>
      </c>
      <c r="C969" s="133">
        <f t="shared" si="31"/>
        <v>0</v>
      </c>
      <c r="D969" s="143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5"/>
    </row>
    <row r="970" spans="1:18">
      <c r="A970" s="131">
        <f t="shared" si="30"/>
        <v>0</v>
      </c>
      <c r="C970" s="133">
        <f t="shared" si="31"/>
        <v>0</v>
      </c>
      <c r="D970" s="143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5"/>
    </row>
    <row r="971" spans="1:18">
      <c r="A971" s="131">
        <f t="shared" si="30"/>
        <v>0</v>
      </c>
      <c r="C971" s="133">
        <f t="shared" si="31"/>
        <v>0</v>
      </c>
      <c r="D971" s="143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5"/>
    </row>
    <row r="972" spans="1:18">
      <c r="A972" s="131">
        <f t="shared" si="30"/>
        <v>0</v>
      </c>
      <c r="C972" s="133">
        <f t="shared" si="31"/>
        <v>0</v>
      </c>
      <c r="D972" s="143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5"/>
    </row>
    <row r="973" spans="1:18">
      <c r="A973" s="131">
        <f t="shared" si="30"/>
        <v>0</v>
      </c>
      <c r="C973" s="133">
        <f t="shared" si="31"/>
        <v>0</v>
      </c>
      <c r="D973" s="143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5"/>
    </row>
    <row r="974" spans="1:18">
      <c r="A974" s="131">
        <f t="shared" si="30"/>
        <v>0</v>
      </c>
      <c r="C974" s="133">
        <f t="shared" si="31"/>
        <v>0</v>
      </c>
      <c r="D974" s="143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5"/>
    </row>
    <row r="975" spans="1:18">
      <c r="A975" s="131">
        <f t="shared" si="30"/>
        <v>0</v>
      </c>
      <c r="C975" s="133">
        <f t="shared" si="31"/>
        <v>0</v>
      </c>
      <c r="D975" s="143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5"/>
    </row>
    <row r="976" spans="1:18">
      <c r="A976" s="131">
        <f t="shared" si="30"/>
        <v>0</v>
      </c>
      <c r="C976" s="133">
        <f t="shared" si="31"/>
        <v>0</v>
      </c>
      <c r="D976" s="143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5"/>
    </row>
    <row r="977" spans="1:18">
      <c r="A977" s="131">
        <f t="shared" si="30"/>
        <v>0</v>
      </c>
      <c r="C977" s="133">
        <f t="shared" si="31"/>
        <v>0</v>
      </c>
      <c r="D977" s="143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5"/>
    </row>
    <row r="978" spans="1:18">
      <c r="A978" s="131">
        <f t="shared" si="30"/>
        <v>0</v>
      </c>
      <c r="C978" s="133">
        <f t="shared" si="31"/>
        <v>0</v>
      </c>
      <c r="D978" s="143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5"/>
    </row>
    <row r="979" spans="1:18">
      <c r="A979" s="131">
        <f t="shared" si="30"/>
        <v>0</v>
      </c>
      <c r="C979" s="133">
        <f t="shared" si="31"/>
        <v>0</v>
      </c>
      <c r="D979" s="143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5"/>
    </row>
    <row r="980" spans="1:18">
      <c r="A980" s="131">
        <f t="shared" si="30"/>
        <v>0</v>
      </c>
      <c r="C980" s="133">
        <f t="shared" si="31"/>
        <v>0</v>
      </c>
      <c r="D980" s="143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5"/>
    </row>
    <row r="981" spans="1:18">
      <c r="A981" s="131">
        <f t="shared" si="30"/>
        <v>0</v>
      </c>
      <c r="C981" s="133">
        <f t="shared" si="31"/>
        <v>0</v>
      </c>
      <c r="D981" s="143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5"/>
    </row>
    <row r="982" spans="1:18">
      <c r="A982" s="131">
        <f t="shared" si="30"/>
        <v>0</v>
      </c>
      <c r="C982" s="133">
        <f t="shared" si="31"/>
        <v>0</v>
      </c>
      <c r="D982" s="143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5"/>
    </row>
    <row r="983" spans="1:18">
      <c r="A983" s="131">
        <f t="shared" si="30"/>
        <v>0</v>
      </c>
      <c r="C983" s="133">
        <f t="shared" si="31"/>
        <v>0</v>
      </c>
      <c r="D983" s="143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5"/>
    </row>
    <row r="984" spans="1:18">
      <c r="A984" s="131">
        <f t="shared" si="30"/>
        <v>0</v>
      </c>
      <c r="C984" s="133">
        <f t="shared" si="31"/>
        <v>0</v>
      </c>
      <c r="D984" s="143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5"/>
    </row>
    <row r="985" spans="1:18">
      <c r="A985" s="131">
        <f t="shared" si="30"/>
        <v>0</v>
      </c>
      <c r="C985" s="133">
        <f t="shared" si="31"/>
        <v>0</v>
      </c>
      <c r="D985" s="143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5"/>
    </row>
    <row r="986" spans="1:18">
      <c r="A986" s="131">
        <f t="shared" si="30"/>
        <v>0</v>
      </c>
      <c r="C986" s="133">
        <f t="shared" si="31"/>
        <v>0</v>
      </c>
      <c r="D986" s="143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5"/>
    </row>
    <row r="987" spans="1:18">
      <c r="A987" s="131">
        <f t="shared" si="30"/>
        <v>0</v>
      </c>
      <c r="C987" s="133">
        <f t="shared" si="31"/>
        <v>0</v>
      </c>
      <c r="D987" s="143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5"/>
    </row>
    <row r="988" spans="1:18">
      <c r="A988" s="131">
        <f t="shared" si="30"/>
        <v>0</v>
      </c>
      <c r="C988" s="133">
        <f t="shared" si="31"/>
        <v>0</v>
      </c>
      <c r="D988" s="143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5"/>
    </row>
    <row r="989" spans="1:18">
      <c r="A989" s="131">
        <f t="shared" si="30"/>
        <v>0</v>
      </c>
      <c r="C989" s="133">
        <f t="shared" si="31"/>
        <v>0</v>
      </c>
      <c r="D989" s="143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5"/>
    </row>
    <row r="990" spans="1:18">
      <c r="A990" s="131">
        <f t="shared" si="30"/>
        <v>0</v>
      </c>
      <c r="C990" s="133">
        <f t="shared" si="31"/>
        <v>0</v>
      </c>
      <c r="D990" s="143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5"/>
    </row>
    <row r="991" spans="1:18">
      <c r="A991" s="131">
        <f t="shared" si="30"/>
        <v>0</v>
      </c>
      <c r="C991" s="133">
        <f t="shared" si="31"/>
        <v>0</v>
      </c>
      <c r="D991" s="143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5"/>
    </row>
    <row r="992" spans="1:18">
      <c r="A992" s="131">
        <f t="shared" si="30"/>
        <v>0</v>
      </c>
      <c r="C992" s="133">
        <f t="shared" si="31"/>
        <v>0</v>
      </c>
      <c r="D992" s="143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5"/>
    </row>
    <row r="993" spans="1:18">
      <c r="A993" s="131">
        <f t="shared" si="30"/>
        <v>0</v>
      </c>
      <c r="C993" s="133">
        <f t="shared" si="31"/>
        <v>0</v>
      </c>
      <c r="D993" s="143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5"/>
    </row>
    <row r="994" spans="1:18">
      <c r="A994" s="131">
        <f t="shared" si="30"/>
        <v>0</v>
      </c>
      <c r="C994" s="133">
        <f t="shared" si="31"/>
        <v>0</v>
      </c>
      <c r="D994" s="143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5"/>
    </row>
    <row r="995" spans="1:18">
      <c r="A995" s="131">
        <f t="shared" si="30"/>
        <v>0</v>
      </c>
      <c r="C995" s="133">
        <f t="shared" si="31"/>
        <v>0</v>
      </c>
      <c r="D995" s="143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5"/>
    </row>
    <row r="996" spans="1:18">
      <c r="A996" s="131">
        <f t="shared" si="30"/>
        <v>0</v>
      </c>
      <c r="C996" s="133">
        <f t="shared" si="31"/>
        <v>0</v>
      </c>
      <c r="D996" s="143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5"/>
    </row>
    <row r="997" spans="1:18">
      <c r="A997" s="131">
        <f t="shared" si="30"/>
        <v>0</v>
      </c>
      <c r="C997" s="133">
        <f t="shared" si="31"/>
        <v>0</v>
      </c>
      <c r="D997" s="143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5"/>
    </row>
    <row r="998" spans="1:18">
      <c r="A998" s="131">
        <f t="shared" si="30"/>
        <v>0</v>
      </c>
      <c r="C998" s="133">
        <f t="shared" si="31"/>
        <v>0</v>
      </c>
      <c r="D998" s="143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5"/>
    </row>
    <row r="999" spans="1:18">
      <c r="A999" s="131">
        <f t="shared" si="30"/>
        <v>0</v>
      </c>
      <c r="C999" s="133">
        <f t="shared" si="31"/>
        <v>0</v>
      </c>
      <c r="D999" s="143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5"/>
    </row>
    <row r="1000" spans="1:18">
      <c r="A1000" s="131">
        <f t="shared" si="30"/>
        <v>0</v>
      </c>
      <c r="C1000" s="133">
        <f t="shared" si="31"/>
        <v>0</v>
      </c>
      <c r="D1000" s="143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5"/>
    </row>
    <row r="1001" spans="1:18">
      <c r="A1001" s="131">
        <f t="shared" si="30"/>
        <v>0</v>
      </c>
      <c r="C1001" s="133">
        <f t="shared" si="31"/>
        <v>0</v>
      </c>
      <c r="D1001" s="143"/>
      <c r="E1001" s="144"/>
      <c r="F1001" s="144"/>
      <c r="G1001" s="144"/>
      <c r="H1001" s="144"/>
      <c r="I1001" s="144"/>
      <c r="J1001" s="144"/>
      <c r="K1001" s="144"/>
      <c r="L1001" s="144"/>
      <c r="M1001" s="144"/>
      <c r="N1001" s="144"/>
      <c r="O1001" s="144"/>
      <c r="P1001" s="144"/>
      <c r="Q1001" s="144"/>
      <c r="R1001" s="145"/>
    </row>
    <row r="1002" spans="1:18">
      <c r="A1002" s="131">
        <f t="shared" si="30"/>
        <v>0</v>
      </c>
      <c r="C1002" s="133">
        <f t="shared" si="31"/>
        <v>0</v>
      </c>
      <c r="D1002" s="143"/>
      <c r="E1002" s="144"/>
      <c r="F1002" s="144"/>
      <c r="G1002" s="144"/>
      <c r="H1002" s="144"/>
      <c r="I1002" s="144"/>
      <c r="J1002" s="144"/>
      <c r="K1002" s="144"/>
      <c r="L1002" s="144"/>
      <c r="M1002" s="144"/>
      <c r="N1002" s="144"/>
      <c r="O1002" s="144"/>
      <c r="P1002" s="144"/>
      <c r="Q1002" s="144"/>
      <c r="R1002" s="145"/>
    </row>
    <row r="1003" spans="1:18">
      <c r="A1003" s="131">
        <f t="shared" si="30"/>
        <v>0</v>
      </c>
      <c r="C1003" s="133">
        <f t="shared" si="31"/>
        <v>0</v>
      </c>
      <c r="D1003" s="143"/>
      <c r="E1003" s="144"/>
      <c r="F1003" s="144"/>
      <c r="G1003" s="144"/>
      <c r="H1003" s="144"/>
      <c r="I1003" s="144"/>
      <c r="J1003" s="144"/>
      <c r="K1003" s="144"/>
      <c r="L1003" s="144"/>
      <c r="M1003" s="144"/>
      <c r="N1003" s="144"/>
      <c r="O1003" s="144"/>
      <c r="P1003" s="144"/>
      <c r="Q1003" s="144"/>
      <c r="R1003" s="145"/>
    </row>
    <row r="1004" spans="1:18">
      <c r="A1004" s="131">
        <f t="shared" si="30"/>
        <v>0</v>
      </c>
      <c r="C1004" s="133">
        <f t="shared" si="31"/>
        <v>0</v>
      </c>
      <c r="D1004" s="143"/>
      <c r="E1004" s="144"/>
      <c r="F1004" s="144"/>
      <c r="G1004" s="144"/>
      <c r="H1004" s="144"/>
      <c r="I1004" s="144"/>
      <c r="J1004" s="144"/>
      <c r="K1004" s="144"/>
      <c r="L1004" s="144"/>
      <c r="M1004" s="144"/>
      <c r="N1004" s="144"/>
      <c r="O1004" s="144"/>
      <c r="P1004" s="144"/>
      <c r="Q1004" s="144"/>
      <c r="R1004" s="145"/>
    </row>
    <row r="1005" spans="1:18">
      <c r="A1005" s="131">
        <f t="shared" si="30"/>
        <v>0</v>
      </c>
      <c r="C1005" s="133">
        <f t="shared" si="31"/>
        <v>0</v>
      </c>
      <c r="D1005" s="143"/>
      <c r="E1005" s="144"/>
      <c r="F1005" s="144"/>
      <c r="G1005" s="144"/>
      <c r="H1005" s="144"/>
      <c r="I1005" s="144"/>
      <c r="J1005" s="144"/>
      <c r="K1005" s="144"/>
      <c r="L1005" s="144"/>
      <c r="M1005" s="144"/>
      <c r="N1005" s="144"/>
      <c r="O1005" s="144"/>
      <c r="P1005" s="144"/>
      <c r="Q1005" s="144"/>
      <c r="R1005" s="145"/>
    </row>
    <row r="1006" spans="1:18">
      <c r="A1006" s="131">
        <f t="shared" si="30"/>
        <v>0</v>
      </c>
      <c r="C1006" s="133">
        <f t="shared" si="31"/>
        <v>0</v>
      </c>
      <c r="D1006" s="143"/>
      <c r="E1006" s="144"/>
      <c r="F1006" s="144"/>
      <c r="G1006" s="144"/>
      <c r="H1006" s="144"/>
      <c r="I1006" s="144"/>
      <c r="J1006" s="144"/>
      <c r="K1006" s="144"/>
      <c r="L1006" s="144"/>
      <c r="M1006" s="144"/>
      <c r="N1006" s="144"/>
      <c r="O1006" s="144"/>
      <c r="P1006" s="144"/>
      <c r="Q1006" s="144"/>
      <c r="R1006" s="145"/>
    </row>
    <row r="1007" spans="1:18">
      <c r="A1007" s="131">
        <f t="shared" si="30"/>
        <v>0</v>
      </c>
      <c r="C1007" s="133">
        <f t="shared" si="31"/>
        <v>0</v>
      </c>
      <c r="D1007" s="143"/>
      <c r="E1007" s="144"/>
      <c r="F1007" s="144"/>
      <c r="G1007" s="144"/>
      <c r="H1007" s="144"/>
      <c r="I1007" s="144"/>
      <c r="J1007" s="144"/>
      <c r="K1007" s="144"/>
      <c r="L1007" s="144"/>
      <c r="M1007" s="144"/>
      <c r="N1007" s="144"/>
      <c r="O1007" s="144"/>
      <c r="P1007" s="144"/>
      <c r="Q1007" s="144"/>
      <c r="R1007" s="145"/>
    </row>
    <row r="1008" spans="1:18">
      <c r="A1008" s="131">
        <f t="shared" si="30"/>
        <v>0</v>
      </c>
      <c r="C1008" s="133">
        <f t="shared" si="31"/>
        <v>0</v>
      </c>
      <c r="D1008" s="143"/>
      <c r="E1008" s="144"/>
      <c r="F1008" s="144"/>
      <c r="G1008" s="144"/>
      <c r="H1008" s="144"/>
      <c r="I1008" s="144"/>
      <c r="J1008" s="144"/>
      <c r="K1008" s="144"/>
      <c r="L1008" s="144"/>
      <c r="M1008" s="144"/>
      <c r="N1008" s="144"/>
      <c r="O1008" s="144"/>
      <c r="P1008" s="144"/>
      <c r="Q1008" s="144"/>
      <c r="R1008" s="145"/>
    </row>
    <row r="1009" spans="1:18">
      <c r="A1009" s="131">
        <f t="shared" si="30"/>
        <v>0</v>
      </c>
      <c r="C1009" s="133">
        <f t="shared" si="31"/>
        <v>0</v>
      </c>
      <c r="D1009" s="143"/>
      <c r="E1009" s="144"/>
      <c r="F1009" s="144"/>
      <c r="G1009" s="144"/>
      <c r="H1009" s="144"/>
      <c r="I1009" s="144"/>
      <c r="J1009" s="144"/>
      <c r="K1009" s="144"/>
      <c r="L1009" s="144"/>
      <c r="M1009" s="144"/>
      <c r="N1009" s="144"/>
      <c r="O1009" s="144"/>
      <c r="P1009" s="144"/>
      <c r="Q1009" s="144"/>
      <c r="R1009" s="145"/>
    </row>
    <row r="1010" spans="1:18">
      <c r="A1010" s="131">
        <f t="shared" si="30"/>
        <v>0</v>
      </c>
      <c r="C1010" s="133">
        <f t="shared" si="31"/>
        <v>0</v>
      </c>
      <c r="D1010" s="143"/>
      <c r="E1010" s="144"/>
      <c r="F1010" s="144"/>
      <c r="G1010" s="144"/>
      <c r="H1010" s="144"/>
      <c r="I1010" s="144"/>
      <c r="J1010" s="144"/>
      <c r="K1010" s="144"/>
      <c r="L1010" s="144"/>
      <c r="M1010" s="144"/>
      <c r="N1010" s="144"/>
      <c r="O1010" s="144"/>
      <c r="P1010" s="144"/>
      <c r="Q1010" s="144"/>
      <c r="R1010" s="145"/>
    </row>
    <row r="1011" spans="1:18">
      <c r="A1011" s="131">
        <f t="shared" si="30"/>
        <v>0</v>
      </c>
      <c r="C1011" s="133">
        <f t="shared" si="31"/>
        <v>0</v>
      </c>
      <c r="D1011" s="143"/>
      <c r="E1011" s="144"/>
      <c r="F1011" s="144"/>
      <c r="G1011" s="144"/>
      <c r="H1011" s="144"/>
      <c r="I1011" s="144"/>
      <c r="J1011" s="144"/>
      <c r="K1011" s="144"/>
      <c r="L1011" s="144"/>
      <c r="M1011" s="144"/>
      <c r="N1011" s="144"/>
      <c r="O1011" s="144"/>
      <c r="P1011" s="144"/>
      <c r="Q1011" s="144"/>
      <c r="R1011" s="145"/>
    </row>
    <row r="1012" spans="1:18">
      <c r="A1012" s="131">
        <f t="shared" si="30"/>
        <v>0</v>
      </c>
      <c r="C1012" s="133">
        <f t="shared" si="31"/>
        <v>0</v>
      </c>
      <c r="D1012" s="143"/>
      <c r="E1012" s="144"/>
      <c r="F1012" s="144"/>
      <c r="G1012" s="144"/>
      <c r="H1012" s="144"/>
      <c r="I1012" s="144"/>
      <c r="J1012" s="144"/>
      <c r="K1012" s="144"/>
      <c r="L1012" s="144"/>
      <c r="M1012" s="144"/>
      <c r="N1012" s="144"/>
      <c r="O1012" s="144"/>
      <c r="P1012" s="144"/>
      <c r="Q1012" s="144"/>
      <c r="R1012" s="145"/>
    </row>
    <row r="1013" spans="1:18">
      <c r="A1013" s="131">
        <f t="shared" si="30"/>
        <v>0</v>
      </c>
      <c r="C1013" s="133">
        <f t="shared" si="31"/>
        <v>0</v>
      </c>
      <c r="D1013" s="143"/>
      <c r="E1013" s="144"/>
      <c r="F1013" s="144"/>
      <c r="G1013" s="144"/>
      <c r="H1013" s="144"/>
      <c r="I1013" s="144"/>
      <c r="J1013" s="144"/>
      <c r="K1013" s="144"/>
      <c r="L1013" s="144"/>
      <c r="M1013" s="144"/>
      <c r="N1013" s="144"/>
      <c r="O1013" s="144"/>
      <c r="P1013" s="144"/>
      <c r="Q1013" s="144"/>
      <c r="R1013" s="145"/>
    </row>
    <row r="1014" spans="1:18">
      <c r="A1014" s="131">
        <f t="shared" si="30"/>
        <v>0</v>
      </c>
      <c r="C1014" s="133">
        <f t="shared" si="31"/>
        <v>0</v>
      </c>
      <c r="D1014" s="143"/>
      <c r="E1014" s="144"/>
      <c r="F1014" s="144"/>
      <c r="G1014" s="144"/>
      <c r="H1014" s="144"/>
      <c r="I1014" s="144"/>
      <c r="J1014" s="144"/>
      <c r="K1014" s="144"/>
      <c r="L1014" s="144"/>
      <c r="M1014" s="144"/>
      <c r="N1014" s="144"/>
      <c r="O1014" s="144"/>
      <c r="P1014" s="144"/>
      <c r="Q1014" s="144"/>
      <c r="R1014" s="145"/>
    </row>
    <row r="1015" spans="1:18">
      <c r="A1015" s="131">
        <f t="shared" si="30"/>
        <v>0</v>
      </c>
      <c r="C1015" s="133">
        <f t="shared" si="31"/>
        <v>0</v>
      </c>
      <c r="D1015" s="143"/>
      <c r="E1015" s="144"/>
      <c r="F1015" s="144"/>
      <c r="G1015" s="144"/>
      <c r="H1015" s="144"/>
      <c r="I1015" s="144"/>
      <c r="J1015" s="144"/>
      <c r="K1015" s="144"/>
      <c r="L1015" s="144"/>
      <c r="M1015" s="144"/>
      <c r="N1015" s="144"/>
      <c r="O1015" s="144"/>
      <c r="P1015" s="144"/>
      <c r="Q1015" s="144"/>
      <c r="R1015" s="145"/>
    </row>
    <row r="1016" spans="1:18">
      <c r="A1016" s="131">
        <f t="shared" si="30"/>
        <v>0</v>
      </c>
      <c r="C1016" s="133">
        <f t="shared" si="31"/>
        <v>0</v>
      </c>
      <c r="D1016" s="143"/>
      <c r="E1016" s="144"/>
      <c r="F1016" s="144"/>
      <c r="G1016" s="144"/>
      <c r="H1016" s="144"/>
      <c r="I1016" s="144"/>
      <c r="J1016" s="144"/>
      <c r="K1016" s="144"/>
      <c r="L1016" s="144"/>
      <c r="M1016" s="144"/>
      <c r="N1016" s="144"/>
      <c r="O1016" s="144"/>
      <c r="P1016" s="144"/>
      <c r="Q1016" s="144"/>
      <c r="R1016" s="145"/>
    </row>
    <row r="1017" spans="1:18">
      <c r="A1017" s="131">
        <f t="shared" si="30"/>
        <v>0</v>
      </c>
      <c r="C1017" s="133">
        <f t="shared" si="31"/>
        <v>0</v>
      </c>
      <c r="D1017" s="143"/>
      <c r="E1017" s="144"/>
      <c r="F1017" s="144"/>
      <c r="G1017" s="144"/>
      <c r="H1017" s="144"/>
      <c r="I1017" s="144"/>
      <c r="J1017" s="144"/>
      <c r="K1017" s="144"/>
      <c r="L1017" s="144"/>
      <c r="M1017" s="144"/>
      <c r="N1017" s="144"/>
      <c r="O1017" s="144"/>
      <c r="P1017" s="144"/>
      <c r="Q1017" s="144"/>
      <c r="R1017" s="145"/>
    </row>
    <row r="1018" spans="1:18">
      <c r="A1018" s="131">
        <f t="shared" si="30"/>
        <v>0</v>
      </c>
      <c r="C1018" s="133">
        <f t="shared" si="31"/>
        <v>0</v>
      </c>
      <c r="D1018" s="143"/>
      <c r="E1018" s="144"/>
      <c r="F1018" s="144"/>
      <c r="G1018" s="144"/>
      <c r="H1018" s="144"/>
      <c r="I1018" s="144"/>
      <c r="J1018" s="144"/>
      <c r="K1018" s="144"/>
      <c r="L1018" s="144"/>
      <c r="M1018" s="144"/>
      <c r="N1018" s="144"/>
      <c r="O1018" s="144"/>
      <c r="P1018" s="144"/>
      <c r="Q1018" s="144"/>
      <c r="R1018" s="145"/>
    </row>
    <row r="1019" spans="1:18">
      <c r="A1019" s="131">
        <f t="shared" si="30"/>
        <v>0</v>
      </c>
      <c r="C1019" s="133">
        <f t="shared" si="31"/>
        <v>0</v>
      </c>
      <c r="D1019" s="143"/>
      <c r="E1019" s="144"/>
      <c r="F1019" s="144"/>
      <c r="G1019" s="144"/>
      <c r="H1019" s="144"/>
      <c r="I1019" s="144"/>
      <c r="J1019" s="144"/>
      <c r="K1019" s="144"/>
      <c r="L1019" s="144"/>
      <c r="M1019" s="144"/>
      <c r="N1019" s="144"/>
      <c r="O1019" s="144"/>
      <c r="P1019" s="144"/>
      <c r="Q1019" s="144"/>
      <c r="R1019" s="145"/>
    </row>
    <row r="1020" spans="1:18">
      <c r="A1020" s="131">
        <f t="shared" si="30"/>
        <v>0</v>
      </c>
      <c r="C1020" s="133">
        <f t="shared" si="31"/>
        <v>0</v>
      </c>
      <c r="D1020" s="143"/>
      <c r="E1020" s="144"/>
      <c r="F1020" s="144"/>
      <c r="G1020" s="144"/>
      <c r="H1020" s="144"/>
      <c r="I1020" s="144"/>
      <c r="J1020" s="144"/>
      <c r="K1020" s="144"/>
      <c r="L1020" s="144"/>
      <c r="M1020" s="144"/>
      <c r="N1020" s="144"/>
      <c r="O1020" s="144"/>
      <c r="P1020" s="144"/>
      <c r="Q1020" s="144"/>
      <c r="R1020" s="145"/>
    </row>
    <row r="1021" spans="1:18">
      <c r="A1021" s="131">
        <f t="shared" si="30"/>
        <v>0</v>
      </c>
      <c r="C1021" s="133">
        <f t="shared" si="31"/>
        <v>0</v>
      </c>
      <c r="D1021" s="143"/>
      <c r="E1021" s="144"/>
      <c r="F1021" s="144"/>
      <c r="G1021" s="144"/>
      <c r="H1021" s="144"/>
      <c r="I1021" s="144"/>
      <c r="J1021" s="144"/>
      <c r="K1021" s="144"/>
      <c r="L1021" s="144"/>
      <c r="M1021" s="144"/>
      <c r="N1021" s="144"/>
      <c r="O1021" s="144"/>
      <c r="P1021" s="144"/>
      <c r="Q1021" s="144"/>
      <c r="R1021" s="145"/>
    </row>
    <row r="1022" spans="1:18">
      <c r="A1022" s="131">
        <f t="shared" si="30"/>
        <v>0</v>
      </c>
      <c r="C1022" s="133">
        <f t="shared" si="31"/>
        <v>0</v>
      </c>
      <c r="D1022" s="143"/>
      <c r="E1022" s="144"/>
      <c r="F1022" s="144"/>
      <c r="G1022" s="144"/>
      <c r="H1022" s="144"/>
      <c r="I1022" s="144"/>
      <c r="J1022" s="144"/>
      <c r="K1022" s="144"/>
      <c r="L1022" s="144"/>
      <c r="M1022" s="144"/>
      <c r="N1022" s="144"/>
      <c r="O1022" s="144"/>
      <c r="P1022" s="144"/>
      <c r="Q1022" s="144"/>
      <c r="R1022" s="145"/>
    </row>
    <row r="1023" spans="1:18">
      <c r="A1023" s="131">
        <f t="shared" si="30"/>
        <v>0</v>
      </c>
      <c r="C1023" s="133">
        <f t="shared" si="31"/>
        <v>0</v>
      </c>
      <c r="D1023" s="143"/>
      <c r="E1023" s="144"/>
      <c r="F1023" s="144"/>
      <c r="G1023" s="144"/>
      <c r="H1023" s="144"/>
      <c r="I1023" s="144"/>
      <c r="J1023" s="144"/>
      <c r="K1023" s="144"/>
      <c r="L1023" s="144"/>
      <c r="M1023" s="144"/>
      <c r="N1023" s="144"/>
      <c r="O1023" s="144"/>
      <c r="P1023" s="144"/>
      <c r="Q1023" s="144"/>
      <c r="R1023" s="145"/>
    </row>
    <row r="1024" spans="1:18">
      <c r="A1024" s="131">
        <f t="shared" si="30"/>
        <v>0</v>
      </c>
      <c r="C1024" s="133">
        <f t="shared" si="31"/>
        <v>0</v>
      </c>
      <c r="D1024" s="143"/>
      <c r="E1024" s="144"/>
      <c r="F1024" s="144"/>
      <c r="G1024" s="144"/>
      <c r="H1024" s="144"/>
      <c r="I1024" s="144"/>
      <c r="J1024" s="144"/>
      <c r="K1024" s="144"/>
      <c r="L1024" s="144"/>
      <c r="M1024" s="144"/>
      <c r="N1024" s="144"/>
      <c r="O1024" s="144"/>
      <c r="P1024" s="144"/>
      <c r="Q1024" s="144"/>
      <c r="R1024" s="145"/>
    </row>
    <row r="1025" spans="1:18">
      <c r="A1025" s="131">
        <f t="shared" si="30"/>
        <v>0</v>
      </c>
      <c r="C1025" s="133">
        <f t="shared" si="31"/>
        <v>0</v>
      </c>
      <c r="D1025" s="143"/>
      <c r="E1025" s="144"/>
      <c r="F1025" s="144"/>
      <c r="G1025" s="144"/>
      <c r="H1025" s="144"/>
      <c r="I1025" s="144"/>
      <c r="J1025" s="144"/>
      <c r="K1025" s="144"/>
      <c r="L1025" s="144"/>
      <c r="M1025" s="144"/>
      <c r="N1025" s="144"/>
      <c r="O1025" s="144"/>
      <c r="P1025" s="144"/>
      <c r="Q1025" s="144"/>
      <c r="R1025" s="145"/>
    </row>
    <row r="1026" spans="1:18">
      <c r="A1026" s="131">
        <f t="shared" si="30"/>
        <v>0</v>
      </c>
      <c r="C1026" s="133">
        <f t="shared" si="31"/>
        <v>0</v>
      </c>
      <c r="D1026" s="143"/>
      <c r="E1026" s="144"/>
      <c r="F1026" s="144"/>
      <c r="G1026" s="144"/>
      <c r="H1026" s="144"/>
      <c r="I1026" s="144"/>
      <c r="J1026" s="144"/>
      <c r="K1026" s="144"/>
      <c r="L1026" s="144"/>
      <c r="M1026" s="144"/>
      <c r="N1026" s="144"/>
      <c r="O1026" s="144"/>
      <c r="P1026" s="144"/>
      <c r="Q1026" s="144"/>
      <c r="R1026" s="145"/>
    </row>
    <row r="1027" spans="1:18">
      <c r="A1027" s="131">
        <f t="shared" si="30"/>
        <v>0</v>
      </c>
      <c r="C1027" s="133">
        <f t="shared" si="31"/>
        <v>0</v>
      </c>
      <c r="D1027" s="143"/>
      <c r="E1027" s="144"/>
      <c r="F1027" s="144"/>
      <c r="G1027" s="144"/>
      <c r="H1027" s="144"/>
      <c r="I1027" s="144"/>
      <c r="J1027" s="144"/>
      <c r="K1027" s="144"/>
      <c r="L1027" s="144"/>
      <c r="M1027" s="144"/>
      <c r="N1027" s="144"/>
      <c r="O1027" s="144"/>
      <c r="P1027" s="144"/>
      <c r="Q1027" s="144"/>
      <c r="R1027" s="145"/>
    </row>
    <row r="1028" spans="1:18">
      <c r="A1028" s="131">
        <f t="shared" ref="A1028:A1091" si="32">F1028</f>
        <v>0</v>
      </c>
      <c r="C1028" s="133">
        <f t="shared" ref="C1028:C1091" si="33">D1028</f>
        <v>0</v>
      </c>
      <c r="D1028" s="143"/>
      <c r="E1028" s="144"/>
      <c r="F1028" s="144"/>
      <c r="G1028" s="144"/>
      <c r="H1028" s="144"/>
      <c r="I1028" s="144"/>
      <c r="J1028" s="144"/>
      <c r="K1028" s="144"/>
      <c r="L1028" s="144"/>
      <c r="M1028" s="144"/>
      <c r="N1028" s="144"/>
      <c r="O1028" s="144"/>
      <c r="P1028" s="144"/>
      <c r="Q1028" s="144"/>
      <c r="R1028" s="145"/>
    </row>
    <row r="1029" spans="1:18">
      <c r="A1029" s="131">
        <f t="shared" si="32"/>
        <v>0</v>
      </c>
      <c r="C1029" s="133">
        <f t="shared" si="33"/>
        <v>0</v>
      </c>
      <c r="D1029" s="143"/>
      <c r="E1029" s="144"/>
      <c r="F1029" s="144"/>
      <c r="G1029" s="144"/>
      <c r="H1029" s="144"/>
      <c r="I1029" s="144"/>
      <c r="J1029" s="144"/>
      <c r="K1029" s="144"/>
      <c r="L1029" s="144"/>
      <c r="M1029" s="144"/>
      <c r="N1029" s="144"/>
      <c r="O1029" s="144"/>
      <c r="P1029" s="144"/>
      <c r="Q1029" s="144"/>
      <c r="R1029" s="145"/>
    </row>
    <row r="1030" spans="1:18">
      <c r="A1030" s="131">
        <f t="shared" si="32"/>
        <v>0</v>
      </c>
      <c r="C1030" s="133">
        <f t="shared" si="33"/>
        <v>0</v>
      </c>
      <c r="D1030" s="143"/>
      <c r="E1030" s="144"/>
      <c r="F1030" s="144"/>
      <c r="G1030" s="144"/>
      <c r="H1030" s="144"/>
      <c r="I1030" s="144"/>
      <c r="J1030" s="144"/>
      <c r="K1030" s="144"/>
      <c r="L1030" s="144"/>
      <c r="M1030" s="144"/>
      <c r="N1030" s="144"/>
      <c r="O1030" s="144"/>
      <c r="P1030" s="144"/>
      <c r="Q1030" s="144"/>
      <c r="R1030" s="145"/>
    </row>
    <row r="1031" spans="1:18">
      <c r="A1031" s="131">
        <f t="shared" si="32"/>
        <v>0</v>
      </c>
      <c r="C1031" s="133">
        <f t="shared" si="33"/>
        <v>0</v>
      </c>
      <c r="D1031" s="143"/>
      <c r="E1031" s="144"/>
      <c r="F1031" s="144"/>
      <c r="G1031" s="144"/>
      <c r="H1031" s="144"/>
      <c r="I1031" s="144"/>
      <c r="J1031" s="144"/>
      <c r="K1031" s="144"/>
      <c r="L1031" s="144"/>
      <c r="M1031" s="144"/>
      <c r="N1031" s="144"/>
      <c r="O1031" s="144"/>
      <c r="P1031" s="144"/>
      <c r="Q1031" s="144"/>
      <c r="R1031" s="145"/>
    </row>
    <row r="1032" spans="1:18">
      <c r="A1032" s="131">
        <f t="shared" si="32"/>
        <v>0</v>
      </c>
      <c r="C1032" s="133">
        <f t="shared" si="33"/>
        <v>0</v>
      </c>
      <c r="D1032" s="143"/>
      <c r="E1032" s="144"/>
      <c r="F1032" s="144"/>
      <c r="G1032" s="144"/>
      <c r="H1032" s="144"/>
      <c r="I1032" s="144"/>
      <c r="J1032" s="144"/>
      <c r="K1032" s="144"/>
      <c r="L1032" s="144"/>
      <c r="M1032" s="144"/>
      <c r="N1032" s="144"/>
      <c r="O1032" s="144"/>
      <c r="P1032" s="144"/>
      <c r="Q1032" s="144"/>
      <c r="R1032" s="145"/>
    </row>
    <row r="1033" spans="1:18">
      <c r="A1033" s="131">
        <f t="shared" si="32"/>
        <v>0</v>
      </c>
      <c r="C1033" s="133">
        <f t="shared" si="33"/>
        <v>0</v>
      </c>
      <c r="D1033" s="143"/>
      <c r="E1033" s="144"/>
      <c r="F1033" s="144"/>
      <c r="G1033" s="144"/>
      <c r="H1033" s="144"/>
      <c r="I1033" s="144"/>
      <c r="J1033" s="144"/>
      <c r="K1033" s="144"/>
      <c r="L1033" s="144"/>
      <c r="M1033" s="144"/>
      <c r="N1033" s="144"/>
      <c r="O1033" s="144"/>
      <c r="P1033" s="144"/>
      <c r="Q1033" s="144"/>
      <c r="R1033" s="145"/>
    </row>
    <row r="1034" spans="1:18">
      <c r="A1034" s="131">
        <f t="shared" si="32"/>
        <v>0</v>
      </c>
      <c r="C1034" s="133">
        <f t="shared" si="33"/>
        <v>0</v>
      </c>
      <c r="D1034" s="143"/>
      <c r="E1034" s="144"/>
      <c r="F1034" s="144"/>
      <c r="G1034" s="144"/>
      <c r="H1034" s="144"/>
      <c r="I1034" s="144"/>
      <c r="J1034" s="144"/>
      <c r="K1034" s="144"/>
      <c r="L1034" s="144"/>
      <c r="M1034" s="144"/>
      <c r="N1034" s="144"/>
      <c r="O1034" s="144"/>
      <c r="P1034" s="144"/>
      <c r="Q1034" s="144"/>
      <c r="R1034" s="145"/>
    </row>
    <row r="1035" spans="1:18">
      <c r="A1035" s="131">
        <f t="shared" si="32"/>
        <v>0</v>
      </c>
      <c r="C1035" s="133">
        <f t="shared" si="33"/>
        <v>0</v>
      </c>
      <c r="D1035" s="143"/>
      <c r="E1035" s="144"/>
      <c r="F1035" s="144"/>
      <c r="G1035" s="144"/>
      <c r="H1035" s="144"/>
      <c r="I1035" s="144"/>
      <c r="J1035" s="144"/>
      <c r="K1035" s="144"/>
      <c r="L1035" s="144"/>
      <c r="M1035" s="144"/>
      <c r="N1035" s="144"/>
      <c r="O1035" s="144"/>
      <c r="P1035" s="144"/>
      <c r="Q1035" s="144"/>
      <c r="R1035" s="145"/>
    </row>
    <row r="1036" spans="1:18">
      <c r="A1036" s="131">
        <f t="shared" si="32"/>
        <v>0</v>
      </c>
      <c r="C1036" s="133">
        <f t="shared" si="33"/>
        <v>0</v>
      </c>
      <c r="D1036" s="143"/>
      <c r="E1036" s="144"/>
      <c r="F1036" s="144"/>
      <c r="G1036" s="144"/>
      <c r="H1036" s="144"/>
      <c r="I1036" s="144"/>
      <c r="J1036" s="144"/>
      <c r="K1036" s="144"/>
      <c r="L1036" s="144"/>
      <c r="M1036" s="144"/>
      <c r="N1036" s="144"/>
      <c r="O1036" s="144"/>
      <c r="P1036" s="144"/>
      <c r="Q1036" s="144"/>
      <c r="R1036" s="145"/>
    </row>
    <row r="1037" spans="1:18">
      <c r="A1037" s="131">
        <f t="shared" si="32"/>
        <v>0</v>
      </c>
      <c r="C1037" s="133">
        <f t="shared" si="33"/>
        <v>0</v>
      </c>
      <c r="D1037" s="143"/>
      <c r="E1037" s="144"/>
      <c r="F1037" s="144"/>
      <c r="G1037" s="144"/>
      <c r="H1037" s="144"/>
      <c r="I1037" s="144"/>
      <c r="J1037" s="144"/>
      <c r="K1037" s="144"/>
      <c r="L1037" s="144"/>
      <c r="M1037" s="144"/>
      <c r="N1037" s="144"/>
      <c r="O1037" s="144"/>
      <c r="P1037" s="144"/>
      <c r="Q1037" s="144"/>
      <c r="R1037" s="145"/>
    </row>
    <row r="1038" spans="1:18">
      <c r="A1038" s="131">
        <f t="shared" si="32"/>
        <v>0</v>
      </c>
      <c r="C1038" s="133">
        <f t="shared" si="33"/>
        <v>0</v>
      </c>
      <c r="D1038" s="143"/>
      <c r="E1038" s="144"/>
      <c r="F1038" s="144"/>
      <c r="G1038" s="144"/>
      <c r="H1038" s="144"/>
      <c r="I1038" s="144"/>
      <c r="J1038" s="144"/>
      <c r="K1038" s="144"/>
      <c r="L1038" s="144"/>
      <c r="M1038" s="144"/>
      <c r="N1038" s="144"/>
      <c r="O1038" s="144"/>
      <c r="P1038" s="144"/>
      <c r="Q1038" s="144"/>
      <c r="R1038" s="145"/>
    </row>
    <row r="1039" spans="1:18">
      <c r="A1039" s="131">
        <f t="shared" si="32"/>
        <v>0</v>
      </c>
      <c r="C1039" s="133">
        <f t="shared" si="33"/>
        <v>0</v>
      </c>
      <c r="D1039" s="143"/>
      <c r="E1039" s="144"/>
      <c r="F1039" s="144"/>
      <c r="G1039" s="144"/>
      <c r="H1039" s="144"/>
      <c r="I1039" s="144"/>
      <c r="J1039" s="144"/>
      <c r="K1039" s="144"/>
      <c r="L1039" s="144"/>
      <c r="M1039" s="144"/>
      <c r="N1039" s="144"/>
      <c r="O1039" s="144"/>
      <c r="P1039" s="144"/>
      <c r="Q1039" s="144"/>
      <c r="R1039" s="145"/>
    </row>
    <row r="1040" spans="1:18">
      <c r="A1040" s="131">
        <f t="shared" si="32"/>
        <v>0</v>
      </c>
      <c r="C1040" s="133">
        <f t="shared" si="33"/>
        <v>0</v>
      </c>
      <c r="D1040" s="143"/>
      <c r="E1040" s="144"/>
      <c r="F1040" s="144"/>
      <c r="G1040" s="144"/>
      <c r="H1040" s="144"/>
      <c r="I1040" s="144"/>
      <c r="J1040" s="144"/>
      <c r="K1040" s="144"/>
      <c r="L1040" s="144"/>
      <c r="M1040" s="144"/>
      <c r="N1040" s="144"/>
      <c r="O1040" s="144"/>
      <c r="P1040" s="144"/>
      <c r="Q1040" s="144"/>
      <c r="R1040" s="145"/>
    </row>
    <row r="1041" spans="1:18">
      <c r="A1041" s="131">
        <f t="shared" si="32"/>
        <v>0</v>
      </c>
      <c r="C1041" s="133">
        <f t="shared" si="33"/>
        <v>0</v>
      </c>
      <c r="D1041" s="143"/>
      <c r="E1041" s="144"/>
      <c r="F1041" s="144"/>
      <c r="G1041" s="144"/>
      <c r="H1041" s="144"/>
      <c r="I1041" s="144"/>
      <c r="J1041" s="144"/>
      <c r="K1041" s="144"/>
      <c r="L1041" s="144"/>
      <c r="M1041" s="144"/>
      <c r="N1041" s="144"/>
      <c r="O1041" s="144"/>
      <c r="P1041" s="144"/>
      <c r="Q1041" s="144"/>
      <c r="R1041" s="145"/>
    </row>
    <row r="1042" spans="1:18">
      <c r="A1042" s="131">
        <f t="shared" si="32"/>
        <v>0</v>
      </c>
      <c r="C1042" s="133">
        <f t="shared" si="33"/>
        <v>0</v>
      </c>
      <c r="D1042" s="143"/>
      <c r="E1042" s="144"/>
      <c r="F1042" s="144"/>
      <c r="G1042" s="144"/>
      <c r="H1042" s="144"/>
      <c r="I1042" s="144"/>
      <c r="J1042" s="144"/>
      <c r="K1042" s="144"/>
      <c r="L1042" s="144"/>
      <c r="M1042" s="144"/>
      <c r="N1042" s="144"/>
      <c r="O1042" s="144"/>
      <c r="P1042" s="144"/>
      <c r="Q1042" s="144"/>
      <c r="R1042" s="145"/>
    </row>
    <row r="1043" spans="1:18">
      <c r="A1043" s="131">
        <f t="shared" si="32"/>
        <v>0</v>
      </c>
      <c r="C1043" s="133">
        <f t="shared" si="33"/>
        <v>0</v>
      </c>
      <c r="D1043" s="143"/>
      <c r="E1043" s="144"/>
      <c r="F1043" s="144"/>
      <c r="G1043" s="144"/>
      <c r="H1043" s="144"/>
      <c r="I1043" s="144"/>
      <c r="J1043" s="144"/>
      <c r="K1043" s="144"/>
      <c r="L1043" s="144"/>
      <c r="M1043" s="144"/>
      <c r="N1043" s="144"/>
      <c r="O1043" s="144"/>
      <c r="P1043" s="144"/>
      <c r="Q1043" s="144"/>
      <c r="R1043" s="145"/>
    </row>
    <row r="1044" spans="1:18">
      <c r="A1044" s="131">
        <f t="shared" si="32"/>
        <v>0</v>
      </c>
      <c r="C1044" s="133">
        <f t="shared" si="33"/>
        <v>0</v>
      </c>
      <c r="D1044" s="143"/>
      <c r="E1044" s="144"/>
      <c r="F1044" s="144"/>
      <c r="G1044" s="144"/>
      <c r="H1044" s="144"/>
      <c r="I1044" s="144"/>
      <c r="J1044" s="144"/>
      <c r="K1044" s="144"/>
      <c r="L1044" s="144"/>
      <c r="M1044" s="144"/>
      <c r="N1044" s="144"/>
      <c r="O1044" s="144"/>
      <c r="P1044" s="144"/>
      <c r="Q1044" s="144"/>
      <c r="R1044" s="145"/>
    </row>
    <row r="1045" spans="1:18">
      <c r="A1045" s="131">
        <f t="shared" si="32"/>
        <v>0</v>
      </c>
      <c r="C1045" s="133">
        <f t="shared" si="33"/>
        <v>0</v>
      </c>
      <c r="D1045" s="143"/>
      <c r="E1045" s="144"/>
      <c r="F1045" s="144"/>
      <c r="G1045" s="144"/>
      <c r="H1045" s="144"/>
      <c r="I1045" s="144"/>
      <c r="J1045" s="144"/>
      <c r="K1045" s="144"/>
      <c r="L1045" s="144"/>
      <c r="M1045" s="144"/>
      <c r="N1045" s="144"/>
      <c r="O1045" s="144"/>
      <c r="P1045" s="144"/>
      <c r="Q1045" s="144"/>
      <c r="R1045" s="145"/>
    </row>
    <row r="1046" spans="1:18">
      <c r="A1046" s="131">
        <f t="shared" si="32"/>
        <v>0</v>
      </c>
      <c r="C1046" s="133">
        <f t="shared" si="33"/>
        <v>0</v>
      </c>
      <c r="D1046" s="143"/>
      <c r="E1046" s="144"/>
      <c r="F1046" s="144"/>
      <c r="G1046" s="144"/>
      <c r="H1046" s="144"/>
      <c r="I1046" s="144"/>
      <c r="J1046" s="144"/>
      <c r="K1046" s="144"/>
      <c r="L1046" s="144"/>
      <c r="M1046" s="144"/>
      <c r="N1046" s="144"/>
      <c r="O1046" s="144"/>
      <c r="P1046" s="144"/>
      <c r="Q1046" s="144"/>
      <c r="R1046" s="145"/>
    </row>
    <row r="1047" spans="1:18">
      <c r="A1047" s="131">
        <f t="shared" si="32"/>
        <v>0</v>
      </c>
      <c r="C1047" s="133">
        <f t="shared" si="33"/>
        <v>0</v>
      </c>
      <c r="D1047" s="143"/>
      <c r="E1047" s="144"/>
      <c r="F1047" s="144"/>
      <c r="G1047" s="144"/>
      <c r="H1047" s="144"/>
      <c r="I1047" s="144"/>
      <c r="J1047" s="144"/>
      <c r="K1047" s="144"/>
      <c r="L1047" s="144"/>
      <c r="M1047" s="144"/>
      <c r="N1047" s="144"/>
      <c r="O1047" s="144"/>
      <c r="P1047" s="144"/>
      <c r="Q1047" s="144"/>
      <c r="R1047" s="145"/>
    </row>
    <row r="1048" spans="1:18">
      <c r="A1048" s="131">
        <f t="shared" si="32"/>
        <v>0</v>
      </c>
      <c r="C1048" s="133">
        <f t="shared" si="33"/>
        <v>0</v>
      </c>
      <c r="D1048" s="143"/>
      <c r="E1048" s="144"/>
      <c r="F1048" s="144"/>
      <c r="G1048" s="144"/>
      <c r="H1048" s="144"/>
      <c r="I1048" s="144"/>
      <c r="J1048" s="144"/>
      <c r="K1048" s="144"/>
      <c r="L1048" s="144"/>
      <c r="M1048" s="144"/>
      <c r="N1048" s="144"/>
      <c r="O1048" s="144"/>
      <c r="P1048" s="144"/>
      <c r="Q1048" s="144"/>
      <c r="R1048" s="145"/>
    </row>
    <row r="1049" spans="1:18">
      <c r="A1049" s="131">
        <f t="shared" si="32"/>
        <v>0</v>
      </c>
      <c r="C1049" s="133">
        <f t="shared" si="33"/>
        <v>0</v>
      </c>
      <c r="D1049" s="143"/>
      <c r="E1049" s="144"/>
      <c r="F1049" s="144"/>
      <c r="G1049" s="144"/>
      <c r="H1049" s="144"/>
      <c r="I1049" s="144"/>
      <c r="J1049" s="144"/>
      <c r="K1049" s="144"/>
      <c r="L1049" s="144"/>
      <c r="M1049" s="144"/>
      <c r="N1049" s="144"/>
      <c r="O1049" s="144"/>
      <c r="P1049" s="144"/>
      <c r="Q1049" s="144"/>
      <c r="R1049" s="145"/>
    </row>
    <row r="1050" spans="1:18">
      <c r="A1050" s="131">
        <f t="shared" si="32"/>
        <v>0</v>
      </c>
      <c r="C1050" s="133">
        <f t="shared" si="33"/>
        <v>0</v>
      </c>
      <c r="D1050" s="143"/>
      <c r="E1050" s="144"/>
      <c r="F1050" s="144"/>
      <c r="G1050" s="144"/>
      <c r="H1050" s="144"/>
      <c r="I1050" s="144"/>
      <c r="J1050" s="144"/>
      <c r="K1050" s="144"/>
      <c r="L1050" s="144"/>
      <c r="M1050" s="144"/>
      <c r="N1050" s="144"/>
      <c r="O1050" s="144"/>
      <c r="P1050" s="144"/>
      <c r="Q1050" s="144"/>
      <c r="R1050" s="145"/>
    </row>
    <row r="1051" spans="1:18">
      <c r="A1051" s="131">
        <f t="shared" si="32"/>
        <v>0</v>
      </c>
      <c r="C1051" s="133">
        <f t="shared" si="33"/>
        <v>0</v>
      </c>
      <c r="D1051" s="143"/>
      <c r="E1051" s="144"/>
      <c r="F1051" s="144"/>
      <c r="G1051" s="144"/>
      <c r="H1051" s="144"/>
      <c r="I1051" s="144"/>
      <c r="J1051" s="144"/>
      <c r="K1051" s="144"/>
      <c r="L1051" s="144"/>
      <c r="M1051" s="144"/>
      <c r="N1051" s="144"/>
      <c r="O1051" s="144"/>
      <c r="P1051" s="144"/>
      <c r="Q1051" s="144"/>
      <c r="R1051" s="145"/>
    </row>
    <row r="1052" spans="1:18">
      <c r="A1052" s="131">
        <f t="shared" si="32"/>
        <v>0</v>
      </c>
      <c r="C1052" s="133">
        <f t="shared" si="33"/>
        <v>0</v>
      </c>
      <c r="D1052" s="143"/>
      <c r="E1052" s="144"/>
      <c r="F1052" s="144"/>
      <c r="G1052" s="144"/>
      <c r="H1052" s="144"/>
      <c r="I1052" s="144"/>
      <c r="J1052" s="144"/>
      <c r="K1052" s="144"/>
      <c r="L1052" s="144"/>
      <c r="M1052" s="144"/>
      <c r="N1052" s="144"/>
      <c r="O1052" s="144"/>
      <c r="P1052" s="144"/>
      <c r="Q1052" s="144"/>
      <c r="R1052" s="145"/>
    </row>
    <row r="1053" spans="1:18">
      <c r="A1053" s="131">
        <f t="shared" si="32"/>
        <v>0</v>
      </c>
      <c r="C1053" s="133">
        <f t="shared" si="33"/>
        <v>0</v>
      </c>
      <c r="D1053" s="143"/>
      <c r="E1053" s="144"/>
      <c r="F1053" s="144"/>
      <c r="G1053" s="144"/>
      <c r="H1053" s="144"/>
      <c r="I1053" s="144"/>
      <c r="J1053" s="144"/>
      <c r="K1053" s="144"/>
      <c r="L1053" s="144"/>
      <c r="M1053" s="144"/>
      <c r="N1053" s="144"/>
      <c r="O1053" s="144"/>
      <c r="P1053" s="144"/>
      <c r="Q1053" s="144"/>
      <c r="R1053" s="145"/>
    </row>
    <row r="1054" spans="1:18">
      <c r="A1054" s="131">
        <f t="shared" si="32"/>
        <v>0</v>
      </c>
      <c r="C1054" s="133">
        <f t="shared" si="33"/>
        <v>0</v>
      </c>
      <c r="D1054" s="143"/>
      <c r="E1054" s="144"/>
      <c r="F1054" s="144"/>
      <c r="G1054" s="144"/>
      <c r="H1054" s="144"/>
      <c r="I1054" s="144"/>
      <c r="J1054" s="144"/>
      <c r="K1054" s="144"/>
      <c r="L1054" s="144"/>
      <c r="M1054" s="144"/>
      <c r="N1054" s="144"/>
      <c r="O1054" s="144"/>
      <c r="P1054" s="144"/>
      <c r="Q1054" s="144"/>
      <c r="R1054" s="145"/>
    </row>
    <row r="1055" spans="1:18">
      <c r="A1055" s="131">
        <f t="shared" si="32"/>
        <v>0</v>
      </c>
      <c r="C1055" s="133">
        <f t="shared" si="33"/>
        <v>0</v>
      </c>
      <c r="D1055" s="143"/>
      <c r="E1055" s="144"/>
      <c r="F1055" s="144"/>
      <c r="G1055" s="144"/>
      <c r="H1055" s="144"/>
      <c r="I1055" s="144"/>
      <c r="J1055" s="144"/>
      <c r="K1055" s="144"/>
      <c r="L1055" s="144"/>
      <c r="M1055" s="144"/>
      <c r="N1055" s="144"/>
      <c r="O1055" s="144"/>
      <c r="P1055" s="144"/>
      <c r="Q1055" s="144"/>
      <c r="R1055" s="145"/>
    </row>
    <row r="1056" spans="1:18">
      <c r="A1056" s="131">
        <f t="shared" si="32"/>
        <v>0</v>
      </c>
      <c r="C1056" s="133">
        <f t="shared" si="33"/>
        <v>0</v>
      </c>
      <c r="D1056" s="143"/>
      <c r="E1056" s="144"/>
      <c r="F1056" s="144"/>
      <c r="G1056" s="144"/>
      <c r="H1056" s="144"/>
      <c r="I1056" s="144"/>
      <c r="J1056" s="144"/>
      <c r="K1056" s="144"/>
      <c r="L1056" s="144"/>
      <c r="M1056" s="144"/>
      <c r="N1056" s="144"/>
      <c r="O1056" s="144"/>
      <c r="P1056" s="144"/>
      <c r="Q1056" s="144"/>
      <c r="R1056" s="145"/>
    </row>
    <row r="1057" spans="1:18">
      <c r="A1057" s="131">
        <f t="shared" si="32"/>
        <v>0</v>
      </c>
      <c r="C1057" s="133">
        <f t="shared" si="33"/>
        <v>0</v>
      </c>
      <c r="D1057" s="143"/>
      <c r="E1057" s="144"/>
      <c r="F1057" s="144"/>
      <c r="G1057" s="144"/>
      <c r="H1057" s="144"/>
      <c r="I1057" s="144"/>
      <c r="J1057" s="144"/>
      <c r="K1057" s="144"/>
      <c r="L1057" s="144"/>
      <c r="M1057" s="144"/>
      <c r="N1057" s="144"/>
      <c r="O1057" s="144"/>
      <c r="P1057" s="144"/>
      <c r="Q1057" s="144"/>
      <c r="R1057" s="145"/>
    </row>
    <row r="1058" spans="1:18">
      <c r="A1058" s="131">
        <f t="shared" si="32"/>
        <v>0</v>
      </c>
      <c r="C1058" s="133">
        <f t="shared" si="33"/>
        <v>0</v>
      </c>
      <c r="D1058" s="143"/>
      <c r="E1058" s="144"/>
      <c r="F1058" s="144"/>
      <c r="G1058" s="144"/>
      <c r="H1058" s="144"/>
      <c r="I1058" s="144"/>
      <c r="J1058" s="144"/>
      <c r="K1058" s="144"/>
      <c r="L1058" s="144"/>
      <c r="M1058" s="144"/>
      <c r="N1058" s="144"/>
      <c r="O1058" s="144"/>
      <c r="P1058" s="144"/>
      <c r="Q1058" s="144"/>
      <c r="R1058" s="145"/>
    </row>
    <row r="1059" spans="1:18">
      <c r="A1059" s="131">
        <f t="shared" si="32"/>
        <v>0</v>
      </c>
      <c r="C1059" s="133">
        <f t="shared" si="33"/>
        <v>0</v>
      </c>
      <c r="D1059" s="143"/>
      <c r="E1059" s="144"/>
      <c r="F1059" s="144"/>
      <c r="G1059" s="144"/>
      <c r="H1059" s="144"/>
      <c r="I1059" s="144"/>
      <c r="J1059" s="144"/>
      <c r="K1059" s="144"/>
      <c r="L1059" s="144"/>
      <c r="M1059" s="144"/>
      <c r="N1059" s="144"/>
      <c r="O1059" s="144"/>
      <c r="P1059" s="144"/>
      <c r="Q1059" s="144"/>
      <c r="R1059" s="145"/>
    </row>
    <row r="1060" spans="1:18">
      <c r="A1060" s="131">
        <f t="shared" si="32"/>
        <v>0</v>
      </c>
      <c r="C1060" s="133">
        <f t="shared" si="33"/>
        <v>0</v>
      </c>
      <c r="D1060" s="143"/>
      <c r="E1060" s="144"/>
      <c r="F1060" s="144"/>
      <c r="G1060" s="144"/>
      <c r="H1060" s="144"/>
      <c r="I1060" s="144"/>
      <c r="J1060" s="144"/>
      <c r="K1060" s="144"/>
      <c r="L1060" s="144"/>
      <c r="M1060" s="144"/>
      <c r="N1060" s="144"/>
      <c r="O1060" s="144"/>
      <c r="P1060" s="144"/>
      <c r="Q1060" s="144"/>
      <c r="R1060" s="145"/>
    </row>
    <row r="1061" spans="1:18">
      <c r="A1061" s="131">
        <f t="shared" si="32"/>
        <v>0</v>
      </c>
      <c r="C1061" s="133">
        <f t="shared" si="33"/>
        <v>0</v>
      </c>
      <c r="D1061" s="143"/>
      <c r="E1061" s="144"/>
      <c r="F1061" s="144"/>
      <c r="G1061" s="144"/>
      <c r="H1061" s="144"/>
      <c r="I1061" s="144"/>
      <c r="J1061" s="144"/>
      <c r="K1061" s="144"/>
      <c r="L1061" s="144"/>
      <c r="M1061" s="144"/>
      <c r="N1061" s="144"/>
      <c r="O1061" s="144"/>
      <c r="P1061" s="144"/>
      <c r="Q1061" s="144"/>
      <c r="R1061" s="145"/>
    </row>
    <row r="1062" spans="1:18">
      <c r="A1062" s="131">
        <f t="shared" si="32"/>
        <v>0</v>
      </c>
      <c r="C1062" s="133">
        <f t="shared" si="33"/>
        <v>0</v>
      </c>
      <c r="D1062" s="143"/>
      <c r="E1062" s="144"/>
      <c r="F1062" s="144"/>
      <c r="G1062" s="144"/>
      <c r="H1062" s="144"/>
      <c r="I1062" s="144"/>
      <c r="J1062" s="144"/>
      <c r="K1062" s="144"/>
      <c r="L1062" s="144"/>
      <c r="M1062" s="144"/>
      <c r="N1062" s="144"/>
      <c r="O1062" s="144"/>
      <c r="P1062" s="144"/>
      <c r="Q1062" s="144"/>
      <c r="R1062" s="145"/>
    </row>
    <row r="1063" spans="1:18">
      <c r="A1063" s="131">
        <f t="shared" si="32"/>
        <v>0</v>
      </c>
      <c r="C1063" s="133">
        <f t="shared" si="33"/>
        <v>0</v>
      </c>
      <c r="D1063" s="143"/>
      <c r="E1063" s="144"/>
      <c r="F1063" s="144"/>
      <c r="G1063" s="144"/>
      <c r="H1063" s="144"/>
      <c r="I1063" s="144"/>
      <c r="J1063" s="144"/>
      <c r="K1063" s="144"/>
      <c r="L1063" s="144"/>
      <c r="M1063" s="144"/>
      <c r="N1063" s="144"/>
      <c r="O1063" s="144"/>
      <c r="P1063" s="144"/>
      <c r="Q1063" s="144"/>
      <c r="R1063" s="145"/>
    </row>
    <row r="1064" spans="1:18">
      <c r="A1064" s="131">
        <f t="shared" si="32"/>
        <v>0</v>
      </c>
      <c r="C1064" s="133">
        <f t="shared" si="33"/>
        <v>0</v>
      </c>
      <c r="D1064" s="143"/>
      <c r="E1064" s="144"/>
      <c r="F1064" s="144"/>
      <c r="G1064" s="144"/>
      <c r="H1064" s="144"/>
      <c r="I1064" s="144"/>
      <c r="J1064" s="144"/>
      <c r="K1064" s="144"/>
      <c r="L1064" s="144"/>
      <c r="M1064" s="144"/>
      <c r="N1064" s="144"/>
      <c r="O1064" s="144"/>
      <c r="P1064" s="144"/>
      <c r="Q1064" s="144"/>
      <c r="R1064" s="145"/>
    </row>
    <row r="1065" spans="1:18">
      <c r="A1065" s="131">
        <f t="shared" si="32"/>
        <v>0</v>
      </c>
      <c r="C1065" s="133">
        <f t="shared" si="33"/>
        <v>0</v>
      </c>
      <c r="D1065" s="143"/>
      <c r="E1065" s="144"/>
      <c r="F1065" s="144"/>
      <c r="G1065" s="144"/>
      <c r="H1065" s="144"/>
      <c r="I1065" s="144"/>
      <c r="J1065" s="144"/>
      <c r="K1065" s="144"/>
      <c r="L1065" s="144"/>
      <c r="M1065" s="144"/>
      <c r="N1065" s="144"/>
      <c r="O1065" s="144"/>
      <c r="P1065" s="144"/>
      <c r="Q1065" s="144"/>
      <c r="R1065" s="145"/>
    </row>
    <row r="1066" spans="1:18">
      <c r="A1066" s="131">
        <f t="shared" si="32"/>
        <v>0</v>
      </c>
      <c r="C1066" s="133">
        <f t="shared" si="33"/>
        <v>0</v>
      </c>
      <c r="D1066" s="143"/>
      <c r="E1066" s="144"/>
      <c r="F1066" s="144"/>
      <c r="G1066" s="144"/>
      <c r="H1066" s="144"/>
      <c r="I1066" s="144"/>
      <c r="J1066" s="144"/>
      <c r="K1066" s="144"/>
      <c r="L1066" s="144"/>
      <c r="M1066" s="144"/>
      <c r="N1066" s="144"/>
      <c r="O1066" s="144"/>
      <c r="P1066" s="144"/>
      <c r="Q1066" s="144"/>
      <c r="R1066" s="145"/>
    </row>
    <row r="1067" spans="1:18">
      <c r="A1067" s="131">
        <f t="shared" si="32"/>
        <v>0</v>
      </c>
      <c r="C1067" s="133">
        <f t="shared" si="33"/>
        <v>0</v>
      </c>
      <c r="D1067" s="143"/>
      <c r="E1067" s="144"/>
      <c r="F1067" s="144"/>
      <c r="G1067" s="144"/>
      <c r="H1067" s="144"/>
      <c r="I1067" s="144"/>
      <c r="J1067" s="144"/>
      <c r="K1067" s="144"/>
      <c r="L1067" s="144"/>
      <c r="M1067" s="144"/>
      <c r="N1067" s="144"/>
      <c r="O1067" s="144"/>
      <c r="P1067" s="144"/>
      <c r="Q1067" s="144"/>
      <c r="R1067" s="145"/>
    </row>
    <row r="1068" spans="1:18">
      <c r="A1068" s="131">
        <f t="shared" si="32"/>
        <v>0</v>
      </c>
      <c r="C1068" s="133">
        <f t="shared" si="33"/>
        <v>0</v>
      </c>
      <c r="D1068" s="143"/>
      <c r="E1068" s="144"/>
      <c r="F1068" s="144"/>
      <c r="G1068" s="144"/>
      <c r="H1068" s="144"/>
      <c r="I1068" s="144"/>
      <c r="J1068" s="144"/>
      <c r="K1068" s="144"/>
      <c r="L1068" s="144"/>
      <c r="M1068" s="144"/>
      <c r="N1068" s="144"/>
      <c r="O1068" s="144"/>
      <c r="P1068" s="144"/>
      <c r="Q1068" s="144"/>
      <c r="R1068" s="145"/>
    </row>
    <row r="1069" spans="1:18">
      <c r="A1069" s="131">
        <f t="shared" si="32"/>
        <v>0</v>
      </c>
      <c r="C1069" s="133">
        <f t="shared" si="33"/>
        <v>0</v>
      </c>
      <c r="D1069" s="143"/>
      <c r="E1069" s="144"/>
      <c r="F1069" s="144"/>
      <c r="G1069" s="144"/>
      <c r="H1069" s="144"/>
      <c r="I1069" s="144"/>
      <c r="J1069" s="144"/>
      <c r="K1069" s="144"/>
      <c r="L1069" s="144"/>
      <c r="M1069" s="144"/>
      <c r="N1069" s="144"/>
      <c r="O1069" s="144"/>
      <c r="P1069" s="144"/>
      <c r="Q1069" s="144"/>
      <c r="R1069" s="145"/>
    </row>
    <row r="1070" spans="1:18">
      <c r="A1070" s="131">
        <f t="shared" si="32"/>
        <v>0</v>
      </c>
      <c r="C1070" s="133">
        <f t="shared" si="33"/>
        <v>0</v>
      </c>
      <c r="D1070" s="143"/>
      <c r="E1070" s="144"/>
      <c r="F1070" s="144"/>
      <c r="G1070" s="144"/>
      <c r="H1070" s="144"/>
      <c r="I1070" s="144"/>
      <c r="J1070" s="144"/>
      <c r="K1070" s="144"/>
      <c r="L1070" s="144"/>
      <c r="M1070" s="144"/>
      <c r="N1070" s="144"/>
      <c r="O1070" s="144"/>
      <c r="P1070" s="144"/>
      <c r="Q1070" s="144"/>
      <c r="R1070" s="145"/>
    </row>
    <row r="1071" spans="1:18">
      <c r="A1071" s="131">
        <f t="shared" si="32"/>
        <v>0</v>
      </c>
      <c r="C1071" s="133">
        <f t="shared" si="33"/>
        <v>0</v>
      </c>
      <c r="D1071" s="143"/>
      <c r="E1071" s="144"/>
      <c r="F1071" s="144"/>
      <c r="G1071" s="144"/>
      <c r="H1071" s="144"/>
      <c r="I1071" s="144"/>
      <c r="J1071" s="144"/>
      <c r="K1071" s="144"/>
      <c r="L1071" s="144"/>
      <c r="M1071" s="144"/>
      <c r="N1071" s="144"/>
      <c r="O1071" s="144"/>
      <c r="P1071" s="144"/>
      <c r="Q1071" s="144"/>
      <c r="R1071" s="145"/>
    </row>
    <row r="1072" spans="1:18">
      <c r="A1072" s="131">
        <f t="shared" si="32"/>
        <v>0</v>
      </c>
      <c r="C1072" s="133">
        <f t="shared" si="33"/>
        <v>0</v>
      </c>
      <c r="D1072" s="143"/>
      <c r="E1072" s="144"/>
      <c r="F1072" s="144"/>
      <c r="G1072" s="144"/>
      <c r="H1072" s="144"/>
      <c r="I1072" s="144"/>
      <c r="J1072" s="144"/>
      <c r="K1072" s="144"/>
      <c r="L1072" s="144"/>
      <c r="M1072" s="144"/>
      <c r="N1072" s="144"/>
      <c r="O1072" s="144"/>
      <c r="P1072" s="144"/>
      <c r="Q1072" s="144"/>
      <c r="R1072" s="145"/>
    </row>
    <row r="1073" spans="1:18">
      <c r="A1073" s="131">
        <f t="shared" si="32"/>
        <v>0</v>
      </c>
      <c r="C1073" s="133">
        <f t="shared" si="33"/>
        <v>0</v>
      </c>
      <c r="D1073" s="143"/>
      <c r="E1073" s="144"/>
      <c r="F1073" s="144"/>
      <c r="G1073" s="144"/>
      <c r="H1073" s="144"/>
      <c r="I1073" s="144"/>
      <c r="J1073" s="144"/>
      <c r="K1073" s="144"/>
      <c r="L1073" s="144"/>
      <c r="M1073" s="144"/>
      <c r="N1073" s="144"/>
      <c r="O1073" s="144"/>
      <c r="P1073" s="144"/>
      <c r="Q1073" s="144"/>
      <c r="R1073" s="145"/>
    </row>
    <row r="1074" spans="1:18">
      <c r="A1074" s="131">
        <f t="shared" si="32"/>
        <v>0</v>
      </c>
      <c r="C1074" s="133">
        <f t="shared" si="33"/>
        <v>0</v>
      </c>
      <c r="D1074" s="143"/>
      <c r="E1074" s="144"/>
      <c r="F1074" s="144"/>
      <c r="G1074" s="144"/>
      <c r="H1074" s="144"/>
      <c r="I1074" s="144"/>
      <c r="J1074" s="144"/>
      <c r="K1074" s="144"/>
      <c r="L1074" s="144"/>
      <c r="M1074" s="144"/>
      <c r="N1074" s="144"/>
      <c r="O1074" s="144"/>
      <c r="P1074" s="144"/>
      <c r="Q1074" s="144"/>
      <c r="R1074" s="145"/>
    </row>
    <row r="1075" spans="1:18">
      <c r="A1075" s="131">
        <f t="shared" si="32"/>
        <v>0</v>
      </c>
      <c r="C1075" s="133">
        <f t="shared" si="33"/>
        <v>0</v>
      </c>
      <c r="D1075" s="143"/>
      <c r="E1075" s="144"/>
      <c r="F1075" s="144"/>
      <c r="G1075" s="144"/>
      <c r="H1075" s="144"/>
      <c r="I1075" s="144"/>
      <c r="J1075" s="144"/>
      <c r="K1075" s="144"/>
      <c r="L1075" s="144"/>
      <c r="M1075" s="144"/>
      <c r="N1075" s="144"/>
      <c r="O1075" s="144"/>
      <c r="P1075" s="144"/>
      <c r="Q1075" s="144"/>
      <c r="R1075" s="145"/>
    </row>
    <row r="1076" spans="1:18">
      <c r="A1076" s="131">
        <f t="shared" si="32"/>
        <v>0</v>
      </c>
      <c r="C1076" s="133">
        <f t="shared" si="33"/>
        <v>0</v>
      </c>
      <c r="D1076" s="143"/>
      <c r="E1076" s="144"/>
      <c r="F1076" s="144"/>
      <c r="G1076" s="144"/>
      <c r="H1076" s="144"/>
      <c r="I1076" s="144"/>
      <c r="J1076" s="144"/>
      <c r="K1076" s="144"/>
      <c r="L1076" s="144"/>
      <c r="M1076" s="144"/>
      <c r="N1076" s="144"/>
      <c r="O1076" s="144"/>
      <c r="P1076" s="144"/>
      <c r="Q1076" s="144"/>
      <c r="R1076" s="145"/>
    </row>
    <row r="1077" spans="1:18">
      <c r="A1077" s="131">
        <f t="shared" si="32"/>
        <v>0</v>
      </c>
      <c r="C1077" s="133">
        <f t="shared" si="33"/>
        <v>0</v>
      </c>
      <c r="D1077" s="143"/>
      <c r="E1077" s="144"/>
      <c r="F1077" s="144"/>
      <c r="G1077" s="144"/>
      <c r="H1077" s="144"/>
      <c r="I1077" s="144"/>
      <c r="J1077" s="144"/>
      <c r="K1077" s="144"/>
      <c r="L1077" s="144"/>
      <c r="M1077" s="144"/>
      <c r="N1077" s="144"/>
      <c r="O1077" s="144"/>
      <c r="P1077" s="144"/>
      <c r="Q1077" s="144"/>
      <c r="R1077" s="145"/>
    </row>
    <row r="1078" spans="1:18">
      <c r="A1078" s="131">
        <f t="shared" si="32"/>
        <v>0</v>
      </c>
      <c r="C1078" s="133">
        <f t="shared" si="33"/>
        <v>0</v>
      </c>
      <c r="D1078" s="143"/>
      <c r="E1078" s="144"/>
      <c r="F1078" s="144"/>
      <c r="G1078" s="144"/>
      <c r="H1078" s="144"/>
      <c r="I1078" s="144"/>
      <c r="J1078" s="144"/>
      <c r="K1078" s="144"/>
      <c r="L1078" s="144"/>
      <c r="M1078" s="144"/>
      <c r="N1078" s="144"/>
      <c r="O1078" s="144"/>
      <c r="P1078" s="144"/>
      <c r="Q1078" s="144"/>
      <c r="R1078" s="145"/>
    </row>
    <row r="1079" spans="1:18">
      <c r="A1079" s="131">
        <f t="shared" si="32"/>
        <v>0</v>
      </c>
      <c r="C1079" s="133">
        <f t="shared" si="33"/>
        <v>0</v>
      </c>
      <c r="D1079" s="143"/>
      <c r="E1079" s="144"/>
      <c r="F1079" s="144"/>
      <c r="G1079" s="144"/>
      <c r="H1079" s="144"/>
      <c r="I1079" s="144"/>
      <c r="J1079" s="144"/>
      <c r="K1079" s="144"/>
      <c r="L1079" s="144"/>
      <c r="M1079" s="144"/>
      <c r="N1079" s="144"/>
      <c r="O1079" s="144"/>
      <c r="P1079" s="144"/>
      <c r="Q1079" s="144"/>
      <c r="R1079" s="145"/>
    </row>
    <row r="1080" spans="1:18">
      <c r="A1080" s="131">
        <f t="shared" si="32"/>
        <v>0</v>
      </c>
      <c r="C1080" s="133">
        <f t="shared" si="33"/>
        <v>0</v>
      </c>
      <c r="D1080" s="143"/>
      <c r="E1080" s="144"/>
      <c r="F1080" s="144"/>
      <c r="G1080" s="144"/>
      <c r="H1080" s="144"/>
      <c r="I1080" s="144"/>
      <c r="J1080" s="144"/>
      <c r="K1080" s="144"/>
      <c r="L1080" s="144"/>
      <c r="M1080" s="144"/>
      <c r="N1080" s="144"/>
      <c r="O1080" s="144"/>
      <c r="P1080" s="144"/>
      <c r="Q1080" s="144"/>
      <c r="R1080" s="145"/>
    </row>
    <row r="1081" spans="1:18">
      <c r="A1081" s="131">
        <f t="shared" si="32"/>
        <v>0</v>
      </c>
      <c r="C1081" s="133">
        <f t="shared" si="33"/>
        <v>0</v>
      </c>
      <c r="D1081" s="143"/>
      <c r="E1081" s="144"/>
      <c r="F1081" s="144"/>
      <c r="G1081" s="144"/>
      <c r="H1081" s="144"/>
      <c r="I1081" s="144"/>
      <c r="J1081" s="144"/>
      <c r="K1081" s="144"/>
      <c r="L1081" s="144"/>
      <c r="M1081" s="144"/>
      <c r="N1081" s="144"/>
      <c r="O1081" s="144"/>
      <c r="P1081" s="144"/>
      <c r="Q1081" s="144"/>
      <c r="R1081" s="145"/>
    </row>
    <row r="1082" spans="1:18">
      <c r="A1082" s="131">
        <f t="shared" si="32"/>
        <v>0</v>
      </c>
      <c r="C1082" s="133">
        <f t="shared" si="33"/>
        <v>0</v>
      </c>
      <c r="D1082" s="143"/>
      <c r="E1082" s="144"/>
      <c r="F1082" s="144"/>
      <c r="G1082" s="144"/>
      <c r="H1082" s="144"/>
      <c r="I1082" s="144"/>
      <c r="J1082" s="144"/>
      <c r="K1082" s="144"/>
      <c r="L1082" s="144"/>
      <c r="M1082" s="144"/>
      <c r="N1082" s="144"/>
      <c r="O1082" s="144"/>
      <c r="P1082" s="144"/>
      <c r="Q1082" s="144"/>
      <c r="R1082" s="145"/>
    </row>
    <row r="1083" spans="1:18">
      <c r="A1083" s="131">
        <f t="shared" si="32"/>
        <v>0</v>
      </c>
      <c r="C1083" s="133">
        <f t="shared" si="33"/>
        <v>0</v>
      </c>
      <c r="D1083" s="143"/>
      <c r="E1083" s="144"/>
      <c r="F1083" s="144"/>
      <c r="G1083" s="144"/>
      <c r="H1083" s="144"/>
      <c r="I1083" s="144"/>
      <c r="J1083" s="144"/>
      <c r="K1083" s="144"/>
      <c r="L1083" s="144"/>
      <c r="M1083" s="144"/>
      <c r="N1083" s="144"/>
      <c r="O1083" s="144"/>
      <c r="P1083" s="144"/>
      <c r="Q1083" s="144"/>
      <c r="R1083" s="145"/>
    </row>
    <row r="1084" spans="1:18">
      <c r="A1084" s="131">
        <f t="shared" si="32"/>
        <v>0</v>
      </c>
      <c r="C1084" s="133">
        <f t="shared" si="33"/>
        <v>0</v>
      </c>
      <c r="D1084" s="143"/>
      <c r="E1084" s="144"/>
      <c r="F1084" s="144"/>
      <c r="G1084" s="144"/>
      <c r="H1084" s="144"/>
      <c r="I1084" s="144"/>
      <c r="J1084" s="144"/>
      <c r="K1084" s="144"/>
      <c r="L1084" s="144"/>
      <c r="M1084" s="144"/>
      <c r="N1084" s="144"/>
      <c r="O1084" s="144"/>
      <c r="P1084" s="144"/>
      <c r="Q1084" s="144"/>
      <c r="R1084" s="145"/>
    </row>
    <row r="1085" spans="1:18">
      <c r="A1085" s="131">
        <f t="shared" si="32"/>
        <v>0</v>
      </c>
      <c r="C1085" s="133">
        <f t="shared" si="33"/>
        <v>0</v>
      </c>
      <c r="D1085" s="143"/>
      <c r="E1085" s="144"/>
      <c r="F1085" s="144"/>
      <c r="G1085" s="144"/>
      <c r="H1085" s="144"/>
      <c r="I1085" s="144"/>
      <c r="J1085" s="144"/>
      <c r="K1085" s="144"/>
      <c r="L1085" s="144"/>
      <c r="M1085" s="144"/>
      <c r="N1085" s="144"/>
      <c r="O1085" s="144"/>
      <c r="P1085" s="144"/>
      <c r="Q1085" s="144"/>
      <c r="R1085" s="145"/>
    </row>
    <row r="1086" spans="1:18">
      <c r="A1086" s="131">
        <f t="shared" si="32"/>
        <v>0</v>
      </c>
      <c r="C1086" s="133">
        <f t="shared" si="33"/>
        <v>0</v>
      </c>
      <c r="D1086" s="143"/>
      <c r="E1086" s="144"/>
      <c r="F1086" s="144"/>
      <c r="G1086" s="144"/>
      <c r="H1086" s="144"/>
      <c r="I1086" s="144"/>
      <c r="J1086" s="144"/>
      <c r="K1086" s="144"/>
      <c r="L1086" s="144"/>
      <c r="M1086" s="144"/>
      <c r="N1086" s="144"/>
      <c r="O1086" s="144"/>
      <c r="P1086" s="144"/>
      <c r="Q1086" s="144"/>
      <c r="R1086" s="145"/>
    </row>
    <row r="1087" spans="1:18">
      <c r="A1087" s="131">
        <f t="shared" si="32"/>
        <v>0</v>
      </c>
      <c r="C1087" s="133">
        <f t="shared" si="33"/>
        <v>0</v>
      </c>
      <c r="D1087" s="143"/>
      <c r="E1087" s="144"/>
      <c r="F1087" s="144"/>
      <c r="G1087" s="144"/>
      <c r="H1087" s="144"/>
      <c r="I1087" s="144"/>
      <c r="J1087" s="144"/>
      <c r="K1087" s="144"/>
      <c r="L1087" s="144"/>
      <c r="M1087" s="144"/>
      <c r="N1087" s="144"/>
      <c r="O1087" s="144"/>
      <c r="P1087" s="144"/>
      <c r="Q1087" s="144"/>
      <c r="R1087" s="145"/>
    </row>
    <row r="1088" spans="1:18">
      <c r="A1088" s="131">
        <f t="shared" si="32"/>
        <v>0</v>
      </c>
      <c r="C1088" s="133">
        <f t="shared" si="33"/>
        <v>0</v>
      </c>
      <c r="D1088" s="143"/>
      <c r="E1088" s="144"/>
      <c r="F1088" s="144"/>
      <c r="G1088" s="144"/>
      <c r="H1088" s="144"/>
      <c r="I1088" s="144"/>
      <c r="J1088" s="144"/>
      <c r="K1088" s="144"/>
      <c r="L1088" s="144"/>
      <c r="M1088" s="144"/>
      <c r="N1088" s="144"/>
      <c r="O1088" s="144"/>
      <c r="P1088" s="144"/>
      <c r="Q1088" s="144"/>
      <c r="R1088" s="145"/>
    </row>
    <row r="1089" spans="1:18">
      <c r="A1089" s="131">
        <f t="shared" si="32"/>
        <v>0</v>
      </c>
      <c r="C1089" s="133">
        <f t="shared" si="33"/>
        <v>0</v>
      </c>
      <c r="D1089" s="143"/>
      <c r="E1089" s="144"/>
      <c r="F1089" s="144"/>
      <c r="G1089" s="144"/>
      <c r="H1089" s="144"/>
      <c r="I1089" s="144"/>
      <c r="J1089" s="144"/>
      <c r="K1089" s="144"/>
      <c r="L1089" s="144"/>
      <c r="M1089" s="144"/>
      <c r="N1089" s="144"/>
      <c r="O1089" s="144"/>
      <c r="P1089" s="144"/>
      <c r="Q1089" s="144"/>
      <c r="R1089" s="145"/>
    </row>
    <row r="1090" spans="1:18">
      <c r="A1090" s="131">
        <f t="shared" si="32"/>
        <v>0</v>
      </c>
      <c r="C1090" s="133">
        <f t="shared" si="33"/>
        <v>0</v>
      </c>
      <c r="D1090" s="143"/>
      <c r="E1090" s="144"/>
      <c r="F1090" s="144"/>
      <c r="G1090" s="144"/>
      <c r="H1090" s="144"/>
      <c r="I1090" s="144"/>
      <c r="J1090" s="144"/>
      <c r="K1090" s="144"/>
      <c r="L1090" s="144"/>
      <c r="M1090" s="144"/>
      <c r="N1090" s="144"/>
      <c r="O1090" s="144"/>
      <c r="P1090" s="144"/>
      <c r="Q1090" s="144"/>
      <c r="R1090" s="145"/>
    </row>
    <row r="1091" spans="1:18">
      <c r="A1091" s="131">
        <f t="shared" si="32"/>
        <v>0</v>
      </c>
      <c r="C1091" s="133">
        <f t="shared" si="33"/>
        <v>0</v>
      </c>
      <c r="D1091" s="143"/>
      <c r="E1091" s="144"/>
      <c r="F1091" s="144"/>
      <c r="G1091" s="144"/>
      <c r="H1091" s="144"/>
      <c r="I1091" s="144"/>
      <c r="J1091" s="144"/>
      <c r="K1091" s="144"/>
      <c r="L1091" s="144"/>
      <c r="M1091" s="144"/>
      <c r="N1091" s="144"/>
      <c r="O1091" s="144"/>
      <c r="P1091" s="144"/>
      <c r="Q1091" s="144"/>
      <c r="R1091" s="145"/>
    </row>
    <row r="1092" spans="1:18">
      <c r="A1092" s="131">
        <f t="shared" ref="A1092:A1155" si="34">F1092</f>
        <v>0</v>
      </c>
      <c r="C1092" s="133">
        <f t="shared" ref="C1092:C1155" si="35">D1092</f>
        <v>0</v>
      </c>
      <c r="D1092" s="143"/>
      <c r="E1092" s="144"/>
      <c r="F1092" s="144"/>
      <c r="G1092" s="144"/>
      <c r="H1092" s="144"/>
      <c r="I1092" s="144"/>
      <c r="J1092" s="144"/>
      <c r="K1092" s="144"/>
      <c r="L1092" s="144"/>
      <c r="M1092" s="144"/>
      <c r="N1092" s="144"/>
      <c r="O1092" s="144"/>
      <c r="P1092" s="144"/>
      <c r="Q1092" s="144"/>
      <c r="R1092" s="145"/>
    </row>
    <row r="1093" spans="1:18">
      <c r="A1093" s="131">
        <f t="shared" si="34"/>
        <v>0</v>
      </c>
      <c r="C1093" s="133">
        <f t="shared" si="35"/>
        <v>0</v>
      </c>
      <c r="D1093" s="143"/>
      <c r="E1093" s="144"/>
      <c r="F1093" s="144"/>
      <c r="G1093" s="144"/>
      <c r="H1093" s="144"/>
      <c r="I1093" s="144"/>
      <c r="J1093" s="144"/>
      <c r="K1093" s="144"/>
      <c r="L1093" s="144"/>
      <c r="M1093" s="144"/>
      <c r="N1093" s="144"/>
      <c r="O1093" s="144"/>
      <c r="P1093" s="144"/>
      <c r="Q1093" s="144"/>
      <c r="R1093" s="145"/>
    </row>
    <row r="1094" spans="1:18">
      <c r="A1094" s="131">
        <f t="shared" si="34"/>
        <v>0</v>
      </c>
      <c r="C1094" s="133">
        <f t="shared" si="35"/>
        <v>0</v>
      </c>
      <c r="D1094" s="143"/>
      <c r="E1094" s="144"/>
      <c r="F1094" s="144"/>
      <c r="G1094" s="144"/>
      <c r="H1094" s="144"/>
      <c r="I1094" s="144"/>
      <c r="J1094" s="144"/>
      <c r="K1094" s="144"/>
      <c r="L1094" s="144"/>
      <c r="M1094" s="144"/>
      <c r="N1094" s="144"/>
      <c r="O1094" s="144"/>
      <c r="P1094" s="144"/>
      <c r="Q1094" s="144"/>
      <c r="R1094" s="145"/>
    </row>
    <row r="1095" spans="1:18">
      <c r="A1095" s="131">
        <f t="shared" si="34"/>
        <v>0</v>
      </c>
      <c r="C1095" s="133">
        <f t="shared" si="35"/>
        <v>0</v>
      </c>
      <c r="D1095" s="143"/>
      <c r="E1095" s="144"/>
      <c r="F1095" s="144"/>
      <c r="G1095" s="144"/>
      <c r="H1095" s="144"/>
      <c r="I1095" s="144"/>
      <c r="J1095" s="144"/>
      <c r="K1095" s="144"/>
      <c r="L1095" s="144"/>
      <c r="M1095" s="144"/>
      <c r="N1095" s="144"/>
      <c r="O1095" s="144"/>
      <c r="P1095" s="144"/>
      <c r="Q1095" s="144"/>
      <c r="R1095" s="145"/>
    </row>
    <row r="1096" spans="1:18">
      <c r="A1096" s="131">
        <f t="shared" si="34"/>
        <v>0</v>
      </c>
      <c r="C1096" s="133">
        <f t="shared" si="35"/>
        <v>0</v>
      </c>
      <c r="D1096" s="143"/>
      <c r="E1096" s="144"/>
      <c r="F1096" s="144"/>
      <c r="G1096" s="144"/>
      <c r="H1096" s="144"/>
      <c r="I1096" s="144"/>
      <c r="J1096" s="144"/>
      <c r="K1096" s="144"/>
      <c r="L1096" s="144"/>
      <c r="M1096" s="144"/>
      <c r="N1096" s="144"/>
      <c r="O1096" s="144"/>
      <c r="P1096" s="144"/>
      <c r="Q1096" s="144"/>
      <c r="R1096" s="145"/>
    </row>
    <row r="1097" spans="1:18">
      <c r="A1097" s="131">
        <f t="shared" si="34"/>
        <v>0</v>
      </c>
      <c r="C1097" s="133">
        <f t="shared" si="35"/>
        <v>0</v>
      </c>
      <c r="D1097" s="143"/>
      <c r="E1097" s="144"/>
      <c r="F1097" s="144"/>
      <c r="G1097" s="144"/>
      <c r="H1097" s="144"/>
      <c r="I1097" s="144"/>
      <c r="J1097" s="144"/>
      <c r="K1097" s="144"/>
      <c r="L1097" s="144"/>
      <c r="M1097" s="144"/>
      <c r="N1097" s="144"/>
      <c r="O1097" s="144"/>
      <c r="P1097" s="144"/>
      <c r="Q1097" s="144"/>
      <c r="R1097" s="145"/>
    </row>
    <row r="1098" spans="1:18">
      <c r="A1098" s="131">
        <f t="shared" si="34"/>
        <v>0</v>
      </c>
      <c r="C1098" s="133">
        <f t="shared" si="35"/>
        <v>0</v>
      </c>
      <c r="D1098" s="143"/>
      <c r="E1098" s="144"/>
      <c r="F1098" s="144"/>
      <c r="G1098" s="144"/>
      <c r="H1098" s="144"/>
      <c r="I1098" s="144"/>
      <c r="J1098" s="144"/>
      <c r="K1098" s="144"/>
      <c r="L1098" s="144"/>
      <c r="M1098" s="144"/>
      <c r="N1098" s="144"/>
      <c r="O1098" s="144"/>
      <c r="P1098" s="144"/>
      <c r="Q1098" s="144"/>
      <c r="R1098" s="145"/>
    </row>
    <row r="1099" spans="1:18">
      <c r="A1099" s="131">
        <f t="shared" si="34"/>
        <v>0</v>
      </c>
      <c r="C1099" s="133">
        <f t="shared" si="35"/>
        <v>0</v>
      </c>
      <c r="D1099" s="143"/>
      <c r="E1099" s="144"/>
      <c r="F1099" s="144"/>
      <c r="G1099" s="144"/>
      <c r="H1099" s="144"/>
      <c r="I1099" s="144"/>
      <c r="J1099" s="144"/>
      <c r="K1099" s="144"/>
      <c r="L1099" s="144"/>
      <c r="M1099" s="144"/>
      <c r="N1099" s="144"/>
      <c r="O1099" s="144"/>
      <c r="P1099" s="144"/>
      <c r="Q1099" s="144"/>
      <c r="R1099" s="145"/>
    </row>
    <row r="1100" spans="1:18">
      <c r="A1100" s="131">
        <f t="shared" si="34"/>
        <v>0</v>
      </c>
      <c r="C1100" s="133">
        <f t="shared" si="35"/>
        <v>0</v>
      </c>
      <c r="D1100" s="143"/>
      <c r="E1100" s="144"/>
      <c r="F1100" s="144"/>
      <c r="G1100" s="144"/>
      <c r="H1100" s="144"/>
      <c r="I1100" s="144"/>
      <c r="J1100" s="144"/>
      <c r="K1100" s="144"/>
      <c r="L1100" s="144"/>
      <c r="M1100" s="144"/>
      <c r="N1100" s="144"/>
      <c r="O1100" s="144"/>
      <c r="P1100" s="144"/>
      <c r="Q1100" s="144"/>
      <c r="R1100" s="145"/>
    </row>
    <row r="1101" spans="1:18">
      <c r="A1101" s="131">
        <f t="shared" si="34"/>
        <v>0</v>
      </c>
      <c r="C1101" s="133">
        <f t="shared" si="35"/>
        <v>0</v>
      </c>
      <c r="D1101" s="143"/>
      <c r="E1101" s="144"/>
      <c r="F1101" s="144"/>
      <c r="G1101" s="144"/>
      <c r="H1101" s="144"/>
      <c r="I1101" s="144"/>
      <c r="J1101" s="144"/>
      <c r="K1101" s="144"/>
      <c r="L1101" s="144"/>
      <c r="M1101" s="144"/>
      <c r="N1101" s="144"/>
      <c r="O1101" s="144"/>
      <c r="P1101" s="144"/>
      <c r="Q1101" s="144"/>
      <c r="R1101" s="145"/>
    </row>
    <row r="1102" spans="1:18">
      <c r="A1102" s="131">
        <f t="shared" si="34"/>
        <v>0</v>
      </c>
      <c r="C1102" s="133">
        <f t="shared" si="35"/>
        <v>0</v>
      </c>
      <c r="D1102" s="143"/>
      <c r="E1102" s="144"/>
      <c r="F1102" s="144"/>
      <c r="G1102" s="144"/>
      <c r="H1102" s="144"/>
      <c r="I1102" s="144"/>
      <c r="J1102" s="144"/>
      <c r="K1102" s="144"/>
      <c r="L1102" s="144"/>
      <c r="M1102" s="144"/>
      <c r="N1102" s="144"/>
      <c r="O1102" s="144"/>
      <c r="P1102" s="144"/>
      <c r="Q1102" s="144"/>
      <c r="R1102" s="145"/>
    </row>
    <row r="1103" spans="1:18">
      <c r="A1103" s="131">
        <f t="shared" si="34"/>
        <v>0</v>
      </c>
      <c r="C1103" s="133">
        <f t="shared" si="35"/>
        <v>0</v>
      </c>
      <c r="D1103" s="143"/>
      <c r="E1103" s="144"/>
      <c r="F1103" s="144"/>
      <c r="G1103" s="144"/>
      <c r="H1103" s="144"/>
      <c r="I1103" s="144"/>
      <c r="J1103" s="144"/>
      <c r="K1103" s="144"/>
      <c r="L1103" s="144"/>
      <c r="M1103" s="144"/>
      <c r="N1103" s="144"/>
      <c r="O1103" s="144"/>
      <c r="P1103" s="144"/>
      <c r="Q1103" s="144"/>
      <c r="R1103" s="145"/>
    </row>
    <row r="1104" spans="1:18">
      <c r="A1104" s="131">
        <f t="shared" si="34"/>
        <v>0</v>
      </c>
      <c r="C1104" s="133">
        <f t="shared" si="35"/>
        <v>0</v>
      </c>
      <c r="D1104" s="143"/>
      <c r="E1104" s="144"/>
      <c r="F1104" s="144"/>
      <c r="G1104" s="144"/>
      <c r="H1104" s="144"/>
      <c r="I1104" s="144"/>
      <c r="J1104" s="144"/>
      <c r="K1104" s="144"/>
      <c r="L1104" s="144"/>
      <c r="M1104" s="144"/>
      <c r="N1104" s="144"/>
      <c r="O1104" s="144"/>
      <c r="P1104" s="144"/>
      <c r="Q1104" s="144"/>
      <c r="R1104" s="145"/>
    </row>
    <row r="1105" spans="1:18">
      <c r="A1105" s="131">
        <f t="shared" si="34"/>
        <v>0</v>
      </c>
      <c r="C1105" s="133">
        <f t="shared" si="35"/>
        <v>0</v>
      </c>
      <c r="D1105" s="143"/>
      <c r="E1105" s="144"/>
      <c r="F1105" s="144"/>
      <c r="G1105" s="144"/>
      <c r="H1105" s="144"/>
      <c r="I1105" s="144"/>
      <c r="J1105" s="144"/>
      <c r="K1105" s="144"/>
      <c r="L1105" s="144"/>
      <c r="M1105" s="144"/>
      <c r="N1105" s="144"/>
      <c r="O1105" s="144"/>
      <c r="P1105" s="144"/>
      <c r="Q1105" s="144"/>
      <c r="R1105" s="145"/>
    </row>
    <row r="1106" spans="1:18">
      <c r="A1106" s="131">
        <f t="shared" si="34"/>
        <v>0</v>
      </c>
      <c r="C1106" s="133">
        <f t="shared" si="35"/>
        <v>0</v>
      </c>
      <c r="D1106" s="143"/>
      <c r="E1106" s="144"/>
      <c r="F1106" s="144"/>
      <c r="G1106" s="144"/>
      <c r="H1106" s="144"/>
      <c r="I1106" s="144"/>
      <c r="J1106" s="144"/>
      <c r="K1106" s="144"/>
      <c r="L1106" s="144"/>
      <c r="M1106" s="144"/>
      <c r="N1106" s="144"/>
      <c r="O1106" s="144"/>
      <c r="P1106" s="144"/>
      <c r="Q1106" s="144"/>
      <c r="R1106" s="145"/>
    </row>
    <row r="1107" spans="1:18">
      <c r="A1107" s="131">
        <f t="shared" si="34"/>
        <v>0</v>
      </c>
      <c r="C1107" s="133">
        <f t="shared" si="35"/>
        <v>0</v>
      </c>
      <c r="D1107" s="143"/>
      <c r="E1107" s="144"/>
      <c r="F1107" s="144"/>
      <c r="G1107" s="144"/>
      <c r="H1107" s="144"/>
      <c r="I1107" s="144"/>
      <c r="J1107" s="144"/>
      <c r="K1107" s="144"/>
      <c r="L1107" s="144"/>
      <c r="M1107" s="144"/>
      <c r="N1107" s="144"/>
      <c r="O1107" s="144"/>
      <c r="P1107" s="144"/>
      <c r="Q1107" s="144"/>
      <c r="R1107" s="145"/>
    </row>
    <row r="1108" spans="1:18">
      <c r="A1108" s="131">
        <f t="shared" si="34"/>
        <v>0</v>
      </c>
      <c r="C1108" s="133">
        <f t="shared" si="35"/>
        <v>0</v>
      </c>
      <c r="D1108" s="143"/>
      <c r="E1108" s="144"/>
      <c r="F1108" s="144"/>
      <c r="G1108" s="144"/>
      <c r="H1108" s="144"/>
      <c r="I1108" s="144"/>
      <c r="J1108" s="144"/>
      <c r="K1108" s="144"/>
      <c r="L1108" s="144"/>
      <c r="M1108" s="144"/>
      <c r="N1108" s="144"/>
      <c r="O1108" s="144"/>
      <c r="P1108" s="144"/>
      <c r="Q1108" s="144"/>
      <c r="R1108" s="145"/>
    </row>
    <row r="1109" spans="1:18">
      <c r="A1109" s="131">
        <f t="shared" si="34"/>
        <v>0</v>
      </c>
      <c r="C1109" s="133">
        <f t="shared" si="35"/>
        <v>0</v>
      </c>
      <c r="D1109" s="143"/>
      <c r="E1109" s="144"/>
      <c r="F1109" s="144"/>
      <c r="G1109" s="144"/>
      <c r="H1109" s="144"/>
      <c r="I1109" s="144"/>
      <c r="J1109" s="144"/>
      <c r="K1109" s="144"/>
      <c r="L1109" s="144"/>
      <c r="M1109" s="144"/>
      <c r="N1109" s="144"/>
      <c r="O1109" s="144"/>
      <c r="P1109" s="144"/>
      <c r="Q1109" s="144"/>
      <c r="R1109" s="145"/>
    </row>
    <row r="1110" spans="1:18">
      <c r="A1110" s="131">
        <f t="shared" si="34"/>
        <v>0</v>
      </c>
      <c r="C1110" s="133">
        <f t="shared" si="35"/>
        <v>0</v>
      </c>
      <c r="D1110" s="143"/>
      <c r="E1110" s="144"/>
      <c r="F1110" s="144"/>
      <c r="G1110" s="144"/>
      <c r="H1110" s="144"/>
      <c r="I1110" s="144"/>
      <c r="J1110" s="144"/>
      <c r="K1110" s="144"/>
      <c r="L1110" s="144"/>
      <c r="M1110" s="144"/>
      <c r="N1110" s="144"/>
      <c r="O1110" s="144"/>
      <c r="P1110" s="144"/>
      <c r="Q1110" s="144"/>
      <c r="R1110" s="145"/>
    </row>
    <row r="1111" spans="1:18">
      <c r="A1111" s="131">
        <f t="shared" si="34"/>
        <v>0</v>
      </c>
      <c r="C1111" s="133">
        <f t="shared" si="35"/>
        <v>0</v>
      </c>
      <c r="D1111" s="143"/>
      <c r="E1111" s="144"/>
      <c r="F1111" s="144"/>
      <c r="G1111" s="144"/>
      <c r="H1111" s="144"/>
      <c r="I1111" s="144"/>
      <c r="J1111" s="144"/>
      <c r="K1111" s="144"/>
      <c r="L1111" s="144"/>
      <c r="M1111" s="144"/>
      <c r="N1111" s="144"/>
      <c r="O1111" s="144"/>
      <c r="P1111" s="144"/>
      <c r="Q1111" s="144"/>
      <c r="R1111" s="145"/>
    </row>
    <row r="1112" spans="1:18">
      <c r="A1112" s="131">
        <f t="shared" si="34"/>
        <v>0</v>
      </c>
      <c r="C1112" s="133">
        <f t="shared" si="35"/>
        <v>0</v>
      </c>
      <c r="D1112" s="143"/>
      <c r="E1112" s="144"/>
      <c r="F1112" s="144"/>
      <c r="G1112" s="144"/>
      <c r="H1112" s="144"/>
      <c r="I1112" s="144"/>
      <c r="J1112" s="144"/>
      <c r="K1112" s="144"/>
      <c r="L1112" s="144"/>
      <c r="M1112" s="144"/>
      <c r="N1112" s="144"/>
      <c r="O1112" s="144"/>
      <c r="P1112" s="144"/>
      <c r="Q1112" s="144"/>
      <c r="R1112" s="145"/>
    </row>
    <row r="1113" spans="1:18">
      <c r="A1113" s="131">
        <f t="shared" si="34"/>
        <v>0</v>
      </c>
      <c r="C1113" s="133">
        <f t="shared" si="35"/>
        <v>0</v>
      </c>
      <c r="D1113" s="143"/>
      <c r="E1113" s="144"/>
      <c r="F1113" s="144"/>
      <c r="G1113" s="144"/>
      <c r="H1113" s="144"/>
      <c r="I1113" s="144"/>
      <c r="J1113" s="144"/>
      <c r="K1113" s="144"/>
      <c r="L1113" s="144"/>
      <c r="M1113" s="144"/>
      <c r="N1113" s="144"/>
      <c r="O1113" s="144"/>
      <c r="P1113" s="144"/>
      <c r="Q1113" s="144"/>
      <c r="R1113" s="145"/>
    </row>
    <row r="1114" spans="1:18">
      <c r="A1114" s="131">
        <f t="shared" si="34"/>
        <v>0</v>
      </c>
      <c r="C1114" s="133">
        <f t="shared" si="35"/>
        <v>0</v>
      </c>
      <c r="D1114" s="143"/>
      <c r="E1114" s="144"/>
      <c r="F1114" s="144"/>
      <c r="G1114" s="144"/>
      <c r="H1114" s="144"/>
      <c r="I1114" s="144"/>
      <c r="J1114" s="144"/>
      <c r="K1114" s="144"/>
      <c r="L1114" s="144"/>
      <c r="M1114" s="144"/>
      <c r="N1114" s="144"/>
      <c r="O1114" s="144"/>
      <c r="P1114" s="144"/>
      <c r="Q1114" s="144"/>
      <c r="R1114" s="145"/>
    </row>
    <row r="1115" spans="1:18">
      <c r="A1115" s="131">
        <f t="shared" si="34"/>
        <v>0</v>
      </c>
      <c r="C1115" s="133">
        <f t="shared" si="35"/>
        <v>0</v>
      </c>
      <c r="D1115" s="143"/>
      <c r="E1115" s="144"/>
      <c r="F1115" s="144"/>
      <c r="G1115" s="144"/>
      <c r="H1115" s="144"/>
      <c r="I1115" s="144"/>
      <c r="J1115" s="144"/>
      <c r="K1115" s="144"/>
      <c r="L1115" s="144"/>
      <c r="M1115" s="144"/>
      <c r="N1115" s="144"/>
      <c r="O1115" s="144"/>
      <c r="P1115" s="144"/>
      <c r="Q1115" s="144"/>
      <c r="R1115" s="145"/>
    </row>
    <row r="1116" spans="1:18">
      <c r="A1116" s="131">
        <f t="shared" si="34"/>
        <v>0</v>
      </c>
      <c r="C1116" s="133">
        <f t="shared" si="35"/>
        <v>0</v>
      </c>
      <c r="D1116" s="143"/>
      <c r="E1116" s="144"/>
      <c r="F1116" s="144"/>
      <c r="G1116" s="144"/>
      <c r="H1116" s="144"/>
      <c r="I1116" s="144"/>
      <c r="J1116" s="144"/>
      <c r="K1116" s="144"/>
      <c r="L1116" s="144"/>
      <c r="M1116" s="144"/>
      <c r="N1116" s="144"/>
      <c r="O1116" s="144"/>
      <c r="P1116" s="144"/>
      <c r="Q1116" s="144"/>
      <c r="R1116" s="145"/>
    </row>
    <row r="1117" spans="1:18">
      <c r="A1117" s="131">
        <f t="shared" si="34"/>
        <v>0</v>
      </c>
      <c r="C1117" s="133">
        <f t="shared" si="35"/>
        <v>0</v>
      </c>
      <c r="D1117" s="143"/>
      <c r="E1117" s="144"/>
      <c r="F1117" s="144"/>
      <c r="G1117" s="144"/>
      <c r="H1117" s="144"/>
      <c r="I1117" s="144"/>
      <c r="J1117" s="144"/>
      <c r="K1117" s="144"/>
      <c r="L1117" s="144"/>
      <c r="M1117" s="144"/>
      <c r="N1117" s="144"/>
      <c r="O1117" s="144"/>
      <c r="P1117" s="144"/>
      <c r="Q1117" s="144"/>
      <c r="R1117" s="145"/>
    </row>
    <row r="1118" spans="1:18">
      <c r="A1118" s="131">
        <f t="shared" si="34"/>
        <v>0</v>
      </c>
      <c r="C1118" s="133">
        <f t="shared" si="35"/>
        <v>0</v>
      </c>
      <c r="D1118" s="143"/>
      <c r="E1118" s="144"/>
      <c r="F1118" s="144"/>
      <c r="G1118" s="144"/>
      <c r="H1118" s="144"/>
      <c r="I1118" s="144"/>
      <c r="J1118" s="144"/>
      <c r="K1118" s="144"/>
      <c r="L1118" s="144"/>
      <c r="M1118" s="144"/>
      <c r="N1118" s="144"/>
      <c r="O1118" s="144"/>
      <c r="P1118" s="144"/>
      <c r="Q1118" s="144"/>
      <c r="R1118" s="145"/>
    </row>
    <row r="1119" spans="1:18">
      <c r="A1119" s="131">
        <f t="shared" si="34"/>
        <v>0</v>
      </c>
      <c r="C1119" s="133">
        <f t="shared" si="35"/>
        <v>0</v>
      </c>
      <c r="D1119" s="143"/>
      <c r="E1119" s="144"/>
      <c r="F1119" s="144"/>
      <c r="G1119" s="144"/>
      <c r="H1119" s="144"/>
      <c r="I1119" s="144"/>
      <c r="J1119" s="144"/>
      <c r="K1119" s="144"/>
      <c r="L1119" s="144"/>
      <c r="M1119" s="144"/>
      <c r="N1119" s="144"/>
      <c r="O1119" s="144"/>
      <c r="P1119" s="144"/>
      <c r="Q1119" s="144"/>
      <c r="R1119" s="145"/>
    </row>
    <row r="1120" spans="1:18">
      <c r="A1120" s="131">
        <f t="shared" si="34"/>
        <v>0</v>
      </c>
      <c r="C1120" s="133">
        <f t="shared" si="35"/>
        <v>0</v>
      </c>
      <c r="D1120" s="143"/>
      <c r="E1120" s="144"/>
      <c r="F1120" s="144"/>
      <c r="G1120" s="144"/>
      <c r="H1120" s="144"/>
      <c r="I1120" s="144"/>
      <c r="J1120" s="144"/>
      <c r="K1120" s="144"/>
      <c r="L1120" s="144"/>
      <c r="M1120" s="144"/>
      <c r="N1120" s="144"/>
      <c r="O1120" s="144"/>
      <c r="P1120" s="144"/>
      <c r="Q1120" s="144"/>
      <c r="R1120" s="145"/>
    </row>
    <row r="1121" spans="1:18">
      <c r="A1121" s="131">
        <f t="shared" si="34"/>
        <v>0</v>
      </c>
      <c r="C1121" s="133">
        <f t="shared" si="35"/>
        <v>0</v>
      </c>
      <c r="D1121" s="143"/>
      <c r="E1121" s="144"/>
      <c r="F1121" s="144"/>
      <c r="G1121" s="144"/>
      <c r="H1121" s="144"/>
      <c r="I1121" s="144"/>
      <c r="J1121" s="144"/>
      <c r="K1121" s="144"/>
      <c r="L1121" s="144"/>
      <c r="M1121" s="144"/>
      <c r="N1121" s="144"/>
      <c r="O1121" s="144"/>
      <c r="P1121" s="144"/>
      <c r="Q1121" s="144"/>
      <c r="R1121" s="145"/>
    </row>
    <row r="1122" spans="1:18">
      <c r="A1122" s="131">
        <f t="shared" si="34"/>
        <v>0</v>
      </c>
      <c r="C1122" s="133">
        <f t="shared" si="35"/>
        <v>0</v>
      </c>
      <c r="D1122" s="143"/>
      <c r="E1122" s="144"/>
      <c r="F1122" s="144"/>
      <c r="G1122" s="144"/>
      <c r="H1122" s="144"/>
      <c r="I1122" s="144"/>
      <c r="J1122" s="144"/>
      <c r="K1122" s="144"/>
      <c r="L1122" s="144"/>
      <c r="M1122" s="144"/>
      <c r="N1122" s="144"/>
      <c r="O1122" s="144"/>
      <c r="P1122" s="144"/>
      <c r="Q1122" s="144"/>
      <c r="R1122" s="145"/>
    </row>
    <row r="1123" spans="1:18">
      <c r="A1123" s="131">
        <f t="shared" si="34"/>
        <v>0</v>
      </c>
      <c r="C1123" s="133">
        <f t="shared" si="35"/>
        <v>0</v>
      </c>
      <c r="D1123" s="143"/>
      <c r="E1123" s="144"/>
      <c r="F1123" s="144"/>
      <c r="G1123" s="144"/>
      <c r="H1123" s="144"/>
      <c r="I1123" s="144"/>
      <c r="J1123" s="144"/>
      <c r="K1123" s="144"/>
      <c r="L1123" s="144"/>
      <c r="M1123" s="144"/>
      <c r="N1123" s="144"/>
      <c r="O1123" s="144"/>
      <c r="P1123" s="144"/>
      <c r="Q1123" s="144"/>
      <c r="R1123" s="145"/>
    </row>
    <row r="1124" spans="1:18">
      <c r="A1124" s="131">
        <f t="shared" si="34"/>
        <v>0</v>
      </c>
      <c r="C1124" s="133">
        <f t="shared" si="35"/>
        <v>0</v>
      </c>
      <c r="D1124" s="143"/>
      <c r="E1124" s="144"/>
      <c r="F1124" s="144"/>
      <c r="G1124" s="144"/>
      <c r="H1124" s="144"/>
      <c r="I1124" s="144"/>
      <c r="J1124" s="144"/>
      <c r="K1124" s="144"/>
      <c r="L1124" s="144"/>
      <c r="M1124" s="144"/>
      <c r="N1124" s="144"/>
      <c r="O1124" s="144"/>
      <c r="P1124" s="144"/>
      <c r="Q1124" s="144"/>
      <c r="R1124" s="145"/>
    </row>
    <row r="1125" spans="1:18">
      <c r="A1125" s="131">
        <f t="shared" si="34"/>
        <v>0</v>
      </c>
      <c r="C1125" s="133">
        <f t="shared" si="35"/>
        <v>0</v>
      </c>
      <c r="D1125" s="143"/>
      <c r="E1125" s="144"/>
      <c r="F1125" s="144"/>
      <c r="G1125" s="144"/>
      <c r="H1125" s="144"/>
      <c r="I1125" s="144"/>
      <c r="J1125" s="144"/>
      <c r="K1125" s="144"/>
      <c r="L1125" s="144"/>
      <c r="M1125" s="144"/>
      <c r="N1125" s="144"/>
      <c r="O1125" s="144"/>
      <c r="P1125" s="144"/>
      <c r="Q1125" s="144"/>
      <c r="R1125" s="145"/>
    </row>
    <row r="1126" spans="1:18">
      <c r="A1126" s="131">
        <f t="shared" si="34"/>
        <v>0</v>
      </c>
      <c r="C1126" s="133">
        <f t="shared" si="35"/>
        <v>0</v>
      </c>
      <c r="D1126" s="143"/>
      <c r="E1126" s="144"/>
      <c r="F1126" s="144"/>
      <c r="G1126" s="144"/>
      <c r="H1126" s="144"/>
      <c r="I1126" s="144"/>
      <c r="J1126" s="144"/>
      <c r="K1126" s="144"/>
      <c r="L1126" s="144"/>
      <c r="M1126" s="144"/>
      <c r="N1126" s="144"/>
      <c r="O1126" s="144"/>
      <c r="P1126" s="144"/>
      <c r="Q1126" s="144"/>
      <c r="R1126" s="145"/>
    </row>
    <row r="1127" spans="1:18">
      <c r="A1127" s="131">
        <f t="shared" si="34"/>
        <v>0</v>
      </c>
      <c r="C1127" s="133">
        <f t="shared" si="35"/>
        <v>0</v>
      </c>
      <c r="D1127" s="143"/>
      <c r="E1127" s="144"/>
      <c r="F1127" s="144"/>
      <c r="G1127" s="144"/>
      <c r="H1127" s="144"/>
      <c r="I1127" s="144"/>
      <c r="J1127" s="144"/>
      <c r="K1127" s="144"/>
      <c r="L1127" s="144"/>
      <c r="M1127" s="144"/>
      <c r="N1127" s="144"/>
      <c r="O1127" s="144"/>
      <c r="P1127" s="144"/>
      <c r="Q1127" s="144"/>
      <c r="R1127" s="145"/>
    </row>
    <row r="1128" spans="1:18">
      <c r="A1128" s="131">
        <f t="shared" si="34"/>
        <v>0</v>
      </c>
      <c r="C1128" s="133">
        <f t="shared" si="35"/>
        <v>0</v>
      </c>
      <c r="D1128" s="143"/>
      <c r="E1128" s="144"/>
      <c r="F1128" s="144"/>
      <c r="G1128" s="144"/>
      <c r="H1128" s="144"/>
      <c r="I1128" s="144"/>
      <c r="J1128" s="144"/>
      <c r="K1128" s="144"/>
      <c r="L1128" s="144"/>
      <c r="M1128" s="144"/>
      <c r="N1128" s="144"/>
      <c r="O1128" s="144"/>
      <c r="P1128" s="144"/>
      <c r="Q1128" s="144"/>
      <c r="R1128" s="145"/>
    </row>
    <row r="1129" spans="1:18">
      <c r="A1129" s="131">
        <f t="shared" si="34"/>
        <v>0</v>
      </c>
      <c r="C1129" s="133">
        <f t="shared" si="35"/>
        <v>0</v>
      </c>
      <c r="D1129" s="143"/>
      <c r="E1129" s="144"/>
      <c r="F1129" s="144"/>
      <c r="G1129" s="144"/>
      <c r="H1129" s="144"/>
      <c r="I1129" s="144"/>
      <c r="J1129" s="144"/>
      <c r="K1129" s="144"/>
      <c r="L1129" s="144"/>
      <c r="M1129" s="144"/>
      <c r="N1129" s="144"/>
      <c r="O1129" s="144"/>
      <c r="P1129" s="144"/>
      <c r="Q1129" s="144"/>
      <c r="R1129" s="145"/>
    </row>
    <row r="1130" spans="1:18">
      <c r="A1130" s="131">
        <f t="shared" si="34"/>
        <v>0</v>
      </c>
      <c r="C1130" s="133">
        <f t="shared" si="35"/>
        <v>0</v>
      </c>
      <c r="D1130" s="143"/>
      <c r="E1130" s="144"/>
      <c r="F1130" s="144"/>
      <c r="G1130" s="144"/>
      <c r="H1130" s="144"/>
      <c r="I1130" s="144"/>
      <c r="J1130" s="144"/>
      <c r="K1130" s="144"/>
      <c r="L1130" s="144"/>
      <c r="M1130" s="144"/>
      <c r="N1130" s="144"/>
      <c r="O1130" s="144"/>
      <c r="P1130" s="144"/>
      <c r="Q1130" s="144"/>
      <c r="R1130" s="145"/>
    </row>
    <row r="1131" spans="1:18">
      <c r="A1131" s="131">
        <f t="shared" si="34"/>
        <v>0</v>
      </c>
      <c r="C1131" s="133">
        <f t="shared" si="35"/>
        <v>0</v>
      </c>
      <c r="D1131" s="143"/>
      <c r="E1131" s="144"/>
      <c r="F1131" s="144"/>
      <c r="G1131" s="144"/>
      <c r="H1131" s="144"/>
      <c r="I1131" s="144"/>
      <c r="J1131" s="144"/>
      <c r="K1131" s="144"/>
      <c r="L1131" s="144"/>
      <c r="M1131" s="144"/>
      <c r="N1131" s="144"/>
      <c r="O1131" s="144"/>
      <c r="P1131" s="144"/>
      <c r="Q1131" s="144"/>
      <c r="R1131" s="145"/>
    </row>
    <row r="1132" spans="1:18">
      <c r="A1132" s="131">
        <f t="shared" si="34"/>
        <v>0</v>
      </c>
      <c r="C1132" s="133">
        <f t="shared" si="35"/>
        <v>0</v>
      </c>
      <c r="D1132" s="143"/>
      <c r="E1132" s="144"/>
      <c r="F1132" s="144"/>
      <c r="G1132" s="144"/>
      <c r="H1132" s="144"/>
      <c r="I1132" s="144"/>
      <c r="J1132" s="144"/>
      <c r="K1132" s="144"/>
      <c r="L1132" s="144"/>
      <c r="M1132" s="144"/>
      <c r="N1132" s="144"/>
      <c r="O1132" s="144"/>
      <c r="P1132" s="144"/>
      <c r="Q1132" s="144"/>
      <c r="R1132" s="145"/>
    </row>
    <row r="1133" spans="1:18">
      <c r="A1133" s="131">
        <f t="shared" si="34"/>
        <v>0</v>
      </c>
      <c r="C1133" s="133">
        <f t="shared" si="35"/>
        <v>0</v>
      </c>
      <c r="D1133" s="143"/>
      <c r="E1133" s="144"/>
      <c r="F1133" s="144"/>
      <c r="G1133" s="144"/>
      <c r="H1133" s="144"/>
      <c r="I1133" s="144"/>
      <c r="J1133" s="144"/>
      <c r="K1133" s="144"/>
      <c r="L1133" s="144"/>
      <c r="M1133" s="144"/>
      <c r="N1133" s="144"/>
      <c r="O1133" s="144"/>
      <c r="P1133" s="144"/>
      <c r="Q1133" s="144"/>
      <c r="R1133" s="145"/>
    </row>
    <row r="1134" spans="1:18">
      <c r="A1134" s="131">
        <f t="shared" si="34"/>
        <v>0</v>
      </c>
      <c r="C1134" s="133">
        <f t="shared" si="35"/>
        <v>0</v>
      </c>
      <c r="D1134" s="143"/>
      <c r="E1134" s="144"/>
      <c r="F1134" s="144"/>
      <c r="G1134" s="144"/>
      <c r="H1134" s="144"/>
      <c r="I1134" s="144"/>
      <c r="J1134" s="144"/>
      <c r="K1134" s="144"/>
      <c r="L1134" s="144"/>
      <c r="M1134" s="144"/>
      <c r="N1134" s="144"/>
      <c r="O1134" s="144"/>
      <c r="P1134" s="144"/>
      <c r="Q1134" s="144"/>
      <c r="R1134" s="145"/>
    </row>
    <row r="1135" spans="1:18">
      <c r="A1135" s="131">
        <f t="shared" si="34"/>
        <v>0</v>
      </c>
      <c r="C1135" s="133">
        <f t="shared" si="35"/>
        <v>0</v>
      </c>
      <c r="D1135" s="143"/>
      <c r="E1135" s="144"/>
      <c r="F1135" s="144"/>
      <c r="G1135" s="144"/>
      <c r="H1135" s="144"/>
      <c r="I1135" s="144"/>
      <c r="J1135" s="144"/>
      <c r="K1135" s="144"/>
      <c r="L1135" s="144"/>
      <c r="M1135" s="144"/>
      <c r="N1135" s="144"/>
      <c r="O1135" s="144"/>
      <c r="P1135" s="144"/>
      <c r="Q1135" s="144"/>
      <c r="R1135" s="145"/>
    </row>
    <row r="1136" spans="1:18">
      <c r="A1136" s="131">
        <f t="shared" si="34"/>
        <v>0</v>
      </c>
      <c r="C1136" s="133">
        <f t="shared" si="35"/>
        <v>0</v>
      </c>
      <c r="D1136" s="143"/>
      <c r="E1136" s="144"/>
      <c r="F1136" s="144"/>
      <c r="G1136" s="144"/>
      <c r="H1136" s="144"/>
      <c r="I1136" s="144"/>
      <c r="J1136" s="144"/>
      <c r="K1136" s="144"/>
      <c r="L1136" s="144"/>
      <c r="M1136" s="144"/>
      <c r="N1136" s="144"/>
      <c r="O1136" s="144"/>
      <c r="P1136" s="144"/>
      <c r="Q1136" s="144"/>
      <c r="R1136" s="145"/>
    </row>
    <row r="1137" spans="1:18">
      <c r="A1137" s="131">
        <f t="shared" si="34"/>
        <v>0</v>
      </c>
      <c r="C1137" s="133">
        <f t="shared" si="35"/>
        <v>0</v>
      </c>
      <c r="D1137" s="143"/>
      <c r="E1137" s="144"/>
      <c r="F1137" s="144"/>
      <c r="G1137" s="144"/>
      <c r="H1137" s="144"/>
      <c r="I1137" s="144"/>
      <c r="J1137" s="144"/>
      <c r="K1137" s="144"/>
      <c r="L1137" s="144"/>
      <c r="M1137" s="144"/>
      <c r="N1137" s="144"/>
      <c r="O1137" s="144"/>
      <c r="P1137" s="144"/>
      <c r="Q1137" s="144"/>
      <c r="R1137" s="145"/>
    </row>
    <row r="1138" spans="1:18">
      <c r="A1138" s="131">
        <f t="shared" si="34"/>
        <v>0</v>
      </c>
      <c r="C1138" s="133">
        <f t="shared" si="35"/>
        <v>0</v>
      </c>
      <c r="D1138" s="143"/>
      <c r="E1138" s="144"/>
      <c r="F1138" s="144"/>
      <c r="G1138" s="144"/>
      <c r="H1138" s="144"/>
      <c r="I1138" s="144"/>
      <c r="J1138" s="144"/>
      <c r="K1138" s="144"/>
      <c r="L1138" s="144"/>
      <c r="M1138" s="144"/>
      <c r="N1138" s="144"/>
      <c r="O1138" s="144"/>
      <c r="P1138" s="144"/>
      <c r="Q1138" s="144"/>
      <c r="R1138" s="145"/>
    </row>
    <row r="1139" spans="1:18">
      <c r="A1139" s="131">
        <f t="shared" si="34"/>
        <v>0</v>
      </c>
      <c r="C1139" s="133">
        <f t="shared" si="35"/>
        <v>0</v>
      </c>
      <c r="D1139" s="143"/>
      <c r="E1139" s="144"/>
      <c r="F1139" s="144"/>
      <c r="G1139" s="144"/>
      <c r="H1139" s="144"/>
      <c r="I1139" s="144"/>
      <c r="J1139" s="144"/>
      <c r="K1139" s="144"/>
      <c r="L1139" s="144"/>
      <c r="M1139" s="144"/>
      <c r="N1139" s="144"/>
      <c r="O1139" s="144"/>
      <c r="P1139" s="144"/>
      <c r="Q1139" s="144"/>
      <c r="R1139" s="145"/>
    </row>
    <row r="1140" spans="1:18">
      <c r="A1140" s="131">
        <f t="shared" si="34"/>
        <v>0</v>
      </c>
      <c r="C1140" s="133">
        <f t="shared" si="35"/>
        <v>0</v>
      </c>
      <c r="D1140" s="143"/>
      <c r="E1140" s="144"/>
      <c r="F1140" s="144"/>
      <c r="G1140" s="144"/>
      <c r="H1140" s="144"/>
      <c r="I1140" s="144"/>
      <c r="J1140" s="144"/>
      <c r="K1140" s="144"/>
      <c r="L1140" s="144"/>
      <c r="M1140" s="144"/>
      <c r="N1140" s="144"/>
      <c r="O1140" s="144"/>
      <c r="P1140" s="144"/>
      <c r="Q1140" s="144"/>
      <c r="R1140" s="145"/>
    </row>
    <row r="1141" spans="1:18">
      <c r="A1141" s="131">
        <f t="shared" si="34"/>
        <v>0</v>
      </c>
      <c r="C1141" s="133">
        <f t="shared" si="35"/>
        <v>0</v>
      </c>
      <c r="D1141" s="143"/>
      <c r="E1141" s="144"/>
      <c r="F1141" s="144"/>
      <c r="G1141" s="144"/>
      <c r="H1141" s="144"/>
      <c r="I1141" s="144"/>
      <c r="J1141" s="144"/>
      <c r="K1141" s="144"/>
      <c r="L1141" s="144"/>
      <c r="M1141" s="144"/>
      <c r="N1141" s="144"/>
      <c r="O1141" s="144"/>
      <c r="P1141" s="144"/>
      <c r="Q1141" s="144"/>
      <c r="R1141" s="145"/>
    </row>
    <row r="1142" spans="1:18">
      <c r="A1142" s="131">
        <f t="shared" si="34"/>
        <v>0</v>
      </c>
      <c r="C1142" s="133">
        <f t="shared" si="35"/>
        <v>0</v>
      </c>
      <c r="D1142" s="143"/>
      <c r="E1142" s="144"/>
      <c r="F1142" s="144"/>
      <c r="G1142" s="144"/>
      <c r="H1142" s="144"/>
      <c r="I1142" s="144"/>
      <c r="J1142" s="144"/>
      <c r="K1142" s="144"/>
      <c r="L1142" s="144"/>
      <c r="M1142" s="144"/>
      <c r="N1142" s="144"/>
      <c r="O1142" s="144"/>
      <c r="P1142" s="144"/>
      <c r="Q1142" s="144"/>
      <c r="R1142" s="145"/>
    </row>
    <row r="1143" spans="1:18">
      <c r="A1143" s="131">
        <f t="shared" si="34"/>
        <v>0</v>
      </c>
      <c r="C1143" s="133">
        <f t="shared" si="35"/>
        <v>0</v>
      </c>
      <c r="D1143" s="143"/>
      <c r="E1143" s="144"/>
      <c r="F1143" s="144"/>
      <c r="G1143" s="144"/>
      <c r="H1143" s="144"/>
      <c r="I1143" s="144"/>
      <c r="J1143" s="144"/>
      <c r="K1143" s="144"/>
      <c r="L1143" s="144"/>
      <c r="M1143" s="144"/>
      <c r="N1143" s="144"/>
      <c r="O1143" s="144"/>
      <c r="P1143" s="144"/>
      <c r="Q1143" s="144"/>
      <c r="R1143" s="145"/>
    </row>
    <row r="1144" spans="1:18">
      <c r="A1144" s="131">
        <f t="shared" si="34"/>
        <v>0</v>
      </c>
      <c r="C1144" s="133">
        <f t="shared" si="35"/>
        <v>0</v>
      </c>
      <c r="D1144" s="143"/>
      <c r="E1144" s="144"/>
      <c r="F1144" s="144"/>
      <c r="G1144" s="144"/>
      <c r="H1144" s="144"/>
      <c r="I1144" s="144"/>
      <c r="J1144" s="144"/>
      <c r="K1144" s="144"/>
      <c r="L1144" s="144"/>
      <c r="M1144" s="144"/>
      <c r="N1144" s="144"/>
      <c r="O1144" s="144"/>
      <c r="P1144" s="144"/>
      <c r="Q1144" s="144"/>
      <c r="R1144" s="145"/>
    </row>
    <row r="1145" spans="1:18">
      <c r="A1145" s="131">
        <f t="shared" si="34"/>
        <v>0</v>
      </c>
      <c r="C1145" s="133">
        <f t="shared" si="35"/>
        <v>0</v>
      </c>
      <c r="D1145" s="143"/>
      <c r="E1145" s="144"/>
      <c r="F1145" s="144"/>
      <c r="G1145" s="144"/>
      <c r="H1145" s="144"/>
      <c r="I1145" s="144"/>
      <c r="J1145" s="144"/>
      <c r="K1145" s="144"/>
      <c r="L1145" s="144"/>
      <c r="M1145" s="144"/>
      <c r="N1145" s="144"/>
      <c r="O1145" s="144"/>
      <c r="P1145" s="144"/>
      <c r="Q1145" s="144"/>
      <c r="R1145" s="145"/>
    </row>
    <row r="1146" spans="1:18">
      <c r="A1146" s="131">
        <f t="shared" si="34"/>
        <v>0</v>
      </c>
      <c r="C1146" s="133">
        <f t="shared" si="35"/>
        <v>0</v>
      </c>
      <c r="D1146" s="143"/>
      <c r="E1146" s="144"/>
      <c r="F1146" s="144"/>
      <c r="G1146" s="144"/>
      <c r="H1146" s="144"/>
      <c r="I1146" s="144"/>
      <c r="J1146" s="144"/>
      <c r="K1146" s="144"/>
      <c r="L1146" s="144"/>
      <c r="M1146" s="144"/>
      <c r="N1146" s="144"/>
      <c r="O1146" s="144"/>
      <c r="P1146" s="144"/>
      <c r="Q1146" s="144"/>
      <c r="R1146" s="145"/>
    </row>
    <row r="1147" spans="1:18">
      <c r="A1147" s="131">
        <f t="shared" si="34"/>
        <v>0</v>
      </c>
      <c r="C1147" s="133">
        <f t="shared" si="35"/>
        <v>0</v>
      </c>
      <c r="D1147" s="143"/>
      <c r="E1147" s="144"/>
      <c r="F1147" s="144"/>
      <c r="G1147" s="144"/>
      <c r="H1147" s="144"/>
      <c r="I1147" s="144"/>
      <c r="J1147" s="144"/>
      <c r="K1147" s="144"/>
      <c r="L1147" s="144"/>
      <c r="M1147" s="144"/>
      <c r="N1147" s="144"/>
      <c r="O1147" s="144"/>
      <c r="P1147" s="144"/>
      <c r="Q1147" s="144"/>
      <c r="R1147" s="145"/>
    </row>
    <row r="1148" spans="1:18">
      <c r="A1148" s="131">
        <f t="shared" si="34"/>
        <v>0</v>
      </c>
      <c r="C1148" s="133">
        <f t="shared" si="35"/>
        <v>0</v>
      </c>
      <c r="D1148" s="143"/>
      <c r="E1148" s="144"/>
      <c r="F1148" s="144"/>
      <c r="G1148" s="144"/>
      <c r="H1148" s="144"/>
      <c r="I1148" s="144"/>
      <c r="J1148" s="144"/>
      <c r="K1148" s="144"/>
      <c r="L1148" s="144"/>
      <c r="M1148" s="144"/>
      <c r="N1148" s="144"/>
      <c r="O1148" s="144"/>
      <c r="P1148" s="144"/>
      <c r="Q1148" s="144"/>
      <c r="R1148" s="145"/>
    </row>
    <row r="1149" spans="1:18">
      <c r="A1149" s="131">
        <f t="shared" si="34"/>
        <v>0</v>
      </c>
      <c r="C1149" s="133">
        <f t="shared" si="35"/>
        <v>0</v>
      </c>
      <c r="D1149" s="143"/>
      <c r="E1149" s="144"/>
      <c r="F1149" s="144"/>
      <c r="G1149" s="144"/>
      <c r="H1149" s="144"/>
      <c r="I1149" s="144"/>
      <c r="J1149" s="144"/>
      <c r="K1149" s="144"/>
      <c r="L1149" s="144"/>
      <c r="M1149" s="144"/>
      <c r="N1149" s="144"/>
      <c r="O1149" s="144"/>
      <c r="P1149" s="144"/>
      <c r="Q1149" s="144"/>
      <c r="R1149" s="145"/>
    </row>
    <row r="1150" spans="1:18">
      <c r="A1150" s="131">
        <f t="shared" si="34"/>
        <v>0</v>
      </c>
      <c r="C1150" s="133">
        <f t="shared" si="35"/>
        <v>0</v>
      </c>
      <c r="D1150" s="143"/>
      <c r="E1150" s="144"/>
      <c r="F1150" s="144"/>
      <c r="G1150" s="144"/>
      <c r="H1150" s="144"/>
      <c r="I1150" s="144"/>
      <c r="J1150" s="144"/>
      <c r="K1150" s="144"/>
      <c r="L1150" s="144"/>
      <c r="M1150" s="144"/>
      <c r="N1150" s="144"/>
      <c r="O1150" s="144"/>
      <c r="P1150" s="144"/>
      <c r="Q1150" s="144"/>
      <c r="R1150" s="145"/>
    </row>
    <row r="1151" spans="1:18">
      <c r="A1151" s="131">
        <f t="shared" si="34"/>
        <v>0</v>
      </c>
      <c r="C1151" s="133">
        <f t="shared" si="35"/>
        <v>0</v>
      </c>
      <c r="D1151" s="143"/>
      <c r="E1151" s="144"/>
      <c r="F1151" s="144"/>
      <c r="G1151" s="144"/>
      <c r="H1151" s="144"/>
      <c r="I1151" s="144"/>
      <c r="J1151" s="144"/>
      <c r="K1151" s="144"/>
      <c r="L1151" s="144"/>
      <c r="M1151" s="144"/>
      <c r="N1151" s="144"/>
      <c r="O1151" s="144"/>
      <c r="P1151" s="144"/>
      <c r="Q1151" s="144"/>
      <c r="R1151" s="145"/>
    </row>
    <row r="1152" spans="1:18">
      <c r="A1152" s="131">
        <f t="shared" si="34"/>
        <v>0</v>
      </c>
      <c r="C1152" s="133">
        <f t="shared" si="35"/>
        <v>0</v>
      </c>
      <c r="D1152" s="143"/>
      <c r="E1152" s="144"/>
      <c r="F1152" s="144"/>
      <c r="G1152" s="144"/>
      <c r="H1152" s="144"/>
      <c r="I1152" s="144"/>
      <c r="J1152" s="144"/>
      <c r="K1152" s="144"/>
      <c r="L1152" s="144"/>
      <c r="M1152" s="144"/>
      <c r="N1152" s="144"/>
      <c r="O1152" s="144"/>
      <c r="P1152" s="144"/>
      <c r="Q1152" s="144"/>
      <c r="R1152" s="145"/>
    </row>
    <row r="1153" spans="1:18">
      <c r="A1153" s="131">
        <f t="shared" si="34"/>
        <v>0</v>
      </c>
      <c r="C1153" s="133">
        <f t="shared" si="35"/>
        <v>0</v>
      </c>
      <c r="D1153" s="143"/>
      <c r="E1153" s="144"/>
      <c r="F1153" s="144"/>
      <c r="G1153" s="144"/>
      <c r="H1153" s="144"/>
      <c r="I1153" s="144"/>
      <c r="J1153" s="144"/>
      <c r="K1153" s="144"/>
      <c r="L1153" s="144"/>
      <c r="M1153" s="144"/>
      <c r="N1153" s="144"/>
      <c r="O1153" s="144"/>
      <c r="P1153" s="144"/>
      <c r="Q1153" s="144"/>
      <c r="R1153" s="145"/>
    </row>
    <row r="1154" spans="1:18">
      <c r="A1154" s="131">
        <f t="shared" si="34"/>
        <v>0</v>
      </c>
      <c r="C1154" s="133">
        <f t="shared" si="35"/>
        <v>0</v>
      </c>
      <c r="D1154" s="143"/>
      <c r="E1154" s="144"/>
      <c r="F1154" s="144"/>
      <c r="G1154" s="144"/>
      <c r="H1154" s="144"/>
      <c r="I1154" s="144"/>
      <c r="J1154" s="144"/>
      <c r="K1154" s="144"/>
      <c r="L1154" s="144"/>
      <c r="M1154" s="144"/>
      <c r="N1154" s="144"/>
      <c r="O1154" s="144"/>
      <c r="P1154" s="144"/>
      <c r="Q1154" s="144"/>
      <c r="R1154" s="145"/>
    </row>
    <row r="1155" spans="1:18">
      <c r="A1155" s="131">
        <f t="shared" si="34"/>
        <v>0</v>
      </c>
      <c r="C1155" s="133">
        <f t="shared" si="35"/>
        <v>0</v>
      </c>
      <c r="D1155" s="143"/>
      <c r="E1155" s="144"/>
      <c r="F1155" s="144"/>
      <c r="G1155" s="144"/>
      <c r="H1155" s="144"/>
      <c r="I1155" s="144"/>
      <c r="J1155" s="144"/>
      <c r="K1155" s="144"/>
      <c r="L1155" s="144"/>
      <c r="M1155" s="144"/>
      <c r="N1155" s="144"/>
      <c r="O1155" s="144"/>
      <c r="P1155" s="144"/>
      <c r="Q1155" s="144"/>
      <c r="R1155" s="145"/>
    </row>
    <row r="1156" spans="1:18">
      <c r="A1156" s="131">
        <f t="shared" ref="A1156:A1219" si="36">F1156</f>
        <v>0</v>
      </c>
      <c r="C1156" s="133">
        <f t="shared" ref="C1156:C1219" si="37">D1156</f>
        <v>0</v>
      </c>
      <c r="D1156" s="143"/>
      <c r="E1156" s="144"/>
      <c r="F1156" s="144"/>
      <c r="G1156" s="144"/>
      <c r="H1156" s="144"/>
      <c r="I1156" s="144"/>
      <c r="J1156" s="144"/>
      <c r="K1156" s="144"/>
      <c r="L1156" s="144"/>
      <c r="M1156" s="144"/>
      <c r="N1156" s="144"/>
      <c r="O1156" s="144"/>
      <c r="P1156" s="144"/>
      <c r="Q1156" s="144"/>
      <c r="R1156" s="145"/>
    </row>
    <row r="1157" spans="1:18">
      <c r="A1157" s="131">
        <f t="shared" si="36"/>
        <v>0</v>
      </c>
      <c r="C1157" s="133">
        <f t="shared" si="37"/>
        <v>0</v>
      </c>
      <c r="D1157" s="143"/>
      <c r="E1157" s="144"/>
      <c r="F1157" s="144"/>
      <c r="G1157" s="144"/>
      <c r="H1157" s="144"/>
      <c r="I1157" s="144"/>
      <c r="J1157" s="144"/>
      <c r="K1157" s="144"/>
      <c r="L1157" s="144"/>
      <c r="M1157" s="144"/>
      <c r="N1157" s="144"/>
      <c r="O1157" s="144"/>
      <c r="P1157" s="144"/>
      <c r="Q1157" s="144"/>
      <c r="R1157" s="145"/>
    </row>
    <row r="1158" spans="1:18">
      <c r="A1158" s="131">
        <f t="shared" si="36"/>
        <v>0</v>
      </c>
      <c r="C1158" s="133">
        <f t="shared" si="37"/>
        <v>0</v>
      </c>
      <c r="D1158" s="143"/>
      <c r="E1158" s="144"/>
      <c r="F1158" s="144"/>
      <c r="G1158" s="144"/>
      <c r="H1158" s="144"/>
      <c r="I1158" s="144"/>
      <c r="J1158" s="144"/>
      <c r="K1158" s="144"/>
      <c r="L1158" s="144"/>
      <c r="M1158" s="144"/>
      <c r="N1158" s="144"/>
      <c r="O1158" s="144"/>
      <c r="P1158" s="144"/>
      <c r="Q1158" s="144"/>
      <c r="R1158" s="145"/>
    </row>
    <row r="1159" spans="1:18">
      <c r="A1159" s="131">
        <f t="shared" si="36"/>
        <v>0</v>
      </c>
      <c r="C1159" s="133">
        <f t="shared" si="37"/>
        <v>0</v>
      </c>
      <c r="D1159" s="143"/>
      <c r="E1159" s="144"/>
      <c r="F1159" s="144"/>
      <c r="G1159" s="144"/>
      <c r="H1159" s="144"/>
      <c r="I1159" s="144"/>
      <c r="J1159" s="144"/>
      <c r="K1159" s="144"/>
      <c r="L1159" s="144"/>
      <c r="M1159" s="144"/>
      <c r="N1159" s="144"/>
      <c r="O1159" s="144"/>
      <c r="P1159" s="144"/>
      <c r="Q1159" s="144"/>
      <c r="R1159" s="145"/>
    </row>
    <row r="1160" spans="1:18">
      <c r="A1160" s="131">
        <f t="shared" si="36"/>
        <v>0</v>
      </c>
      <c r="C1160" s="133">
        <f t="shared" si="37"/>
        <v>0</v>
      </c>
      <c r="D1160" s="143"/>
      <c r="E1160" s="144"/>
      <c r="F1160" s="144"/>
      <c r="G1160" s="144"/>
      <c r="H1160" s="144"/>
      <c r="I1160" s="144"/>
      <c r="J1160" s="144"/>
      <c r="K1160" s="144"/>
      <c r="L1160" s="144"/>
      <c r="M1160" s="144"/>
      <c r="N1160" s="144"/>
      <c r="O1160" s="144"/>
      <c r="P1160" s="144"/>
      <c r="Q1160" s="144"/>
      <c r="R1160" s="145"/>
    </row>
    <row r="1161" spans="1:18">
      <c r="A1161" s="131">
        <f t="shared" si="36"/>
        <v>0</v>
      </c>
      <c r="C1161" s="133">
        <f t="shared" si="37"/>
        <v>0</v>
      </c>
      <c r="D1161" s="143"/>
      <c r="E1161" s="144"/>
      <c r="F1161" s="144"/>
      <c r="G1161" s="144"/>
      <c r="H1161" s="144"/>
      <c r="I1161" s="144"/>
      <c r="J1161" s="144"/>
      <c r="K1161" s="144"/>
      <c r="L1161" s="144"/>
      <c r="M1161" s="144"/>
      <c r="N1161" s="144"/>
      <c r="O1161" s="144"/>
      <c r="P1161" s="144"/>
      <c r="Q1161" s="144"/>
      <c r="R1161" s="145"/>
    </row>
    <row r="1162" spans="1:18">
      <c r="A1162" s="131">
        <f t="shared" si="36"/>
        <v>0</v>
      </c>
      <c r="C1162" s="133">
        <f t="shared" si="37"/>
        <v>0</v>
      </c>
      <c r="D1162" s="143"/>
      <c r="E1162" s="144"/>
      <c r="F1162" s="144"/>
      <c r="G1162" s="144"/>
      <c r="H1162" s="144"/>
      <c r="I1162" s="144"/>
      <c r="J1162" s="144"/>
      <c r="K1162" s="144"/>
      <c r="L1162" s="144"/>
      <c r="M1162" s="144"/>
      <c r="N1162" s="144"/>
      <c r="O1162" s="144"/>
      <c r="P1162" s="144"/>
      <c r="Q1162" s="144"/>
      <c r="R1162" s="145"/>
    </row>
    <row r="1163" spans="1:18">
      <c r="A1163" s="131">
        <f t="shared" si="36"/>
        <v>0</v>
      </c>
      <c r="C1163" s="133">
        <f t="shared" si="37"/>
        <v>0</v>
      </c>
      <c r="D1163" s="143"/>
      <c r="E1163" s="144"/>
      <c r="F1163" s="144"/>
      <c r="G1163" s="144"/>
      <c r="H1163" s="144"/>
      <c r="I1163" s="144"/>
      <c r="J1163" s="144"/>
      <c r="K1163" s="144"/>
      <c r="L1163" s="144"/>
      <c r="M1163" s="144"/>
      <c r="N1163" s="144"/>
      <c r="O1163" s="144"/>
      <c r="P1163" s="144"/>
      <c r="Q1163" s="144"/>
      <c r="R1163" s="145"/>
    </row>
    <row r="1164" spans="1:18">
      <c r="A1164" s="131">
        <f t="shared" si="36"/>
        <v>0</v>
      </c>
      <c r="C1164" s="133">
        <f t="shared" si="37"/>
        <v>0</v>
      </c>
      <c r="D1164" s="143"/>
      <c r="E1164" s="144"/>
      <c r="F1164" s="144"/>
      <c r="G1164" s="144"/>
      <c r="H1164" s="144"/>
      <c r="I1164" s="144"/>
      <c r="J1164" s="144"/>
      <c r="K1164" s="144"/>
      <c r="L1164" s="144"/>
      <c r="M1164" s="144"/>
      <c r="N1164" s="144"/>
      <c r="O1164" s="144"/>
      <c r="P1164" s="144"/>
      <c r="Q1164" s="144"/>
      <c r="R1164" s="145"/>
    </row>
    <row r="1165" spans="1:18">
      <c r="A1165" s="131">
        <f t="shared" si="36"/>
        <v>0</v>
      </c>
      <c r="C1165" s="133">
        <f t="shared" si="37"/>
        <v>0</v>
      </c>
      <c r="D1165" s="143"/>
      <c r="E1165" s="144"/>
      <c r="F1165" s="144"/>
      <c r="G1165" s="144"/>
      <c r="H1165" s="144"/>
      <c r="I1165" s="144"/>
      <c r="J1165" s="144"/>
      <c r="K1165" s="144"/>
      <c r="L1165" s="144"/>
      <c r="M1165" s="144"/>
      <c r="N1165" s="144"/>
      <c r="O1165" s="144"/>
      <c r="P1165" s="144"/>
      <c r="Q1165" s="144"/>
      <c r="R1165" s="145"/>
    </row>
    <row r="1166" spans="1:18">
      <c r="A1166" s="131">
        <f t="shared" si="36"/>
        <v>0</v>
      </c>
      <c r="C1166" s="133">
        <f t="shared" si="37"/>
        <v>0</v>
      </c>
      <c r="D1166" s="143"/>
      <c r="E1166" s="144"/>
      <c r="F1166" s="144"/>
      <c r="G1166" s="144"/>
      <c r="H1166" s="144"/>
      <c r="I1166" s="144"/>
      <c r="J1166" s="144"/>
      <c r="K1166" s="144"/>
      <c r="L1166" s="144"/>
      <c r="M1166" s="144"/>
      <c r="N1166" s="144"/>
      <c r="O1166" s="144"/>
      <c r="P1166" s="144"/>
      <c r="Q1166" s="144"/>
      <c r="R1166" s="145"/>
    </row>
    <row r="1167" spans="1:18">
      <c r="A1167" s="131">
        <f t="shared" si="36"/>
        <v>0</v>
      </c>
      <c r="C1167" s="133">
        <f t="shared" si="37"/>
        <v>0</v>
      </c>
      <c r="D1167" s="143"/>
      <c r="E1167" s="144"/>
      <c r="F1167" s="144"/>
      <c r="G1167" s="144"/>
      <c r="H1167" s="144"/>
      <c r="I1167" s="144"/>
      <c r="J1167" s="144"/>
      <c r="K1167" s="144"/>
      <c r="L1167" s="144"/>
      <c r="M1167" s="144"/>
      <c r="N1167" s="144"/>
      <c r="O1167" s="144"/>
      <c r="P1167" s="144"/>
      <c r="Q1167" s="144"/>
      <c r="R1167" s="145"/>
    </row>
    <row r="1168" spans="1:18">
      <c r="A1168" s="131">
        <f t="shared" si="36"/>
        <v>0</v>
      </c>
      <c r="C1168" s="133">
        <f t="shared" si="37"/>
        <v>0</v>
      </c>
      <c r="D1168" s="143"/>
      <c r="E1168" s="144"/>
      <c r="F1168" s="144"/>
      <c r="G1168" s="144"/>
      <c r="H1168" s="144"/>
      <c r="I1168" s="144"/>
      <c r="J1168" s="144"/>
      <c r="K1168" s="144"/>
      <c r="L1168" s="144"/>
      <c r="M1168" s="144"/>
      <c r="N1168" s="144"/>
      <c r="O1168" s="144"/>
      <c r="P1168" s="144"/>
      <c r="Q1168" s="144"/>
      <c r="R1168" s="145"/>
    </row>
    <row r="1169" spans="1:18">
      <c r="A1169" s="131">
        <f t="shared" si="36"/>
        <v>0</v>
      </c>
      <c r="C1169" s="133">
        <f t="shared" si="37"/>
        <v>0</v>
      </c>
      <c r="D1169" s="143"/>
      <c r="E1169" s="144"/>
      <c r="F1169" s="144"/>
      <c r="G1169" s="144"/>
      <c r="H1169" s="144"/>
      <c r="I1169" s="144"/>
      <c r="J1169" s="144"/>
      <c r="K1169" s="144"/>
      <c r="L1169" s="144"/>
      <c r="M1169" s="144"/>
      <c r="N1169" s="144"/>
      <c r="O1169" s="144"/>
      <c r="P1169" s="144"/>
      <c r="Q1169" s="144"/>
      <c r="R1169" s="145"/>
    </row>
    <row r="1170" spans="1:18">
      <c r="A1170" s="131">
        <f t="shared" si="36"/>
        <v>0</v>
      </c>
      <c r="C1170" s="133">
        <f t="shared" si="37"/>
        <v>0</v>
      </c>
      <c r="D1170" s="143"/>
      <c r="E1170" s="144"/>
      <c r="F1170" s="144"/>
      <c r="G1170" s="144"/>
      <c r="H1170" s="144"/>
      <c r="I1170" s="144"/>
      <c r="J1170" s="144"/>
      <c r="K1170" s="144"/>
      <c r="L1170" s="144"/>
      <c r="M1170" s="144"/>
      <c r="N1170" s="144"/>
      <c r="O1170" s="144"/>
      <c r="P1170" s="144"/>
      <c r="Q1170" s="144"/>
      <c r="R1170" s="145"/>
    </row>
    <row r="1171" spans="1:18">
      <c r="A1171" s="131">
        <f t="shared" si="36"/>
        <v>0</v>
      </c>
      <c r="C1171" s="133">
        <f t="shared" si="37"/>
        <v>0</v>
      </c>
      <c r="D1171" s="143"/>
      <c r="E1171" s="144"/>
      <c r="F1171" s="144"/>
      <c r="G1171" s="144"/>
      <c r="H1171" s="144"/>
      <c r="I1171" s="144"/>
      <c r="J1171" s="144"/>
      <c r="K1171" s="144"/>
      <c r="L1171" s="144"/>
      <c r="M1171" s="144"/>
      <c r="N1171" s="144"/>
      <c r="O1171" s="144"/>
      <c r="P1171" s="144"/>
      <c r="Q1171" s="144"/>
      <c r="R1171" s="145"/>
    </row>
    <row r="1172" spans="1:18">
      <c r="A1172" s="131">
        <f t="shared" si="36"/>
        <v>0</v>
      </c>
      <c r="C1172" s="133">
        <f t="shared" si="37"/>
        <v>0</v>
      </c>
      <c r="D1172" s="143"/>
      <c r="E1172" s="144"/>
      <c r="F1172" s="144"/>
      <c r="G1172" s="144"/>
      <c r="H1172" s="144"/>
      <c r="I1172" s="144"/>
      <c r="J1172" s="144"/>
      <c r="K1172" s="144"/>
      <c r="L1172" s="144"/>
      <c r="M1172" s="144"/>
      <c r="N1172" s="144"/>
      <c r="O1172" s="144"/>
      <c r="P1172" s="144"/>
      <c r="Q1172" s="144"/>
      <c r="R1172" s="145"/>
    </row>
    <row r="1173" spans="1:18">
      <c r="A1173" s="131">
        <f t="shared" si="36"/>
        <v>0</v>
      </c>
      <c r="C1173" s="133">
        <f t="shared" si="37"/>
        <v>0</v>
      </c>
      <c r="D1173" s="143"/>
      <c r="E1173" s="144"/>
      <c r="F1173" s="144"/>
      <c r="G1173" s="144"/>
      <c r="H1173" s="144"/>
      <c r="I1173" s="144"/>
      <c r="J1173" s="144"/>
      <c r="K1173" s="144"/>
      <c r="L1173" s="144"/>
      <c r="M1173" s="144"/>
      <c r="N1173" s="144"/>
      <c r="O1173" s="144"/>
      <c r="P1173" s="144"/>
      <c r="Q1173" s="144"/>
      <c r="R1173" s="145"/>
    </row>
    <row r="1174" spans="1:18">
      <c r="A1174" s="131">
        <f t="shared" si="36"/>
        <v>0</v>
      </c>
      <c r="C1174" s="133">
        <f t="shared" si="37"/>
        <v>0</v>
      </c>
      <c r="D1174" s="143"/>
      <c r="E1174" s="144"/>
      <c r="F1174" s="144"/>
      <c r="G1174" s="144"/>
      <c r="H1174" s="144"/>
      <c r="I1174" s="144"/>
      <c r="J1174" s="144"/>
      <c r="K1174" s="144"/>
      <c r="L1174" s="144"/>
      <c r="M1174" s="144"/>
      <c r="N1174" s="144"/>
      <c r="O1174" s="144"/>
      <c r="P1174" s="144"/>
      <c r="Q1174" s="144"/>
      <c r="R1174" s="145"/>
    </row>
    <row r="1175" spans="1:18">
      <c r="A1175" s="131">
        <f t="shared" si="36"/>
        <v>0</v>
      </c>
      <c r="C1175" s="133">
        <f t="shared" si="37"/>
        <v>0</v>
      </c>
      <c r="D1175" s="143"/>
      <c r="E1175" s="144"/>
      <c r="F1175" s="144"/>
      <c r="G1175" s="144"/>
      <c r="H1175" s="144"/>
      <c r="I1175" s="144"/>
      <c r="J1175" s="144"/>
      <c r="K1175" s="144"/>
      <c r="L1175" s="144"/>
      <c r="M1175" s="144"/>
      <c r="N1175" s="144"/>
      <c r="O1175" s="144"/>
      <c r="P1175" s="144"/>
      <c r="Q1175" s="144"/>
      <c r="R1175" s="145"/>
    </row>
    <row r="1176" spans="1:18">
      <c r="A1176" s="131">
        <f t="shared" si="36"/>
        <v>0</v>
      </c>
      <c r="C1176" s="133">
        <f t="shared" si="37"/>
        <v>0</v>
      </c>
      <c r="D1176" s="143"/>
      <c r="E1176" s="144"/>
      <c r="F1176" s="144"/>
      <c r="G1176" s="144"/>
      <c r="H1176" s="144"/>
      <c r="I1176" s="144"/>
      <c r="J1176" s="144"/>
      <c r="K1176" s="144"/>
      <c r="L1176" s="144"/>
      <c r="M1176" s="144"/>
      <c r="N1176" s="144"/>
      <c r="O1176" s="144"/>
      <c r="P1176" s="144"/>
      <c r="Q1176" s="144"/>
      <c r="R1176" s="145"/>
    </row>
    <row r="1177" spans="1:18">
      <c r="A1177" s="131">
        <f t="shared" si="36"/>
        <v>0</v>
      </c>
      <c r="C1177" s="133">
        <f t="shared" si="37"/>
        <v>0</v>
      </c>
      <c r="D1177" s="143"/>
      <c r="E1177" s="144"/>
      <c r="F1177" s="144"/>
      <c r="G1177" s="144"/>
      <c r="H1177" s="144"/>
      <c r="I1177" s="144"/>
      <c r="J1177" s="144"/>
      <c r="K1177" s="144"/>
      <c r="L1177" s="144"/>
      <c r="M1177" s="144"/>
      <c r="N1177" s="144"/>
      <c r="O1177" s="144"/>
      <c r="P1177" s="144"/>
      <c r="Q1177" s="144"/>
      <c r="R1177" s="145"/>
    </row>
    <row r="1178" spans="1:18">
      <c r="A1178" s="131">
        <f t="shared" si="36"/>
        <v>0</v>
      </c>
      <c r="C1178" s="133">
        <f t="shared" si="37"/>
        <v>0</v>
      </c>
      <c r="D1178" s="143"/>
      <c r="E1178" s="144"/>
      <c r="F1178" s="144"/>
      <c r="G1178" s="144"/>
      <c r="H1178" s="144"/>
      <c r="I1178" s="144"/>
      <c r="J1178" s="144"/>
      <c r="K1178" s="144"/>
      <c r="L1178" s="144"/>
      <c r="M1178" s="144"/>
      <c r="N1178" s="144"/>
      <c r="O1178" s="144"/>
      <c r="P1178" s="144"/>
      <c r="Q1178" s="144"/>
      <c r="R1178" s="145"/>
    </row>
    <row r="1179" spans="1:18">
      <c r="A1179" s="131">
        <f t="shared" si="36"/>
        <v>0</v>
      </c>
      <c r="C1179" s="133">
        <f t="shared" si="37"/>
        <v>0</v>
      </c>
      <c r="D1179" s="143"/>
      <c r="E1179" s="144"/>
      <c r="F1179" s="144"/>
      <c r="G1179" s="144"/>
      <c r="H1179" s="144"/>
      <c r="I1179" s="144"/>
      <c r="J1179" s="144"/>
      <c r="K1179" s="144"/>
      <c r="L1179" s="144"/>
      <c r="M1179" s="144"/>
      <c r="N1179" s="144"/>
      <c r="O1179" s="144"/>
      <c r="P1179" s="144"/>
      <c r="Q1179" s="144"/>
      <c r="R1179" s="145"/>
    </row>
    <row r="1180" spans="1:18">
      <c r="A1180" s="131">
        <f t="shared" si="36"/>
        <v>0</v>
      </c>
      <c r="C1180" s="133">
        <f t="shared" si="37"/>
        <v>0</v>
      </c>
      <c r="D1180" s="143"/>
      <c r="E1180" s="144"/>
      <c r="F1180" s="144"/>
      <c r="G1180" s="144"/>
      <c r="H1180" s="144"/>
      <c r="I1180" s="144"/>
      <c r="J1180" s="144"/>
      <c r="K1180" s="144"/>
      <c r="L1180" s="144"/>
      <c r="M1180" s="144"/>
      <c r="N1180" s="144"/>
      <c r="O1180" s="144"/>
      <c r="P1180" s="144"/>
      <c r="Q1180" s="144"/>
      <c r="R1180" s="145"/>
    </row>
    <row r="1181" spans="1:18">
      <c r="A1181" s="131">
        <f t="shared" si="36"/>
        <v>0</v>
      </c>
      <c r="C1181" s="133">
        <f t="shared" si="37"/>
        <v>0</v>
      </c>
      <c r="D1181" s="143"/>
      <c r="E1181" s="144"/>
      <c r="F1181" s="144"/>
      <c r="G1181" s="144"/>
      <c r="H1181" s="144"/>
      <c r="I1181" s="144"/>
      <c r="J1181" s="144"/>
      <c r="K1181" s="144"/>
      <c r="L1181" s="144"/>
      <c r="M1181" s="144"/>
      <c r="N1181" s="144"/>
      <c r="O1181" s="144"/>
      <c r="P1181" s="144"/>
      <c r="Q1181" s="144"/>
      <c r="R1181" s="145"/>
    </row>
    <row r="1182" spans="1:18">
      <c r="A1182" s="131">
        <f t="shared" si="36"/>
        <v>0</v>
      </c>
      <c r="C1182" s="133">
        <f t="shared" si="37"/>
        <v>0</v>
      </c>
      <c r="D1182" s="143"/>
      <c r="E1182" s="144"/>
      <c r="F1182" s="144"/>
      <c r="G1182" s="144"/>
      <c r="H1182" s="144"/>
      <c r="I1182" s="144"/>
      <c r="J1182" s="144"/>
      <c r="K1182" s="144"/>
      <c r="L1182" s="144"/>
      <c r="M1182" s="144"/>
      <c r="N1182" s="144"/>
      <c r="O1182" s="144"/>
      <c r="P1182" s="144"/>
      <c r="Q1182" s="144"/>
      <c r="R1182" s="145"/>
    </row>
    <row r="1183" spans="1:18">
      <c r="A1183" s="131">
        <f t="shared" si="36"/>
        <v>0</v>
      </c>
      <c r="C1183" s="133">
        <f t="shared" si="37"/>
        <v>0</v>
      </c>
      <c r="D1183" s="143"/>
      <c r="E1183" s="144"/>
      <c r="F1183" s="144"/>
      <c r="G1183" s="144"/>
      <c r="H1183" s="144"/>
      <c r="I1183" s="144"/>
      <c r="J1183" s="144"/>
      <c r="K1183" s="144"/>
      <c r="L1183" s="144"/>
      <c r="M1183" s="144"/>
      <c r="N1183" s="144"/>
      <c r="O1183" s="144"/>
      <c r="P1183" s="144"/>
      <c r="Q1183" s="144"/>
      <c r="R1183" s="145"/>
    </row>
    <row r="1184" spans="1:18">
      <c r="A1184" s="131">
        <f t="shared" si="36"/>
        <v>0</v>
      </c>
      <c r="C1184" s="133">
        <f t="shared" si="37"/>
        <v>0</v>
      </c>
      <c r="D1184" s="143"/>
      <c r="E1184" s="144"/>
      <c r="F1184" s="144"/>
      <c r="G1184" s="144"/>
      <c r="H1184" s="144"/>
      <c r="I1184" s="144"/>
      <c r="J1184" s="144"/>
      <c r="K1184" s="144"/>
      <c r="L1184" s="144"/>
      <c r="M1184" s="144"/>
      <c r="N1184" s="144"/>
      <c r="O1184" s="144"/>
      <c r="P1184" s="144"/>
      <c r="Q1184" s="144"/>
      <c r="R1184" s="145"/>
    </row>
    <row r="1185" spans="1:18">
      <c r="A1185" s="131">
        <f t="shared" si="36"/>
        <v>0</v>
      </c>
      <c r="C1185" s="133">
        <f t="shared" si="37"/>
        <v>0</v>
      </c>
      <c r="D1185" s="143"/>
      <c r="E1185" s="144"/>
      <c r="F1185" s="144"/>
      <c r="G1185" s="144"/>
      <c r="H1185" s="144"/>
      <c r="I1185" s="144"/>
      <c r="J1185" s="144"/>
      <c r="K1185" s="144"/>
      <c r="L1185" s="144"/>
      <c r="M1185" s="144"/>
      <c r="N1185" s="144"/>
      <c r="O1185" s="144"/>
      <c r="P1185" s="144"/>
      <c r="Q1185" s="144"/>
      <c r="R1185" s="145"/>
    </row>
    <row r="1186" spans="1:18">
      <c r="A1186" s="131">
        <f t="shared" si="36"/>
        <v>0</v>
      </c>
      <c r="C1186" s="133">
        <f t="shared" si="37"/>
        <v>0</v>
      </c>
      <c r="D1186" s="143"/>
      <c r="E1186" s="144"/>
      <c r="F1186" s="144"/>
      <c r="G1186" s="144"/>
      <c r="H1186" s="144"/>
      <c r="I1186" s="144"/>
      <c r="J1186" s="144"/>
      <c r="K1186" s="144"/>
      <c r="L1186" s="144"/>
      <c r="M1186" s="144"/>
      <c r="N1186" s="144"/>
      <c r="O1186" s="144"/>
      <c r="P1186" s="144"/>
      <c r="Q1186" s="144"/>
      <c r="R1186" s="145"/>
    </row>
    <row r="1187" spans="1:18">
      <c r="A1187" s="131">
        <f t="shared" si="36"/>
        <v>0</v>
      </c>
      <c r="C1187" s="133">
        <f t="shared" si="37"/>
        <v>0</v>
      </c>
      <c r="D1187" s="143"/>
      <c r="E1187" s="144"/>
      <c r="F1187" s="144"/>
      <c r="G1187" s="144"/>
      <c r="H1187" s="144"/>
      <c r="I1187" s="144"/>
      <c r="J1187" s="144"/>
      <c r="K1187" s="144"/>
      <c r="L1187" s="144"/>
      <c r="M1187" s="144"/>
      <c r="N1187" s="144"/>
      <c r="O1187" s="144"/>
      <c r="P1187" s="144"/>
      <c r="Q1187" s="144"/>
      <c r="R1187" s="145"/>
    </row>
    <row r="1188" spans="1:18">
      <c r="A1188" s="131">
        <f t="shared" si="36"/>
        <v>0</v>
      </c>
      <c r="C1188" s="133">
        <f t="shared" si="37"/>
        <v>0</v>
      </c>
      <c r="D1188" s="143"/>
      <c r="E1188" s="144"/>
      <c r="F1188" s="144"/>
      <c r="G1188" s="144"/>
      <c r="H1188" s="144"/>
      <c r="I1188" s="144"/>
      <c r="J1188" s="144"/>
      <c r="K1188" s="144"/>
      <c r="L1188" s="144"/>
      <c r="M1188" s="144"/>
      <c r="N1188" s="144"/>
      <c r="O1188" s="144"/>
      <c r="P1188" s="144"/>
      <c r="Q1188" s="144"/>
      <c r="R1188" s="145"/>
    </row>
    <row r="1189" spans="1:18">
      <c r="A1189" s="131">
        <f t="shared" si="36"/>
        <v>0</v>
      </c>
      <c r="C1189" s="133">
        <f t="shared" si="37"/>
        <v>0</v>
      </c>
      <c r="D1189" s="143"/>
      <c r="E1189" s="144"/>
      <c r="F1189" s="144"/>
      <c r="G1189" s="144"/>
      <c r="H1189" s="144"/>
      <c r="I1189" s="144"/>
      <c r="J1189" s="144"/>
      <c r="K1189" s="144"/>
      <c r="L1189" s="144"/>
      <c r="M1189" s="144"/>
      <c r="N1189" s="144"/>
      <c r="O1189" s="144"/>
      <c r="P1189" s="144"/>
      <c r="Q1189" s="144"/>
      <c r="R1189" s="145"/>
    </row>
    <row r="1190" spans="1:18">
      <c r="A1190" s="131">
        <f t="shared" si="36"/>
        <v>0</v>
      </c>
      <c r="C1190" s="133">
        <f t="shared" si="37"/>
        <v>0</v>
      </c>
      <c r="D1190" s="143"/>
      <c r="E1190" s="144"/>
      <c r="F1190" s="144"/>
      <c r="G1190" s="144"/>
      <c r="H1190" s="144"/>
      <c r="I1190" s="144"/>
      <c r="J1190" s="144"/>
      <c r="K1190" s="144"/>
      <c r="L1190" s="144"/>
      <c r="M1190" s="144"/>
      <c r="N1190" s="144"/>
      <c r="O1190" s="144"/>
      <c r="P1190" s="144"/>
      <c r="Q1190" s="144"/>
      <c r="R1190" s="145"/>
    </row>
    <row r="1191" spans="1:18">
      <c r="A1191" s="131">
        <f t="shared" si="36"/>
        <v>0</v>
      </c>
      <c r="C1191" s="133">
        <f t="shared" si="37"/>
        <v>0</v>
      </c>
      <c r="D1191" s="143"/>
      <c r="E1191" s="144"/>
      <c r="F1191" s="144"/>
      <c r="G1191" s="144"/>
      <c r="H1191" s="144"/>
      <c r="I1191" s="144"/>
      <c r="J1191" s="144"/>
      <c r="K1191" s="144"/>
      <c r="L1191" s="144"/>
      <c r="M1191" s="144"/>
      <c r="N1191" s="144"/>
      <c r="O1191" s="144"/>
      <c r="P1191" s="144"/>
      <c r="Q1191" s="144"/>
      <c r="R1191" s="145"/>
    </row>
    <row r="1192" spans="1:18">
      <c r="A1192" s="131">
        <f t="shared" si="36"/>
        <v>0</v>
      </c>
      <c r="C1192" s="133">
        <f t="shared" si="37"/>
        <v>0</v>
      </c>
      <c r="D1192" s="143"/>
      <c r="E1192" s="144"/>
      <c r="F1192" s="144"/>
      <c r="G1192" s="144"/>
      <c r="H1192" s="144"/>
      <c r="I1192" s="144"/>
      <c r="J1192" s="144"/>
      <c r="K1192" s="144"/>
      <c r="L1192" s="144"/>
      <c r="M1192" s="144"/>
      <c r="N1192" s="144"/>
      <c r="O1192" s="144"/>
      <c r="P1192" s="144"/>
      <c r="Q1192" s="144"/>
      <c r="R1192" s="145"/>
    </row>
    <row r="1193" spans="1:18">
      <c r="A1193" s="131">
        <f t="shared" si="36"/>
        <v>0</v>
      </c>
      <c r="C1193" s="133">
        <f t="shared" si="37"/>
        <v>0</v>
      </c>
      <c r="D1193" s="143"/>
      <c r="E1193" s="144"/>
      <c r="F1193" s="144"/>
      <c r="G1193" s="144"/>
      <c r="H1193" s="144"/>
      <c r="I1193" s="144"/>
      <c r="J1193" s="144"/>
      <c r="K1193" s="144"/>
      <c r="L1193" s="144"/>
      <c r="M1193" s="144"/>
      <c r="N1193" s="144"/>
      <c r="O1193" s="144"/>
      <c r="P1193" s="144"/>
      <c r="Q1193" s="144"/>
      <c r="R1193" s="145"/>
    </row>
    <row r="1194" spans="1:18">
      <c r="A1194" s="131">
        <f t="shared" si="36"/>
        <v>0</v>
      </c>
      <c r="C1194" s="133">
        <f t="shared" si="37"/>
        <v>0</v>
      </c>
      <c r="D1194" s="143"/>
      <c r="E1194" s="144"/>
      <c r="F1194" s="144"/>
      <c r="G1194" s="144"/>
      <c r="H1194" s="144"/>
      <c r="I1194" s="144"/>
      <c r="J1194" s="144"/>
      <c r="K1194" s="144"/>
      <c r="L1194" s="144"/>
      <c r="M1194" s="144"/>
      <c r="N1194" s="144"/>
      <c r="O1194" s="144"/>
      <c r="P1194" s="144"/>
      <c r="Q1194" s="144"/>
      <c r="R1194" s="145"/>
    </row>
    <row r="1195" spans="1:18">
      <c r="A1195" s="131">
        <f t="shared" si="36"/>
        <v>0</v>
      </c>
      <c r="C1195" s="133">
        <f t="shared" si="37"/>
        <v>0</v>
      </c>
      <c r="D1195" s="143"/>
      <c r="E1195" s="144"/>
      <c r="F1195" s="144"/>
      <c r="G1195" s="144"/>
      <c r="H1195" s="144"/>
      <c r="I1195" s="144"/>
      <c r="J1195" s="144"/>
      <c r="K1195" s="144"/>
      <c r="L1195" s="144"/>
      <c r="M1195" s="144"/>
      <c r="N1195" s="144"/>
      <c r="O1195" s="144"/>
      <c r="P1195" s="144"/>
      <c r="Q1195" s="144"/>
      <c r="R1195" s="145"/>
    </row>
    <row r="1196" spans="1:18">
      <c r="A1196" s="131">
        <f t="shared" si="36"/>
        <v>0</v>
      </c>
      <c r="C1196" s="133">
        <f t="shared" si="37"/>
        <v>0</v>
      </c>
      <c r="D1196" s="143"/>
      <c r="E1196" s="144"/>
      <c r="F1196" s="144"/>
      <c r="G1196" s="144"/>
      <c r="H1196" s="144"/>
      <c r="I1196" s="144"/>
      <c r="J1196" s="144"/>
      <c r="K1196" s="144"/>
      <c r="L1196" s="144"/>
      <c r="M1196" s="144"/>
      <c r="N1196" s="144"/>
      <c r="O1196" s="144"/>
      <c r="P1196" s="144"/>
      <c r="Q1196" s="144"/>
      <c r="R1196" s="145"/>
    </row>
    <row r="1197" spans="1:18">
      <c r="A1197" s="131">
        <f t="shared" si="36"/>
        <v>0</v>
      </c>
      <c r="C1197" s="133">
        <f t="shared" si="37"/>
        <v>0</v>
      </c>
      <c r="D1197" s="143"/>
      <c r="E1197" s="144"/>
      <c r="F1197" s="144"/>
      <c r="G1197" s="144"/>
      <c r="H1197" s="144"/>
      <c r="I1197" s="144"/>
      <c r="J1197" s="144"/>
      <c r="K1197" s="144"/>
      <c r="L1197" s="144"/>
      <c r="M1197" s="144"/>
      <c r="N1197" s="144"/>
      <c r="O1197" s="144"/>
      <c r="P1197" s="144"/>
      <c r="Q1197" s="144"/>
      <c r="R1197" s="145"/>
    </row>
    <row r="1198" spans="1:18">
      <c r="A1198" s="131">
        <f t="shared" si="36"/>
        <v>0</v>
      </c>
      <c r="C1198" s="133">
        <f t="shared" si="37"/>
        <v>0</v>
      </c>
      <c r="D1198" s="143"/>
      <c r="E1198" s="144"/>
      <c r="F1198" s="144"/>
      <c r="G1198" s="144"/>
      <c r="H1198" s="144"/>
      <c r="I1198" s="144"/>
      <c r="J1198" s="144"/>
      <c r="K1198" s="144"/>
      <c r="L1198" s="144"/>
      <c r="M1198" s="144"/>
      <c r="N1198" s="144"/>
      <c r="O1198" s="144"/>
      <c r="P1198" s="144"/>
      <c r="Q1198" s="144"/>
      <c r="R1198" s="145"/>
    </row>
    <row r="1199" spans="1:18">
      <c r="A1199" s="131">
        <f t="shared" si="36"/>
        <v>0</v>
      </c>
      <c r="C1199" s="133">
        <f t="shared" si="37"/>
        <v>0</v>
      </c>
      <c r="D1199" s="143"/>
      <c r="E1199" s="144"/>
      <c r="F1199" s="144"/>
      <c r="G1199" s="144"/>
      <c r="H1199" s="144"/>
      <c r="I1199" s="144"/>
      <c r="J1199" s="144"/>
      <c r="K1199" s="144"/>
      <c r="L1199" s="144"/>
      <c r="M1199" s="144"/>
      <c r="N1199" s="144"/>
      <c r="O1199" s="144"/>
      <c r="P1199" s="144"/>
      <c r="Q1199" s="144"/>
      <c r="R1199" s="145"/>
    </row>
    <row r="1200" spans="1:18">
      <c r="A1200" s="131">
        <f t="shared" si="36"/>
        <v>0</v>
      </c>
      <c r="C1200" s="133">
        <f t="shared" si="37"/>
        <v>0</v>
      </c>
      <c r="D1200" s="143"/>
      <c r="E1200" s="144"/>
      <c r="F1200" s="144"/>
      <c r="G1200" s="144"/>
      <c r="H1200" s="144"/>
      <c r="I1200" s="144"/>
      <c r="J1200" s="144"/>
      <c r="K1200" s="144"/>
      <c r="L1200" s="144"/>
      <c r="M1200" s="144"/>
      <c r="N1200" s="144"/>
      <c r="O1200" s="144"/>
      <c r="P1200" s="144"/>
      <c r="Q1200" s="144"/>
      <c r="R1200" s="145"/>
    </row>
    <row r="1201" spans="1:18">
      <c r="A1201" s="131">
        <f t="shared" si="36"/>
        <v>0</v>
      </c>
      <c r="C1201" s="133">
        <f t="shared" si="37"/>
        <v>0</v>
      </c>
      <c r="D1201" s="143"/>
      <c r="E1201" s="144"/>
      <c r="F1201" s="144"/>
      <c r="G1201" s="144"/>
      <c r="H1201" s="144"/>
      <c r="I1201" s="144"/>
      <c r="J1201" s="144"/>
      <c r="K1201" s="144"/>
      <c r="L1201" s="144"/>
      <c r="M1201" s="144"/>
      <c r="N1201" s="144"/>
      <c r="O1201" s="144"/>
      <c r="P1201" s="144"/>
      <c r="Q1201" s="144"/>
      <c r="R1201" s="145"/>
    </row>
    <row r="1202" spans="1:18">
      <c r="A1202" s="131">
        <f t="shared" si="36"/>
        <v>0</v>
      </c>
      <c r="C1202" s="133">
        <f t="shared" si="37"/>
        <v>0</v>
      </c>
      <c r="D1202" s="143"/>
      <c r="E1202" s="144"/>
      <c r="F1202" s="144"/>
      <c r="G1202" s="144"/>
      <c r="H1202" s="144"/>
      <c r="I1202" s="144"/>
      <c r="J1202" s="144"/>
      <c r="K1202" s="144"/>
      <c r="L1202" s="144"/>
      <c r="M1202" s="144"/>
      <c r="N1202" s="144"/>
      <c r="O1202" s="144"/>
      <c r="P1202" s="144"/>
      <c r="Q1202" s="144"/>
      <c r="R1202" s="145"/>
    </row>
    <row r="1203" spans="1:18">
      <c r="A1203" s="131">
        <f t="shared" si="36"/>
        <v>0</v>
      </c>
      <c r="C1203" s="133">
        <f t="shared" si="37"/>
        <v>0</v>
      </c>
      <c r="D1203" s="143"/>
      <c r="E1203" s="144"/>
      <c r="F1203" s="144"/>
      <c r="G1203" s="144"/>
      <c r="H1203" s="144"/>
      <c r="I1203" s="144"/>
      <c r="J1203" s="144"/>
      <c r="K1203" s="144"/>
      <c r="L1203" s="144"/>
      <c r="M1203" s="144"/>
      <c r="N1203" s="144"/>
      <c r="O1203" s="144"/>
      <c r="P1203" s="144"/>
      <c r="Q1203" s="144"/>
      <c r="R1203" s="145"/>
    </row>
    <row r="1204" spans="1:18">
      <c r="A1204" s="131">
        <f t="shared" si="36"/>
        <v>0</v>
      </c>
      <c r="C1204" s="133">
        <f t="shared" si="37"/>
        <v>0</v>
      </c>
      <c r="D1204" s="143"/>
      <c r="E1204" s="144"/>
      <c r="F1204" s="144"/>
      <c r="G1204" s="144"/>
      <c r="H1204" s="144"/>
      <c r="I1204" s="144"/>
      <c r="J1204" s="144"/>
      <c r="K1204" s="144"/>
      <c r="L1204" s="144"/>
      <c r="M1204" s="144"/>
      <c r="N1204" s="144"/>
      <c r="O1204" s="144"/>
      <c r="P1204" s="144"/>
      <c r="Q1204" s="144"/>
      <c r="R1204" s="145"/>
    </row>
    <row r="1205" spans="1:18">
      <c r="A1205" s="131">
        <f t="shared" si="36"/>
        <v>0</v>
      </c>
      <c r="C1205" s="133">
        <f t="shared" si="37"/>
        <v>0</v>
      </c>
      <c r="D1205" s="143"/>
      <c r="E1205" s="144"/>
      <c r="F1205" s="144"/>
      <c r="G1205" s="144"/>
      <c r="H1205" s="144"/>
      <c r="I1205" s="144"/>
      <c r="J1205" s="144"/>
      <c r="K1205" s="144"/>
      <c r="L1205" s="144"/>
      <c r="M1205" s="144"/>
      <c r="N1205" s="144"/>
      <c r="O1205" s="144"/>
      <c r="P1205" s="144"/>
      <c r="Q1205" s="144"/>
      <c r="R1205" s="145"/>
    </row>
    <row r="1206" spans="1:18">
      <c r="A1206" s="131">
        <f t="shared" si="36"/>
        <v>0</v>
      </c>
      <c r="C1206" s="133">
        <f t="shared" si="37"/>
        <v>0</v>
      </c>
      <c r="D1206" s="143"/>
      <c r="E1206" s="144"/>
      <c r="F1206" s="144"/>
      <c r="G1206" s="144"/>
      <c r="H1206" s="144"/>
      <c r="I1206" s="144"/>
      <c r="J1206" s="144"/>
      <c r="K1206" s="144"/>
      <c r="L1206" s="144"/>
      <c r="M1206" s="144"/>
      <c r="N1206" s="144"/>
      <c r="O1206" s="144"/>
      <c r="P1206" s="144"/>
      <c r="Q1206" s="144"/>
      <c r="R1206" s="145"/>
    </row>
    <row r="1207" spans="1:18">
      <c r="A1207" s="131">
        <f t="shared" si="36"/>
        <v>0</v>
      </c>
      <c r="C1207" s="133">
        <f t="shared" si="37"/>
        <v>0</v>
      </c>
      <c r="D1207" s="143"/>
      <c r="E1207" s="144"/>
      <c r="F1207" s="144"/>
      <c r="G1207" s="144"/>
      <c r="H1207" s="144"/>
      <c r="I1207" s="144"/>
      <c r="J1207" s="144"/>
      <c r="K1207" s="144"/>
      <c r="L1207" s="144"/>
      <c r="M1207" s="144"/>
      <c r="N1207" s="144"/>
      <c r="O1207" s="144"/>
      <c r="P1207" s="144"/>
      <c r="Q1207" s="144"/>
      <c r="R1207" s="145"/>
    </row>
    <row r="1208" spans="1:18">
      <c r="A1208" s="131">
        <f t="shared" si="36"/>
        <v>0</v>
      </c>
      <c r="C1208" s="133">
        <f t="shared" si="37"/>
        <v>0</v>
      </c>
      <c r="D1208" s="143"/>
      <c r="E1208" s="144"/>
      <c r="F1208" s="144"/>
      <c r="G1208" s="144"/>
      <c r="H1208" s="144"/>
      <c r="I1208" s="144"/>
      <c r="J1208" s="144"/>
      <c r="K1208" s="144"/>
      <c r="L1208" s="144"/>
      <c r="M1208" s="144"/>
      <c r="N1208" s="144"/>
      <c r="O1208" s="144"/>
      <c r="P1208" s="144"/>
      <c r="Q1208" s="144"/>
      <c r="R1208" s="145"/>
    </row>
    <row r="1209" spans="1:18">
      <c r="A1209" s="131">
        <f t="shared" si="36"/>
        <v>0</v>
      </c>
      <c r="C1209" s="133">
        <f t="shared" si="37"/>
        <v>0</v>
      </c>
      <c r="D1209" s="143"/>
      <c r="E1209" s="144"/>
      <c r="F1209" s="144"/>
      <c r="G1209" s="144"/>
      <c r="H1209" s="144"/>
      <c r="I1209" s="144"/>
      <c r="J1209" s="144"/>
      <c r="K1209" s="144"/>
      <c r="L1209" s="144"/>
      <c r="M1209" s="144"/>
      <c r="N1209" s="144"/>
      <c r="O1209" s="144"/>
      <c r="P1209" s="144"/>
      <c r="Q1209" s="144"/>
      <c r="R1209" s="145"/>
    </row>
    <row r="1210" spans="1:18">
      <c r="A1210" s="131">
        <f t="shared" si="36"/>
        <v>0</v>
      </c>
      <c r="C1210" s="133">
        <f t="shared" si="37"/>
        <v>0</v>
      </c>
      <c r="D1210" s="143"/>
      <c r="E1210" s="144"/>
      <c r="F1210" s="144"/>
      <c r="G1210" s="144"/>
      <c r="H1210" s="144"/>
      <c r="I1210" s="144"/>
      <c r="J1210" s="144"/>
      <c r="K1210" s="144"/>
      <c r="L1210" s="144"/>
      <c r="M1210" s="144"/>
      <c r="N1210" s="144"/>
      <c r="O1210" s="144"/>
      <c r="P1210" s="144"/>
      <c r="Q1210" s="144"/>
      <c r="R1210" s="145"/>
    </row>
    <row r="1211" spans="1:18">
      <c r="A1211" s="131">
        <f t="shared" si="36"/>
        <v>0</v>
      </c>
      <c r="C1211" s="133">
        <f t="shared" si="37"/>
        <v>0</v>
      </c>
      <c r="D1211" s="143"/>
      <c r="E1211" s="144"/>
      <c r="F1211" s="144"/>
      <c r="G1211" s="144"/>
      <c r="H1211" s="144"/>
      <c r="I1211" s="144"/>
      <c r="J1211" s="144"/>
      <c r="K1211" s="144"/>
      <c r="L1211" s="144"/>
      <c r="M1211" s="144"/>
      <c r="N1211" s="144"/>
      <c r="O1211" s="144"/>
      <c r="P1211" s="144"/>
      <c r="Q1211" s="144"/>
      <c r="R1211" s="145"/>
    </row>
    <row r="1212" spans="1:18">
      <c r="A1212" s="131">
        <f t="shared" si="36"/>
        <v>0</v>
      </c>
      <c r="C1212" s="133">
        <f t="shared" si="37"/>
        <v>0</v>
      </c>
      <c r="D1212" s="143"/>
      <c r="E1212" s="144"/>
      <c r="F1212" s="144"/>
      <c r="G1212" s="144"/>
      <c r="H1212" s="144"/>
      <c r="I1212" s="144"/>
      <c r="J1212" s="144"/>
      <c r="K1212" s="144"/>
      <c r="L1212" s="144"/>
      <c r="M1212" s="144"/>
      <c r="N1212" s="144"/>
      <c r="O1212" s="144"/>
      <c r="P1212" s="144"/>
      <c r="Q1212" s="144"/>
      <c r="R1212" s="145"/>
    </row>
    <row r="1213" spans="1:18">
      <c r="A1213" s="131">
        <f t="shared" si="36"/>
        <v>0</v>
      </c>
      <c r="C1213" s="133">
        <f t="shared" si="37"/>
        <v>0</v>
      </c>
      <c r="D1213" s="143"/>
      <c r="E1213" s="144"/>
      <c r="F1213" s="144"/>
      <c r="G1213" s="144"/>
      <c r="H1213" s="144"/>
      <c r="I1213" s="144"/>
      <c r="J1213" s="144"/>
      <c r="K1213" s="144"/>
      <c r="L1213" s="144"/>
      <c r="M1213" s="144"/>
      <c r="N1213" s="144"/>
      <c r="O1213" s="144"/>
      <c r="P1213" s="144"/>
      <c r="Q1213" s="144"/>
      <c r="R1213" s="145"/>
    </row>
    <row r="1214" spans="1:18">
      <c r="A1214" s="131">
        <f t="shared" si="36"/>
        <v>0</v>
      </c>
      <c r="C1214" s="133">
        <f t="shared" si="37"/>
        <v>0</v>
      </c>
      <c r="D1214" s="143"/>
      <c r="E1214" s="144"/>
      <c r="F1214" s="144"/>
      <c r="G1214" s="144"/>
      <c r="H1214" s="144"/>
      <c r="I1214" s="144"/>
      <c r="J1214" s="144"/>
      <c r="K1214" s="144"/>
      <c r="L1214" s="144"/>
      <c r="M1214" s="144"/>
      <c r="N1214" s="144"/>
      <c r="O1214" s="144"/>
      <c r="P1214" s="144"/>
      <c r="Q1214" s="144"/>
      <c r="R1214" s="145"/>
    </row>
    <row r="1215" spans="1:18">
      <c r="A1215" s="131">
        <f t="shared" si="36"/>
        <v>0</v>
      </c>
      <c r="C1215" s="133">
        <f t="shared" si="37"/>
        <v>0</v>
      </c>
      <c r="D1215" s="143"/>
      <c r="E1215" s="144"/>
      <c r="F1215" s="144"/>
      <c r="G1215" s="144"/>
      <c r="H1215" s="144"/>
      <c r="I1215" s="144"/>
      <c r="J1215" s="144"/>
      <c r="K1215" s="144"/>
      <c r="L1215" s="144"/>
      <c r="M1215" s="144"/>
      <c r="N1215" s="144"/>
      <c r="O1215" s="144"/>
      <c r="P1215" s="144"/>
      <c r="Q1215" s="144"/>
      <c r="R1215" s="145"/>
    </row>
    <row r="1216" spans="1:18">
      <c r="A1216" s="131">
        <f t="shared" si="36"/>
        <v>0</v>
      </c>
      <c r="C1216" s="133">
        <f t="shared" si="37"/>
        <v>0</v>
      </c>
      <c r="D1216" s="143"/>
      <c r="E1216" s="144"/>
      <c r="F1216" s="144"/>
      <c r="G1216" s="144"/>
      <c r="H1216" s="144"/>
      <c r="I1216" s="144"/>
      <c r="J1216" s="144"/>
      <c r="K1216" s="144"/>
      <c r="L1216" s="144"/>
      <c r="M1216" s="144"/>
      <c r="N1216" s="144"/>
      <c r="O1216" s="144"/>
      <c r="P1216" s="144"/>
      <c r="Q1216" s="144"/>
      <c r="R1216" s="145"/>
    </row>
    <row r="1217" spans="1:18">
      <c r="A1217" s="131">
        <f t="shared" si="36"/>
        <v>0</v>
      </c>
      <c r="C1217" s="133">
        <f t="shared" si="37"/>
        <v>0</v>
      </c>
      <c r="D1217" s="143"/>
      <c r="E1217" s="144"/>
      <c r="F1217" s="144"/>
      <c r="G1217" s="144"/>
      <c r="H1217" s="144"/>
      <c r="I1217" s="144"/>
      <c r="J1217" s="144"/>
      <c r="K1217" s="144"/>
      <c r="L1217" s="144"/>
      <c r="M1217" s="144"/>
      <c r="N1217" s="144"/>
      <c r="O1217" s="144"/>
      <c r="P1217" s="144"/>
      <c r="Q1217" s="144"/>
      <c r="R1217" s="145"/>
    </row>
    <row r="1218" spans="1:18">
      <c r="A1218" s="131">
        <f t="shared" si="36"/>
        <v>0</v>
      </c>
      <c r="C1218" s="133">
        <f t="shared" si="37"/>
        <v>0</v>
      </c>
      <c r="D1218" s="143"/>
      <c r="E1218" s="144"/>
      <c r="F1218" s="144"/>
      <c r="G1218" s="144"/>
      <c r="H1218" s="144"/>
      <c r="I1218" s="144"/>
      <c r="J1218" s="144"/>
      <c r="K1218" s="144"/>
      <c r="L1218" s="144"/>
      <c r="M1218" s="144"/>
      <c r="N1218" s="144"/>
      <c r="O1218" s="144"/>
      <c r="P1218" s="144"/>
      <c r="Q1218" s="144"/>
      <c r="R1218" s="145"/>
    </row>
    <row r="1219" spans="1:18">
      <c r="A1219" s="131">
        <f t="shared" si="36"/>
        <v>0</v>
      </c>
      <c r="C1219" s="133">
        <f t="shared" si="37"/>
        <v>0</v>
      </c>
      <c r="D1219" s="143"/>
      <c r="E1219" s="144"/>
      <c r="F1219" s="144"/>
      <c r="G1219" s="144"/>
      <c r="H1219" s="144"/>
      <c r="I1219" s="144"/>
      <c r="J1219" s="144"/>
      <c r="K1219" s="144"/>
      <c r="L1219" s="144"/>
      <c r="M1219" s="144"/>
      <c r="N1219" s="144"/>
      <c r="O1219" s="144"/>
      <c r="P1219" s="144"/>
      <c r="Q1219" s="144"/>
      <c r="R1219" s="145"/>
    </row>
    <row r="1220" spans="1:18">
      <c r="A1220" s="131">
        <f t="shared" ref="A1220:A1283" si="38">F1220</f>
        <v>0</v>
      </c>
      <c r="C1220" s="133">
        <f t="shared" ref="C1220:C1283" si="39">D1220</f>
        <v>0</v>
      </c>
      <c r="D1220" s="143"/>
      <c r="E1220" s="144"/>
      <c r="F1220" s="144"/>
      <c r="G1220" s="144"/>
      <c r="H1220" s="144"/>
      <c r="I1220" s="144"/>
      <c r="J1220" s="144"/>
      <c r="K1220" s="144"/>
      <c r="L1220" s="144"/>
      <c r="M1220" s="144"/>
      <c r="N1220" s="144"/>
      <c r="O1220" s="144"/>
      <c r="P1220" s="144"/>
      <c r="Q1220" s="144"/>
      <c r="R1220" s="145"/>
    </row>
    <row r="1221" spans="1:18">
      <c r="A1221" s="131">
        <f t="shared" si="38"/>
        <v>0</v>
      </c>
      <c r="C1221" s="133">
        <f t="shared" si="39"/>
        <v>0</v>
      </c>
      <c r="D1221" s="143"/>
      <c r="E1221" s="144"/>
      <c r="F1221" s="144"/>
      <c r="G1221" s="144"/>
      <c r="H1221" s="144"/>
      <c r="I1221" s="144"/>
      <c r="J1221" s="144"/>
      <c r="K1221" s="144"/>
      <c r="L1221" s="144"/>
      <c r="M1221" s="144"/>
      <c r="N1221" s="144"/>
      <c r="O1221" s="144"/>
      <c r="P1221" s="144"/>
      <c r="Q1221" s="144"/>
      <c r="R1221" s="145"/>
    </row>
    <row r="1222" spans="1:18">
      <c r="A1222" s="131">
        <f t="shared" si="38"/>
        <v>0</v>
      </c>
      <c r="C1222" s="133">
        <f t="shared" si="39"/>
        <v>0</v>
      </c>
      <c r="D1222" s="143"/>
      <c r="E1222" s="144"/>
      <c r="F1222" s="144"/>
      <c r="G1222" s="144"/>
      <c r="H1222" s="144"/>
      <c r="I1222" s="144"/>
      <c r="J1222" s="144"/>
      <c r="K1222" s="144"/>
      <c r="L1222" s="144"/>
      <c r="M1222" s="144"/>
      <c r="N1222" s="144"/>
      <c r="O1222" s="144"/>
      <c r="P1222" s="144"/>
      <c r="Q1222" s="144"/>
      <c r="R1222" s="145"/>
    </row>
    <row r="1223" spans="1:18">
      <c r="A1223" s="131">
        <f t="shared" si="38"/>
        <v>0</v>
      </c>
      <c r="C1223" s="133">
        <f t="shared" si="39"/>
        <v>0</v>
      </c>
      <c r="D1223" s="143"/>
      <c r="E1223" s="144"/>
      <c r="F1223" s="144"/>
      <c r="G1223" s="144"/>
      <c r="H1223" s="144"/>
      <c r="I1223" s="144"/>
      <c r="J1223" s="144"/>
      <c r="K1223" s="144"/>
      <c r="L1223" s="144"/>
      <c r="M1223" s="144"/>
      <c r="N1223" s="144"/>
      <c r="O1223" s="144"/>
      <c r="P1223" s="144"/>
      <c r="Q1223" s="144"/>
      <c r="R1223" s="145"/>
    </row>
    <row r="1224" spans="1:18">
      <c r="A1224" s="131">
        <f t="shared" si="38"/>
        <v>0</v>
      </c>
      <c r="C1224" s="133">
        <f t="shared" si="39"/>
        <v>0</v>
      </c>
      <c r="D1224" s="143"/>
      <c r="E1224" s="144"/>
      <c r="F1224" s="144"/>
      <c r="G1224" s="144"/>
      <c r="H1224" s="144"/>
      <c r="I1224" s="144"/>
      <c r="J1224" s="144"/>
      <c r="K1224" s="144"/>
      <c r="L1224" s="144"/>
      <c r="M1224" s="144"/>
      <c r="N1224" s="144"/>
      <c r="O1224" s="144"/>
      <c r="P1224" s="144"/>
      <c r="Q1224" s="144"/>
      <c r="R1224" s="145"/>
    </row>
    <row r="1225" spans="1:18">
      <c r="A1225" s="131">
        <f t="shared" si="38"/>
        <v>0</v>
      </c>
      <c r="C1225" s="133">
        <f t="shared" si="39"/>
        <v>0</v>
      </c>
      <c r="D1225" s="143"/>
      <c r="E1225" s="144"/>
      <c r="F1225" s="144"/>
      <c r="G1225" s="144"/>
      <c r="H1225" s="144"/>
      <c r="I1225" s="144"/>
      <c r="J1225" s="144"/>
      <c r="K1225" s="144"/>
      <c r="L1225" s="144"/>
      <c r="M1225" s="144"/>
      <c r="N1225" s="144"/>
      <c r="O1225" s="144"/>
      <c r="P1225" s="144"/>
      <c r="Q1225" s="144"/>
      <c r="R1225" s="145"/>
    </row>
    <row r="1226" spans="1:18">
      <c r="A1226" s="131">
        <f t="shared" si="38"/>
        <v>0</v>
      </c>
      <c r="C1226" s="133">
        <f t="shared" si="39"/>
        <v>0</v>
      </c>
      <c r="D1226" s="143"/>
      <c r="E1226" s="144"/>
      <c r="F1226" s="144"/>
      <c r="G1226" s="144"/>
      <c r="H1226" s="144"/>
      <c r="I1226" s="144"/>
      <c r="J1226" s="144"/>
      <c r="K1226" s="144"/>
      <c r="L1226" s="144"/>
      <c r="M1226" s="144"/>
      <c r="N1226" s="144"/>
      <c r="O1226" s="144"/>
      <c r="P1226" s="144"/>
      <c r="Q1226" s="144"/>
      <c r="R1226" s="145"/>
    </row>
    <row r="1227" spans="1:18">
      <c r="A1227" s="131">
        <f t="shared" si="38"/>
        <v>0</v>
      </c>
      <c r="C1227" s="133">
        <f t="shared" si="39"/>
        <v>0</v>
      </c>
      <c r="D1227" s="143"/>
      <c r="E1227" s="144"/>
      <c r="F1227" s="144"/>
      <c r="G1227" s="144"/>
      <c r="H1227" s="144"/>
      <c r="I1227" s="144"/>
      <c r="J1227" s="144"/>
      <c r="K1227" s="144"/>
      <c r="L1227" s="144"/>
      <c r="M1227" s="144"/>
      <c r="N1227" s="144"/>
      <c r="O1227" s="144"/>
      <c r="P1227" s="144"/>
      <c r="Q1227" s="144"/>
      <c r="R1227" s="145"/>
    </row>
    <row r="1228" spans="1:18">
      <c r="A1228" s="131">
        <f t="shared" si="38"/>
        <v>0</v>
      </c>
      <c r="C1228" s="133">
        <f t="shared" si="39"/>
        <v>0</v>
      </c>
      <c r="D1228" s="143"/>
      <c r="E1228" s="144"/>
      <c r="F1228" s="144"/>
      <c r="G1228" s="144"/>
      <c r="H1228" s="144"/>
      <c r="I1228" s="144"/>
      <c r="J1228" s="144"/>
      <c r="K1228" s="144"/>
      <c r="L1228" s="144"/>
      <c r="M1228" s="144"/>
      <c r="N1228" s="144"/>
      <c r="O1228" s="144"/>
      <c r="P1228" s="144"/>
      <c r="Q1228" s="144"/>
      <c r="R1228" s="145"/>
    </row>
    <row r="1229" spans="1:18">
      <c r="A1229" s="131">
        <f t="shared" si="38"/>
        <v>0</v>
      </c>
      <c r="C1229" s="133">
        <f t="shared" si="39"/>
        <v>0</v>
      </c>
      <c r="D1229" s="143"/>
      <c r="E1229" s="144"/>
      <c r="F1229" s="144"/>
      <c r="G1229" s="144"/>
      <c r="H1229" s="144"/>
      <c r="I1229" s="144"/>
      <c r="J1229" s="144"/>
      <c r="K1229" s="144"/>
      <c r="L1229" s="144"/>
      <c r="M1229" s="144"/>
      <c r="N1229" s="144"/>
      <c r="O1229" s="144"/>
      <c r="P1229" s="144"/>
      <c r="Q1229" s="144"/>
      <c r="R1229" s="145"/>
    </row>
    <row r="1230" spans="1:18">
      <c r="A1230" s="131">
        <f t="shared" si="38"/>
        <v>0</v>
      </c>
      <c r="C1230" s="133">
        <f t="shared" si="39"/>
        <v>0</v>
      </c>
      <c r="D1230" s="143"/>
      <c r="E1230" s="144"/>
      <c r="F1230" s="144"/>
      <c r="G1230" s="144"/>
      <c r="H1230" s="144"/>
      <c r="I1230" s="144"/>
      <c r="J1230" s="144"/>
      <c r="K1230" s="144"/>
      <c r="L1230" s="144"/>
      <c r="M1230" s="144"/>
      <c r="N1230" s="144"/>
      <c r="O1230" s="144"/>
      <c r="P1230" s="144"/>
      <c r="Q1230" s="144"/>
      <c r="R1230" s="145"/>
    </row>
    <row r="1231" spans="1:18">
      <c r="A1231" s="131">
        <f t="shared" si="38"/>
        <v>0</v>
      </c>
      <c r="C1231" s="133">
        <f t="shared" si="39"/>
        <v>0</v>
      </c>
      <c r="D1231" s="143"/>
      <c r="E1231" s="144"/>
      <c r="F1231" s="144"/>
      <c r="G1231" s="144"/>
      <c r="H1231" s="144"/>
      <c r="I1231" s="144"/>
      <c r="J1231" s="144"/>
      <c r="K1231" s="144"/>
      <c r="L1231" s="144"/>
      <c r="M1231" s="144"/>
      <c r="N1231" s="144"/>
      <c r="O1231" s="144"/>
      <c r="P1231" s="144"/>
      <c r="Q1231" s="144"/>
      <c r="R1231" s="145"/>
    </row>
    <row r="1232" spans="1:18">
      <c r="A1232" s="131">
        <f t="shared" si="38"/>
        <v>0</v>
      </c>
      <c r="C1232" s="133">
        <f t="shared" si="39"/>
        <v>0</v>
      </c>
      <c r="D1232" s="143"/>
      <c r="E1232" s="144"/>
      <c r="F1232" s="144"/>
      <c r="G1232" s="144"/>
      <c r="H1232" s="144"/>
      <c r="I1232" s="144"/>
      <c r="J1232" s="144"/>
      <c r="K1232" s="144"/>
      <c r="L1232" s="144"/>
      <c r="M1232" s="144"/>
      <c r="N1232" s="144"/>
      <c r="O1232" s="144"/>
      <c r="P1232" s="144"/>
      <c r="Q1232" s="144"/>
      <c r="R1232" s="145"/>
    </row>
    <row r="1233" spans="1:18">
      <c r="A1233" s="131">
        <f t="shared" si="38"/>
        <v>0</v>
      </c>
      <c r="C1233" s="133">
        <f t="shared" si="39"/>
        <v>0</v>
      </c>
      <c r="D1233" s="143"/>
      <c r="E1233" s="144"/>
      <c r="F1233" s="144"/>
      <c r="G1233" s="144"/>
      <c r="H1233" s="144"/>
      <c r="I1233" s="144"/>
      <c r="J1233" s="144"/>
      <c r="K1233" s="144"/>
      <c r="L1233" s="144"/>
      <c r="M1233" s="144"/>
      <c r="N1233" s="144"/>
      <c r="O1233" s="144"/>
      <c r="P1233" s="144"/>
      <c r="Q1233" s="144"/>
      <c r="R1233" s="145"/>
    </row>
    <row r="1234" spans="1:18">
      <c r="A1234" s="131">
        <f t="shared" si="38"/>
        <v>0</v>
      </c>
      <c r="C1234" s="133">
        <f t="shared" si="39"/>
        <v>0</v>
      </c>
      <c r="D1234" s="143"/>
      <c r="E1234" s="144"/>
      <c r="F1234" s="144"/>
      <c r="G1234" s="144"/>
      <c r="H1234" s="144"/>
      <c r="I1234" s="144"/>
      <c r="J1234" s="144"/>
      <c r="K1234" s="144"/>
      <c r="L1234" s="144"/>
      <c r="M1234" s="144"/>
      <c r="N1234" s="144"/>
      <c r="O1234" s="144"/>
      <c r="P1234" s="144"/>
      <c r="Q1234" s="144"/>
      <c r="R1234" s="145"/>
    </row>
    <row r="1235" spans="1:18">
      <c r="A1235" s="131">
        <f t="shared" si="38"/>
        <v>0</v>
      </c>
      <c r="C1235" s="133">
        <f t="shared" si="39"/>
        <v>0</v>
      </c>
      <c r="D1235" s="143"/>
      <c r="E1235" s="144"/>
      <c r="F1235" s="144"/>
      <c r="G1235" s="144"/>
      <c r="H1235" s="144"/>
      <c r="I1235" s="144"/>
      <c r="J1235" s="144"/>
      <c r="K1235" s="144"/>
      <c r="L1235" s="144"/>
      <c r="M1235" s="144"/>
      <c r="N1235" s="144"/>
      <c r="O1235" s="144"/>
      <c r="P1235" s="144"/>
      <c r="Q1235" s="144"/>
      <c r="R1235" s="145"/>
    </row>
    <row r="1236" spans="1:18">
      <c r="A1236" s="131">
        <f t="shared" si="38"/>
        <v>0</v>
      </c>
      <c r="C1236" s="133">
        <f t="shared" si="39"/>
        <v>0</v>
      </c>
      <c r="D1236" s="143"/>
      <c r="E1236" s="144"/>
      <c r="F1236" s="144"/>
      <c r="G1236" s="144"/>
      <c r="H1236" s="144"/>
      <c r="I1236" s="144"/>
      <c r="J1236" s="144"/>
      <c r="K1236" s="144"/>
      <c r="L1236" s="144"/>
      <c r="M1236" s="144"/>
      <c r="N1236" s="144"/>
      <c r="O1236" s="144"/>
      <c r="P1236" s="144"/>
      <c r="Q1236" s="144"/>
      <c r="R1236" s="145"/>
    </row>
    <row r="1237" spans="1:18">
      <c r="A1237" s="131">
        <f t="shared" si="38"/>
        <v>0</v>
      </c>
      <c r="C1237" s="133">
        <f t="shared" si="39"/>
        <v>0</v>
      </c>
      <c r="D1237" s="143"/>
      <c r="E1237" s="144"/>
      <c r="F1237" s="144"/>
      <c r="G1237" s="144"/>
      <c r="H1237" s="144"/>
      <c r="I1237" s="144"/>
      <c r="J1237" s="144"/>
      <c r="K1237" s="144"/>
      <c r="L1237" s="144"/>
      <c r="M1237" s="144"/>
      <c r="N1237" s="144"/>
      <c r="O1237" s="144"/>
      <c r="P1237" s="144"/>
      <c r="Q1237" s="144"/>
      <c r="R1237" s="145"/>
    </row>
    <row r="1238" spans="1:18">
      <c r="A1238" s="131">
        <f t="shared" si="38"/>
        <v>0</v>
      </c>
      <c r="C1238" s="133">
        <f t="shared" si="39"/>
        <v>0</v>
      </c>
      <c r="D1238" s="143"/>
      <c r="E1238" s="144"/>
      <c r="F1238" s="144"/>
      <c r="G1238" s="144"/>
      <c r="H1238" s="144"/>
      <c r="I1238" s="144"/>
      <c r="J1238" s="144"/>
      <c r="K1238" s="144"/>
      <c r="L1238" s="144"/>
      <c r="M1238" s="144"/>
      <c r="N1238" s="144"/>
      <c r="O1238" s="144"/>
      <c r="P1238" s="144"/>
      <c r="Q1238" s="144"/>
      <c r="R1238" s="145"/>
    </row>
    <row r="1239" spans="1:18">
      <c r="A1239" s="131">
        <f t="shared" si="38"/>
        <v>0</v>
      </c>
      <c r="C1239" s="133">
        <f t="shared" si="39"/>
        <v>0</v>
      </c>
      <c r="D1239" s="143"/>
      <c r="E1239" s="144"/>
      <c r="F1239" s="144"/>
      <c r="G1239" s="144"/>
      <c r="H1239" s="144"/>
      <c r="I1239" s="144"/>
      <c r="J1239" s="144"/>
      <c r="K1239" s="144"/>
      <c r="L1239" s="144"/>
      <c r="M1239" s="144"/>
      <c r="N1239" s="144"/>
      <c r="O1239" s="144"/>
      <c r="P1239" s="144"/>
      <c r="Q1239" s="144"/>
      <c r="R1239" s="145"/>
    </row>
    <row r="1240" spans="1:18">
      <c r="A1240" s="131">
        <f t="shared" si="38"/>
        <v>0</v>
      </c>
      <c r="C1240" s="133">
        <f t="shared" si="39"/>
        <v>0</v>
      </c>
      <c r="D1240" s="143"/>
      <c r="E1240" s="144"/>
      <c r="F1240" s="144"/>
      <c r="G1240" s="144"/>
      <c r="H1240" s="144"/>
      <c r="I1240" s="144"/>
      <c r="J1240" s="144"/>
      <c r="K1240" s="144"/>
      <c r="L1240" s="144"/>
      <c r="M1240" s="144"/>
      <c r="N1240" s="144"/>
      <c r="O1240" s="144"/>
      <c r="P1240" s="144"/>
      <c r="Q1240" s="144"/>
      <c r="R1240" s="145"/>
    </row>
    <row r="1241" spans="1:18">
      <c r="A1241" s="131">
        <f t="shared" si="38"/>
        <v>0</v>
      </c>
      <c r="C1241" s="133">
        <f t="shared" si="39"/>
        <v>0</v>
      </c>
      <c r="D1241" s="143"/>
      <c r="E1241" s="144"/>
      <c r="F1241" s="144"/>
      <c r="G1241" s="144"/>
      <c r="H1241" s="144"/>
      <c r="I1241" s="144"/>
      <c r="J1241" s="144"/>
      <c r="K1241" s="144"/>
      <c r="L1241" s="144"/>
      <c r="M1241" s="144"/>
      <c r="N1241" s="144"/>
      <c r="O1241" s="144"/>
      <c r="P1241" s="144"/>
      <c r="Q1241" s="144"/>
      <c r="R1241" s="145"/>
    </row>
    <row r="1242" spans="1:18">
      <c r="A1242" s="131">
        <f t="shared" si="38"/>
        <v>0</v>
      </c>
      <c r="C1242" s="133">
        <f t="shared" si="39"/>
        <v>0</v>
      </c>
      <c r="D1242" s="143"/>
      <c r="E1242" s="144"/>
      <c r="F1242" s="144"/>
      <c r="G1242" s="144"/>
      <c r="H1242" s="144"/>
      <c r="I1242" s="144"/>
      <c r="J1242" s="144"/>
      <c r="K1242" s="144"/>
      <c r="L1242" s="144"/>
      <c r="M1242" s="144"/>
      <c r="N1242" s="144"/>
      <c r="O1242" s="144"/>
      <c r="P1242" s="144"/>
      <c r="Q1242" s="144"/>
      <c r="R1242" s="145"/>
    </row>
    <row r="1243" spans="1:18">
      <c r="A1243" s="131">
        <f t="shared" si="38"/>
        <v>0</v>
      </c>
      <c r="C1243" s="133">
        <f t="shared" si="39"/>
        <v>0</v>
      </c>
      <c r="D1243" s="143"/>
      <c r="E1243" s="144"/>
      <c r="F1243" s="144"/>
      <c r="G1243" s="144"/>
      <c r="H1243" s="144"/>
      <c r="I1243" s="144"/>
      <c r="J1243" s="144"/>
      <c r="K1243" s="144"/>
      <c r="L1243" s="144"/>
      <c r="M1243" s="144"/>
      <c r="N1243" s="144"/>
      <c r="O1243" s="144"/>
      <c r="P1243" s="144"/>
      <c r="Q1243" s="144"/>
      <c r="R1243" s="145"/>
    </row>
    <row r="1244" spans="1:18">
      <c r="A1244" s="131">
        <f t="shared" si="38"/>
        <v>0</v>
      </c>
      <c r="C1244" s="133">
        <f t="shared" si="39"/>
        <v>0</v>
      </c>
      <c r="D1244" s="143"/>
      <c r="E1244" s="144"/>
      <c r="F1244" s="144"/>
      <c r="G1244" s="144"/>
      <c r="H1244" s="144"/>
      <c r="I1244" s="144"/>
      <c r="J1244" s="144"/>
      <c r="K1244" s="144"/>
      <c r="L1244" s="144"/>
      <c r="M1244" s="144"/>
      <c r="N1244" s="144"/>
      <c r="O1244" s="144"/>
      <c r="P1244" s="144"/>
      <c r="Q1244" s="144"/>
      <c r="R1244" s="145"/>
    </row>
    <row r="1245" spans="1:18">
      <c r="A1245" s="131">
        <f t="shared" si="38"/>
        <v>0</v>
      </c>
      <c r="C1245" s="133">
        <f t="shared" si="39"/>
        <v>0</v>
      </c>
      <c r="D1245" s="143"/>
      <c r="E1245" s="144"/>
      <c r="F1245" s="144"/>
      <c r="G1245" s="144"/>
      <c r="H1245" s="144"/>
      <c r="I1245" s="144"/>
      <c r="J1245" s="144"/>
      <c r="K1245" s="144"/>
      <c r="L1245" s="144"/>
      <c r="M1245" s="144"/>
      <c r="N1245" s="144"/>
      <c r="O1245" s="144"/>
      <c r="P1245" s="144"/>
      <c r="Q1245" s="144"/>
      <c r="R1245" s="145"/>
    </row>
    <row r="1246" spans="1:18">
      <c r="A1246" s="131">
        <f t="shared" si="38"/>
        <v>0</v>
      </c>
      <c r="C1246" s="133">
        <f t="shared" si="39"/>
        <v>0</v>
      </c>
      <c r="D1246" s="143"/>
      <c r="E1246" s="144"/>
      <c r="F1246" s="144"/>
      <c r="G1246" s="144"/>
      <c r="H1246" s="144"/>
      <c r="I1246" s="144"/>
      <c r="J1246" s="144"/>
      <c r="K1246" s="144"/>
      <c r="L1246" s="144"/>
      <c r="M1246" s="144"/>
      <c r="N1246" s="144"/>
      <c r="O1246" s="144"/>
      <c r="P1246" s="144"/>
      <c r="Q1246" s="144"/>
      <c r="R1246" s="145"/>
    </row>
    <row r="1247" spans="1:18">
      <c r="A1247" s="131">
        <f t="shared" si="38"/>
        <v>0</v>
      </c>
      <c r="C1247" s="133">
        <f t="shared" si="39"/>
        <v>0</v>
      </c>
      <c r="D1247" s="143"/>
      <c r="E1247" s="144"/>
      <c r="F1247" s="144"/>
      <c r="G1247" s="144"/>
      <c r="H1247" s="144"/>
      <c r="I1247" s="144"/>
      <c r="J1247" s="144"/>
      <c r="K1247" s="144"/>
      <c r="L1247" s="144"/>
      <c r="M1247" s="144"/>
      <c r="N1247" s="144"/>
      <c r="O1247" s="144"/>
      <c r="P1247" s="144"/>
      <c r="Q1247" s="144"/>
      <c r="R1247" s="145"/>
    </row>
    <row r="1248" spans="1:18">
      <c r="A1248" s="131">
        <f t="shared" si="38"/>
        <v>0</v>
      </c>
      <c r="C1248" s="133">
        <f t="shared" si="39"/>
        <v>0</v>
      </c>
      <c r="D1248" s="143"/>
      <c r="E1248" s="144"/>
      <c r="F1248" s="144"/>
      <c r="G1248" s="144"/>
      <c r="H1248" s="144"/>
      <c r="I1248" s="144"/>
      <c r="J1248" s="144"/>
      <c r="K1248" s="144"/>
      <c r="L1248" s="144"/>
      <c r="M1248" s="144"/>
      <c r="N1248" s="144"/>
      <c r="O1248" s="144"/>
      <c r="P1248" s="144"/>
      <c r="Q1248" s="144"/>
      <c r="R1248" s="145"/>
    </row>
    <row r="1249" spans="1:18">
      <c r="A1249" s="131">
        <f t="shared" si="38"/>
        <v>0</v>
      </c>
      <c r="C1249" s="133">
        <f t="shared" si="39"/>
        <v>0</v>
      </c>
      <c r="D1249" s="143"/>
      <c r="E1249" s="144"/>
      <c r="F1249" s="144"/>
      <c r="G1249" s="144"/>
      <c r="H1249" s="144"/>
      <c r="I1249" s="144"/>
      <c r="J1249" s="144"/>
      <c r="K1249" s="144"/>
      <c r="L1249" s="144"/>
      <c r="M1249" s="144"/>
      <c r="N1249" s="144"/>
      <c r="O1249" s="144"/>
      <c r="P1249" s="144"/>
      <c r="Q1249" s="144"/>
      <c r="R1249" s="145"/>
    </row>
    <row r="1250" spans="1:18">
      <c r="A1250" s="131">
        <f t="shared" si="38"/>
        <v>0</v>
      </c>
      <c r="C1250" s="133">
        <f t="shared" si="39"/>
        <v>0</v>
      </c>
      <c r="D1250" s="143"/>
      <c r="E1250" s="144"/>
      <c r="F1250" s="144"/>
      <c r="G1250" s="144"/>
      <c r="H1250" s="144"/>
      <c r="I1250" s="144"/>
      <c r="J1250" s="144"/>
      <c r="K1250" s="144"/>
      <c r="L1250" s="144"/>
      <c r="M1250" s="144"/>
      <c r="N1250" s="144"/>
      <c r="O1250" s="144"/>
      <c r="P1250" s="144"/>
      <c r="Q1250" s="144"/>
      <c r="R1250" s="145"/>
    </row>
    <row r="1251" spans="1:18">
      <c r="A1251" s="131">
        <f t="shared" si="38"/>
        <v>0</v>
      </c>
      <c r="C1251" s="133">
        <f t="shared" si="39"/>
        <v>0</v>
      </c>
      <c r="D1251" s="143"/>
      <c r="E1251" s="144"/>
      <c r="F1251" s="144"/>
      <c r="G1251" s="144"/>
      <c r="H1251" s="144"/>
      <c r="I1251" s="144"/>
      <c r="J1251" s="144"/>
      <c r="K1251" s="144"/>
      <c r="L1251" s="144"/>
      <c r="M1251" s="144"/>
      <c r="N1251" s="144"/>
      <c r="O1251" s="144"/>
      <c r="P1251" s="144"/>
      <c r="Q1251" s="144"/>
      <c r="R1251" s="145"/>
    </row>
    <row r="1252" spans="1:18">
      <c r="A1252" s="131">
        <f t="shared" si="38"/>
        <v>0</v>
      </c>
      <c r="C1252" s="133">
        <f t="shared" si="39"/>
        <v>0</v>
      </c>
      <c r="D1252" s="143"/>
      <c r="E1252" s="144"/>
      <c r="F1252" s="144"/>
      <c r="G1252" s="144"/>
      <c r="H1252" s="144"/>
      <c r="I1252" s="144"/>
      <c r="J1252" s="144"/>
      <c r="K1252" s="144"/>
      <c r="L1252" s="144"/>
      <c r="M1252" s="144"/>
      <c r="N1252" s="144"/>
      <c r="O1252" s="144"/>
      <c r="P1252" s="144"/>
      <c r="Q1252" s="144"/>
      <c r="R1252" s="145"/>
    </row>
    <row r="1253" spans="1:18">
      <c r="A1253" s="131">
        <f t="shared" si="38"/>
        <v>0</v>
      </c>
      <c r="C1253" s="133">
        <f t="shared" si="39"/>
        <v>0</v>
      </c>
      <c r="D1253" s="143"/>
      <c r="E1253" s="144"/>
      <c r="F1253" s="144"/>
      <c r="G1253" s="144"/>
      <c r="H1253" s="144"/>
      <c r="I1253" s="144"/>
      <c r="J1253" s="144"/>
      <c r="K1253" s="144"/>
      <c r="L1253" s="144"/>
      <c r="M1253" s="144"/>
      <c r="N1253" s="144"/>
      <c r="O1253" s="144"/>
      <c r="P1253" s="144"/>
      <c r="Q1253" s="144"/>
      <c r="R1253" s="145"/>
    </row>
    <row r="1254" spans="1:18">
      <c r="A1254" s="131">
        <f t="shared" si="38"/>
        <v>0</v>
      </c>
      <c r="C1254" s="133">
        <f t="shared" si="39"/>
        <v>0</v>
      </c>
      <c r="D1254" s="143"/>
      <c r="E1254" s="144"/>
      <c r="F1254" s="144"/>
      <c r="G1254" s="144"/>
      <c r="H1254" s="144"/>
      <c r="I1254" s="144"/>
      <c r="J1254" s="144"/>
      <c r="K1254" s="144"/>
      <c r="L1254" s="144"/>
      <c r="M1254" s="144"/>
      <c r="N1254" s="144"/>
      <c r="O1254" s="144"/>
      <c r="P1254" s="144"/>
      <c r="Q1254" s="144"/>
      <c r="R1254" s="145"/>
    </row>
    <row r="1255" spans="1:18">
      <c r="A1255" s="131">
        <f t="shared" si="38"/>
        <v>0</v>
      </c>
      <c r="C1255" s="133">
        <f t="shared" si="39"/>
        <v>0</v>
      </c>
      <c r="D1255" s="143"/>
      <c r="E1255" s="144"/>
      <c r="F1255" s="144"/>
      <c r="G1255" s="144"/>
      <c r="H1255" s="144"/>
      <c r="I1255" s="144"/>
      <c r="J1255" s="144"/>
      <c r="K1255" s="144"/>
      <c r="L1255" s="144"/>
      <c r="M1255" s="144"/>
      <c r="N1255" s="144"/>
      <c r="O1255" s="144"/>
      <c r="P1255" s="144"/>
      <c r="Q1255" s="144"/>
      <c r="R1255" s="145"/>
    </row>
    <row r="1256" spans="1:18">
      <c r="A1256" s="131">
        <f t="shared" si="38"/>
        <v>0</v>
      </c>
      <c r="C1256" s="133">
        <f t="shared" si="39"/>
        <v>0</v>
      </c>
      <c r="D1256" s="143"/>
      <c r="E1256" s="144"/>
      <c r="F1256" s="144"/>
      <c r="G1256" s="144"/>
      <c r="H1256" s="144"/>
      <c r="I1256" s="144"/>
      <c r="J1256" s="144"/>
      <c r="K1256" s="144"/>
      <c r="L1256" s="144"/>
      <c r="M1256" s="144"/>
      <c r="N1256" s="144"/>
      <c r="O1256" s="144"/>
      <c r="P1256" s="144"/>
      <c r="Q1256" s="144"/>
      <c r="R1256" s="145"/>
    </row>
    <row r="1257" spans="1:18">
      <c r="A1257" s="131">
        <f t="shared" si="38"/>
        <v>0</v>
      </c>
      <c r="C1257" s="133">
        <f t="shared" si="39"/>
        <v>0</v>
      </c>
      <c r="D1257" s="143"/>
      <c r="E1257" s="144"/>
      <c r="F1257" s="144"/>
      <c r="G1257" s="144"/>
      <c r="H1257" s="144"/>
      <c r="I1257" s="144"/>
      <c r="J1257" s="144"/>
      <c r="K1257" s="144"/>
      <c r="L1257" s="144"/>
      <c r="M1257" s="144"/>
      <c r="N1257" s="144"/>
      <c r="O1257" s="144"/>
      <c r="P1257" s="144"/>
      <c r="Q1257" s="144"/>
      <c r="R1257" s="145"/>
    </row>
    <row r="1258" spans="1:18">
      <c r="A1258" s="131">
        <f t="shared" si="38"/>
        <v>0</v>
      </c>
      <c r="C1258" s="133">
        <f t="shared" si="39"/>
        <v>0</v>
      </c>
      <c r="D1258" s="143"/>
      <c r="E1258" s="144"/>
      <c r="F1258" s="144"/>
      <c r="G1258" s="144"/>
      <c r="H1258" s="144"/>
      <c r="I1258" s="144"/>
      <c r="J1258" s="144"/>
      <c r="K1258" s="144"/>
      <c r="L1258" s="144"/>
      <c r="M1258" s="144"/>
      <c r="N1258" s="144"/>
      <c r="O1258" s="144"/>
      <c r="P1258" s="144"/>
      <c r="Q1258" s="144"/>
      <c r="R1258" s="145"/>
    </row>
    <row r="1259" spans="1:18">
      <c r="A1259" s="131">
        <f t="shared" si="38"/>
        <v>0</v>
      </c>
      <c r="C1259" s="133">
        <f t="shared" si="39"/>
        <v>0</v>
      </c>
      <c r="D1259" s="143"/>
      <c r="E1259" s="144"/>
      <c r="F1259" s="144"/>
      <c r="G1259" s="144"/>
      <c r="H1259" s="144"/>
      <c r="I1259" s="144"/>
      <c r="J1259" s="144"/>
      <c r="K1259" s="144"/>
      <c r="L1259" s="144"/>
      <c r="M1259" s="144"/>
      <c r="N1259" s="144"/>
      <c r="O1259" s="144"/>
      <c r="P1259" s="144"/>
      <c r="Q1259" s="144"/>
      <c r="R1259" s="145"/>
    </row>
    <row r="1260" spans="1:18">
      <c r="A1260" s="131">
        <f t="shared" si="38"/>
        <v>0</v>
      </c>
      <c r="C1260" s="133">
        <f t="shared" si="39"/>
        <v>0</v>
      </c>
      <c r="D1260" s="143"/>
      <c r="E1260" s="144"/>
      <c r="F1260" s="144"/>
      <c r="G1260" s="144"/>
      <c r="H1260" s="144"/>
      <c r="I1260" s="144"/>
      <c r="J1260" s="144"/>
      <c r="K1260" s="144"/>
      <c r="L1260" s="144"/>
      <c r="M1260" s="144"/>
      <c r="N1260" s="144"/>
      <c r="O1260" s="144"/>
      <c r="P1260" s="144"/>
      <c r="Q1260" s="144"/>
      <c r="R1260" s="145"/>
    </row>
    <row r="1261" spans="1:18">
      <c r="A1261" s="131">
        <f t="shared" si="38"/>
        <v>0</v>
      </c>
      <c r="C1261" s="133">
        <f t="shared" si="39"/>
        <v>0</v>
      </c>
      <c r="D1261" s="143"/>
      <c r="E1261" s="144"/>
      <c r="F1261" s="144"/>
      <c r="G1261" s="144"/>
      <c r="H1261" s="144"/>
      <c r="I1261" s="144"/>
      <c r="J1261" s="144"/>
      <c r="K1261" s="144"/>
      <c r="L1261" s="144"/>
      <c r="M1261" s="144"/>
      <c r="N1261" s="144"/>
      <c r="O1261" s="144"/>
      <c r="P1261" s="144"/>
      <c r="Q1261" s="144"/>
      <c r="R1261" s="145"/>
    </row>
    <row r="1262" spans="1:18">
      <c r="A1262" s="131">
        <f t="shared" si="38"/>
        <v>0</v>
      </c>
      <c r="C1262" s="133">
        <f t="shared" si="39"/>
        <v>0</v>
      </c>
      <c r="D1262" s="143"/>
      <c r="E1262" s="144"/>
      <c r="F1262" s="144"/>
      <c r="G1262" s="144"/>
      <c r="H1262" s="144"/>
      <c r="I1262" s="144"/>
      <c r="J1262" s="144"/>
      <c r="K1262" s="144"/>
      <c r="L1262" s="144"/>
      <c r="M1262" s="144"/>
      <c r="N1262" s="144"/>
      <c r="O1262" s="144"/>
      <c r="P1262" s="144"/>
      <c r="Q1262" s="144"/>
      <c r="R1262" s="145"/>
    </row>
    <row r="1263" spans="1:18">
      <c r="A1263" s="131">
        <f t="shared" si="38"/>
        <v>0</v>
      </c>
      <c r="C1263" s="133">
        <f t="shared" si="39"/>
        <v>0</v>
      </c>
      <c r="D1263" s="143"/>
      <c r="E1263" s="144"/>
      <c r="F1263" s="144"/>
      <c r="G1263" s="144"/>
      <c r="H1263" s="144"/>
      <c r="I1263" s="144"/>
      <c r="J1263" s="144"/>
      <c r="K1263" s="144"/>
      <c r="L1263" s="144"/>
      <c r="M1263" s="144"/>
      <c r="N1263" s="144"/>
      <c r="O1263" s="144"/>
      <c r="P1263" s="144"/>
      <c r="Q1263" s="144"/>
      <c r="R1263" s="145"/>
    </row>
    <row r="1264" spans="1:18">
      <c r="A1264" s="131">
        <f t="shared" si="38"/>
        <v>0</v>
      </c>
      <c r="C1264" s="133">
        <f t="shared" si="39"/>
        <v>0</v>
      </c>
      <c r="D1264" s="143"/>
      <c r="E1264" s="144"/>
      <c r="F1264" s="144"/>
      <c r="G1264" s="144"/>
      <c r="H1264" s="144"/>
      <c r="I1264" s="144"/>
      <c r="J1264" s="144"/>
      <c r="K1264" s="144"/>
      <c r="L1264" s="144"/>
      <c r="M1264" s="144"/>
      <c r="N1264" s="144"/>
      <c r="O1264" s="144"/>
      <c r="P1264" s="144"/>
      <c r="Q1264" s="144"/>
      <c r="R1264" s="145"/>
    </row>
    <row r="1265" spans="1:18">
      <c r="A1265" s="131">
        <f t="shared" si="38"/>
        <v>0</v>
      </c>
      <c r="C1265" s="133">
        <f t="shared" si="39"/>
        <v>0</v>
      </c>
      <c r="D1265" s="143"/>
      <c r="E1265" s="144"/>
      <c r="F1265" s="144"/>
      <c r="G1265" s="144"/>
      <c r="H1265" s="144"/>
      <c r="I1265" s="144"/>
      <c r="J1265" s="144"/>
      <c r="K1265" s="144"/>
      <c r="L1265" s="144"/>
      <c r="M1265" s="144"/>
      <c r="N1265" s="144"/>
      <c r="O1265" s="144"/>
      <c r="P1265" s="144"/>
      <c r="Q1265" s="144"/>
      <c r="R1265" s="145"/>
    </row>
    <row r="1266" spans="1:18">
      <c r="A1266" s="131">
        <f t="shared" si="38"/>
        <v>0</v>
      </c>
      <c r="C1266" s="133">
        <f t="shared" si="39"/>
        <v>0</v>
      </c>
      <c r="D1266" s="143"/>
      <c r="E1266" s="144"/>
      <c r="F1266" s="144"/>
      <c r="G1266" s="144"/>
      <c r="H1266" s="144"/>
      <c r="I1266" s="144"/>
      <c r="J1266" s="144"/>
      <c r="K1266" s="144"/>
      <c r="L1266" s="144"/>
      <c r="M1266" s="144"/>
      <c r="N1266" s="144"/>
      <c r="O1266" s="144"/>
      <c r="P1266" s="144"/>
      <c r="Q1266" s="144"/>
      <c r="R1266" s="145"/>
    </row>
    <row r="1267" spans="1:18">
      <c r="A1267" s="131">
        <f t="shared" si="38"/>
        <v>0</v>
      </c>
      <c r="C1267" s="133">
        <f t="shared" si="39"/>
        <v>0</v>
      </c>
      <c r="D1267" s="143"/>
      <c r="E1267" s="144"/>
      <c r="F1267" s="144"/>
      <c r="G1267" s="144"/>
      <c r="H1267" s="144"/>
      <c r="I1267" s="144"/>
      <c r="J1267" s="144"/>
      <c r="K1267" s="144"/>
      <c r="L1267" s="144"/>
      <c r="M1267" s="144"/>
      <c r="N1267" s="144"/>
      <c r="O1267" s="144"/>
      <c r="P1267" s="144"/>
      <c r="Q1267" s="144"/>
      <c r="R1267" s="145"/>
    </row>
    <row r="1268" spans="1:18">
      <c r="A1268" s="131">
        <f t="shared" si="38"/>
        <v>0</v>
      </c>
      <c r="C1268" s="133">
        <f t="shared" si="39"/>
        <v>0</v>
      </c>
      <c r="D1268" s="143"/>
      <c r="E1268" s="144"/>
      <c r="F1268" s="144"/>
      <c r="G1268" s="144"/>
      <c r="H1268" s="144"/>
      <c r="I1268" s="144"/>
      <c r="J1268" s="144"/>
      <c r="K1268" s="144"/>
      <c r="L1268" s="144"/>
      <c r="M1268" s="144"/>
      <c r="N1268" s="144"/>
      <c r="O1268" s="144"/>
      <c r="P1268" s="144"/>
      <c r="Q1268" s="144"/>
      <c r="R1268" s="145"/>
    </row>
    <row r="1269" spans="1:18">
      <c r="A1269" s="131">
        <f t="shared" si="38"/>
        <v>0</v>
      </c>
      <c r="C1269" s="133">
        <f t="shared" si="39"/>
        <v>0</v>
      </c>
      <c r="D1269" s="143"/>
      <c r="E1269" s="144"/>
      <c r="F1269" s="144"/>
      <c r="G1269" s="144"/>
      <c r="H1269" s="144"/>
      <c r="I1269" s="144"/>
      <c r="J1269" s="144"/>
      <c r="K1269" s="144"/>
      <c r="L1269" s="144"/>
      <c r="M1269" s="144"/>
      <c r="N1269" s="144"/>
      <c r="O1269" s="144"/>
      <c r="P1269" s="144"/>
      <c r="Q1269" s="144"/>
      <c r="R1269" s="145"/>
    </row>
    <row r="1270" spans="1:18">
      <c r="A1270" s="131">
        <f t="shared" si="38"/>
        <v>0</v>
      </c>
      <c r="C1270" s="133">
        <f t="shared" si="39"/>
        <v>0</v>
      </c>
      <c r="D1270" s="143"/>
      <c r="E1270" s="144"/>
      <c r="F1270" s="144"/>
      <c r="G1270" s="144"/>
      <c r="H1270" s="144"/>
      <c r="I1270" s="144"/>
      <c r="J1270" s="144"/>
      <c r="K1270" s="144"/>
      <c r="L1270" s="144"/>
      <c r="M1270" s="144"/>
      <c r="N1270" s="144"/>
      <c r="O1270" s="144"/>
      <c r="P1270" s="144"/>
      <c r="Q1270" s="144"/>
      <c r="R1270" s="145"/>
    </row>
    <row r="1271" spans="1:18">
      <c r="A1271" s="131">
        <f t="shared" si="38"/>
        <v>0</v>
      </c>
      <c r="C1271" s="133">
        <f t="shared" si="39"/>
        <v>0</v>
      </c>
      <c r="D1271" s="143"/>
      <c r="E1271" s="144"/>
      <c r="F1271" s="144"/>
      <c r="G1271" s="144"/>
      <c r="H1271" s="144"/>
      <c r="I1271" s="144"/>
      <c r="J1271" s="144"/>
      <c r="K1271" s="144"/>
      <c r="L1271" s="144"/>
      <c r="M1271" s="144"/>
      <c r="N1271" s="144"/>
      <c r="O1271" s="144"/>
      <c r="P1271" s="144"/>
      <c r="Q1271" s="144"/>
      <c r="R1271" s="145"/>
    </row>
    <row r="1272" spans="1:18">
      <c r="A1272" s="131">
        <f t="shared" si="38"/>
        <v>0</v>
      </c>
      <c r="C1272" s="133">
        <f t="shared" si="39"/>
        <v>0</v>
      </c>
      <c r="D1272" s="143"/>
      <c r="E1272" s="144"/>
      <c r="F1272" s="144"/>
      <c r="G1272" s="144"/>
      <c r="H1272" s="144"/>
      <c r="I1272" s="144"/>
      <c r="J1272" s="144"/>
      <c r="K1272" s="144"/>
      <c r="L1272" s="144"/>
      <c r="M1272" s="144"/>
      <c r="N1272" s="144"/>
      <c r="O1272" s="144"/>
      <c r="P1272" s="144"/>
      <c r="Q1272" s="144"/>
      <c r="R1272" s="145"/>
    </row>
    <row r="1273" spans="1:18">
      <c r="A1273" s="131">
        <f t="shared" si="38"/>
        <v>0</v>
      </c>
      <c r="C1273" s="133">
        <f t="shared" si="39"/>
        <v>0</v>
      </c>
      <c r="D1273" s="143"/>
      <c r="E1273" s="144"/>
      <c r="F1273" s="144"/>
      <c r="G1273" s="144"/>
      <c r="H1273" s="144"/>
      <c r="I1273" s="144"/>
      <c r="J1273" s="144"/>
      <c r="K1273" s="144"/>
      <c r="L1273" s="144"/>
      <c r="M1273" s="144"/>
      <c r="N1273" s="144"/>
      <c r="O1273" s="144"/>
      <c r="P1273" s="144"/>
      <c r="Q1273" s="144"/>
      <c r="R1273" s="145"/>
    </row>
    <row r="1274" spans="1:18">
      <c r="A1274" s="131">
        <f t="shared" si="38"/>
        <v>0</v>
      </c>
      <c r="C1274" s="133">
        <f t="shared" si="39"/>
        <v>0</v>
      </c>
      <c r="D1274" s="143"/>
      <c r="E1274" s="144"/>
      <c r="F1274" s="144"/>
      <c r="G1274" s="144"/>
      <c r="H1274" s="144"/>
      <c r="I1274" s="144"/>
      <c r="J1274" s="144"/>
      <c r="K1274" s="144"/>
      <c r="L1274" s="144"/>
      <c r="M1274" s="144"/>
      <c r="N1274" s="144"/>
      <c r="O1274" s="144"/>
      <c r="P1274" s="144"/>
      <c r="Q1274" s="144"/>
      <c r="R1274" s="145"/>
    </row>
    <row r="1275" spans="1:18">
      <c r="A1275" s="131">
        <f t="shared" si="38"/>
        <v>0</v>
      </c>
      <c r="C1275" s="133">
        <f t="shared" si="39"/>
        <v>0</v>
      </c>
      <c r="D1275" s="143"/>
      <c r="E1275" s="144"/>
      <c r="F1275" s="144"/>
      <c r="G1275" s="144"/>
      <c r="H1275" s="144"/>
      <c r="I1275" s="144"/>
      <c r="J1275" s="144"/>
      <c r="K1275" s="144"/>
      <c r="L1275" s="144"/>
      <c r="M1275" s="144"/>
      <c r="N1275" s="144"/>
      <c r="O1275" s="144"/>
      <c r="P1275" s="144"/>
      <c r="Q1275" s="144"/>
      <c r="R1275" s="145"/>
    </row>
    <row r="1276" spans="1:18">
      <c r="A1276" s="131">
        <f t="shared" si="38"/>
        <v>0</v>
      </c>
      <c r="C1276" s="133">
        <f t="shared" si="39"/>
        <v>0</v>
      </c>
      <c r="D1276" s="143"/>
      <c r="E1276" s="144"/>
      <c r="F1276" s="144"/>
      <c r="G1276" s="144"/>
      <c r="H1276" s="144"/>
      <c r="I1276" s="144"/>
      <c r="J1276" s="144"/>
      <c r="K1276" s="144"/>
      <c r="L1276" s="144"/>
      <c r="M1276" s="144"/>
      <c r="N1276" s="144"/>
      <c r="O1276" s="144"/>
      <c r="P1276" s="144"/>
      <c r="Q1276" s="144"/>
      <c r="R1276" s="145"/>
    </row>
    <row r="1277" spans="1:18">
      <c r="A1277" s="131">
        <f t="shared" si="38"/>
        <v>0</v>
      </c>
      <c r="C1277" s="133">
        <f t="shared" si="39"/>
        <v>0</v>
      </c>
      <c r="D1277" s="143"/>
      <c r="E1277" s="144"/>
      <c r="F1277" s="144"/>
      <c r="G1277" s="144"/>
      <c r="H1277" s="144"/>
      <c r="I1277" s="144"/>
      <c r="J1277" s="144"/>
      <c r="K1277" s="144"/>
      <c r="L1277" s="144"/>
      <c r="M1277" s="144"/>
      <c r="N1277" s="144"/>
      <c r="O1277" s="144"/>
      <c r="P1277" s="144"/>
      <c r="Q1277" s="144"/>
      <c r="R1277" s="145"/>
    </row>
    <row r="1278" spans="1:18">
      <c r="A1278" s="131">
        <f t="shared" si="38"/>
        <v>0</v>
      </c>
      <c r="C1278" s="133">
        <f t="shared" si="39"/>
        <v>0</v>
      </c>
      <c r="D1278" s="143"/>
      <c r="E1278" s="144"/>
      <c r="F1278" s="144"/>
      <c r="G1278" s="144"/>
      <c r="H1278" s="144"/>
      <c r="I1278" s="144"/>
      <c r="J1278" s="144"/>
      <c r="K1278" s="144"/>
      <c r="L1278" s="144"/>
      <c r="M1278" s="144"/>
      <c r="N1278" s="144"/>
      <c r="O1278" s="144"/>
      <c r="P1278" s="144"/>
      <c r="Q1278" s="144"/>
      <c r="R1278" s="145"/>
    </row>
    <row r="1279" spans="1:18">
      <c r="A1279" s="131">
        <f t="shared" si="38"/>
        <v>0</v>
      </c>
      <c r="C1279" s="133">
        <f t="shared" si="39"/>
        <v>0</v>
      </c>
      <c r="D1279" s="143"/>
      <c r="E1279" s="144"/>
      <c r="F1279" s="144"/>
      <c r="G1279" s="144"/>
      <c r="H1279" s="144"/>
      <c r="I1279" s="144"/>
      <c r="J1279" s="144"/>
      <c r="K1279" s="144"/>
      <c r="L1279" s="144"/>
      <c r="M1279" s="144"/>
      <c r="N1279" s="144"/>
      <c r="O1279" s="144"/>
      <c r="P1279" s="144"/>
      <c r="Q1279" s="144"/>
      <c r="R1279" s="145"/>
    </row>
    <row r="1280" spans="1:18">
      <c r="A1280" s="131">
        <f t="shared" si="38"/>
        <v>0</v>
      </c>
      <c r="C1280" s="133">
        <f t="shared" si="39"/>
        <v>0</v>
      </c>
      <c r="D1280" s="143"/>
      <c r="E1280" s="144"/>
      <c r="F1280" s="144"/>
      <c r="G1280" s="144"/>
      <c r="H1280" s="144"/>
      <c r="I1280" s="144"/>
      <c r="J1280" s="144"/>
      <c r="K1280" s="144"/>
      <c r="L1280" s="144"/>
      <c r="M1280" s="144"/>
      <c r="N1280" s="144"/>
      <c r="O1280" s="144"/>
      <c r="P1280" s="144"/>
      <c r="Q1280" s="144"/>
      <c r="R1280" s="145"/>
    </row>
    <row r="1281" spans="1:18">
      <c r="A1281" s="131">
        <f t="shared" si="38"/>
        <v>0</v>
      </c>
      <c r="C1281" s="133">
        <f t="shared" si="39"/>
        <v>0</v>
      </c>
      <c r="D1281" s="143"/>
      <c r="E1281" s="144"/>
      <c r="F1281" s="144"/>
      <c r="G1281" s="144"/>
      <c r="H1281" s="144"/>
      <c r="I1281" s="144"/>
      <c r="J1281" s="144"/>
      <c r="K1281" s="144"/>
      <c r="L1281" s="144"/>
      <c r="M1281" s="144"/>
      <c r="N1281" s="144"/>
      <c r="O1281" s="144"/>
      <c r="P1281" s="144"/>
      <c r="Q1281" s="144"/>
      <c r="R1281" s="145"/>
    </row>
    <row r="1282" spans="1:18">
      <c r="A1282" s="131">
        <f t="shared" si="38"/>
        <v>0</v>
      </c>
      <c r="C1282" s="133">
        <f t="shared" si="39"/>
        <v>0</v>
      </c>
      <c r="D1282" s="143"/>
      <c r="E1282" s="144"/>
      <c r="F1282" s="144"/>
      <c r="G1282" s="144"/>
      <c r="H1282" s="144"/>
      <c r="I1282" s="144"/>
      <c r="J1282" s="144"/>
      <c r="K1282" s="144"/>
      <c r="L1282" s="144"/>
      <c r="M1282" s="144"/>
      <c r="N1282" s="144"/>
      <c r="O1282" s="144"/>
      <c r="P1282" s="144"/>
      <c r="Q1282" s="144"/>
      <c r="R1282" s="145"/>
    </row>
    <row r="1283" spans="1:18">
      <c r="A1283" s="131">
        <f t="shared" si="38"/>
        <v>0</v>
      </c>
      <c r="C1283" s="133">
        <f t="shared" si="39"/>
        <v>0</v>
      </c>
      <c r="D1283" s="143"/>
      <c r="E1283" s="144"/>
      <c r="F1283" s="144"/>
      <c r="G1283" s="144"/>
      <c r="H1283" s="144"/>
      <c r="I1283" s="144"/>
      <c r="J1283" s="144"/>
      <c r="K1283" s="144"/>
      <c r="L1283" s="144"/>
      <c r="M1283" s="144"/>
      <c r="N1283" s="144"/>
      <c r="O1283" s="144"/>
      <c r="P1283" s="144"/>
      <c r="Q1283" s="144"/>
      <c r="R1283" s="145"/>
    </row>
    <row r="1284" spans="1:18">
      <c r="A1284" s="131">
        <f t="shared" ref="A1284:A1347" si="40">F1284</f>
        <v>0</v>
      </c>
      <c r="C1284" s="133">
        <f t="shared" ref="C1284:C1347" si="41">D1284</f>
        <v>0</v>
      </c>
      <c r="D1284" s="143"/>
      <c r="E1284" s="144"/>
      <c r="F1284" s="144"/>
      <c r="G1284" s="144"/>
      <c r="H1284" s="144"/>
      <c r="I1284" s="144"/>
      <c r="J1284" s="144"/>
      <c r="K1284" s="144"/>
      <c r="L1284" s="144"/>
      <c r="M1284" s="144"/>
      <c r="N1284" s="144"/>
      <c r="O1284" s="144"/>
      <c r="P1284" s="144"/>
      <c r="Q1284" s="144"/>
      <c r="R1284" s="145"/>
    </row>
    <row r="1285" spans="1:18">
      <c r="A1285" s="131">
        <f t="shared" si="40"/>
        <v>0</v>
      </c>
      <c r="C1285" s="133">
        <f t="shared" si="41"/>
        <v>0</v>
      </c>
      <c r="D1285" s="143"/>
      <c r="E1285" s="144"/>
      <c r="F1285" s="144"/>
      <c r="G1285" s="144"/>
      <c r="H1285" s="144"/>
      <c r="I1285" s="144"/>
      <c r="J1285" s="144"/>
      <c r="K1285" s="144"/>
      <c r="L1285" s="144"/>
      <c r="M1285" s="144"/>
      <c r="N1285" s="144"/>
      <c r="O1285" s="144"/>
      <c r="P1285" s="144"/>
      <c r="Q1285" s="144"/>
      <c r="R1285" s="145"/>
    </row>
    <row r="1286" spans="1:18">
      <c r="A1286" s="131">
        <f t="shared" si="40"/>
        <v>0</v>
      </c>
      <c r="C1286" s="133">
        <f t="shared" si="41"/>
        <v>0</v>
      </c>
      <c r="D1286" s="143"/>
      <c r="E1286" s="144"/>
      <c r="F1286" s="144"/>
      <c r="G1286" s="144"/>
      <c r="H1286" s="144"/>
      <c r="I1286" s="144"/>
      <c r="J1286" s="144"/>
      <c r="K1286" s="144"/>
      <c r="L1286" s="144"/>
      <c r="M1286" s="144"/>
      <c r="N1286" s="144"/>
      <c r="O1286" s="144"/>
      <c r="P1286" s="144"/>
      <c r="Q1286" s="144"/>
      <c r="R1286" s="145"/>
    </row>
    <row r="1287" spans="1:18">
      <c r="A1287" s="131">
        <f t="shared" si="40"/>
        <v>0</v>
      </c>
      <c r="C1287" s="133">
        <f t="shared" si="41"/>
        <v>0</v>
      </c>
      <c r="D1287" s="143"/>
      <c r="E1287" s="144"/>
      <c r="F1287" s="144"/>
      <c r="G1287" s="144"/>
      <c r="H1287" s="144"/>
      <c r="I1287" s="144"/>
      <c r="J1287" s="144"/>
      <c r="K1287" s="144"/>
      <c r="L1287" s="144"/>
      <c r="M1287" s="144"/>
      <c r="N1287" s="144"/>
      <c r="O1287" s="144"/>
      <c r="P1287" s="144"/>
      <c r="Q1287" s="144"/>
      <c r="R1287" s="145"/>
    </row>
    <row r="1288" spans="1:18">
      <c r="A1288" s="131">
        <f t="shared" si="40"/>
        <v>0</v>
      </c>
      <c r="C1288" s="133">
        <f t="shared" si="41"/>
        <v>0</v>
      </c>
      <c r="D1288" s="143"/>
      <c r="E1288" s="144"/>
      <c r="F1288" s="144"/>
      <c r="G1288" s="144"/>
      <c r="H1288" s="144"/>
      <c r="I1288" s="144"/>
      <c r="J1288" s="144"/>
      <c r="K1288" s="144"/>
      <c r="L1288" s="144"/>
      <c r="M1288" s="144"/>
      <c r="N1288" s="144"/>
      <c r="O1288" s="144"/>
      <c r="P1288" s="144"/>
      <c r="Q1288" s="144"/>
      <c r="R1288" s="145"/>
    </row>
    <row r="1289" spans="1:18">
      <c r="A1289" s="131">
        <f t="shared" si="40"/>
        <v>0</v>
      </c>
      <c r="C1289" s="133">
        <f t="shared" si="41"/>
        <v>0</v>
      </c>
      <c r="D1289" s="143"/>
      <c r="E1289" s="144"/>
      <c r="F1289" s="144"/>
      <c r="G1289" s="144"/>
      <c r="H1289" s="144"/>
      <c r="I1289" s="144"/>
      <c r="J1289" s="144"/>
      <c r="K1289" s="144"/>
      <c r="L1289" s="144"/>
      <c r="M1289" s="144"/>
      <c r="N1289" s="144"/>
      <c r="O1289" s="144"/>
      <c r="P1289" s="144"/>
      <c r="Q1289" s="144"/>
      <c r="R1289" s="145"/>
    </row>
    <row r="1290" spans="1:18">
      <c r="A1290" s="131">
        <f t="shared" si="40"/>
        <v>0</v>
      </c>
      <c r="C1290" s="133">
        <f t="shared" si="41"/>
        <v>0</v>
      </c>
      <c r="D1290" s="143"/>
      <c r="E1290" s="144"/>
      <c r="F1290" s="144"/>
      <c r="G1290" s="144"/>
      <c r="H1290" s="144"/>
      <c r="I1290" s="144"/>
      <c r="J1290" s="144"/>
      <c r="K1290" s="144"/>
      <c r="L1290" s="144"/>
      <c r="M1290" s="144"/>
      <c r="N1290" s="144"/>
      <c r="O1290" s="144"/>
      <c r="P1290" s="144"/>
      <c r="Q1290" s="144"/>
      <c r="R1290" s="145"/>
    </row>
    <row r="1291" spans="1:18">
      <c r="A1291" s="131">
        <f t="shared" si="40"/>
        <v>0</v>
      </c>
      <c r="C1291" s="133">
        <f t="shared" si="41"/>
        <v>0</v>
      </c>
      <c r="D1291" s="143"/>
      <c r="E1291" s="144"/>
      <c r="F1291" s="144"/>
      <c r="G1291" s="144"/>
      <c r="H1291" s="144"/>
      <c r="I1291" s="144"/>
      <c r="J1291" s="144"/>
      <c r="K1291" s="144"/>
      <c r="L1291" s="144"/>
      <c r="M1291" s="144"/>
      <c r="N1291" s="144"/>
      <c r="O1291" s="144"/>
      <c r="P1291" s="144"/>
      <c r="Q1291" s="144"/>
      <c r="R1291" s="145"/>
    </row>
    <row r="1292" spans="1:18">
      <c r="A1292" s="131">
        <f t="shared" si="40"/>
        <v>0</v>
      </c>
      <c r="C1292" s="133">
        <f t="shared" si="41"/>
        <v>0</v>
      </c>
      <c r="D1292" s="143"/>
      <c r="E1292" s="144"/>
      <c r="F1292" s="144"/>
      <c r="G1292" s="144"/>
      <c r="H1292" s="144"/>
      <c r="I1292" s="144"/>
      <c r="J1292" s="144"/>
      <c r="K1292" s="144"/>
      <c r="L1292" s="144"/>
      <c r="M1292" s="144"/>
      <c r="N1292" s="144"/>
      <c r="O1292" s="144"/>
      <c r="P1292" s="144"/>
      <c r="Q1292" s="144"/>
      <c r="R1292" s="145"/>
    </row>
    <row r="1293" spans="1:18">
      <c r="A1293" s="131">
        <f t="shared" si="40"/>
        <v>0</v>
      </c>
      <c r="C1293" s="133">
        <f t="shared" si="41"/>
        <v>0</v>
      </c>
      <c r="D1293" s="143"/>
      <c r="E1293" s="144"/>
      <c r="F1293" s="144"/>
      <c r="G1293" s="144"/>
      <c r="H1293" s="144"/>
      <c r="I1293" s="144"/>
      <c r="J1293" s="144"/>
      <c r="K1293" s="144"/>
      <c r="L1293" s="144"/>
      <c r="M1293" s="144"/>
      <c r="N1293" s="144"/>
      <c r="O1293" s="144"/>
      <c r="P1293" s="144"/>
      <c r="Q1293" s="144"/>
      <c r="R1293" s="145"/>
    </row>
    <row r="1294" spans="1:18">
      <c r="A1294" s="131">
        <f t="shared" si="40"/>
        <v>0</v>
      </c>
      <c r="C1294" s="133">
        <f t="shared" si="41"/>
        <v>0</v>
      </c>
      <c r="D1294" s="143"/>
      <c r="E1294" s="144"/>
      <c r="F1294" s="144"/>
      <c r="G1294" s="144"/>
      <c r="H1294" s="144"/>
      <c r="I1294" s="144"/>
      <c r="J1294" s="144"/>
      <c r="K1294" s="144"/>
      <c r="L1294" s="144"/>
      <c r="M1294" s="144"/>
      <c r="N1294" s="144"/>
      <c r="O1294" s="144"/>
      <c r="P1294" s="144"/>
      <c r="Q1294" s="144"/>
      <c r="R1294" s="145"/>
    </row>
    <row r="1295" spans="1:18">
      <c r="A1295" s="131">
        <f t="shared" si="40"/>
        <v>0</v>
      </c>
      <c r="C1295" s="133">
        <f t="shared" si="41"/>
        <v>0</v>
      </c>
      <c r="D1295" s="143"/>
      <c r="E1295" s="144"/>
      <c r="F1295" s="144"/>
      <c r="G1295" s="144"/>
      <c r="H1295" s="144"/>
      <c r="I1295" s="144"/>
      <c r="J1295" s="144"/>
      <c r="K1295" s="144"/>
      <c r="L1295" s="144"/>
      <c r="M1295" s="144"/>
      <c r="N1295" s="144"/>
      <c r="O1295" s="144"/>
      <c r="P1295" s="144"/>
      <c r="Q1295" s="144"/>
      <c r="R1295" s="145"/>
    </row>
    <row r="1296" spans="1:18">
      <c r="A1296" s="131">
        <f t="shared" si="40"/>
        <v>0</v>
      </c>
      <c r="C1296" s="133">
        <f t="shared" si="41"/>
        <v>0</v>
      </c>
      <c r="D1296" s="143"/>
      <c r="E1296" s="144"/>
      <c r="F1296" s="144"/>
      <c r="G1296" s="144"/>
      <c r="H1296" s="144"/>
      <c r="I1296" s="144"/>
      <c r="J1296" s="144"/>
      <c r="K1296" s="144"/>
      <c r="L1296" s="144"/>
      <c r="M1296" s="144"/>
      <c r="N1296" s="144"/>
      <c r="O1296" s="144"/>
      <c r="P1296" s="144"/>
      <c r="Q1296" s="144"/>
      <c r="R1296" s="145"/>
    </row>
    <row r="1297" spans="1:18">
      <c r="A1297" s="131">
        <f t="shared" si="40"/>
        <v>0</v>
      </c>
      <c r="C1297" s="133">
        <f t="shared" si="41"/>
        <v>0</v>
      </c>
      <c r="D1297" s="143"/>
      <c r="E1297" s="144"/>
      <c r="F1297" s="144"/>
      <c r="G1297" s="144"/>
      <c r="H1297" s="144"/>
      <c r="I1297" s="144"/>
      <c r="J1297" s="144"/>
      <c r="K1297" s="144"/>
      <c r="L1297" s="144"/>
      <c r="M1297" s="144"/>
      <c r="N1297" s="144"/>
      <c r="O1297" s="144"/>
      <c r="P1297" s="144"/>
      <c r="Q1297" s="144"/>
      <c r="R1297" s="145"/>
    </row>
    <row r="1298" spans="1:18">
      <c r="A1298" s="131">
        <f t="shared" si="40"/>
        <v>0</v>
      </c>
      <c r="C1298" s="133">
        <f t="shared" si="41"/>
        <v>0</v>
      </c>
      <c r="D1298" s="143"/>
      <c r="E1298" s="144"/>
      <c r="F1298" s="144"/>
      <c r="G1298" s="144"/>
      <c r="H1298" s="144"/>
      <c r="I1298" s="144"/>
      <c r="J1298" s="144"/>
      <c r="K1298" s="144"/>
      <c r="L1298" s="144"/>
      <c r="M1298" s="144"/>
      <c r="N1298" s="144"/>
      <c r="O1298" s="144"/>
      <c r="P1298" s="144"/>
      <c r="Q1298" s="144"/>
      <c r="R1298" s="145"/>
    </row>
    <row r="1299" spans="1:18">
      <c r="A1299" s="131">
        <f t="shared" si="40"/>
        <v>0</v>
      </c>
      <c r="C1299" s="133">
        <f t="shared" si="41"/>
        <v>0</v>
      </c>
      <c r="D1299" s="143"/>
      <c r="E1299" s="144"/>
      <c r="F1299" s="144"/>
      <c r="G1299" s="144"/>
      <c r="H1299" s="144"/>
      <c r="I1299" s="144"/>
      <c r="J1299" s="144"/>
      <c r="K1299" s="144"/>
      <c r="L1299" s="144"/>
      <c r="M1299" s="144"/>
      <c r="N1299" s="144"/>
      <c r="O1299" s="144"/>
      <c r="P1299" s="144"/>
      <c r="Q1299" s="144"/>
      <c r="R1299" s="145"/>
    </row>
    <row r="1300" spans="1:18">
      <c r="A1300" s="131">
        <f t="shared" si="40"/>
        <v>0</v>
      </c>
      <c r="C1300" s="133">
        <f t="shared" si="41"/>
        <v>0</v>
      </c>
      <c r="D1300" s="143"/>
      <c r="E1300" s="144"/>
      <c r="F1300" s="144"/>
      <c r="G1300" s="144"/>
      <c r="H1300" s="144"/>
      <c r="I1300" s="144"/>
      <c r="J1300" s="144"/>
      <c r="K1300" s="144"/>
      <c r="L1300" s="144"/>
      <c r="M1300" s="144"/>
      <c r="N1300" s="144"/>
      <c r="O1300" s="144"/>
      <c r="P1300" s="144"/>
      <c r="Q1300" s="144"/>
      <c r="R1300" s="145"/>
    </row>
    <row r="1301" spans="1:18">
      <c r="A1301" s="131">
        <f t="shared" si="40"/>
        <v>0</v>
      </c>
      <c r="C1301" s="133">
        <f t="shared" si="41"/>
        <v>0</v>
      </c>
      <c r="D1301" s="143"/>
      <c r="E1301" s="144"/>
      <c r="F1301" s="144"/>
      <c r="G1301" s="144"/>
      <c r="H1301" s="144"/>
      <c r="I1301" s="144"/>
      <c r="J1301" s="144"/>
      <c r="K1301" s="144"/>
      <c r="L1301" s="144"/>
      <c r="M1301" s="144"/>
      <c r="N1301" s="144"/>
      <c r="O1301" s="144"/>
      <c r="P1301" s="144"/>
      <c r="Q1301" s="144"/>
      <c r="R1301" s="145"/>
    </row>
    <row r="1302" spans="1:18">
      <c r="A1302" s="131">
        <f t="shared" si="40"/>
        <v>0</v>
      </c>
      <c r="C1302" s="133">
        <f t="shared" si="41"/>
        <v>0</v>
      </c>
      <c r="D1302" s="143"/>
      <c r="E1302" s="144"/>
      <c r="F1302" s="144"/>
      <c r="G1302" s="144"/>
      <c r="H1302" s="144"/>
      <c r="I1302" s="144"/>
      <c r="J1302" s="144"/>
      <c r="K1302" s="144"/>
      <c r="L1302" s="144"/>
      <c r="M1302" s="144"/>
      <c r="N1302" s="144"/>
      <c r="O1302" s="144"/>
      <c r="P1302" s="144"/>
      <c r="Q1302" s="144"/>
      <c r="R1302" s="145"/>
    </row>
    <row r="1303" spans="1:18">
      <c r="A1303" s="131">
        <f t="shared" si="40"/>
        <v>0</v>
      </c>
      <c r="C1303" s="133">
        <f t="shared" si="41"/>
        <v>0</v>
      </c>
      <c r="D1303" s="143"/>
      <c r="E1303" s="144"/>
      <c r="F1303" s="144"/>
      <c r="G1303" s="144"/>
      <c r="H1303" s="144"/>
      <c r="I1303" s="144"/>
      <c r="J1303" s="144"/>
      <c r="K1303" s="144"/>
      <c r="L1303" s="144"/>
      <c r="M1303" s="144"/>
      <c r="N1303" s="144"/>
      <c r="O1303" s="144"/>
      <c r="P1303" s="144"/>
      <c r="Q1303" s="144"/>
      <c r="R1303" s="145"/>
    </row>
    <row r="1304" spans="1:18">
      <c r="A1304" s="131">
        <f t="shared" si="40"/>
        <v>0</v>
      </c>
      <c r="C1304" s="133">
        <f t="shared" si="41"/>
        <v>0</v>
      </c>
      <c r="D1304" s="143"/>
      <c r="E1304" s="144"/>
      <c r="F1304" s="144"/>
      <c r="G1304" s="144"/>
      <c r="H1304" s="144"/>
      <c r="I1304" s="144"/>
      <c r="J1304" s="144"/>
      <c r="K1304" s="144"/>
      <c r="L1304" s="144"/>
      <c r="M1304" s="144"/>
      <c r="N1304" s="144"/>
      <c r="O1304" s="144"/>
      <c r="P1304" s="144"/>
      <c r="Q1304" s="144"/>
      <c r="R1304" s="145"/>
    </row>
    <row r="1305" spans="1:18">
      <c r="A1305" s="131">
        <f t="shared" si="40"/>
        <v>0</v>
      </c>
      <c r="C1305" s="133">
        <f t="shared" si="41"/>
        <v>0</v>
      </c>
      <c r="D1305" s="143"/>
      <c r="E1305" s="144"/>
      <c r="F1305" s="144"/>
      <c r="G1305" s="144"/>
      <c r="H1305" s="144"/>
      <c r="I1305" s="144"/>
      <c r="J1305" s="144"/>
      <c r="K1305" s="144"/>
      <c r="L1305" s="144"/>
      <c r="M1305" s="144"/>
      <c r="N1305" s="144"/>
      <c r="O1305" s="144"/>
      <c r="P1305" s="144"/>
      <c r="Q1305" s="144"/>
      <c r="R1305" s="145"/>
    </row>
    <row r="1306" spans="1:18">
      <c r="A1306" s="131">
        <f t="shared" si="40"/>
        <v>0</v>
      </c>
      <c r="C1306" s="133">
        <f t="shared" si="41"/>
        <v>0</v>
      </c>
      <c r="D1306" s="143"/>
      <c r="E1306" s="144"/>
      <c r="F1306" s="144"/>
      <c r="G1306" s="144"/>
      <c r="H1306" s="144"/>
      <c r="I1306" s="144"/>
      <c r="J1306" s="144"/>
      <c r="K1306" s="144"/>
      <c r="L1306" s="144"/>
      <c r="M1306" s="144"/>
      <c r="N1306" s="144"/>
      <c r="O1306" s="144"/>
      <c r="P1306" s="144"/>
      <c r="Q1306" s="144"/>
      <c r="R1306" s="145"/>
    </row>
    <row r="1307" spans="1:18">
      <c r="A1307" s="131">
        <f t="shared" si="40"/>
        <v>0</v>
      </c>
      <c r="C1307" s="133">
        <f t="shared" si="41"/>
        <v>0</v>
      </c>
      <c r="D1307" s="143"/>
      <c r="E1307" s="144"/>
      <c r="F1307" s="144"/>
      <c r="G1307" s="144"/>
      <c r="H1307" s="144"/>
      <c r="I1307" s="144"/>
      <c r="J1307" s="144"/>
      <c r="K1307" s="144"/>
      <c r="L1307" s="144"/>
      <c r="M1307" s="144"/>
      <c r="N1307" s="144"/>
      <c r="O1307" s="144"/>
      <c r="P1307" s="144"/>
      <c r="Q1307" s="144"/>
      <c r="R1307" s="145"/>
    </row>
    <row r="1308" spans="1:18">
      <c r="A1308" s="131">
        <f t="shared" si="40"/>
        <v>0</v>
      </c>
      <c r="C1308" s="133">
        <f t="shared" si="41"/>
        <v>0</v>
      </c>
      <c r="D1308" s="143"/>
      <c r="E1308" s="144"/>
      <c r="F1308" s="144"/>
      <c r="G1308" s="144"/>
      <c r="H1308" s="144"/>
      <c r="I1308" s="144"/>
      <c r="J1308" s="144"/>
      <c r="K1308" s="144"/>
      <c r="L1308" s="144"/>
      <c r="M1308" s="144"/>
      <c r="N1308" s="144"/>
      <c r="O1308" s="144"/>
      <c r="P1308" s="144"/>
      <c r="Q1308" s="144"/>
      <c r="R1308" s="145"/>
    </row>
    <row r="1309" spans="1:18">
      <c r="A1309" s="131">
        <f t="shared" si="40"/>
        <v>0</v>
      </c>
      <c r="C1309" s="133">
        <f t="shared" si="41"/>
        <v>0</v>
      </c>
      <c r="D1309" s="143"/>
      <c r="E1309" s="144"/>
      <c r="F1309" s="144"/>
      <c r="G1309" s="144"/>
      <c r="H1309" s="144"/>
      <c r="I1309" s="144"/>
      <c r="J1309" s="144"/>
      <c r="K1309" s="144"/>
      <c r="L1309" s="144"/>
      <c r="M1309" s="144"/>
      <c r="N1309" s="144"/>
      <c r="O1309" s="144"/>
      <c r="P1309" s="144"/>
      <c r="Q1309" s="144"/>
      <c r="R1309" s="145"/>
    </row>
    <row r="1310" spans="1:18">
      <c r="A1310" s="131">
        <f t="shared" si="40"/>
        <v>0</v>
      </c>
      <c r="C1310" s="133">
        <f t="shared" si="41"/>
        <v>0</v>
      </c>
      <c r="D1310" s="143"/>
      <c r="E1310" s="144"/>
      <c r="F1310" s="144"/>
      <c r="G1310" s="144"/>
      <c r="H1310" s="144"/>
      <c r="I1310" s="144"/>
      <c r="J1310" s="144"/>
      <c r="K1310" s="144"/>
      <c r="L1310" s="144"/>
      <c r="M1310" s="144"/>
      <c r="N1310" s="144"/>
      <c r="O1310" s="144"/>
      <c r="P1310" s="144"/>
      <c r="Q1310" s="144"/>
      <c r="R1310" s="145"/>
    </row>
    <row r="1311" spans="1:18">
      <c r="A1311" s="131">
        <f t="shared" si="40"/>
        <v>0</v>
      </c>
      <c r="C1311" s="133">
        <f t="shared" si="41"/>
        <v>0</v>
      </c>
      <c r="D1311" s="143"/>
      <c r="E1311" s="144"/>
      <c r="F1311" s="144"/>
      <c r="G1311" s="144"/>
      <c r="H1311" s="144"/>
      <c r="I1311" s="144"/>
      <c r="J1311" s="144"/>
      <c r="K1311" s="144"/>
      <c r="L1311" s="144"/>
      <c r="M1311" s="144"/>
      <c r="N1311" s="144"/>
      <c r="O1311" s="144"/>
      <c r="P1311" s="144"/>
      <c r="Q1311" s="144"/>
      <c r="R1311" s="145"/>
    </row>
    <row r="1312" spans="1:18">
      <c r="A1312" s="131">
        <f t="shared" si="40"/>
        <v>0</v>
      </c>
      <c r="C1312" s="133">
        <f t="shared" si="41"/>
        <v>0</v>
      </c>
      <c r="D1312" s="143"/>
      <c r="E1312" s="144"/>
      <c r="F1312" s="144"/>
      <c r="G1312" s="144"/>
      <c r="H1312" s="144"/>
      <c r="I1312" s="144"/>
      <c r="J1312" s="144"/>
      <c r="K1312" s="144"/>
      <c r="L1312" s="144"/>
      <c r="M1312" s="144"/>
      <c r="N1312" s="144"/>
      <c r="O1312" s="144"/>
      <c r="P1312" s="144"/>
      <c r="Q1312" s="144"/>
      <c r="R1312" s="145"/>
    </row>
    <row r="1313" spans="1:18">
      <c r="A1313" s="131">
        <f t="shared" si="40"/>
        <v>0</v>
      </c>
      <c r="C1313" s="133">
        <f t="shared" si="41"/>
        <v>0</v>
      </c>
      <c r="D1313" s="143"/>
      <c r="E1313" s="144"/>
      <c r="F1313" s="144"/>
      <c r="G1313" s="144"/>
      <c r="H1313" s="144"/>
      <c r="I1313" s="144"/>
      <c r="J1313" s="144"/>
      <c r="K1313" s="144"/>
      <c r="L1313" s="144"/>
      <c r="M1313" s="144"/>
      <c r="N1313" s="144"/>
      <c r="O1313" s="144"/>
      <c r="P1313" s="144"/>
      <c r="Q1313" s="144"/>
      <c r="R1313" s="145"/>
    </row>
    <row r="1314" spans="1:18">
      <c r="A1314" s="131">
        <f t="shared" si="40"/>
        <v>0</v>
      </c>
      <c r="C1314" s="133">
        <f t="shared" si="41"/>
        <v>0</v>
      </c>
      <c r="D1314" s="143"/>
      <c r="E1314" s="144"/>
      <c r="F1314" s="144"/>
      <c r="G1314" s="144"/>
      <c r="H1314" s="144"/>
      <c r="I1314" s="144"/>
      <c r="J1314" s="144"/>
      <c r="K1314" s="144"/>
      <c r="L1314" s="144"/>
      <c r="M1314" s="144"/>
      <c r="N1314" s="144"/>
      <c r="O1314" s="144"/>
      <c r="P1314" s="144"/>
      <c r="Q1314" s="144"/>
      <c r="R1314" s="145"/>
    </row>
    <row r="1315" spans="1:18">
      <c r="A1315" s="131">
        <f t="shared" si="40"/>
        <v>0</v>
      </c>
      <c r="C1315" s="133">
        <f t="shared" si="41"/>
        <v>0</v>
      </c>
      <c r="D1315" s="143"/>
      <c r="E1315" s="144"/>
      <c r="F1315" s="144"/>
      <c r="G1315" s="144"/>
      <c r="H1315" s="144"/>
      <c r="I1315" s="144"/>
      <c r="J1315" s="144"/>
      <c r="K1315" s="144"/>
      <c r="L1315" s="144"/>
      <c r="M1315" s="144"/>
      <c r="N1315" s="144"/>
      <c r="O1315" s="144"/>
      <c r="P1315" s="144"/>
      <c r="Q1315" s="144"/>
      <c r="R1315" s="145"/>
    </row>
    <row r="1316" spans="1:18">
      <c r="A1316" s="131">
        <f t="shared" si="40"/>
        <v>0</v>
      </c>
      <c r="C1316" s="133">
        <f t="shared" si="41"/>
        <v>0</v>
      </c>
      <c r="D1316" s="143"/>
      <c r="E1316" s="144"/>
      <c r="F1316" s="144"/>
      <c r="G1316" s="144"/>
      <c r="H1316" s="144"/>
      <c r="I1316" s="144"/>
      <c r="J1316" s="144"/>
      <c r="K1316" s="144"/>
      <c r="L1316" s="144"/>
      <c r="M1316" s="144"/>
      <c r="N1316" s="144"/>
      <c r="O1316" s="144"/>
      <c r="P1316" s="144"/>
      <c r="Q1316" s="144"/>
      <c r="R1316" s="145"/>
    </row>
    <row r="1317" spans="1:18">
      <c r="A1317" s="131">
        <f t="shared" si="40"/>
        <v>0</v>
      </c>
      <c r="C1317" s="133">
        <f t="shared" si="41"/>
        <v>0</v>
      </c>
      <c r="D1317" s="143"/>
      <c r="E1317" s="144"/>
      <c r="F1317" s="144"/>
      <c r="G1317" s="144"/>
      <c r="H1317" s="144"/>
      <c r="I1317" s="144"/>
      <c r="J1317" s="144"/>
      <c r="K1317" s="144"/>
      <c r="L1317" s="144"/>
      <c r="M1317" s="144"/>
      <c r="N1317" s="144"/>
      <c r="O1317" s="144"/>
      <c r="P1317" s="144"/>
      <c r="Q1317" s="144"/>
      <c r="R1317" s="145"/>
    </row>
    <row r="1318" spans="1:18">
      <c r="A1318" s="131">
        <f t="shared" si="40"/>
        <v>0</v>
      </c>
      <c r="C1318" s="133">
        <f t="shared" si="41"/>
        <v>0</v>
      </c>
      <c r="D1318" s="143"/>
      <c r="E1318" s="144"/>
      <c r="F1318" s="144"/>
      <c r="G1318" s="144"/>
      <c r="H1318" s="144"/>
      <c r="I1318" s="144"/>
      <c r="J1318" s="144"/>
      <c r="K1318" s="144"/>
      <c r="L1318" s="144"/>
      <c r="M1318" s="144"/>
      <c r="N1318" s="144"/>
      <c r="O1318" s="144"/>
      <c r="P1318" s="144"/>
      <c r="Q1318" s="144"/>
      <c r="R1318" s="145"/>
    </row>
    <row r="1319" spans="1:18">
      <c r="A1319" s="131">
        <f t="shared" si="40"/>
        <v>0</v>
      </c>
      <c r="C1319" s="133">
        <f t="shared" si="41"/>
        <v>0</v>
      </c>
      <c r="D1319" s="143"/>
      <c r="E1319" s="144"/>
      <c r="F1319" s="144"/>
      <c r="G1319" s="144"/>
      <c r="H1319" s="144"/>
      <c r="I1319" s="144"/>
      <c r="J1319" s="144"/>
      <c r="K1319" s="144"/>
      <c r="L1319" s="144"/>
      <c r="M1319" s="144"/>
      <c r="N1319" s="144"/>
      <c r="O1319" s="144"/>
      <c r="P1319" s="144"/>
      <c r="Q1319" s="144"/>
      <c r="R1319" s="145"/>
    </row>
    <row r="1320" spans="1:18">
      <c r="A1320" s="131">
        <f t="shared" si="40"/>
        <v>0</v>
      </c>
      <c r="C1320" s="133">
        <f t="shared" si="41"/>
        <v>0</v>
      </c>
      <c r="D1320" s="143"/>
      <c r="E1320" s="144"/>
      <c r="F1320" s="144"/>
      <c r="G1320" s="144"/>
      <c r="H1320" s="144"/>
      <c r="I1320" s="144"/>
      <c r="J1320" s="144"/>
      <c r="K1320" s="144"/>
      <c r="L1320" s="144"/>
      <c r="M1320" s="144"/>
      <c r="N1320" s="144"/>
      <c r="O1320" s="144"/>
      <c r="P1320" s="144"/>
      <c r="Q1320" s="144"/>
      <c r="R1320" s="145"/>
    </row>
    <row r="1321" spans="1:18">
      <c r="A1321" s="131">
        <f t="shared" si="40"/>
        <v>0</v>
      </c>
      <c r="C1321" s="133">
        <f t="shared" si="41"/>
        <v>0</v>
      </c>
      <c r="D1321" s="143"/>
      <c r="E1321" s="144"/>
      <c r="F1321" s="144"/>
      <c r="G1321" s="144"/>
      <c r="H1321" s="144"/>
      <c r="I1321" s="144"/>
      <c r="J1321" s="144"/>
      <c r="K1321" s="144"/>
      <c r="L1321" s="144"/>
      <c r="M1321" s="144"/>
      <c r="N1321" s="144"/>
      <c r="O1321" s="144"/>
      <c r="P1321" s="144"/>
      <c r="Q1321" s="144"/>
      <c r="R1321" s="145"/>
    </row>
    <row r="1322" spans="1:18">
      <c r="A1322" s="131">
        <f t="shared" si="40"/>
        <v>0</v>
      </c>
      <c r="C1322" s="133">
        <f t="shared" si="41"/>
        <v>0</v>
      </c>
      <c r="D1322" s="143"/>
      <c r="E1322" s="144"/>
      <c r="F1322" s="144"/>
      <c r="G1322" s="144"/>
      <c r="H1322" s="144"/>
      <c r="I1322" s="144"/>
      <c r="J1322" s="144"/>
      <c r="K1322" s="144"/>
      <c r="L1322" s="144"/>
      <c r="M1322" s="144"/>
      <c r="N1322" s="144"/>
      <c r="O1322" s="144"/>
      <c r="P1322" s="144"/>
      <c r="Q1322" s="144"/>
      <c r="R1322" s="145"/>
    </row>
    <row r="1323" spans="1:18">
      <c r="A1323" s="131">
        <f t="shared" si="40"/>
        <v>0</v>
      </c>
      <c r="C1323" s="133">
        <f t="shared" si="41"/>
        <v>0</v>
      </c>
      <c r="D1323" s="143"/>
      <c r="E1323" s="144"/>
      <c r="F1323" s="144"/>
      <c r="G1323" s="144"/>
      <c r="H1323" s="144"/>
      <c r="I1323" s="144"/>
      <c r="J1323" s="144"/>
      <c r="K1323" s="144"/>
      <c r="L1323" s="144"/>
      <c r="M1323" s="144"/>
      <c r="N1323" s="144"/>
      <c r="O1323" s="144"/>
      <c r="P1323" s="144"/>
      <c r="Q1323" s="144"/>
      <c r="R1323" s="145"/>
    </row>
    <row r="1324" spans="1:18">
      <c r="A1324" s="131">
        <f t="shared" si="40"/>
        <v>0</v>
      </c>
      <c r="C1324" s="133">
        <f t="shared" si="41"/>
        <v>0</v>
      </c>
      <c r="D1324" s="143"/>
      <c r="E1324" s="144"/>
      <c r="F1324" s="144"/>
      <c r="G1324" s="144"/>
      <c r="H1324" s="144"/>
      <c r="I1324" s="144"/>
      <c r="J1324" s="144"/>
      <c r="K1324" s="144"/>
      <c r="L1324" s="144"/>
      <c r="M1324" s="144"/>
      <c r="N1324" s="144"/>
      <c r="O1324" s="144"/>
      <c r="P1324" s="144"/>
      <c r="Q1324" s="144"/>
      <c r="R1324" s="145"/>
    </row>
    <row r="1325" spans="1:18">
      <c r="A1325" s="131">
        <f t="shared" si="40"/>
        <v>0</v>
      </c>
      <c r="C1325" s="133">
        <f t="shared" si="41"/>
        <v>0</v>
      </c>
      <c r="D1325" s="143"/>
      <c r="E1325" s="144"/>
      <c r="F1325" s="144"/>
      <c r="G1325" s="144"/>
      <c r="H1325" s="144"/>
      <c r="I1325" s="144"/>
      <c r="J1325" s="144"/>
      <c r="K1325" s="144"/>
      <c r="L1325" s="144"/>
      <c r="M1325" s="144"/>
      <c r="N1325" s="144"/>
      <c r="O1325" s="144"/>
      <c r="P1325" s="144"/>
      <c r="Q1325" s="144"/>
      <c r="R1325" s="145"/>
    </row>
    <row r="1326" spans="1:18">
      <c r="A1326" s="131">
        <f t="shared" si="40"/>
        <v>0</v>
      </c>
      <c r="C1326" s="133">
        <f t="shared" si="41"/>
        <v>0</v>
      </c>
      <c r="D1326" s="143"/>
      <c r="E1326" s="144"/>
      <c r="F1326" s="144"/>
      <c r="G1326" s="144"/>
      <c r="H1326" s="144"/>
      <c r="I1326" s="144"/>
      <c r="J1326" s="144"/>
      <c r="K1326" s="144"/>
      <c r="L1326" s="144"/>
      <c r="M1326" s="144"/>
      <c r="N1326" s="144"/>
      <c r="O1326" s="144"/>
      <c r="P1326" s="144"/>
      <c r="Q1326" s="144"/>
      <c r="R1326" s="145"/>
    </row>
    <row r="1327" spans="1:18">
      <c r="A1327" s="131">
        <f t="shared" si="40"/>
        <v>0</v>
      </c>
      <c r="C1327" s="133">
        <f t="shared" si="41"/>
        <v>0</v>
      </c>
      <c r="D1327" s="143"/>
      <c r="E1327" s="144"/>
      <c r="F1327" s="144"/>
      <c r="G1327" s="144"/>
      <c r="H1327" s="144"/>
      <c r="I1327" s="144"/>
      <c r="J1327" s="144"/>
      <c r="K1327" s="144"/>
      <c r="L1327" s="144"/>
      <c r="M1327" s="144"/>
      <c r="N1327" s="144"/>
      <c r="O1327" s="144"/>
      <c r="P1327" s="144"/>
      <c r="Q1327" s="144"/>
      <c r="R1327" s="145"/>
    </row>
    <row r="1328" spans="1:18">
      <c r="A1328" s="131">
        <f t="shared" si="40"/>
        <v>0</v>
      </c>
      <c r="C1328" s="133">
        <f t="shared" si="41"/>
        <v>0</v>
      </c>
      <c r="D1328" s="143"/>
      <c r="E1328" s="144"/>
      <c r="F1328" s="144"/>
      <c r="G1328" s="144"/>
      <c r="H1328" s="144"/>
      <c r="I1328" s="144"/>
      <c r="J1328" s="144"/>
      <c r="K1328" s="144"/>
      <c r="L1328" s="144"/>
      <c r="M1328" s="144"/>
      <c r="N1328" s="144"/>
      <c r="O1328" s="144"/>
      <c r="P1328" s="144"/>
      <c r="Q1328" s="144"/>
      <c r="R1328" s="145"/>
    </row>
    <row r="1329" spans="1:18">
      <c r="A1329" s="131">
        <f t="shared" si="40"/>
        <v>0</v>
      </c>
      <c r="C1329" s="133">
        <f t="shared" si="41"/>
        <v>0</v>
      </c>
      <c r="D1329" s="143"/>
      <c r="E1329" s="144"/>
      <c r="F1329" s="144"/>
      <c r="G1329" s="144"/>
      <c r="H1329" s="144"/>
      <c r="I1329" s="144"/>
      <c r="J1329" s="144"/>
      <c r="K1329" s="144"/>
      <c r="L1329" s="144"/>
      <c r="M1329" s="144"/>
      <c r="N1329" s="144"/>
      <c r="O1329" s="144"/>
      <c r="P1329" s="144"/>
      <c r="Q1329" s="144"/>
      <c r="R1329" s="145"/>
    </row>
    <row r="1330" spans="1:18">
      <c r="A1330" s="131">
        <f t="shared" si="40"/>
        <v>0</v>
      </c>
      <c r="C1330" s="133">
        <f t="shared" si="41"/>
        <v>0</v>
      </c>
      <c r="D1330" s="143"/>
      <c r="E1330" s="144"/>
      <c r="F1330" s="144"/>
      <c r="G1330" s="144"/>
      <c r="H1330" s="144"/>
      <c r="I1330" s="144"/>
      <c r="J1330" s="144"/>
      <c r="K1330" s="144"/>
      <c r="L1330" s="144"/>
      <c r="M1330" s="144"/>
      <c r="N1330" s="144"/>
      <c r="O1330" s="144"/>
      <c r="P1330" s="144"/>
      <c r="Q1330" s="144"/>
      <c r="R1330" s="145"/>
    </row>
    <row r="1331" spans="1:18">
      <c r="A1331" s="131">
        <f t="shared" si="40"/>
        <v>0</v>
      </c>
      <c r="C1331" s="133">
        <f t="shared" si="41"/>
        <v>0</v>
      </c>
      <c r="D1331" s="143"/>
      <c r="E1331" s="144"/>
      <c r="F1331" s="144"/>
      <c r="G1331" s="144"/>
      <c r="H1331" s="144"/>
      <c r="I1331" s="144"/>
      <c r="J1331" s="144"/>
      <c r="K1331" s="144"/>
      <c r="L1331" s="144"/>
      <c r="M1331" s="144"/>
      <c r="N1331" s="144"/>
      <c r="O1331" s="144"/>
      <c r="P1331" s="144"/>
      <c r="Q1331" s="144"/>
      <c r="R1331" s="145"/>
    </row>
    <row r="1332" spans="1:18">
      <c r="A1332" s="131">
        <f t="shared" si="40"/>
        <v>0</v>
      </c>
      <c r="C1332" s="133">
        <f t="shared" si="41"/>
        <v>0</v>
      </c>
      <c r="D1332" s="143"/>
      <c r="E1332" s="144"/>
      <c r="F1332" s="144"/>
      <c r="G1332" s="144"/>
      <c r="H1332" s="144"/>
      <c r="I1332" s="144"/>
      <c r="J1332" s="144"/>
      <c r="K1332" s="144"/>
      <c r="L1332" s="144"/>
      <c r="M1332" s="144"/>
      <c r="N1332" s="144"/>
      <c r="O1332" s="144"/>
      <c r="P1332" s="144"/>
      <c r="Q1332" s="144"/>
      <c r="R1332" s="145"/>
    </row>
    <row r="1333" spans="1:18">
      <c r="A1333" s="131">
        <f t="shared" si="40"/>
        <v>0</v>
      </c>
      <c r="C1333" s="133">
        <f t="shared" si="41"/>
        <v>0</v>
      </c>
      <c r="D1333" s="143"/>
      <c r="E1333" s="144"/>
      <c r="F1333" s="144"/>
      <c r="G1333" s="144"/>
      <c r="H1333" s="144"/>
      <c r="I1333" s="144"/>
      <c r="J1333" s="144"/>
      <c r="K1333" s="144"/>
      <c r="L1333" s="144"/>
      <c r="M1333" s="144"/>
      <c r="N1333" s="144"/>
      <c r="O1333" s="144"/>
      <c r="P1333" s="144"/>
      <c r="Q1333" s="144"/>
      <c r="R1333" s="145"/>
    </row>
    <row r="1334" spans="1:18">
      <c r="A1334" s="131">
        <f t="shared" si="40"/>
        <v>0</v>
      </c>
      <c r="C1334" s="133">
        <f t="shared" si="41"/>
        <v>0</v>
      </c>
      <c r="D1334" s="143"/>
      <c r="E1334" s="144"/>
      <c r="F1334" s="144"/>
      <c r="G1334" s="144"/>
      <c r="H1334" s="144"/>
      <c r="I1334" s="144"/>
      <c r="J1334" s="144"/>
      <c r="K1334" s="144"/>
      <c r="L1334" s="144"/>
      <c r="M1334" s="144"/>
      <c r="N1334" s="144"/>
      <c r="O1334" s="144"/>
      <c r="P1334" s="144"/>
      <c r="Q1334" s="144"/>
      <c r="R1334" s="145"/>
    </row>
    <row r="1335" spans="1:18">
      <c r="A1335" s="131">
        <f t="shared" si="40"/>
        <v>0</v>
      </c>
      <c r="C1335" s="133">
        <f t="shared" si="41"/>
        <v>0</v>
      </c>
      <c r="D1335" s="143"/>
      <c r="E1335" s="144"/>
      <c r="F1335" s="144"/>
      <c r="G1335" s="144"/>
      <c r="H1335" s="144"/>
      <c r="I1335" s="144"/>
      <c r="J1335" s="144"/>
      <c r="K1335" s="144"/>
      <c r="L1335" s="144"/>
      <c r="M1335" s="144"/>
      <c r="N1335" s="144"/>
      <c r="O1335" s="144"/>
      <c r="P1335" s="144"/>
      <c r="Q1335" s="144"/>
      <c r="R1335" s="145"/>
    </row>
    <row r="1336" spans="1:18">
      <c r="A1336" s="131">
        <f t="shared" si="40"/>
        <v>0</v>
      </c>
      <c r="C1336" s="133">
        <f t="shared" si="41"/>
        <v>0</v>
      </c>
      <c r="D1336" s="143"/>
      <c r="E1336" s="144"/>
      <c r="F1336" s="144"/>
      <c r="G1336" s="144"/>
      <c r="H1336" s="144"/>
      <c r="I1336" s="144"/>
      <c r="J1336" s="144"/>
      <c r="K1336" s="144"/>
      <c r="L1336" s="144"/>
      <c r="M1336" s="144"/>
      <c r="N1336" s="144"/>
      <c r="O1336" s="144"/>
      <c r="P1336" s="144"/>
      <c r="Q1336" s="144"/>
      <c r="R1336" s="145"/>
    </row>
    <row r="1337" spans="1:18">
      <c r="A1337" s="131">
        <f t="shared" si="40"/>
        <v>0</v>
      </c>
      <c r="C1337" s="133">
        <f t="shared" si="41"/>
        <v>0</v>
      </c>
      <c r="D1337" s="143"/>
      <c r="E1337" s="144"/>
      <c r="F1337" s="144"/>
      <c r="G1337" s="144"/>
      <c r="H1337" s="144"/>
      <c r="I1337" s="144"/>
      <c r="J1337" s="144"/>
      <c r="K1337" s="144"/>
      <c r="L1337" s="144"/>
      <c r="M1337" s="144"/>
      <c r="N1337" s="144"/>
      <c r="O1337" s="144"/>
      <c r="P1337" s="144"/>
      <c r="Q1337" s="144"/>
      <c r="R1337" s="145"/>
    </row>
    <row r="1338" spans="1:18">
      <c r="A1338" s="131">
        <f t="shared" si="40"/>
        <v>0</v>
      </c>
      <c r="C1338" s="133">
        <f t="shared" si="41"/>
        <v>0</v>
      </c>
      <c r="D1338" s="143"/>
      <c r="E1338" s="144"/>
      <c r="F1338" s="144"/>
      <c r="G1338" s="144"/>
      <c r="H1338" s="144"/>
      <c r="I1338" s="144"/>
      <c r="J1338" s="144"/>
      <c r="K1338" s="144"/>
      <c r="L1338" s="144"/>
      <c r="M1338" s="144"/>
      <c r="N1338" s="144"/>
      <c r="O1338" s="144"/>
      <c r="P1338" s="144"/>
      <c r="Q1338" s="144"/>
      <c r="R1338" s="145"/>
    </row>
    <row r="1339" spans="1:18">
      <c r="A1339" s="131">
        <f t="shared" si="40"/>
        <v>0</v>
      </c>
      <c r="C1339" s="133">
        <f t="shared" si="41"/>
        <v>0</v>
      </c>
      <c r="D1339" s="143"/>
      <c r="E1339" s="144"/>
      <c r="F1339" s="144"/>
      <c r="G1339" s="144"/>
      <c r="H1339" s="144"/>
      <c r="I1339" s="144"/>
      <c r="J1339" s="144"/>
      <c r="K1339" s="144"/>
      <c r="L1339" s="144"/>
      <c r="M1339" s="144"/>
      <c r="N1339" s="144"/>
      <c r="O1339" s="144"/>
      <c r="P1339" s="144"/>
      <c r="Q1339" s="144"/>
      <c r="R1339" s="145"/>
    </row>
    <row r="1340" spans="1:18">
      <c r="A1340" s="131">
        <f t="shared" si="40"/>
        <v>0</v>
      </c>
      <c r="C1340" s="133">
        <f t="shared" si="41"/>
        <v>0</v>
      </c>
      <c r="D1340" s="143"/>
      <c r="E1340" s="144"/>
      <c r="F1340" s="144"/>
      <c r="G1340" s="144"/>
      <c r="H1340" s="144"/>
      <c r="I1340" s="144"/>
      <c r="J1340" s="144"/>
      <c r="K1340" s="144"/>
      <c r="L1340" s="144"/>
      <c r="M1340" s="144"/>
      <c r="N1340" s="144"/>
      <c r="O1340" s="144"/>
      <c r="P1340" s="144"/>
      <c r="Q1340" s="144"/>
      <c r="R1340" s="145"/>
    </row>
    <row r="1341" spans="1:18">
      <c r="A1341" s="131">
        <f t="shared" si="40"/>
        <v>0</v>
      </c>
      <c r="C1341" s="133">
        <f t="shared" si="41"/>
        <v>0</v>
      </c>
      <c r="D1341" s="143"/>
      <c r="E1341" s="144"/>
      <c r="F1341" s="144"/>
      <c r="G1341" s="144"/>
      <c r="H1341" s="144"/>
      <c r="I1341" s="144"/>
      <c r="J1341" s="144"/>
      <c r="K1341" s="144"/>
      <c r="L1341" s="144"/>
      <c r="M1341" s="144"/>
      <c r="N1341" s="144"/>
      <c r="O1341" s="144"/>
      <c r="P1341" s="144"/>
      <c r="Q1341" s="144"/>
      <c r="R1341" s="145"/>
    </row>
    <row r="1342" spans="1:18">
      <c r="A1342" s="131">
        <f t="shared" si="40"/>
        <v>0</v>
      </c>
      <c r="C1342" s="133">
        <f t="shared" si="41"/>
        <v>0</v>
      </c>
      <c r="D1342" s="143"/>
      <c r="E1342" s="144"/>
      <c r="F1342" s="144"/>
      <c r="G1342" s="144"/>
      <c r="H1342" s="144"/>
      <c r="I1342" s="144"/>
      <c r="J1342" s="144"/>
      <c r="K1342" s="144"/>
      <c r="L1342" s="144"/>
      <c r="M1342" s="144"/>
      <c r="N1342" s="144"/>
      <c r="O1342" s="144"/>
      <c r="P1342" s="144"/>
      <c r="Q1342" s="144"/>
      <c r="R1342" s="145"/>
    </row>
    <row r="1343" spans="1:18">
      <c r="A1343" s="131">
        <f t="shared" si="40"/>
        <v>0</v>
      </c>
      <c r="C1343" s="133">
        <f t="shared" si="41"/>
        <v>0</v>
      </c>
      <c r="D1343" s="143"/>
      <c r="E1343" s="144"/>
      <c r="F1343" s="144"/>
      <c r="G1343" s="144"/>
      <c r="H1343" s="144"/>
      <c r="I1343" s="144"/>
      <c r="J1343" s="144"/>
      <c r="K1343" s="144"/>
      <c r="L1343" s="144"/>
      <c r="M1343" s="144"/>
      <c r="N1343" s="144"/>
      <c r="O1343" s="144"/>
      <c r="P1343" s="144"/>
      <c r="Q1343" s="144"/>
      <c r="R1343" s="145"/>
    </row>
    <row r="1344" spans="1:18">
      <c r="A1344" s="131">
        <f t="shared" si="40"/>
        <v>0</v>
      </c>
      <c r="C1344" s="133">
        <f t="shared" si="41"/>
        <v>0</v>
      </c>
      <c r="D1344" s="143"/>
      <c r="E1344" s="144"/>
      <c r="F1344" s="144"/>
      <c r="G1344" s="144"/>
      <c r="H1344" s="144"/>
      <c r="I1344" s="144"/>
      <c r="J1344" s="144"/>
      <c r="K1344" s="144"/>
      <c r="L1344" s="144"/>
      <c r="M1344" s="144"/>
      <c r="N1344" s="144"/>
      <c r="O1344" s="144"/>
      <c r="P1344" s="144"/>
      <c r="Q1344" s="144"/>
      <c r="R1344" s="145"/>
    </row>
    <row r="1345" spans="1:18">
      <c r="A1345" s="131">
        <f t="shared" si="40"/>
        <v>0</v>
      </c>
      <c r="C1345" s="133">
        <f t="shared" si="41"/>
        <v>0</v>
      </c>
      <c r="D1345" s="143"/>
      <c r="E1345" s="144"/>
      <c r="F1345" s="144"/>
      <c r="G1345" s="144"/>
      <c r="H1345" s="144"/>
      <c r="I1345" s="144"/>
      <c r="J1345" s="144"/>
      <c r="K1345" s="144"/>
      <c r="L1345" s="144"/>
      <c r="M1345" s="144"/>
      <c r="N1345" s="144"/>
      <c r="O1345" s="144"/>
      <c r="P1345" s="144"/>
      <c r="Q1345" s="144"/>
      <c r="R1345" s="145"/>
    </row>
    <row r="1346" spans="1:18">
      <c r="A1346" s="131">
        <f t="shared" si="40"/>
        <v>0</v>
      </c>
      <c r="C1346" s="133">
        <f t="shared" si="41"/>
        <v>0</v>
      </c>
      <c r="D1346" s="143"/>
      <c r="E1346" s="144"/>
      <c r="F1346" s="144"/>
      <c r="G1346" s="144"/>
      <c r="H1346" s="144"/>
      <c r="I1346" s="144"/>
      <c r="J1346" s="144"/>
      <c r="K1346" s="144"/>
      <c r="L1346" s="144"/>
      <c r="M1346" s="144"/>
      <c r="N1346" s="144"/>
      <c r="O1346" s="144"/>
      <c r="P1346" s="144"/>
      <c r="Q1346" s="144"/>
      <c r="R1346" s="145"/>
    </row>
    <row r="1347" spans="1:18">
      <c r="A1347" s="131">
        <f t="shared" si="40"/>
        <v>0</v>
      </c>
      <c r="C1347" s="133">
        <f t="shared" si="41"/>
        <v>0</v>
      </c>
      <c r="D1347" s="143"/>
      <c r="E1347" s="144"/>
      <c r="F1347" s="144"/>
      <c r="G1347" s="144"/>
      <c r="H1347" s="144"/>
      <c r="I1347" s="144"/>
      <c r="J1347" s="144"/>
      <c r="K1347" s="144"/>
      <c r="L1347" s="144"/>
      <c r="M1347" s="144"/>
      <c r="N1347" s="144"/>
      <c r="O1347" s="144"/>
      <c r="P1347" s="144"/>
      <c r="Q1347" s="144"/>
      <c r="R1347" s="145"/>
    </row>
    <row r="1348" spans="1:18">
      <c r="A1348" s="131">
        <f t="shared" ref="A1348:A1411" si="42">F1348</f>
        <v>0</v>
      </c>
      <c r="C1348" s="133">
        <f t="shared" ref="C1348:C1411" si="43">D1348</f>
        <v>0</v>
      </c>
      <c r="D1348" s="143"/>
      <c r="E1348" s="144"/>
      <c r="F1348" s="144"/>
      <c r="G1348" s="144"/>
      <c r="H1348" s="144"/>
      <c r="I1348" s="144"/>
      <c r="J1348" s="144"/>
      <c r="K1348" s="144"/>
      <c r="L1348" s="144"/>
      <c r="M1348" s="144"/>
      <c r="N1348" s="144"/>
      <c r="O1348" s="144"/>
      <c r="P1348" s="144"/>
      <c r="Q1348" s="144"/>
      <c r="R1348" s="145"/>
    </row>
    <row r="1349" spans="1:18">
      <c r="A1349" s="131">
        <f t="shared" si="42"/>
        <v>0</v>
      </c>
      <c r="C1349" s="133">
        <f t="shared" si="43"/>
        <v>0</v>
      </c>
      <c r="D1349" s="143"/>
      <c r="E1349" s="144"/>
      <c r="F1349" s="144"/>
      <c r="G1349" s="144"/>
      <c r="H1349" s="144"/>
      <c r="I1349" s="144"/>
      <c r="J1349" s="144"/>
      <c r="K1349" s="144"/>
      <c r="L1349" s="144"/>
      <c r="M1349" s="144"/>
      <c r="N1349" s="144"/>
      <c r="O1349" s="144"/>
      <c r="P1349" s="144"/>
      <c r="Q1349" s="144"/>
      <c r="R1349" s="145"/>
    </row>
    <row r="1350" spans="1:18">
      <c r="A1350" s="131">
        <f t="shared" si="42"/>
        <v>0</v>
      </c>
      <c r="C1350" s="133">
        <f t="shared" si="43"/>
        <v>0</v>
      </c>
      <c r="D1350" s="143"/>
      <c r="E1350" s="144"/>
      <c r="F1350" s="144"/>
      <c r="G1350" s="144"/>
      <c r="H1350" s="144"/>
      <c r="I1350" s="144"/>
      <c r="J1350" s="144"/>
      <c r="K1350" s="144"/>
      <c r="L1350" s="144"/>
      <c r="M1350" s="144"/>
      <c r="N1350" s="144"/>
      <c r="O1350" s="144"/>
      <c r="P1350" s="144"/>
      <c r="Q1350" s="144"/>
      <c r="R1350" s="145"/>
    </row>
    <row r="1351" spans="1:18">
      <c r="A1351" s="131">
        <f t="shared" si="42"/>
        <v>0</v>
      </c>
      <c r="C1351" s="133">
        <f t="shared" si="43"/>
        <v>0</v>
      </c>
      <c r="D1351" s="143"/>
      <c r="E1351" s="144"/>
      <c r="F1351" s="144"/>
      <c r="G1351" s="144"/>
      <c r="H1351" s="144"/>
      <c r="I1351" s="144"/>
      <c r="J1351" s="144"/>
      <c r="K1351" s="144"/>
      <c r="L1351" s="144"/>
      <c r="M1351" s="144"/>
      <c r="N1351" s="144"/>
      <c r="O1351" s="144"/>
      <c r="P1351" s="144"/>
      <c r="Q1351" s="144"/>
      <c r="R1351" s="145"/>
    </row>
    <row r="1352" spans="1:18">
      <c r="A1352" s="131">
        <f t="shared" si="42"/>
        <v>0</v>
      </c>
      <c r="C1352" s="133">
        <f t="shared" si="43"/>
        <v>0</v>
      </c>
      <c r="D1352" s="143"/>
      <c r="E1352" s="144"/>
      <c r="F1352" s="144"/>
      <c r="G1352" s="144"/>
      <c r="H1352" s="144"/>
      <c r="I1352" s="144"/>
      <c r="J1352" s="144"/>
      <c r="K1352" s="144"/>
      <c r="L1352" s="144"/>
      <c r="M1352" s="144"/>
      <c r="N1352" s="144"/>
      <c r="O1352" s="144"/>
      <c r="P1352" s="144"/>
      <c r="Q1352" s="144"/>
      <c r="R1352" s="145"/>
    </row>
    <row r="1353" spans="1:18">
      <c r="A1353" s="131">
        <f t="shared" si="42"/>
        <v>0</v>
      </c>
      <c r="C1353" s="133">
        <f t="shared" si="43"/>
        <v>0</v>
      </c>
      <c r="D1353" s="143"/>
      <c r="E1353" s="144"/>
      <c r="F1353" s="144"/>
      <c r="G1353" s="144"/>
      <c r="H1353" s="144"/>
      <c r="I1353" s="144"/>
      <c r="J1353" s="144"/>
      <c r="K1353" s="144"/>
      <c r="L1353" s="144"/>
      <c r="M1353" s="144"/>
      <c r="N1353" s="144"/>
      <c r="O1353" s="144"/>
      <c r="P1353" s="144"/>
      <c r="Q1353" s="144"/>
      <c r="R1353" s="145"/>
    </row>
    <row r="1354" spans="1:18">
      <c r="A1354" s="131">
        <f t="shared" si="42"/>
        <v>0</v>
      </c>
      <c r="C1354" s="133">
        <f t="shared" si="43"/>
        <v>0</v>
      </c>
      <c r="D1354" s="143"/>
      <c r="E1354" s="144"/>
      <c r="F1354" s="144"/>
      <c r="G1354" s="144"/>
      <c r="H1354" s="144"/>
      <c r="I1354" s="144"/>
      <c r="J1354" s="144"/>
      <c r="K1354" s="144"/>
      <c r="L1354" s="144"/>
      <c r="M1354" s="144"/>
      <c r="N1354" s="144"/>
      <c r="O1354" s="144"/>
      <c r="P1354" s="144"/>
      <c r="Q1354" s="144"/>
      <c r="R1354" s="145"/>
    </row>
    <row r="1355" spans="1:18">
      <c r="A1355" s="131">
        <f t="shared" si="42"/>
        <v>0</v>
      </c>
      <c r="C1355" s="133">
        <f t="shared" si="43"/>
        <v>0</v>
      </c>
      <c r="D1355" s="143"/>
      <c r="E1355" s="144"/>
      <c r="F1355" s="144"/>
      <c r="G1355" s="144"/>
      <c r="H1355" s="144"/>
      <c r="I1355" s="144"/>
      <c r="J1355" s="144"/>
      <c r="K1355" s="144"/>
      <c r="L1355" s="144"/>
      <c r="M1355" s="144"/>
      <c r="N1355" s="144"/>
      <c r="O1355" s="144"/>
      <c r="P1355" s="144"/>
      <c r="Q1355" s="144"/>
      <c r="R1355" s="145"/>
    </row>
    <row r="1356" spans="1:18">
      <c r="A1356" s="131">
        <f t="shared" si="42"/>
        <v>0</v>
      </c>
      <c r="C1356" s="133">
        <f t="shared" si="43"/>
        <v>0</v>
      </c>
      <c r="D1356" s="143"/>
      <c r="E1356" s="144"/>
      <c r="F1356" s="144"/>
      <c r="G1356" s="144"/>
      <c r="H1356" s="144"/>
      <c r="I1356" s="144"/>
      <c r="J1356" s="144"/>
      <c r="K1356" s="144"/>
      <c r="L1356" s="144"/>
      <c r="M1356" s="144"/>
      <c r="N1356" s="144"/>
      <c r="O1356" s="144"/>
      <c r="P1356" s="144"/>
      <c r="Q1356" s="144"/>
      <c r="R1356" s="145"/>
    </row>
    <row r="1357" spans="1:18">
      <c r="A1357" s="131">
        <f t="shared" si="42"/>
        <v>0</v>
      </c>
      <c r="C1357" s="133">
        <f t="shared" si="43"/>
        <v>0</v>
      </c>
      <c r="D1357" s="143"/>
      <c r="E1357" s="144"/>
      <c r="F1357" s="144"/>
      <c r="G1357" s="144"/>
      <c r="H1357" s="144"/>
      <c r="I1357" s="144"/>
      <c r="J1357" s="144"/>
      <c r="K1357" s="144"/>
      <c r="L1357" s="144"/>
      <c r="M1357" s="144"/>
      <c r="N1357" s="144"/>
      <c r="O1357" s="144"/>
      <c r="P1357" s="144"/>
      <c r="Q1357" s="144"/>
      <c r="R1357" s="145"/>
    </row>
    <row r="1358" spans="1:18">
      <c r="A1358" s="131">
        <f t="shared" si="42"/>
        <v>0</v>
      </c>
      <c r="C1358" s="133">
        <f t="shared" si="43"/>
        <v>0</v>
      </c>
      <c r="D1358" s="143"/>
      <c r="E1358" s="144"/>
      <c r="F1358" s="144"/>
      <c r="G1358" s="144"/>
      <c r="H1358" s="144"/>
      <c r="I1358" s="144"/>
      <c r="J1358" s="144"/>
      <c r="K1358" s="144"/>
      <c r="L1358" s="144"/>
      <c r="M1358" s="144"/>
      <c r="N1358" s="144"/>
      <c r="O1358" s="144"/>
      <c r="P1358" s="144"/>
      <c r="Q1358" s="144"/>
      <c r="R1358" s="145"/>
    </row>
    <row r="1359" spans="1:18">
      <c r="A1359" s="131">
        <f t="shared" si="42"/>
        <v>0</v>
      </c>
      <c r="C1359" s="133">
        <f t="shared" si="43"/>
        <v>0</v>
      </c>
      <c r="D1359" s="143"/>
      <c r="E1359" s="144"/>
      <c r="F1359" s="144"/>
      <c r="G1359" s="144"/>
      <c r="H1359" s="144"/>
      <c r="I1359" s="144"/>
      <c r="J1359" s="144"/>
      <c r="K1359" s="144"/>
      <c r="L1359" s="144"/>
      <c r="M1359" s="144"/>
      <c r="N1359" s="144"/>
      <c r="O1359" s="144"/>
      <c r="P1359" s="144"/>
      <c r="Q1359" s="144"/>
      <c r="R1359" s="145"/>
    </row>
    <row r="1360" spans="1:18">
      <c r="A1360" s="131">
        <f t="shared" si="42"/>
        <v>0</v>
      </c>
      <c r="C1360" s="133">
        <f t="shared" si="43"/>
        <v>0</v>
      </c>
      <c r="D1360" s="143"/>
      <c r="E1360" s="144"/>
      <c r="F1360" s="144"/>
      <c r="G1360" s="144"/>
      <c r="H1360" s="144"/>
      <c r="I1360" s="144"/>
      <c r="J1360" s="144"/>
      <c r="K1360" s="144"/>
      <c r="L1360" s="144"/>
      <c r="M1360" s="144"/>
      <c r="N1360" s="144"/>
      <c r="O1360" s="144"/>
      <c r="P1360" s="144"/>
      <c r="Q1360" s="144"/>
      <c r="R1360" s="145"/>
    </row>
    <row r="1361" spans="1:18">
      <c r="A1361" s="131">
        <f t="shared" si="42"/>
        <v>0</v>
      </c>
      <c r="C1361" s="133">
        <f t="shared" si="43"/>
        <v>0</v>
      </c>
      <c r="D1361" s="143"/>
      <c r="E1361" s="144"/>
      <c r="F1361" s="144"/>
      <c r="G1361" s="144"/>
      <c r="H1361" s="144"/>
      <c r="I1361" s="144"/>
      <c r="J1361" s="144"/>
      <c r="K1361" s="144"/>
      <c r="L1361" s="144"/>
      <c r="M1361" s="144"/>
      <c r="N1361" s="144"/>
      <c r="O1361" s="144"/>
      <c r="P1361" s="144"/>
      <c r="Q1361" s="144"/>
      <c r="R1361" s="145"/>
    </row>
    <row r="1362" spans="1:18">
      <c r="A1362" s="131">
        <f t="shared" si="42"/>
        <v>0</v>
      </c>
      <c r="C1362" s="133">
        <f t="shared" si="43"/>
        <v>0</v>
      </c>
      <c r="D1362" s="143"/>
      <c r="E1362" s="144"/>
      <c r="F1362" s="144"/>
      <c r="G1362" s="144"/>
      <c r="H1362" s="144"/>
      <c r="I1362" s="144"/>
      <c r="J1362" s="144"/>
      <c r="K1362" s="144"/>
      <c r="L1362" s="144"/>
      <c r="M1362" s="144"/>
      <c r="N1362" s="144"/>
      <c r="O1362" s="144"/>
      <c r="P1362" s="144"/>
      <c r="Q1362" s="144"/>
      <c r="R1362" s="145"/>
    </row>
    <row r="1363" spans="1:18">
      <c r="A1363" s="131">
        <f t="shared" si="42"/>
        <v>0</v>
      </c>
      <c r="C1363" s="133">
        <f t="shared" si="43"/>
        <v>0</v>
      </c>
      <c r="D1363" s="143"/>
      <c r="E1363" s="144"/>
      <c r="F1363" s="144"/>
      <c r="G1363" s="144"/>
      <c r="H1363" s="144"/>
      <c r="I1363" s="144"/>
      <c r="J1363" s="144"/>
      <c r="K1363" s="144"/>
      <c r="L1363" s="144"/>
      <c r="M1363" s="144"/>
      <c r="N1363" s="144"/>
      <c r="O1363" s="144"/>
      <c r="P1363" s="144"/>
      <c r="Q1363" s="144"/>
      <c r="R1363" s="145"/>
    </row>
    <row r="1364" spans="1:18">
      <c r="A1364" s="131">
        <f t="shared" si="42"/>
        <v>0</v>
      </c>
      <c r="C1364" s="133">
        <f t="shared" si="43"/>
        <v>0</v>
      </c>
      <c r="D1364" s="143"/>
      <c r="E1364" s="144"/>
      <c r="F1364" s="144"/>
      <c r="G1364" s="144"/>
      <c r="H1364" s="144"/>
      <c r="I1364" s="144"/>
      <c r="J1364" s="144"/>
      <c r="K1364" s="144"/>
      <c r="L1364" s="144"/>
      <c r="M1364" s="144"/>
      <c r="N1364" s="144"/>
      <c r="O1364" s="144"/>
      <c r="P1364" s="144"/>
      <c r="Q1364" s="144"/>
      <c r="R1364" s="145"/>
    </row>
    <row r="1365" spans="1:18">
      <c r="A1365" s="131">
        <f t="shared" si="42"/>
        <v>0</v>
      </c>
      <c r="C1365" s="133">
        <f t="shared" si="43"/>
        <v>0</v>
      </c>
      <c r="D1365" s="143"/>
      <c r="E1365" s="144"/>
      <c r="F1365" s="144"/>
      <c r="G1365" s="144"/>
      <c r="H1365" s="144"/>
      <c r="I1365" s="144"/>
      <c r="J1365" s="144"/>
      <c r="K1365" s="144"/>
      <c r="L1365" s="144"/>
      <c r="M1365" s="144"/>
      <c r="N1365" s="144"/>
      <c r="O1365" s="144"/>
      <c r="P1365" s="144"/>
      <c r="Q1365" s="144"/>
      <c r="R1365" s="145"/>
    </row>
    <row r="1366" spans="1:18">
      <c r="A1366" s="131">
        <f t="shared" si="42"/>
        <v>0</v>
      </c>
      <c r="C1366" s="133">
        <f t="shared" si="43"/>
        <v>0</v>
      </c>
      <c r="D1366" s="143"/>
      <c r="E1366" s="144"/>
      <c r="F1366" s="144"/>
      <c r="G1366" s="144"/>
      <c r="H1366" s="144"/>
      <c r="I1366" s="144"/>
      <c r="J1366" s="144"/>
      <c r="K1366" s="144"/>
      <c r="L1366" s="144"/>
      <c r="M1366" s="144"/>
      <c r="N1366" s="144"/>
      <c r="O1366" s="144"/>
      <c r="P1366" s="144"/>
      <c r="Q1366" s="144"/>
      <c r="R1366" s="145"/>
    </row>
    <row r="1367" spans="1:18">
      <c r="A1367" s="131">
        <f t="shared" si="42"/>
        <v>0</v>
      </c>
      <c r="C1367" s="133">
        <f t="shared" si="43"/>
        <v>0</v>
      </c>
      <c r="D1367" s="143"/>
      <c r="E1367" s="144"/>
      <c r="F1367" s="144"/>
      <c r="G1367" s="144"/>
      <c r="H1367" s="144"/>
      <c r="I1367" s="144"/>
      <c r="J1367" s="144"/>
      <c r="K1367" s="144"/>
      <c r="L1367" s="144"/>
      <c r="M1367" s="144"/>
      <c r="N1367" s="144"/>
      <c r="O1367" s="144"/>
      <c r="P1367" s="144"/>
      <c r="Q1367" s="144"/>
      <c r="R1367" s="145"/>
    </row>
    <row r="1368" spans="1:18">
      <c r="A1368" s="131">
        <f t="shared" si="42"/>
        <v>0</v>
      </c>
      <c r="C1368" s="133">
        <f t="shared" si="43"/>
        <v>0</v>
      </c>
      <c r="D1368" s="143"/>
      <c r="E1368" s="144"/>
      <c r="F1368" s="144"/>
      <c r="G1368" s="144"/>
      <c r="H1368" s="144"/>
      <c r="I1368" s="144"/>
      <c r="J1368" s="144"/>
      <c r="K1368" s="144"/>
      <c r="L1368" s="144"/>
      <c r="M1368" s="144"/>
      <c r="N1368" s="144"/>
      <c r="O1368" s="144"/>
      <c r="P1368" s="144"/>
      <c r="Q1368" s="144"/>
      <c r="R1368" s="145"/>
    </row>
    <row r="1369" spans="1:18">
      <c r="A1369" s="131">
        <f t="shared" si="42"/>
        <v>0</v>
      </c>
      <c r="C1369" s="133">
        <f t="shared" si="43"/>
        <v>0</v>
      </c>
      <c r="D1369" s="143"/>
      <c r="E1369" s="144"/>
      <c r="F1369" s="144"/>
      <c r="G1369" s="144"/>
      <c r="H1369" s="144"/>
      <c r="I1369" s="144"/>
      <c r="J1369" s="144"/>
      <c r="K1369" s="144"/>
      <c r="L1369" s="144"/>
      <c r="M1369" s="144"/>
      <c r="N1369" s="144"/>
      <c r="O1369" s="144"/>
      <c r="P1369" s="144"/>
      <c r="Q1369" s="144"/>
      <c r="R1369" s="145"/>
    </row>
    <row r="1370" spans="1:18">
      <c r="A1370" s="131">
        <f t="shared" si="42"/>
        <v>0</v>
      </c>
      <c r="C1370" s="133">
        <f t="shared" si="43"/>
        <v>0</v>
      </c>
      <c r="D1370" s="143"/>
      <c r="E1370" s="144"/>
      <c r="F1370" s="144"/>
      <c r="G1370" s="144"/>
      <c r="H1370" s="144"/>
      <c r="I1370" s="144"/>
      <c r="J1370" s="144"/>
      <c r="K1370" s="144"/>
      <c r="L1370" s="144"/>
      <c r="M1370" s="144"/>
      <c r="N1370" s="144"/>
      <c r="O1370" s="144"/>
      <c r="P1370" s="144"/>
      <c r="Q1370" s="144"/>
      <c r="R1370" s="145"/>
    </row>
    <row r="1371" spans="1:18">
      <c r="A1371" s="131">
        <f t="shared" si="42"/>
        <v>0</v>
      </c>
      <c r="C1371" s="133">
        <f t="shared" si="43"/>
        <v>0</v>
      </c>
      <c r="D1371" s="143"/>
      <c r="E1371" s="144"/>
      <c r="F1371" s="144"/>
      <c r="G1371" s="144"/>
      <c r="H1371" s="144"/>
      <c r="I1371" s="144"/>
      <c r="J1371" s="144"/>
      <c r="K1371" s="144"/>
      <c r="L1371" s="144"/>
      <c r="M1371" s="144"/>
      <c r="N1371" s="144"/>
      <c r="O1371" s="144"/>
      <c r="P1371" s="144"/>
      <c r="Q1371" s="144"/>
      <c r="R1371" s="145"/>
    </row>
    <row r="1372" spans="1:18">
      <c r="A1372" s="131">
        <f t="shared" si="42"/>
        <v>0</v>
      </c>
      <c r="C1372" s="133">
        <f t="shared" si="43"/>
        <v>0</v>
      </c>
      <c r="D1372" s="143"/>
      <c r="E1372" s="144"/>
      <c r="F1372" s="144"/>
      <c r="G1372" s="144"/>
      <c r="H1372" s="144"/>
      <c r="I1372" s="144"/>
      <c r="J1372" s="144"/>
      <c r="K1372" s="144"/>
      <c r="L1372" s="144"/>
      <c r="M1372" s="144"/>
      <c r="N1372" s="144"/>
      <c r="O1372" s="144"/>
      <c r="P1372" s="144"/>
      <c r="Q1372" s="144"/>
      <c r="R1372" s="145"/>
    </row>
    <row r="1373" spans="1:18">
      <c r="A1373" s="131">
        <f t="shared" si="42"/>
        <v>0</v>
      </c>
      <c r="C1373" s="133">
        <f t="shared" si="43"/>
        <v>0</v>
      </c>
      <c r="D1373" s="143"/>
      <c r="E1373" s="144"/>
      <c r="F1373" s="144"/>
      <c r="G1373" s="144"/>
      <c r="H1373" s="144"/>
      <c r="I1373" s="144"/>
      <c r="J1373" s="144"/>
      <c r="K1373" s="144"/>
      <c r="L1373" s="144"/>
      <c r="M1373" s="144"/>
      <c r="N1373" s="144"/>
      <c r="O1373" s="144"/>
      <c r="P1373" s="144"/>
      <c r="Q1373" s="144"/>
      <c r="R1373" s="145"/>
    </row>
    <row r="1374" spans="1:18">
      <c r="A1374" s="131">
        <f t="shared" si="42"/>
        <v>0</v>
      </c>
      <c r="C1374" s="133">
        <f t="shared" si="43"/>
        <v>0</v>
      </c>
      <c r="D1374" s="143"/>
      <c r="E1374" s="144"/>
      <c r="F1374" s="144"/>
      <c r="G1374" s="144"/>
      <c r="H1374" s="144"/>
      <c r="I1374" s="144"/>
      <c r="J1374" s="144"/>
      <c r="K1374" s="144"/>
      <c r="L1374" s="144"/>
      <c r="M1374" s="144"/>
      <c r="N1374" s="144"/>
      <c r="O1374" s="144"/>
      <c r="P1374" s="144"/>
      <c r="Q1374" s="144"/>
      <c r="R1374" s="145"/>
    </row>
    <row r="1375" spans="1:18">
      <c r="A1375" s="131">
        <f t="shared" si="42"/>
        <v>0</v>
      </c>
      <c r="C1375" s="133">
        <f t="shared" si="43"/>
        <v>0</v>
      </c>
      <c r="D1375" s="143"/>
      <c r="E1375" s="144"/>
      <c r="F1375" s="144"/>
      <c r="G1375" s="144"/>
      <c r="H1375" s="144"/>
      <c r="I1375" s="144"/>
      <c r="J1375" s="144"/>
      <c r="K1375" s="144"/>
      <c r="L1375" s="144"/>
      <c r="M1375" s="144"/>
      <c r="N1375" s="144"/>
      <c r="O1375" s="144"/>
      <c r="P1375" s="144"/>
      <c r="Q1375" s="144"/>
      <c r="R1375" s="145"/>
    </row>
    <row r="1376" spans="1:18">
      <c r="A1376" s="131">
        <f t="shared" si="42"/>
        <v>0</v>
      </c>
      <c r="C1376" s="133">
        <f t="shared" si="43"/>
        <v>0</v>
      </c>
      <c r="D1376" s="143"/>
      <c r="E1376" s="144"/>
      <c r="F1376" s="144"/>
      <c r="G1376" s="144"/>
      <c r="H1376" s="144"/>
      <c r="I1376" s="144"/>
      <c r="J1376" s="144"/>
      <c r="K1376" s="144"/>
      <c r="L1376" s="144"/>
      <c r="M1376" s="144"/>
      <c r="N1376" s="144"/>
      <c r="O1376" s="144"/>
      <c r="P1376" s="144"/>
      <c r="Q1376" s="144"/>
      <c r="R1376" s="145"/>
    </row>
    <row r="1377" spans="1:18">
      <c r="A1377" s="131">
        <f t="shared" si="42"/>
        <v>0</v>
      </c>
      <c r="C1377" s="133">
        <f t="shared" si="43"/>
        <v>0</v>
      </c>
      <c r="D1377" s="143"/>
      <c r="E1377" s="144"/>
      <c r="F1377" s="144"/>
      <c r="G1377" s="144"/>
      <c r="H1377" s="144"/>
      <c r="I1377" s="144"/>
      <c r="J1377" s="144"/>
      <c r="K1377" s="144"/>
      <c r="L1377" s="144"/>
      <c r="M1377" s="144"/>
      <c r="N1377" s="144"/>
      <c r="O1377" s="144"/>
      <c r="P1377" s="144"/>
      <c r="Q1377" s="144"/>
      <c r="R1377" s="145"/>
    </row>
    <row r="1378" spans="1:18">
      <c r="A1378" s="131">
        <f t="shared" si="42"/>
        <v>0</v>
      </c>
      <c r="C1378" s="133">
        <f t="shared" si="43"/>
        <v>0</v>
      </c>
      <c r="D1378" s="143"/>
      <c r="E1378" s="144"/>
      <c r="F1378" s="144"/>
      <c r="G1378" s="144"/>
      <c r="H1378" s="144"/>
      <c r="I1378" s="144"/>
      <c r="J1378" s="144"/>
      <c r="K1378" s="144"/>
      <c r="L1378" s="144"/>
      <c r="M1378" s="144"/>
      <c r="N1378" s="144"/>
      <c r="O1378" s="144"/>
      <c r="P1378" s="144"/>
      <c r="Q1378" s="144"/>
      <c r="R1378" s="145"/>
    </row>
    <row r="1379" spans="1:18">
      <c r="A1379" s="131">
        <f t="shared" si="42"/>
        <v>0</v>
      </c>
      <c r="C1379" s="133">
        <f t="shared" si="43"/>
        <v>0</v>
      </c>
      <c r="D1379" s="143"/>
      <c r="E1379" s="144"/>
      <c r="F1379" s="144"/>
      <c r="G1379" s="144"/>
      <c r="H1379" s="144"/>
      <c r="I1379" s="144"/>
      <c r="J1379" s="144"/>
      <c r="K1379" s="144"/>
      <c r="L1379" s="144"/>
      <c r="M1379" s="144"/>
      <c r="N1379" s="144"/>
      <c r="O1379" s="144"/>
      <c r="P1379" s="144"/>
      <c r="Q1379" s="144"/>
      <c r="R1379" s="145"/>
    </row>
    <row r="1380" spans="1:18">
      <c r="A1380" s="131">
        <f t="shared" si="42"/>
        <v>0</v>
      </c>
      <c r="C1380" s="133">
        <f t="shared" si="43"/>
        <v>0</v>
      </c>
      <c r="D1380" s="143"/>
      <c r="E1380" s="144"/>
      <c r="F1380" s="144"/>
      <c r="G1380" s="144"/>
      <c r="H1380" s="144"/>
      <c r="I1380" s="144"/>
      <c r="J1380" s="144"/>
      <c r="K1380" s="144"/>
      <c r="L1380" s="144"/>
      <c r="M1380" s="144"/>
      <c r="N1380" s="144"/>
      <c r="O1380" s="144"/>
      <c r="P1380" s="144"/>
      <c r="Q1380" s="144"/>
      <c r="R1380" s="145"/>
    </row>
    <row r="1381" spans="1:18">
      <c r="A1381" s="131">
        <f t="shared" si="42"/>
        <v>0</v>
      </c>
      <c r="C1381" s="133">
        <f t="shared" si="43"/>
        <v>0</v>
      </c>
      <c r="D1381" s="143"/>
      <c r="E1381" s="144"/>
      <c r="F1381" s="144"/>
      <c r="G1381" s="144"/>
      <c r="H1381" s="144"/>
      <c r="I1381" s="144"/>
      <c r="J1381" s="144"/>
      <c r="K1381" s="144"/>
      <c r="L1381" s="144"/>
      <c r="M1381" s="144"/>
      <c r="N1381" s="144"/>
      <c r="O1381" s="144"/>
      <c r="P1381" s="144"/>
      <c r="Q1381" s="144"/>
      <c r="R1381" s="145"/>
    </row>
    <row r="1382" spans="1:18">
      <c r="A1382" s="131">
        <f t="shared" si="42"/>
        <v>0</v>
      </c>
      <c r="C1382" s="133">
        <f t="shared" si="43"/>
        <v>0</v>
      </c>
      <c r="D1382" s="143"/>
      <c r="E1382" s="144"/>
      <c r="F1382" s="144"/>
      <c r="G1382" s="144"/>
      <c r="H1382" s="144"/>
      <c r="I1382" s="144"/>
      <c r="J1382" s="144"/>
      <c r="K1382" s="144"/>
      <c r="L1382" s="144"/>
      <c r="M1382" s="144"/>
      <c r="N1382" s="144"/>
      <c r="O1382" s="144"/>
      <c r="P1382" s="144"/>
      <c r="Q1382" s="144"/>
      <c r="R1382" s="145"/>
    </row>
    <row r="1383" spans="1:18">
      <c r="A1383" s="131">
        <f t="shared" si="42"/>
        <v>0</v>
      </c>
      <c r="C1383" s="133">
        <f t="shared" si="43"/>
        <v>0</v>
      </c>
      <c r="D1383" s="143"/>
      <c r="E1383" s="144"/>
      <c r="F1383" s="144"/>
      <c r="G1383" s="144"/>
      <c r="H1383" s="144"/>
      <c r="I1383" s="144"/>
      <c r="J1383" s="144"/>
      <c r="K1383" s="144"/>
      <c r="L1383" s="144"/>
      <c r="M1383" s="144"/>
      <c r="N1383" s="144"/>
      <c r="O1383" s="144"/>
      <c r="P1383" s="144"/>
      <c r="Q1383" s="144"/>
      <c r="R1383" s="145"/>
    </row>
    <row r="1384" spans="1:18">
      <c r="A1384" s="131">
        <f t="shared" si="42"/>
        <v>0</v>
      </c>
      <c r="C1384" s="133">
        <f t="shared" si="43"/>
        <v>0</v>
      </c>
      <c r="D1384" s="143"/>
      <c r="E1384" s="144"/>
      <c r="F1384" s="144"/>
      <c r="G1384" s="144"/>
      <c r="H1384" s="144"/>
      <c r="I1384" s="144"/>
      <c r="J1384" s="144"/>
      <c r="K1384" s="144"/>
      <c r="L1384" s="144"/>
      <c r="M1384" s="144"/>
      <c r="N1384" s="144"/>
      <c r="O1384" s="144"/>
      <c r="P1384" s="144"/>
      <c r="Q1384" s="144"/>
      <c r="R1384" s="145"/>
    </row>
    <row r="1385" spans="1:18">
      <c r="A1385" s="131">
        <f t="shared" si="42"/>
        <v>0</v>
      </c>
      <c r="C1385" s="133">
        <f t="shared" si="43"/>
        <v>0</v>
      </c>
      <c r="D1385" s="143"/>
      <c r="E1385" s="144"/>
      <c r="F1385" s="144"/>
      <c r="G1385" s="144"/>
      <c r="H1385" s="144"/>
      <c r="I1385" s="144"/>
      <c r="J1385" s="144"/>
      <c r="K1385" s="144"/>
      <c r="L1385" s="144"/>
      <c r="M1385" s="144"/>
      <c r="N1385" s="144"/>
      <c r="O1385" s="144"/>
      <c r="P1385" s="144"/>
      <c r="Q1385" s="144"/>
      <c r="R1385" s="145"/>
    </row>
    <row r="1386" spans="1:18">
      <c r="A1386" s="131">
        <f t="shared" si="42"/>
        <v>0</v>
      </c>
      <c r="C1386" s="133">
        <f t="shared" si="43"/>
        <v>0</v>
      </c>
      <c r="D1386" s="143"/>
      <c r="E1386" s="144"/>
      <c r="F1386" s="144"/>
      <c r="G1386" s="144"/>
      <c r="H1386" s="144"/>
      <c r="I1386" s="144"/>
      <c r="J1386" s="144"/>
      <c r="K1386" s="144"/>
      <c r="L1386" s="144"/>
      <c r="M1386" s="144"/>
      <c r="N1386" s="144"/>
      <c r="O1386" s="144"/>
      <c r="P1386" s="144"/>
      <c r="Q1386" s="144"/>
      <c r="R1386" s="145"/>
    </row>
    <row r="1387" spans="1:18">
      <c r="A1387" s="131">
        <f t="shared" si="42"/>
        <v>0</v>
      </c>
      <c r="C1387" s="133">
        <f t="shared" si="43"/>
        <v>0</v>
      </c>
      <c r="D1387" s="143"/>
      <c r="E1387" s="144"/>
      <c r="F1387" s="144"/>
      <c r="G1387" s="144"/>
      <c r="H1387" s="144"/>
      <c r="I1387" s="144"/>
      <c r="J1387" s="144"/>
      <c r="K1387" s="144"/>
      <c r="L1387" s="144"/>
      <c r="M1387" s="144"/>
      <c r="N1387" s="144"/>
      <c r="O1387" s="144"/>
      <c r="P1387" s="144"/>
      <c r="Q1387" s="144"/>
      <c r="R1387" s="145"/>
    </row>
    <row r="1388" spans="1:18">
      <c r="A1388" s="131">
        <f t="shared" si="42"/>
        <v>0</v>
      </c>
      <c r="C1388" s="133">
        <f t="shared" si="43"/>
        <v>0</v>
      </c>
      <c r="D1388" s="143"/>
      <c r="E1388" s="144"/>
      <c r="F1388" s="144"/>
      <c r="G1388" s="144"/>
      <c r="H1388" s="144"/>
      <c r="I1388" s="144"/>
      <c r="J1388" s="144"/>
      <c r="K1388" s="144"/>
      <c r="L1388" s="144"/>
      <c r="M1388" s="144"/>
      <c r="N1388" s="144"/>
      <c r="O1388" s="144"/>
      <c r="P1388" s="144"/>
      <c r="Q1388" s="144"/>
      <c r="R1388" s="145"/>
    </row>
    <row r="1389" spans="1:18">
      <c r="A1389" s="131">
        <f t="shared" si="42"/>
        <v>0</v>
      </c>
      <c r="C1389" s="133">
        <f t="shared" si="43"/>
        <v>0</v>
      </c>
      <c r="D1389" s="143"/>
      <c r="E1389" s="144"/>
      <c r="F1389" s="144"/>
      <c r="G1389" s="144"/>
      <c r="H1389" s="144"/>
      <c r="I1389" s="144"/>
      <c r="J1389" s="144"/>
      <c r="K1389" s="144"/>
      <c r="L1389" s="144"/>
      <c r="M1389" s="144"/>
      <c r="N1389" s="144"/>
      <c r="O1389" s="144"/>
      <c r="P1389" s="144"/>
      <c r="Q1389" s="144"/>
      <c r="R1389" s="145"/>
    </row>
    <row r="1390" spans="1:18">
      <c r="A1390" s="131">
        <f t="shared" si="42"/>
        <v>0</v>
      </c>
      <c r="C1390" s="133">
        <f t="shared" si="43"/>
        <v>0</v>
      </c>
      <c r="D1390" s="143"/>
      <c r="E1390" s="144"/>
      <c r="F1390" s="144"/>
      <c r="G1390" s="144"/>
      <c r="H1390" s="144"/>
      <c r="I1390" s="144"/>
      <c r="J1390" s="144"/>
      <c r="K1390" s="144"/>
      <c r="L1390" s="144"/>
      <c r="M1390" s="144"/>
      <c r="N1390" s="144"/>
      <c r="O1390" s="144"/>
      <c r="P1390" s="144"/>
      <c r="Q1390" s="144"/>
      <c r="R1390" s="145"/>
    </row>
    <row r="1391" spans="1:18">
      <c r="A1391" s="131">
        <f t="shared" si="42"/>
        <v>0</v>
      </c>
      <c r="C1391" s="133">
        <f t="shared" si="43"/>
        <v>0</v>
      </c>
      <c r="D1391" s="143"/>
      <c r="E1391" s="144"/>
      <c r="F1391" s="144"/>
      <c r="G1391" s="144"/>
      <c r="H1391" s="144"/>
      <c r="I1391" s="144"/>
      <c r="J1391" s="144"/>
      <c r="K1391" s="144"/>
      <c r="L1391" s="144"/>
      <c r="M1391" s="144"/>
      <c r="N1391" s="144"/>
      <c r="O1391" s="144"/>
      <c r="P1391" s="144"/>
      <c r="Q1391" s="144"/>
      <c r="R1391" s="145"/>
    </row>
    <row r="1392" spans="1:18">
      <c r="A1392" s="131">
        <f t="shared" si="42"/>
        <v>0</v>
      </c>
      <c r="C1392" s="133">
        <f t="shared" si="43"/>
        <v>0</v>
      </c>
      <c r="D1392" s="143"/>
      <c r="E1392" s="144"/>
      <c r="F1392" s="144"/>
      <c r="G1392" s="144"/>
      <c r="H1392" s="144"/>
      <c r="I1392" s="144"/>
      <c r="J1392" s="144"/>
      <c r="K1392" s="144"/>
      <c r="L1392" s="144"/>
      <c r="M1392" s="144"/>
      <c r="N1392" s="144"/>
      <c r="O1392" s="144"/>
      <c r="P1392" s="144"/>
      <c r="Q1392" s="144"/>
      <c r="R1392" s="145"/>
    </row>
    <row r="1393" spans="1:18">
      <c r="A1393" s="131">
        <f t="shared" si="42"/>
        <v>0</v>
      </c>
      <c r="C1393" s="133">
        <f t="shared" si="43"/>
        <v>0</v>
      </c>
      <c r="D1393" s="143"/>
      <c r="E1393" s="144"/>
      <c r="F1393" s="144"/>
      <c r="G1393" s="144"/>
      <c r="H1393" s="144"/>
      <c r="I1393" s="144"/>
      <c r="J1393" s="144"/>
      <c r="K1393" s="144"/>
      <c r="L1393" s="144"/>
      <c r="M1393" s="144"/>
      <c r="N1393" s="144"/>
      <c r="O1393" s="144"/>
      <c r="P1393" s="144"/>
      <c r="Q1393" s="144"/>
      <c r="R1393" s="145"/>
    </row>
    <row r="1394" spans="1:18">
      <c r="A1394" s="131">
        <f t="shared" si="42"/>
        <v>0</v>
      </c>
      <c r="C1394" s="133">
        <f t="shared" si="43"/>
        <v>0</v>
      </c>
      <c r="D1394" s="143"/>
      <c r="E1394" s="144"/>
      <c r="F1394" s="144"/>
      <c r="G1394" s="144"/>
      <c r="H1394" s="144"/>
      <c r="I1394" s="144"/>
      <c r="J1394" s="144"/>
      <c r="K1394" s="144"/>
      <c r="L1394" s="144"/>
      <c r="M1394" s="144"/>
      <c r="N1394" s="144"/>
      <c r="O1394" s="144"/>
      <c r="P1394" s="144"/>
      <c r="Q1394" s="144"/>
      <c r="R1394" s="145"/>
    </row>
    <row r="1395" spans="1:18">
      <c r="A1395" s="131">
        <f t="shared" si="42"/>
        <v>0</v>
      </c>
      <c r="C1395" s="133">
        <f t="shared" si="43"/>
        <v>0</v>
      </c>
      <c r="D1395" s="143"/>
      <c r="E1395" s="144"/>
      <c r="F1395" s="144"/>
      <c r="G1395" s="144"/>
      <c r="H1395" s="144"/>
      <c r="I1395" s="144"/>
      <c r="J1395" s="144"/>
      <c r="K1395" s="144"/>
      <c r="L1395" s="144"/>
      <c r="M1395" s="144"/>
      <c r="N1395" s="144"/>
      <c r="O1395" s="144"/>
      <c r="P1395" s="144"/>
      <c r="Q1395" s="144"/>
      <c r="R1395" s="145"/>
    </row>
    <row r="1396" spans="1:18">
      <c r="A1396" s="131">
        <f t="shared" si="42"/>
        <v>0</v>
      </c>
      <c r="C1396" s="133">
        <f t="shared" si="43"/>
        <v>0</v>
      </c>
      <c r="D1396" s="143"/>
      <c r="E1396" s="144"/>
      <c r="F1396" s="144"/>
      <c r="G1396" s="144"/>
      <c r="H1396" s="144"/>
      <c r="I1396" s="144"/>
      <c r="J1396" s="144"/>
      <c r="K1396" s="144"/>
      <c r="L1396" s="144"/>
      <c r="M1396" s="144"/>
      <c r="N1396" s="144"/>
      <c r="O1396" s="144"/>
      <c r="P1396" s="144"/>
      <c r="Q1396" s="144"/>
      <c r="R1396" s="145"/>
    </row>
    <row r="1397" spans="1:18">
      <c r="A1397" s="131">
        <f t="shared" si="42"/>
        <v>0</v>
      </c>
      <c r="C1397" s="133">
        <f t="shared" si="43"/>
        <v>0</v>
      </c>
      <c r="D1397" s="143"/>
      <c r="E1397" s="144"/>
      <c r="F1397" s="144"/>
      <c r="G1397" s="144"/>
      <c r="H1397" s="144"/>
      <c r="I1397" s="144"/>
      <c r="J1397" s="144"/>
      <c r="K1397" s="144"/>
      <c r="L1397" s="144"/>
      <c r="M1397" s="144"/>
      <c r="N1397" s="144"/>
      <c r="O1397" s="144"/>
      <c r="P1397" s="144"/>
      <c r="Q1397" s="144"/>
      <c r="R1397" s="145"/>
    </row>
    <row r="1398" spans="1:18">
      <c r="A1398" s="131">
        <f t="shared" si="42"/>
        <v>0</v>
      </c>
      <c r="C1398" s="133">
        <f t="shared" si="43"/>
        <v>0</v>
      </c>
      <c r="D1398" s="143"/>
      <c r="E1398" s="144"/>
      <c r="F1398" s="144"/>
      <c r="G1398" s="144"/>
      <c r="H1398" s="144"/>
      <c r="I1398" s="144"/>
      <c r="J1398" s="144"/>
      <c r="K1398" s="144"/>
      <c r="L1398" s="144"/>
      <c r="M1398" s="144"/>
      <c r="N1398" s="144"/>
      <c r="O1398" s="144"/>
      <c r="P1398" s="144"/>
      <c r="Q1398" s="144"/>
      <c r="R1398" s="145"/>
    </row>
    <row r="1399" spans="1:18">
      <c r="A1399" s="131">
        <f t="shared" si="42"/>
        <v>0</v>
      </c>
      <c r="C1399" s="133">
        <f t="shared" si="43"/>
        <v>0</v>
      </c>
      <c r="D1399" s="143"/>
      <c r="E1399" s="144"/>
      <c r="F1399" s="144"/>
      <c r="G1399" s="144"/>
      <c r="H1399" s="144"/>
      <c r="I1399" s="144"/>
      <c r="J1399" s="144"/>
      <c r="K1399" s="144"/>
      <c r="L1399" s="144"/>
      <c r="M1399" s="144"/>
      <c r="N1399" s="144"/>
      <c r="O1399" s="144"/>
      <c r="P1399" s="144"/>
      <c r="Q1399" s="144"/>
      <c r="R1399" s="145"/>
    </row>
    <row r="1400" spans="1:18">
      <c r="A1400" s="131">
        <f t="shared" si="42"/>
        <v>0</v>
      </c>
      <c r="C1400" s="133">
        <f t="shared" si="43"/>
        <v>0</v>
      </c>
      <c r="D1400" s="143"/>
      <c r="E1400" s="144"/>
      <c r="F1400" s="144"/>
      <c r="G1400" s="144"/>
      <c r="H1400" s="144"/>
      <c r="I1400" s="144"/>
      <c r="J1400" s="144"/>
      <c r="K1400" s="144"/>
      <c r="L1400" s="144"/>
      <c r="M1400" s="144"/>
      <c r="N1400" s="144"/>
      <c r="O1400" s="144"/>
      <c r="P1400" s="144"/>
      <c r="Q1400" s="144"/>
      <c r="R1400" s="145"/>
    </row>
    <row r="1401" spans="1:18">
      <c r="A1401" s="131">
        <f t="shared" si="42"/>
        <v>0</v>
      </c>
      <c r="C1401" s="133">
        <f t="shared" si="43"/>
        <v>0</v>
      </c>
      <c r="D1401" s="143"/>
      <c r="E1401" s="144"/>
      <c r="F1401" s="144"/>
      <c r="G1401" s="144"/>
      <c r="H1401" s="144"/>
      <c r="I1401" s="144"/>
      <c r="J1401" s="144"/>
      <c r="K1401" s="144"/>
      <c r="L1401" s="144"/>
      <c r="M1401" s="144"/>
      <c r="N1401" s="144"/>
      <c r="O1401" s="144"/>
      <c r="P1401" s="144"/>
      <c r="Q1401" s="144"/>
      <c r="R1401" s="145"/>
    </row>
    <row r="1402" spans="1:18">
      <c r="A1402" s="131">
        <f t="shared" si="42"/>
        <v>0</v>
      </c>
      <c r="C1402" s="133">
        <f t="shared" si="43"/>
        <v>0</v>
      </c>
      <c r="D1402" s="143"/>
      <c r="E1402" s="144"/>
      <c r="F1402" s="144"/>
      <c r="G1402" s="144"/>
      <c r="H1402" s="144"/>
      <c r="I1402" s="144"/>
      <c r="J1402" s="144"/>
      <c r="K1402" s="144"/>
      <c r="L1402" s="144"/>
      <c r="M1402" s="144"/>
      <c r="N1402" s="144"/>
      <c r="O1402" s="144"/>
      <c r="P1402" s="144"/>
      <c r="Q1402" s="144"/>
      <c r="R1402" s="145"/>
    </row>
    <row r="1403" spans="1:18">
      <c r="A1403" s="131">
        <f t="shared" si="42"/>
        <v>0</v>
      </c>
      <c r="C1403" s="133">
        <f t="shared" si="43"/>
        <v>0</v>
      </c>
      <c r="D1403" s="143"/>
      <c r="E1403" s="144"/>
      <c r="F1403" s="144"/>
      <c r="G1403" s="144"/>
      <c r="H1403" s="144"/>
      <c r="I1403" s="144"/>
      <c r="J1403" s="144"/>
      <c r="K1403" s="144"/>
      <c r="L1403" s="144"/>
      <c r="M1403" s="144"/>
      <c r="N1403" s="144"/>
      <c r="O1403" s="144"/>
      <c r="P1403" s="144"/>
      <c r="Q1403" s="144"/>
      <c r="R1403" s="145"/>
    </row>
    <row r="1404" spans="1:18">
      <c r="A1404" s="131">
        <f t="shared" si="42"/>
        <v>0</v>
      </c>
      <c r="C1404" s="133">
        <f t="shared" si="43"/>
        <v>0</v>
      </c>
      <c r="D1404" s="143"/>
      <c r="E1404" s="144"/>
      <c r="F1404" s="144"/>
      <c r="G1404" s="144"/>
      <c r="H1404" s="144"/>
      <c r="I1404" s="144"/>
      <c r="J1404" s="144"/>
      <c r="K1404" s="144"/>
      <c r="L1404" s="144"/>
      <c r="M1404" s="144"/>
      <c r="N1404" s="144"/>
      <c r="O1404" s="144"/>
      <c r="P1404" s="144"/>
      <c r="Q1404" s="144"/>
      <c r="R1404" s="145"/>
    </row>
    <row r="1405" spans="1:18">
      <c r="A1405" s="131">
        <f t="shared" si="42"/>
        <v>0</v>
      </c>
      <c r="C1405" s="133">
        <f t="shared" si="43"/>
        <v>0</v>
      </c>
      <c r="D1405" s="143"/>
      <c r="E1405" s="144"/>
      <c r="F1405" s="144"/>
      <c r="G1405" s="144"/>
      <c r="H1405" s="144"/>
      <c r="I1405" s="144"/>
      <c r="J1405" s="144"/>
      <c r="K1405" s="144"/>
      <c r="L1405" s="144"/>
      <c r="M1405" s="144"/>
      <c r="N1405" s="144"/>
      <c r="O1405" s="144"/>
      <c r="P1405" s="144"/>
      <c r="Q1405" s="144"/>
      <c r="R1405" s="145"/>
    </row>
    <row r="1406" spans="1:18">
      <c r="A1406" s="131">
        <f t="shared" si="42"/>
        <v>0</v>
      </c>
      <c r="C1406" s="133">
        <f t="shared" si="43"/>
        <v>0</v>
      </c>
      <c r="D1406" s="143"/>
      <c r="E1406" s="144"/>
      <c r="F1406" s="144"/>
      <c r="G1406" s="144"/>
      <c r="H1406" s="144"/>
      <c r="I1406" s="144"/>
      <c r="J1406" s="144"/>
      <c r="K1406" s="144"/>
      <c r="L1406" s="144"/>
      <c r="M1406" s="144"/>
      <c r="N1406" s="144"/>
      <c r="O1406" s="144"/>
      <c r="P1406" s="144"/>
      <c r="Q1406" s="144"/>
      <c r="R1406" s="145"/>
    </row>
    <row r="1407" spans="1:18">
      <c r="A1407" s="131">
        <f t="shared" si="42"/>
        <v>0</v>
      </c>
      <c r="C1407" s="133">
        <f t="shared" si="43"/>
        <v>0</v>
      </c>
      <c r="D1407" s="143"/>
      <c r="E1407" s="144"/>
      <c r="F1407" s="144"/>
      <c r="G1407" s="144"/>
      <c r="H1407" s="144"/>
      <c r="I1407" s="144"/>
      <c r="J1407" s="144"/>
      <c r="K1407" s="144"/>
      <c r="L1407" s="144"/>
      <c r="M1407" s="144"/>
      <c r="N1407" s="144"/>
      <c r="O1407" s="144"/>
      <c r="P1407" s="144"/>
      <c r="Q1407" s="144"/>
      <c r="R1407" s="145"/>
    </row>
    <row r="1408" spans="1:18">
      <c r="A1408" s="131">
        <f t="shared" si="42"/>
        <v>0</v>
      </c>
      <c r="C1408" s="133">
        <f t="shared" si="43"/>
        <v>0</v>
      </c>
      <c r="D1408" s="143"/>
      <c r="E1408" s="144"/>
      <c r="F1408" s="144"/>
      <c r="G1408" s="144"/>
      <c r="H1408" s="144"/>
      <c r="I1408" s="144"/>
      <c r="J1408" s="144"/>
      <c r="K1408" s="144"/>
      <c r="L1408" s="144"/>
      <c r="M1408" s="144"/>
      <c r="N1408" s="144"/>
      <c r="O1408" s="144"/>
      <c r="P1408" s="144"/>
      <c r="Q1408" s="144"/>
      <c r="R1408" s="145"/>
    </row>
    <row r="1409" spans="1:18">
      <c r="A1409" s="131">
        <f t="shared" si="42"/>
        <v>0</v>
      </c>
      <c r="C1409" s="133">
        <f t="shared" si="43"/>
        <v>0</v>
      </c>
      <c r="D1409" s="143"/>
      <c r="E1409" s="144"/>
      <c r="F1409" s="144"/>
      <c r="G1409" s="144"/>
      <c r="H1409" s="144"/>
      <c r="I1409" s="144"/>
      <c r="J1409" s="144"/>
      <c r="K1409" s="144"/>
      <c r="L1409" s="144"/>
      <c r="M1409" s="144"/>
      <c r="N1409" s="144"/>
      <c r="O1409" s="144"/>
      <c r="P1409" s="144"/>
      <c r="Q1409" s="144"/>
      <c r="R1409" s="145"/>
    </row>
    <row r="1410" spans="1:18">
      <c r="A1410" s="131">
        <f t="shared" si="42"/>
        <v>0</v>
      </c>
      <c r="C1410" s="133">
        <f t="shared" si="43"/>
        <v>0</v>
      </c>
      <c r="D1410" s="143"/>
      <c r="E1410" s="144"/>
      <c r="F1410" s="144"/>
      <c r="G1410" s="144"/>
      <c r="H1410" s="144"/>
      <c r="I1410" s="144"/>
      <c r="J1410" s="144"/>
      <c r="K1410" s="144"/>
      <c r="L1410" s="144"/>
      <c r="M1410" s="144"/>
      <c r="N1410" s="144"/>
      <c r="O1410" s="144"/>
      <c r="P1410" s="144"/>
      <c r="Q1410" s="144"/>
      <c r="R1410" s="145"/>
    </row>
    <row r="1411" spans="1:18">
      <c r="A1411" s="131">
        <f t="shared" si="42"/>
        <v>0</v>
      </c>
      <c r="C1411" s="133">
        <f t="shared" si="43"/>
        <v>0</v>
      </c>
      <c r="D1411" s="143"/>
      <c r="E1411" s="144"/>
      <c r="F1411" s="144"/>
      <c r="G1411" s="144"/>
      <c r="H1411" s="144"/>
      <c r="I1411" s="144"/>
      <c r="J1411" s="144"/>
      <c r="K1411" s="144"/>
      <c r="L1411" s="144"/>
      <c r="M1411" s="144"/>
      <c r="N1411" s="144"/>
      <c r="O1411" s="144"/>
      <c r="P1411" s="144"/>
      <c r="Q1411" s="144"/>
      <c r="R1411" s="145"/>
    </row>
    <row r="1412" spans="1:18">
      <c r="A1412" s="131">
        <f t="shared" ref="A1412:A1475" si="44">F1412</f>
        <v>0</v>
      </c>
      <c r="C1412" s="133">
        <f t="shared" ref="C1412:C1475" si="45">D1412</f>
        <v>0</v>
      </c>
      <c r="D1412" s="143"/>
      <c r="E1412" s="144"/>
      <c r="F1412" s="144"/>
      <c r="G1412" s="144"/>
      <c r="H1412" s="144"/>
      <c r="I1412" s="144"/>
      <c r="J1412" s="144"/>
      <c r="K1412" s="144"/>
      <c r="L1412" s="144"/>
      <c r="M1412" s="144"/>
      <c r="N1412" s="144"/>
      <c r="O1412" s="144"/>
      <c r="P1412" s="144"/>
      <c r="Q1412" s="144"/>
      <c r="R1412" s="145"/>
    </row>
    <row r="1413" spans="1:18">
      <c r="A1413" s="131">
        <f t="shared" si="44"/>
        <v>0</v>
      </c>
      <c r="C1413" s="133">
        <f t="shared" si="45"/>
        <v>0</v>
      </c>
      <c r="D1413" s="143"/>
      <c r="E1413" s="144"/>
      <c r="F1413" s="144"/>
      <c r="G1413" s="144"/>
      <c r="H1413" s="144"/>
      <c r="I1413" s="144"/>
      <c r="J1413" s="144"/>
      <c r="K1413" s="144"/>
      <c r="L1413" s="144"/>
      <c r="M1413" s="144"/>
      <c r="N1413" s="144"/>
      <c r="O1413" s="144"/>
      <c r="P1413" s="144"/>
      <c r="Q1413" s="144"/>
      <c r="R1413" s="145"/>
    </row>
    <row r="1414" spans="1:18">
      <c r="A1414" s="131">
        <f t="shared" si="44"/>
        <v>0</v>
      </c>
      <c r="C1414" s="133">
        <f t="shared" si="45"/>
        <v>0</v>
      </c>
      <c r="D1414" s="143"/>
      <c r="E1414" s="144"/>
      <c r="F1414" s="144"/>
      <c r="G1414" s="144"/>
      <c r="H1414" s="144"/>
      <c r="I1414" s="144"/>
      <c r="J1414" s="144"/>
      <c r="K1414" s="144"/>
      <c r="L1414" s="144"/>
      <c r="M1414" s="144"/>
      <c r="N1414" s="144"/>
      <c r="O1414" s="144"/>
      <c r="P1414" s="144"/>
      <c r="Q1414" s="144"/>
      <c r="R1414" s="145"/>
    </row>
    <row r="1415" spans="1:18">
      <c r="A1415" s="131">
        <f t="shared" si="44"/>
        <v>0</v>
      </c>
      <c r="C1415" s="133">
        <f t="shared" si="45"/>
        <v>0</v>
      </c>
      <c r="D1415" s="143"/>
      <c r="E1415" s="144"/>
      <c r="F1415" s="144"/>
      <c r="G1415" s="144"/>
      <c r="H1415" s="144"/>
      <c r="I1415" s="144"/>
      <c r="J1415" s="144"/>
      <c r="K1415" s="144"/>
      <c r="L1415" s="144"/>
      <c r="M1415" s="144"/>
      <c r="N1415" s="144"/>
      <c r="O1415" s="144"/>
      <c r="P1415" s="144"/>
      <c r="Q1415" s="144"/>
      <c r="R1415" s="145"/>
    </row>
    <row r="1416" spans="1:18">
      <c r="A1416" s="131">
        <f t="shared" si="44"/>
        <v>0</v>
      </c>
      <c r="C1416" s="133">
        <f t="shared" si="45"/>
        <v>0</v>
      </c>
      <c r="D1416" s="143"/>
      <c r="E1416" s="144"/>
      <c r="F1416" s="144"/>
      <c r="G1416" s="144"/>
      <c r="H1416" s="144"/>
      <c r="I1416" s="144"/>
      <c r="J1416" s="144"/>
      <c r="K1416" s="144"/>
      <c r="L1416" s="144"/>
      <c r="M1416" s="144"/>
      <c r="N1416" s="144"/>
      <c r="O1416" s="144"/>
      <c r="P1416" s="144"/>
      <c r="Q1416" s="144"/>
      <c r="R1416" s="145"/>
    </row>
    <row r="1417" spans="1:18">
      <c r="A1417" s="131">
        <f t="shared" si="44"/>
        <v>0</v>
      </c>
      <c r="C1417" s="133">
        <f t="shared" si="45"/>
        <v>0</v>
      </c>
      <c r="D1417" s="143"/>
      <c r="E1417" s="144"/>
      <c r="F1417" s="144"/>
      <c r="G1417" s="144"/>
      <c r="H1417" s="144"/>
      <c r="I1417" s="144"/>
      <c r="J1417" s="144"/>
      <c r="K1417" s="144"/>
      <c r="L1417" s="144"/>
      <c r="M1417" s="144"/>
      <c r="N1417" s="144"/>
      <c r="O1417" s="144"/>
      <c r="P1417" s="144"/>
      <c r="Q1417" s="144"/>
      <c r="R1417" s="145"/>
    </row>
    <row r="1418" spans="1:18">
      <c r="A1418" s="131">
        <f t="shared" si="44"/>
        <v>0</v>
      </c>
      <c r="C1418" s="133">
        <f t="shared" si="45"/>
        <v>0</v>
      </c>
      <c r="D1418" s="143"/>
      <c r="E1418" s="144"/>
      <c r="F1418" s="144"/>
      <c r="G1418" s="144"/>
      <c r="H1418" s="144"/>
      <c r="I1418" s="144"/>
      <c r="J1418" s="144"/>
      <c r="K1418" s="144"/>
      <c r="L1418" s="144"/>
      <c r="M1418" s="144"/>
      <c r="N1418" s="144"/>
      <c r="O1418" s="144"/>
      <c r="P1418" s="144"/>
      <c r="Q1418" s="144"/>
      <c r="R1418" s="145"/>
    </row>
    <row r="1419" spans="1:18">
      <c r="A1419" s="131">
        <f t="shared" si="44"/>
        <v>0</v>
      </c>
      <c r="C1419" s="133">
        <f t="shared" si="45"/>
        <v>0</v>
      </c>
      <c r="D1419" s="143"/>
      <c r="E1419" s="144"/>
      <c r="F1419" s="144"/>
      <c r="G1419" s="144"/>
      <c r="H1419" s="144"/>
      <c r="I1419" s="144"/>
      <c r="J1419" s="144"/>
      <c r="K1419" s="144"/>
      <c r="L1419" s="144"/>
      <c r="M1419" s="144"/>
      <c r="N1419" s="144"/>
      <c r="O1419" s="144"/>
      <c r="P1419" s="144"/>
      <c r="Q1419" s="144"/>
      <c r="R1419" s="145"/>
    </row>
    <row r="1420" spans="1:18">
      <c r="A1420" s="131">
        <f t="shared" si="44"/>
        <v>0</v>
      </c>
      <c r="C1420" s="133">
        <f t="shared" si="45"/>
        <v>0</v>
      </c>
      <c r="D1420" s="143"/>
      <c r="E1420" s="144"/>
      <c r="F1420" s="144"/>
      <c r="G1420" s="144"/>
      <c r="H1420" s="144"/>
      <c r="I1420" s="144"/>
      <c r="J1420" s="144"/>
      <c r="K1420" s="144"/>
      <c r="L1420" s="144"/>
      <c r="M1420" s="144"/>
      <c r="N1420" s="144"/>
      <c r="O1420" s="144"/>
      <c r="P1420" s="144"/>
      <c r="Q1420" s="144"/>
      <c r="R1420" s="145"/>
    </row>
    <row r="1421" spans="1:18">
      <c r="A1421" s="131">
        <f t="shared" si="44"/>
        <v>0</v>
      </c>
      <c r="C1421" s="133">
        <f t="shared" si="45"/>
        <v>0</v>
      </c>
      <c r="D1421" s="143"/>
      <c r="E1421" s="144"/>
      <c r="F1421" s="144"/>
      <c r="G1421" s="144"/>
      <c r="H1421" s="144"/>
      <c r="I1421" s="144"/>
      <c r="J1421" s="144"/>
      <c r="K1421" s="144"/>
      <c r="L1421" s="144"/>
      <c r="M1421" s="144"/>
      <c r="N1421" s="144"/>
      <c r="O1421" s="144"/>
      <c r="P1421" s="144"/>
      <c r="Q1421" s="144"/>
      <c r="R1421" s="145"/>
    </row>
    <row r="1422" spans="1:18">
      <c r="A1422" s="131">
        <f t="shared" si="44"/>
        <v>0</v>
      </c>
      <c r="C1422" s="133">
        <f t="shared" si="45"/>
        <v>0</v>
      </c>
      <c r="D1422" s="143"/>
      <c r="E1422" s="144"/>
      <c r="F1422" s="144"/>
      <c r="G1422" s="144"/>
      <c r="H1422" s="144"/>
      <c r="I1422" s="144"/>
      <c r="J1422" s="144"/>
      <c r="K1422" s="144"/>
      <c r="L1422" s="144"/>
      <c r="M1422" s="144"/>
      <c r="N1422" s="144"/>
      <c r="O1422" s="144"/>
      <c r="P1422" s="144"/>
      <c r="Q1422" s="144"/>
      <c r="R1422" s="145"/>
    </row>
    <row r="1423" spans="1:18">
      <c r="A1423" s="131">
        <f t="shared" si="44"/>
        <v>0</v>
      </c>
      <c r="C1423" s="133">
        <f t="shared" si="45"/>
        <v>0</v>
      </c>
      <c r="D1423" s="143"/>
      <c r="E1423" s="144"/>
      <c r="F1423" s="144"/>
      <c r="G1423" s="144"/>
      <c r="H1423" s="144"/>
      <c r="I1423" s="144"/>
      <c r="J1423" s="144"/>
      <c r="K1423" s="144"/>
      <c r="L1423" s="144"/>
      <c r="M1423" s="144"/>
      <c r="N1423" s="144"/>
      <c r="O1423" s="144"/>
      <c r="P1423" s="144"/>
      <c r="Q1423" s="144"/>
      <c r="R1423" s="145"/>
    </row>
    <row r="1424" spans="1:18">
      <c r="A1424" s="131">
        <f t="shared" si="44"/>
        <v>0</v>
      </c>
      <c r="C1424" s="133">
        <f t="shared" si="45"/>
        <v>0</v>
      </c>
      <c r="D1424" s="143"/>
      <c r="E1424" s="144"/>
      <c r="F1424" s="144"/>
      <c r="G1424" s="144"/>
      <c r="H1424" s="144"/>
      <c r="I1424" s="144"/>
      <c r="J1424" s="144"/>
      <c r="K1424" s="144"/>
      <c r="L1424" s="144"/>
      <c r="M1424" s="144"/>
      <c r="N1424" s="144"/>
      <c r="O1424" s="144"/>
      <c r="P1424" s="144"/>
      <c r="Q1424" s="144"/>
      <c r="R1424" s="145"/>
    </row>
    <row r="1425" spans="1:18">
      <c r="A1425" s="131">
        <f t="shared" si="44"/>
        <v>0</v>
      </c>
      <c r="C1425" s="133">
        <f t="shared" si="45"/>
        <v>0</v>
      </c>
      <c r="D1425" s="143"/>
      <c r="E1425" s="144"/>
      <c r="F1425" s="144"/>
      <c r="G1425" s="144"/>
      <c r="H1425" s="144"/>
      <c r="I1425" s="144"/>
      <c r="J1425" s="144"/>
      <c r="K1425" s="144"/>
      <c r="L1425" s="144"/>
      <c r="M1425" s="144"/>
      <c r="N1425" s="144"/>
      <c r="O1425" s="144"/>
      <c r="P1425" s="144"/>
      <c r="Q1425" s="144"/>
      <c r="R1425" s="145"/>
    </row>
    <row r="1426" spans="1:18">
      <c r="A1426" s="131">
        <f t="shared" si="44"/>
        <v>0</v>
      </c>
      <c r="C1426" s="133">
        <f t="shared" si="45"/>
        <v>0</v>
      </c>
      <c r="D1426" s="143"/>
      <c r="E1426" s="144"/>
      <c r="F1426" s="144"/>
      <c r="G1426" s="144"/>
      <c r="H1426" s="144"/>
      <c r="I1426" s="144"/>
      <c r="J1426" s="144"/>
      <c r="K1426" s="144"/>
      <c r="L1426" s="144"/>
      <c r="M1426" s="144"/>
      <c r="N1426" s="144"/>
      <c r="O1426" s="144"/>
      <c r="P1426" s="144"/>
      <c r="Q1426" s="144"/>
      <c r="R1426" s="145"/>
    </row>
    <row r="1427" spans="1:18">
      <c r="A1427" s="131">
        <f t="shared" si="44"/>
        <v>0</v>
      </c>
      <c r="C1427" s="133">
        <f t="shared" si="45"/>
        <v>0</v>
      </c>
      <c r="D1427" s="143"/>
      <c r="E1427" s="144"/>
      <c r="F1427" s="144"/>
      <c r="G1427" s="144"/>
      <c r="H1427" s="144"/>
      <c r="I1427" s="144"/>
      <c r="J1427" s="144"/>
      <c r="K1427" s="144"/>
      <c r="L1427" s="144"/>
      <c r="M1427" s="144"/>
      <c r="N1427" s="144"/>
      <c r="O1427" s="144"/>
      <c r="P1427" s="144"/>
      <c r="Q1427" s="144"/>
      <c r="R1427" s="145"/>
    </row>
    <row r="1428" spans="1:18">
      <c r="A1428" s="131">
        <f t="shared" si="44"/>
        <v>0</v>
      </c>
      <c r="C1428" s="133">
        <f t="shared" si="45"/>
        <v>0</v>
      </c>
      <c r="D1428" s="143"/>
      <c r="E1428" s="144"/>
      <c r="F1428" s="144"/>
      <c r="G1428" s="144"/>
      <c r="H1428" s="144"/>
      <c r="I1428" s="144"/>
      <c r="J1428" s="144"/>
      <c r="K1428" s="144"/>
      <c r="L1428" s="144"/>
      <c r="M1428" s="144"/>
      <c r="N1428" s="144"/>
      <c r="O1428" s="144"/>
      <c r="P1428" s="144"/>
      <c r="Q1428" s="144"/>
      <c r="R1428" s="145"/>
    </row>
    <row r="1429" spans="1:18">
      <c r="A1429" s="131">
        <f t="shared" si="44"/>
        <v>0</v>
      </c>
      <c r="C1429" s="133">
        <f t="shared" si="45"/>
        <v>0</v>
      </c>
      <c r="D1429" s="143"/>
      <c r="E1429" s="144"/>
      <c r="F1429" s="144"/>
      <c r="G1429" s="144"/>
      <c r="H1429" s="144"/>
      <c r="I1429" s="144"/>
      <c r="J1429" s="144"/>
      <c r="K1429" s="144"/>
      <c r="L1429" s="144"/>
      <c r="M1429" s="144"/>
      <c r="N1429" s="144"/>
      <c r="O1429" s="144"/>
      <c r="P1429" s="144"/>
      <c r="Q1429" s="144"/>
      <c r="R1429" s="145"/>
    </row>
    <row r="1430" spans="1:18">
      <c r="A1430" s="131">
        <f t="shared" si="44"/>
        <v>0</v>
      </c>
      <c r="C1430" s="133">
        <f t="shared" si="45"/>
        <v>0</v>
      </c>
      <c r="D1430" s="143"/>
      <c r="E1430" s="144"/>
      <c r="F1430" s="144"/>
      <c r="G1430" s="144"/>
      <c r="H1430" s="144"/>
      <c r="I1430" s="144"/>
      <c r="J1430" s="144"/>
      <c r="K1430" s="144"/>
      <c r="L1430" s="144"/>
      <c r="M1430" s="144"/>
      <c r="N1430" s="144"/>
      <c r="O1430" s="144"/>
      <c r="P1430" s="144"/>
      <c r="Q1430" s="144"/>
      <c r="R1430" s="145"/>
    </row>
    <row r="1431" spans="1:18">
      <c r="A1431" s="131">
        <f t="shared" si="44"/>
        <v>0</v>
      </c>
      <c r="C1431" s="133">
        <f t="shared" si="45"/>
        <v>0</v>
      </c>
      <c r="D1431" s="143"/>
      <c r="E1431" s="144"/>
      <c r="F1431" s="144"/>
      <c r="G1431" s="144"/>
      <c r="H1431" s="144"/>
      <c r="I1431" s="144"/>
      <c r="J1431" s="144"/>
      <c r="K1431" s="144"/>
      <c r="L1431" s="144"/>
      <c r="M1431" s="144"/>
      <c r="N1431" s="144"/>
      <c r="O1431" s="144"/>
      <c r="P1431" s="144"/>
      <c r="Q1431" s="144"/>
      <c r="R1431" s="145"/>
    </row>
    <row r="1432" spans="1:18">
      <c r="A1432" s="131">
        <f t="shared" si="44"/>
        <v>0</v>
      </c>
      <c r="C1432" s="133">
        <f t="shared" si="45"/>
        <v>0</v>
      </c>
      <c r="D1432" s="143"/>
      <c r="E1432" s="144"/>
      <c r="F1432" s="144"/>
      <c r="G1432" s="144"/>
      <c r="H1432" s="144"/>
      <c r="I1432" s="144"/>
      <c r="J1432" s="144"/>
      <c r="K1432" s="144"/>
      <c r="L1432" s="144"/>
      <c r="M1432" s="144"/>
      <c r="N1432" s="144"/>
      <c r="O1432" s="144"/>
      <c r="P1432" s="144"/>
      <c r="Q1432" s="144"/>
      <c r="R1432" s="145"/>
    </row>
    <row r="1433" spans="1:18">
      <c r="A1433" s="131">
        <f t="shared" si="44"/>
        <v>0</v>
      </c>
      <c r="C1433" s="133">
        <f t="shared" si="45"/>
        <v>0</v>
      </c>
      <c r="D1433" s="143"/>
      <c r="E1433" s="144"/>
      <c r="F1433" s="144"/>
      <c r="G1433" s="144"/>
      <c r="H1433" s="144"/>
      <c r="I1433" s="144"/>
      <c r="J1433" s="144"/>
      <c r="K1433" s="144"/>
      <c r="L1433" s="144"/>
      <c r="M1433" s="144"/>
      <c r="N1433" s="144"/>
      <c r="O1433" s="144"/>
      <c r="P1433" s="144"/>
      <c r="Q1433" s="144"/>
      <c r="R1433" s="145"/>
    </row>
    <row r="1434" spans="1:18">
      <c r="A1434" s="131">
        <f t="shared" si="44"/>
        <v>0</v>
      </c>
      <c r="C1434" s="133">
        <f t="shared" si="45"/>
        <v>0</v>
      </c>
      <c r="D1434" s="143"/>
      <c r="E1434" s="144"/>
      <c r="F1434" s="144"/>
      <c r="G1434" s="144"/>
      <c r="H1434" s="144"/>
      <c r="I1434" s="144"/>
      <c r="J1434" s="144"/>
      <c r="K1434" s="144"/>
      <c r="L1434" s="144"/>
      <c r="M1434" s="144"/>
      <c r="N1434" s="144"/>
      <c r="O1434" s="144"/>
      <c r="P1434" s="144"/>
      <c r="Q1434" s="144"/>
      <c r="R1434" s="145"/>
    </row>
    <row r="1435" spans="1:18">
      <c r="A1435" s="131">
        <f t="shared" si="44"/>
        <v>0</v>
      </c>
      <c r="C1435" s="133">
        <f t="shared" si="45"/>
        <v>0</v>
      </c>
      <c r="D1435" s="143"/>
      <c r="E1435" s="144"/>
      <c r="F1435" s="144"/>
      <c r="G1435" s="144"/>
      <c r="H1435" s="144"/>
      <c r="I1435" s="144"/>
      <c r="J1435" s="144"/>
      <c r="K1435" s="144"/>
      <c r="L1435" s="144"/>
      <c r="M1435" s="144"/>
      <c r="N1435" s="144"/>
      <c r="O1435" s="144"/>
      <c r="P1435" s="144"/>
      <c r="Q1435" s="144"/>
      <c r="R1435" s="145"/>
    </row>
    <row r="1436" spans="1:18">
      <c r="A1436" s="131">
        <f t="shared" si="44"/>
        <v>0</v>
      </c>
      <c r="C1436" s="133">
        <f t="shared" si="45"/>
        <v>0</v>
      </c>
      <c r="D1436" s="143"/>
      <c r="E1436" s="144"/>
      <c r="F1436" s="144"/>
      <c r="G1436" s="144"/>
      <c r="H1436" s="144"/>
      <c r="I1436" s="144"/>
      <c r="J1436" s="144"/>
      <c r="K1436" s="144"/>
      <c r="L1436" s="144"/>
      <c r="M1436" s="144"/>
      <c r="N1436" s="144"/>
      <c r="O1436" s="144"/>
      <c r="P1436" s="144"/>
      <c r="Q1436" s="144"/>
      <c r="R1436" s="145"/>
    </row>
    <row r="1437" spans="1:18">
      <c r="A1437" s="131">
        <f t="shared" si="44"/>
        <v>0</v>
      </c>
      <c r="C1437" s="133">
        <f t="shared" si="45"/>
        <v>0</v>
      </c>
      <c r="D1437" s="143"/>
      <c r="E1437" s="144"/>
      <c r="F1437" s="144"/>
      <c r="G1437" s="144"/>
      <c r="H1437" s="144"/>
      <c r="I1437" s="144"/>
      <c r="J1437" s="144"/>
      <c r="K1437" s="144"/>
      <c r="L1437" s="144"/>
      <c r="M1437" s="144"/>
      <c r="N1437" s="144"/>
      <c r="O1437" s="144"/>
      <c r="P1437" s="144"/>
      <c r="Q1437" s="144"/>
      <c r="R1437" s="145"/>
    </row>
    <row r="1438" spans="1:18">
      <c r="A1438" s="131">
        <f t="shared" si="44"/>
        <v>0</v>
      </c>
      <c r="C1438" s="133">
        <f t="shared" si="45"/>
        <v>0</v>
      </c>
      <c r="D1438" s="143"/>
      <c r="E1438" s="144"/>
      <c r="F1438" s="144"/>
      <c r="G1438" s="144"/>
      <c r="H1438" s="144"/>
      <c r="I1438" s="144"/>
      <c r="J1438" s="144"/>
      <c r="K1438" s="144"/>
      <c r="L1438" s="144"/>
      <c r="M1438" s="144"/>
      <c r="N1438" s="144"/>
      <c r="O1438" s="144"/>
      <c r="P1438" s="144"/>
      <c r="Q1438" s="144"/>
      <c r="R1438" s="145"/>
    </row>
    <row r="1439" spans="1:18">
      <c r="A1439" s="131">
        <f t="shared" si="44"/>
        <v>0</v>
      </c>
      <c r="C1439" s="133">
        <f t="shared" si="45"/>
        <v>0</v>
      </c>
      <c r="D1439" s="143"/>
      <c r="E1439" s="144"/>
      <c r="F1439" s="144"/>
      <c r="G1439" s="144"/>
      <c r="H1439" s="144"/>
      <c r="I1439" s="144"/>
      <c r="J1439" s="144"/>
      <c r="K1439" s="144"/>
      <c r="L1439" s="144"/>
      <c r="M1439" s="144"/>
      <c r="N1439" s="144"/>
      <c r="O1439" s="144"/>
      <c r="P1439" s="144"/>
      <c r="Q1439" s="144"/>
      <c r="R1439" s="145"/>
    </row>
    <row r="1440" spans="1:18">
      <c r="A1440" s="131">
        <f t="shared" si="44"/>
        <v>0</v>
      </c>
      <c r="C1440" s="133">
        <f t="shared" si="45"/>
        <v>0</v>
      </c>
      <c r="D1440" s="143"/>
      <c r="E1440" s="144"/>
      <c r="F1440" s="144"/>
      <c r="G1440" s="144"/>
      <c r="H1440" s="144"/>
      <c r="I1440" s="144"/>
      <c r="J1440" s="144"/>
      <c r="K1440" s="144"/>
      <c r="L1440" s="144"/>
      <c r="M1440" s="144"/>
      <c r="N1440" s="144"/>
      <c r="O1440" s="144"/>
      <c r="P1440" s="144"/>
      <c r="Q1440" s="144"/>
      <c r="R1440" s="145"/>
    </row>
    <row r="1441" spans="1:18">
      <c r="A1441" s="131">
        <f t="shared" si="44"/>
        <v>0</v>
      </c>
      <c r="C1441" s="133">
        <f t="shared" si="45"/>
        <v>0</v>
      </c>
      <c r="D1441" s="143"/>
      <c r="E1441" s="144"/>
      <c r="F1441" s="144"/>
      <c r="G1441" s="144"/>
      <c r="H1441" s="144"/>
      <c r="I1441" s="144"/>
      <c r="J1441" s="144"/>
      <c r="K1441" s="144"/>
      <c r="L1441" s="144"/>
      <c r="M1441" s="144"/>
      <c r="N1441" s="144"/>
      <c r="O1441" s="144"/>
      <c r="P1441" s="144"/>
      <c r="Q1441" s="144"/>
      <c r="R1441" s="145"/>
    </row>
    <row r="1442" spans="1:18">
      <c r="A1442" s="131">
        <f t="shared" si="44"/>
        <v>0</v>
      </c>
      <c r="C1442" s="133">
        <f t="shared" si="45"/>
        <v>0</v>
      </c>
      <c r="D1442" s="143"/>
      <c r="E1442" s="144"/>
      <c r="F1442" s="144"/>
      <c r="G1442" s="144"/>
      <c r="H1442" s="144"/>
      <c r="I1442" s="144"/>
      <c r="J1442" s="144"/>
      <c r="K1442" s="144"/>
      <c r="L1442" s="144"/>
      <c r="M1442" s="144"/>
      <c r="N1442" s="144"/>
      <c r="O1442" s="144"/>
      <c r="P1442" s="144"/>
      <c r="Q1442" s="144"/>
      <c r="R1442" s="145"/>
    </row>
    <row r="1443" spans="1:18">
      <c r="A1443" s="131">
        <f t="shared" si="44"/>
        <v>0</v>
      </c>
      <c r="C1443" s="133">
        <f t="shared" si="45"/>
        <v>0</v>
      </c>
      <c r="D1443" s="143"/>
      <c r="E1443" s="144"/>
      <c r="F1443" s="144"/>
      <c r="G1443" s="144"/>
      <c r="H1443" s="144"/>
      <c r="I1443" s="144"/>
      <c r="J1443" s="144"/>
      <c r="K1443" s="144"/>
      <c r="L1443" s="144"/>
      <c r="M1443" s="144"/>
      <c r="N1443" s="144"/>
      <c r="O1443" s="144"/>
      <c r="P1443" s="144"/>
      <c r="Q1443" s="144"/>
      <c r="R1443" s="145"/>
    </row>
    <row r="1444" spans="1:18">
      <c r="A1444" s="131">
        <f t="shared" si="44"/>
        <v>0</v>
      </c>
      <c r="C1444" s="133">
        <f t="shared" si="45"/>
        <v>0</v>
      </c>
      <c r="D1444" s="143"/>
      <c r="E1444" s="144"/>
      <c r="F1444" s="144"/>
      <c r="G1444" s="144"/>
      <c r="H1444" s="144"/>
      <c r="I1444" s="144"/>
      <c r="J1444" s="144"/>
      <c r="K1444" s="144"/>
      <c r="L1444" s="144"/>
      <c r="M1444" s="144"/>
      <c r="N1444" s="144"/>
      <c r="O1444" s="144"/>
      <c r="P1444" s="144"/>
      <c r="Q1444" s="144"/>
      <c r="R1444" s="145"/>
    </row>
    <row r="1445" spans="1:18">
      <c r="A1445" s="131">
        <f t="shared" si="44"/>
        <v>0</v>
      </c>
      <c r="C1445" s="133">
        <f t="shared" si="45"/>
        <v>0</v>
      </c>
      <c r="D1445" s="143"/>
      <c r="E1445" s="144"/>
      <c r="F1445" s="144"/>
      <c r="G1445" s="144"/>
      <c r="H1445" s="144"/>
      <c r="I1445" s="144"/>
      <c r="J1445" s="144"/>
      <c r="K1445" s="144"/>
      <c r="L1445" s="144"/>
      <c r="M1445" s="144"/>
      <c r="N1445" s="144"/>
      <c r="O1445" s="144"/>
      <c r="P1445" s="144"/>
      <c r="Q1445" s="144"/>
      <c r="R1445" s="145"/>
    </row>
    <row r="1446" spans="1:18">
      <c r="A1446" s="131">
        <f t="shared" si="44"/>
        <v>0</v>
      </c>
      <c r="C1446" s="133">
        <f t="shared" si="45"/>
        <v>0</v>
      </c>
      <c r="D1446" s="143"/>
      <c r="E1446" s="144"/>
      <c r="F1446" s="144"/>
      <c r="G1446" s="144"/>
      <c r="H1446" s="144"/>
      <c r="I1446" s="144"/>
      <c r="J1446" s="144"/>
      <c r="K1446" s="144"/>
      <c r="L1446" s="144"/>
      <c r="M1446" s="144"/>
      <c r="N1446" s="144"/>
      <c r="O1446" s="144"/>
      <c r="P1446" s="144"/>
      <c r="Q1446" s="144"/>
      <c r="R1446" s="145"/>
    </row>
    <row r="1447" spans="1:18">
      <c r="A1447" s="131">
        <f t="shared" si="44"/>
        <v>0</v>
      </c>
      <c r="C1447" s="133">
        <f t="shared" si="45"/>
        <v>0</v>
      </c>
      <c r="D1447" s="143"/>
      <c r="E1447" s="144"/>
      <c r="F1447" s="144"/>
      <c r="G1447" s="144"/>
      <c r="H1447" s="144"/>
      <c r="I1447" s="144"/>
      <c r="J1447" s="144"/>
      <c r="K1447" s="144"/>
      <c r="L1447" s="144"/>
      <c r="M1447" s="144"/>
      <c r="N1447" s="144"/>
      <c r="O1447" s="144"/>
      <c r="P1447" s="144"/>
      <c r="Q1447" s="144"/>
      <c r="R1447" s="145"/>
    </row>
    <row r="1448" spans="1:18">
      <c r="A1448" s="131">
        <f t="shared" si="44"/>
        <v>0</v>
      </c>
      <c r="C1448" s="133">
        <f t="shared" si="45"/>
        <v>0</v>
      </c>
      <c r="D1448" s="143"/>
      <c r="E1448" s="144"/>
      <c r="F1448" s="144"/>
      <c r="G1448" s="144"/>
      <c r="H1448" s="144"/>
      <c r="I1448" s="144"/>
      <c r="J1448" s="144"/>
      <c r="K1448" s="144"/>
      <c r="L1448" s="144"/>
      <c r="M1448" s="144"/>
      <c r="N1448" s="144"/>
      <c r="O1448" s="144"/>
      <c r="P1448" s="144"/>
      <c r="Q1448" s="144"/>
      <c r="R1448" s="145"/>
    </row>
    <row r="1449" spans="1:18">
      <c r="A1449" s="131">
        <f t="shared" si="44"/>
        <v>0</v>
      </c>
      <c r="C1449" s="133">
        <f t="shared" si="45"/>
        <v>0</v>
      </c>
      <c r="D1449" s="143"/>
      <c r="E1449" s="144"/>
      <c r="F1449" s="144"/>
      <c r="G1449" s="144"/>
      <c r="H1449" s="144"/>
      <c r="I1449" s="144"/>
      <c r="J1449" s="144"/>
      <c r="K1449" s="144"/>
      <c r="L1449" s="144"/>
      <c r="M1449" s="144"/>
      <c r="N1449" s="144"/>
      <c r="O1449" s="144"/>
      <c r="P1449" s="144"/>
      <c r="Q1449" s="144"/>
      <c r="R1449" s="145"/>
    </row>
    <row r="1450" spans="1:18">
      <c r="A1450" s="131">
        <f t="shared" si="44"/>
        <v>0</v>
      </c>
      <c r="C1450" s="133">
        <f t="shared" si="45"/>
        <v>0</v>
      </c>
      <c r="D1450" s="143"/>
      <c r="E1450" s="144"/>
      <c r="F1450" s="144"/>
      <c r="G1450" s="144"/>
      <c r="H1450" s="144"/>
      <c r="I1450" s="144"/>
      <c r="J1450" s="144"/>
      <c r="K1450" s="144"/>
      <c r="L1450" s="144"/>
      <c r="M1450" s="144"/>
      <c r="N1450" s="144"/>
      <c r="O1450" s="144"/>
      <c r="P1450" s="144"/>
      <c r="Q1450" s="144"/>
      <c r="R1450" s="145"/>
    </row>
    <row r="1451" spans="1:18">
      <c r="A1451" s="131">
        <f t="shared" si="44"/>
        <v>0</v>
      </c>
      <c r="C1451" s="133">
        <f t="shared" si="45"/>
        <v>0</v>
      </c>
      <c r="D1451" s="143"/>
      <c r="E1451" s="144"/>
      <c r="F1451" s="144"/>
      <c r="G1451" s="144"/>
      <c r="H1451" s="144"/>
      <c r="I1451" s="144"/>
      <c r="J1451" s="144"/>
      <c r="K1451" s="144"/>
      <c r="L1451" s="144"/>
      <c r="M1451" s="144"/>
      <c r="N1451" s="144"/>
      <c r="O1451" s="144"/>
      <c r="P1451" s="144"/>
      <c r="Q1451" s="144"/>
      <c r="R1451" s="145"/>
    </row>
    <row r="1452" spans="1:18">
      <c r="A1452" s="131">
        <f t="shared" si="44"/>
        <v>0</v>
      </c>
      <c r="C1452" s="133">
        <f t="shared" si="45"/>
        <v>0</v>
      </c>
      <c r="D1452" s="143"/>
      <c r="E1452" s="144"/>
      <c r="F1452" s="144"/>
      <c r="G1452" s="144"/>
      <c r="H1452" s="144"/>
      <c r="I1452" s="144"/>
      <c r="J1452" s="144"/>
      <c r="K1452" s="144"/>
      <c r="L1452" s="144"/>
      <c r="M1452" s="144"/>
      <c r="N1452" s="144"/>
      <c r="O1452" s="144"/>
      <c r="P1452" s="144"/>
      <c r="Q1452" s="144"/>
      <c r="R1452" s="145"/>
    </row>
    <row r="1453" spans="1:18">
      <c r="A1453" s="131">
        <f t="shared" si="44"/>
        <v>0</v>
      </c>
      <c r="C1453" s="133">
        <f t="shared" si="45"/>
        <v>0</v>
      </c>
      <c r="D1453" s="143"/>
      <c r="E1453" s="144"/>
      <c r="F1453" s="144"/>
      <c r="G1453" s="144"/>
      <c r="H1453" s="144"/>
      <c r="I1453" s="144"/>
      <c r="J1453" s="144"/>
      <c r="K1453" s="144"/>
      <c r="L1453" s="144"/>
      <c r="M1453" s="144"/>
      <c r="N1453" s="144"/>
      <c r="O1453" s="144"/>
      <c r="P1453" s="144"/>
      <c r="Q1453" s="144"/>
      <c r="R1453" s="145"/>
    </row>
    <row r="1454" spans="1:18">
      <c r="A1454" s="131">
        <f t="shared" si="44"/>
        <v>0</v>
      </c>
      <c r="C1454" s="133">
        <f t="shared" si="45"/>
        <v>0</v>
      </c>
      <c r="D1454" s="143"/>
      <c r="E1454" s="144"/>
      <c r="F1454" s="144"/>
      <c r="G1454" s="144"/>
      <c r="H1454" s="144"/>
      <c r="I1454" s="144"/>
      <c r="J1454" s="144"/>
      <c r="K1454" s="144"/>
      <c r="L1454" s="144"/>
      <c r="M1454" s="144"/>
      <c r="N1454" s="144"/>
      <c r="O1454" s="144"/>
      <c r="P1454" s="144"/>
      <c r="Q1454" s="144"/>
      <c r="R1454" s="145"/>
    </row>
    <row r="1455" spans="1:18">
      <c r="A1455" s="131">
        <f t="shared" si="44"/>
        <v>0</v>
      </c>
      <c r="C1455" s="133">
        <f t="shared" si="45"/>
        <v>0</v>
      </c>
      <c r="D1455" s="143"/>
      <c r="E1455" s="144"/>
      <c r="F1455" s="144"/>
      <c r="G1455" s="144"/>
      <c r="H1455" s="144"/>
      <c r="I1455" s="144"/>
      <c r="J1455" s="144"/>
      <c r="K1455" s="144"/>
      <c r="L1455" s="144"/>
      <c r="M1455" s="144"/>
      <c r="N1455" s="144"/>
      <c r="O1455" s="144"/>
      <c r="P1455" s="144"/>
      <c r="Q1455" s="144"/>
      <c r="R1455" s="145"/>
    </row>
    <row r="1456" spans="1:18">
      <c r="A1456" s="131">
        <f t="shared" si="44"/>
        <v>0</v>
      </c>
      <c r="C1456" s="133">
        <f t="shared" si="45"/>
        <v>0</v>
      </c>
      <c r="D1456" s="143"/>
      <c r="E1456" s="144"/>
      <c r="F1456" s="144"/>
      <c r="G1456" s="144"/>
      <c r="H1456" s="144"/>
      <c r="I1456" s="144"/>
      <c r="J1456" s="144"/>
      <c r="K1456" s="144"/>
      <c r="L1456" s="144"/>
      <c r="M1456" s="144"/>
      <c r="N1456" s="144"/>
      <c r="O1456" s="144"/>
      <c r="P1456" s="144"/>
      <c r="Q1456" s="144"/>
      <c r="R1456" s="145"/>
    </row>
    <row r="1457" spans="1:18">
      <c r="A1457" s="131">
        <f t="shared" si="44"/>
        <v>0</v>
      </c>
      <c r="C1457" s="133">
        <f t="shared" si="45"/>
        <v>0</v>
      </c>
      <c r="D1457" s="143"/>
      <c r="E1457" s="144"/>
      <c r="F1457" s="144"/>
      <c r="G1457" s="144"/>
      <c r="H1457" s="144"/>
      <c r="I1457" s="144"/>
      <c r="J1457" s="144"/>
      <c r="K1457" s="144"/>
      <c r="L1457" s="144"/>
      <c r="M1457" s="144"/>
      <c r="N1457" s="144"/>
      <c r="O1457" s="144"/>
      <c r="P1457" s="144"/>
      <c r="Q1457" s="144"/>
      <c r="R1457" s="145"/>
    </row>
    <row r="1458" spans="1:18">
      <c r="A1458" s="131">
        <f t="shared" si="44"/>
        <v>0</v>
      </c>
      <c r="C1458" s="133">
        <f t="shared" si="45"/>
        <v>0</v>
      </c>
      <c r="D1458" s="143"/>
      <c r="E1458" s="144"/>
      <c r="F1458" s="144"/>
      <c r="G1458" s="144"/>
      <c r="H1458" s="144"/>
      <c r="I1458" s="144"/>
      <c r="J1458" s="144"/>
      <c r="K1458" s="144"/>
      <c r="L1458" s="144"/>
      <c r="M1458" s="144"/>
      <c r="N1458" s="144"/>
      <c r="O1458" s="144"/>
      <c r="P1458" s="144"/>
      <c r="Q1458" s="144"/>
      <c r="R1458" s="145"/>
    </row>
    <row r="1459" spans="1:18">
      <c r="A1459" s="131">
        <f t="shared" si="44"/>
        <v>0</v>
      </c>
      <c r="C1459" s="133">
        <f t="shared" si="45"/>
        <v>0</v>
      </c>
      <c r="D1459" s="143"/>
      <c r="E1459" s="144"/>
      <c r="F1459" s="144"/>
      <c r="G1459" s="144"/>
      <c r="H1459" s="144"/>
      <c r="I1459" s="144"/>
      <c r="J1459" s="144"/>
      <c r="K1459" s="144"/>
      <c r="L1459" s="144"/>
      <c r="M1459" s="144"/>
      <c r="N1459" s="144"/>
      <c r="O1459" s="144"/>
      <c r="P1459" s="144"/>
      <c r="Q1459" s="144"/>
      <c r="R1459" s="145"/>
    </row>
    <row r="1460" spans="1:18">
      <c r="A1460" s="131">
        <f t="shared" si="44"/>
        <v>0</v>
      </c>
      <c r="C1460" s="133">
        <f t="shared" si="45"/>
        <v>0</v>
      </c>
      <c r="D1460" s="143"/>
      <c r="E1460" s="144"/>
      <c r="F1460" s="144"/>
      <c r="G1460" s="144"/>
      <c r="H1460" s="144"/>
      <c r="I1460" s="144"/>
      <c r="J1460" s="144"/>
      <c r="K1460" s="144"/>
      <c r="L1460" s="144"/>
      <c r="M1460" s="144"/>
      <c r="N1460" s="144"/>
      <c r="O1460" s="144"/>
      <c r="P1460" s="144"/>
      <c r="Q1460" s="144"/>
      <c r="R1460" s="145"/>
    </row>
    <row r="1461" spans="1:18">
      <c r="A1461" s="131">
        <f t="shared" si="44"/>
        <v>0</v>
      </c>
      <c r="C1461" s="133">
        <f t="shared" si="45"/>
        <v>0</v>
      </c>
      <c r="D1461" s="143"/>
      <c r="E1461" s="144"/>
      <c r="F1461" s="144"/>
      <c r="G1461" s="144"/>
      <c r="H1461" s="144"/>
      <c r="I1461" s="144"/>
      <c r="J1461" s="144"/>
      <c r="K1461" s="144"/>
      <c r="L1461" s="144"/>
      <c r="M1461" s="144"/>
      <c r="N1461" s="144"/>
      <c r="O1461" s="144"/>
      <c r="P1461" s="144"/>
      <c r="Q1461" s="144"/>
      <c r="R1461" s="145"/>
    </row>
    <row r="1462" spans="1:18">
      <c r="A1462" s="131">
        <f t="shared" si="44"/>
        <v>0</v>
      </c>
      <c r="C1462" s="133">
        <f t="shared" si="45"/>
        <v>0</v>
      </c>
      <c r="D1462" s="143"/>
      <c r="E1462" s="144"/>
      <c r="F1462" s="144"/>
      <c r="G1462" s="144"/>
      <c r="H1462" s="144"/>
      <c r="I1462" s="144"/>
      <c r="J1462" s="144"/>
      <c r="K1462" s="144"/>
      <c r="L1462" s="144"/>
      <c r="M1462" s="144"/>
      <c r="N1462" s="144"/>
      <c r="O1462" s="144"/>
      <c r="P1462" s="144"/>
      <c r="Q1462" s="144"/>
      <c r="R1462" s="145"/>
    </row>
    <row r="1463" spans="1:18">
      <c r="A1463" s="131">
        <f t="shared" si="44"/>
        <v>0</v>
      </c>
      <c r="C1463" s="133">
        <f t="shared" si="45"/>
        <v>0</v>
      </c>
      <c r="D1463" s="143"/>
      <c r="E1463" s="144"/>
      <c r="F1463" s="144"/>
      <c r="G1463" s="144"/>
      <c r="H1463" s="144"/>
      <c r="I1463" s="144"/>
      <c r="J1463" s="144"/>
      <c r="K1463" s="144"/>
      <c r="L1463" s="144"/>
      <c r="M1463" s="144"/>
      <c r="N1463" s="144"/>
      <c r="O1463" s="144"/>
      <c r="P1463" s="144"/>
      <c r="Q1463" s="144"/>
      <c r="R1463" s="145"/>
    </row>
    <row r="1464" spans="1:18">
      <c r="A1464" s="131">
        <f t="shared" si="44"/>
        <v>0</v>
      </c>
      <c r="C1464" s="133">
        <f t="shared" si="45"/>
        <v>0</v>
      </c>
      <c r="D1464" s="143"/>
      <c r="E1464" s="144"/>
      <c r="F1464" s="144"/>
      <c r="G1464" s="144"/>
      <c r="H1464" s="144"/>
      <c r="I1464" s="144"/>
      <c r="J1464" s="144"/>
      <c r="K1464" s="144"/>
      <c r="L1464" s="144"/>
      <c r="M1464" s="144"/>
      <c r="N1464" s="144"/>
      <c r="O1464" s="144"/>
      <c r="P1464" s="144"/>
      <c r="Q1464" s="144"/>
      <c r="R1464" s="145"/>
    </row>
    <row r="1465" spans="1:18">
      <c r="A1465" s="131">
        <f t="shared" si="44"/>
        <v>0</v>
      </c>
      <c r="C1465" s="133">
        <f t="shared" si="45"/>
        <v>0</v>
      </c>
      <c r="D1465" s="143"/>
      <c r="E1465" s="144"/>
      <c r="F1465" s="144"/>
      <c r="G1465" s="144"/>
      <c r="H1465" s="144"/>
      <c r="I1465" s="144"/>
      <c r="J1465" s="144"/>
      <c r="K1465" s="144"/>
      <c r="L1465" s="144"/>
      <c r="M1465" s="144"/>
      <c r="N1465" s="144"/>
      <c r="O1465" s="144"/>
      <c r="P1465" s="144"/>
      <c r="Q1465" s="144"/>
      <c r="R1465" s="145"/>
    </row>
    <row r="1466" spans="1:18">
      <c r="A1466" s="131">
        <f t="shared" si="44"/>
        <v>0</v>
      </c>
      <c r="C1466" s="133">
        <f t="shared" si="45"/>
        <v>0</v>
      </c>
      <c r="D1466" s="143"/>
      <c r="E1466" s="144"/>
      <c r="F1466" s="144"/>
      <c r="G1466" s="144"/>
      <c r="H1466" s="144"/>
      <c r="I1466" s="144"/>
      <c r="J1466" s="144"/>
      <c r="K1466" s="144"/>
      <c r="L1466" s="144"/>
      <c r="M1466" s="144"/>
      <c r="N1466" s="144"/>
      <c r="O1466" s="144"/>
      <c r="P1466" s="144"/>
      <c r="Q1466" s="144"/>
      <c r="R1466" s="145"/>
    </row>
    <row r="1467" spans="1:18">
      <c r="A1467" s="131">
        <f t="shared" si="44"/>
        <v>0</v>
      </c>
      <c r="C1467" s="133">
        <f t="shared" si="45"/>
        <v>0</v>
      </c>
      <c r="D1467" s="143"/>
      <c r="E1467" s="144"/>
      <c r="F1467" s="144"/>
      <c r="G1467" s="144"/>
      <c r="H1467" s="144"/>
      <c r="I1467" s="144"/>
      <c r="J1467" s="144"/>
      <c r="K1467" s="144"/>
      <c r="L1467" s="144"/>
      <c r="M1467" s="144"/>
      <c r="N1467" s="144"/>
      <c r="O1467" s="144"/>
      <c r="P1467" s="144"/>
      <c r="Q1467" s="144"/>
      <c r="R1467" s="145"/>
    </row>
    <row r="1468" spans="1:18">
      <c r="A1468" s="131">
        <f t="shared" si="44"/>
        <v>0</v>
      </c>
      <c r="C1468" s="133">
        <f t="shared" si="45"/>
        <v>0</v>
      </c>
      <c r="D1468" s="143"/>
      <c r="E1468" s="144"/>
      <c r="F1468" s="144"/>
      <c r="G1468" s="144"/>
      <c r="H1468" s="144"/>
      <c r="I1468" s="144"/>
      <c r="J1468" s="144"/>
      <c r="K1468" s="144"/>
      <c r="L1468" s="144"/>
      <c r="M1468" s="144"/>
      <c r="N1468" s="144"/>
      <c r="O1468" s="144"/>
      <c r="P1468" s="144"/>
      <c r="Q1468" s="144"/>
      <c r="R1468" s="145"/>
    </row>
    <row r="1469" spans="1:18">
      <c r="A1469" s="131">
        <f t="shared" si="44"/>
        <v>0</v>
      </c>
      <c r="C1469" s="133">
        <f t="shared" si="45"/>
        <v>0</v>
      </c>
      <c r="D1469" s="143"/>
      <c r="E1469" s="144"/>
      <c r="F1469" s="144"/>
      <c r="G1469" s="144"/>
      <c r="H1469" s="144"/>
      <c r="I1469" s="144"/>
      <c r="J1469" s="144"/>
      <c r="K1469" s="144"/>
      <c r="L1469" s="144"/>
      <c r="M1469" s="144"/>
      <c r="N1469" s="144"/>
      <c r="O1469" s="144"/>
      <c r="P1469" s="144"/>
      <c r="Q1469" s="144"/>
      <c r="R1469" s="145"/>
    </row>
    <row r="1470" spans="1:18">
      <c r="A1470" s="131">
        <f t="shared" si="44"/>
        <v>0</v>
      </c>
      <c r="C1470" s="133">
        <f t="shared" si="45"/>
        <v>0</v>
      </c>
      <c r="D1470" s="143"/>
      <c r="E1470" s="144"/>
      <c r="F1470" s="144"/>
      <c r="G1470" s="144"/>
      <c r="H1470" s="144"/>
      <c r="I1470" s="144"/>
      <c r="J1470" s="144"/>
      <c r="K1470" s="144"/>
      <c r="L1470" s="144"/>
      <c r="M1470" s="144"/>
      <c r="N1470" s="144"/>
      <c r="O1470" s="144"/>
      <c r="P1470" s="144"/>
      <c r="Q1470" s="144"/>
      <c r="R1470" s="145"/>
    </row>
    <row r="1471" spans="1:18">
      <c r="A1471" s="131">
        <f t="shared" si="44"/>
        <v>0</v>
      </c>
      <c r="C1471" s="133">
        <f t="shared" si="45"/>
        <v>0</v>
      </c>
      <c r="D1471" s="143"/>
      <c r="E1471" s="144"/>
      <c r="F1471" s="144"/>
      <c r="G1471" s="144"/>
      <c r="H1471" s="144"/>
      <c r="I1471" s="144"/>
      <c r="J1471" s="144"/>
      <c r="K1471" s="144"/>
      <c r="L1471" s="144"/>
      <c r="M1471" s="144"/>
      <c r="N1471" s="144"/>
      <c r="O1471" s="144"/>
      <c r="P1471" s="144"/>
      <c r="Q1471" s="144"/>
      <c r="R1471" s="145"/>
    </row>
    <row r="1472" spans="1:18">
      <c r="A1472" s="131">
        <f t="shared" si="44"/>
        <v>0</v>
      </c>
      <c r="C1472" s="133">
        <f t="shared" si="45"/>
        <v>0</v>
      </c>
      <c r="D1472" s="143"/>
      <c r="E1472" s="144"/>
      <c r="F1472" s="144"/>
      <c r="G1472" s="144"/>
      <c r="H1472" s="144"/>
      <c r="I1472" s="144"/>
      <c r="J1472" s="144"/>
      <c r="K1472" s="144"/>
      <c r="L1472" s="144"/>
      <c r="M1472" s="144"/>
      <c r="N1472" s="144"/>
      <c r="O1472" s="144"/>
      <c r="P1472" s="144"/>
      <c r="Q1472" s="144"/>
      <c r="R1472" s="145"/>
    </row>
    <row r="1473" spans="1:18">
      <c r="A1473" s="131">
        <f t="shared" si="44"/>
        <v>0</v>
      </c>
      <c r="C1473" s="133">
        <f t="shared" si="45"/>
        <v>0</v>
      </c>
      <c r="D1473" s="143"/>
      <c r="E1473" s="144"/>
      <c r="F1473" s="144"/>
      <c r="G1473" s="144"/>
      <c r="H1473" s="144"/>
      <c r="I1473" s="144"/>
      <c r="J1473" s="144"/>
      <c r="K1473" s="144"/>
      <c r="L1473" s="144"/>
      <c r="M1473" s="144"/>
      <c r="N1473" s="144"/>
      <c r="O1473" s="144"/>
      <c r="P1473" s="144"/>
      <c r="Q1473" s="144"/>
      <c r="R1473" s="145"/>
    </row>
    <row r="1474" spans="1:18">
      <c r="A1474" s="131">
        <f t="shared" si="44"/>
        <v>0</v>
      </c>
      <c r="C1474" s="133">
        <f t="shared" si="45"/>
        <v>0</v>
      </c>
      <c r="D1474" s="143"/>
      <c r="E1474" s="144"/>
      <c r="F1474" s="144"/>
      <c r="G1474" s="144"/>
      <c r="H1474" s="144"/>
      <c r="I1474" s="144"/>
      <c r="J1474" s="144"/>
      <c r="K1474" s="144"/>
      <c r="L1474" s="144"/>
      <c r="M1474" s="144"/>
      <c r="N1474" s="144"/>
      <c r="O1474" s="144"/>
      <c r="P1474" s="144"/>
      <c r="Q1474" s="144"/>
      <c r="R1474" s="145"/>
    </row>
    <row r="1475" spans="1:18">
      <c r="A1475" s="131">
        <f t="shared" si="44"/>
        <v>0</v>
      </c>
      <c r="C1475" s="133">
        <f t="shared" si="45"/>
        <v>0</v>
      </c>
      <c r="D1475" s="143"/>
      <c r="E1475" s="144"/>
      <c r="F1475" s="144"/>
      <c r="G1475" s="144"/>
      <c r="H1475" s="144"/>
      <c r="I1475" s="144"/>
      <c r="J1475" s="144"/>
      <c r="K1475" s="144"/>
      <c r="L1475" s="144"/>
      <c r="M1475" s="144"/>
      <c r="N1475" s="144"/>
      <c r="O1475" s="144"/>
      <c r="P1475" s="144"/>
      <c r="Q1475" s="144"/>
      <c r="R1475" s="145"/>
    </row>
    <row r="1476" spans="1:18">
      <c r="A1476" s="131">
        <f t="shared" ref="A1476:A1539" si="46">F1476</f>
        <v>0</v>
      </c>
      <c r="C1476" s="133">
        <f t="shared" ref="C1476:C1539" si="47">D1476</f>
        <v>0</v>
      </c>
      <c r="D1476" s="143"/>
      <c r="E1476" s="144"/>
      <c r="F1476" s="144"/>
      <c r="G1476" s="144"/>
      <c r="H1476" s="144"/>
      <c r="I1476" s="144"/>
      <c r="J1476" s="144"/>
      <c r="K1476" s="144"/>
      <c r="L1476" s="144"/>
      <c r="M1476" s="144"/>
      <c r="N1476" s="144"/>
      <c r="O1476" s="144"/>
      <c r="P1476" s="144"/>
      <c r="Q1476" s="144"/>
      <c r="R1476" s="145"/>
    </row>
    <row r="1477" spans="1:18">
      <c r="A1477" s="131">
        <f t="shared" si="46"/>
        <v>0</v>
      </c>
      <c r="C1477" s="133">
        <f t="shared" si="47"/>
        <v>0</v>
      </c>
      <c r="D1477" s="143"/>
      <c r="E1477" s="144"/>
      <c r="F1477" s="144"/>
      <c r="G1477" s="144"/>
      <c r="H1477" s="144"/>
      <c r="I1477" s="144"/>
      <c r="J1477" s="144"/>
      <c r="K1477" s="144"/>
      <c r="L1477" s="144"/>
      <c r="M1477" s="144"/>
      <c r="N1477" s="144"/>
      <c r="O1477" s="144"/>
      <c r="P1477" s="144"/>
      <c r="Q1477" s="144"/>
      <c r="R1477" s="145"/>
    </row>
    <row r="1478" spans="1:18">
      <c r="A1478" s="131">
        <f t="shared" si="46"/>
        <v>0</v>
      </c>
      <c r="C1478" s="133">
        <f t="shared" si="47"/>
        <v>0</v>
      </c>
      <c r="D1478" s="143"/>
      <c r="E1478" s="144"/>
      <c r="F1478" s="144"/>
      <c r="G1478" s="144"/>
      <c r="H1478" s="144"/>
      <c r="I1478" s="144"/>
      <c r="J1478" s="144"/>
      <c r="K1478" s="144"/>
      <c r="L1478" s="144"/>
      <c r="M1478" s="144"/>
      <c r="N1478" s="144"/>
      <c r="O1478" s="144"/>
      <c r="P1478" s="144"/>
      <c r="Q1478" s="144"/>
      <c r="R1478" s="145"/>
    </row>
    <row r="1479" spans="1:18">
      <c r="A1479" s="131">
        <f t="shared" si="46"/>
        <v>0</v>
      </c>
      <c r="C1479" s="133">
        <f t="shared" si="47"/>
        <v>0</v>
      </c>
      <c r="D1479" s="143"/>
      <c r="E1479" s="144"/>
      <c r="F1479" s="144"/>
      <c r="G1479" s="144"/>
      <c r="H1479" s="144"/>
      <c r="I1479" s="144"/>
      <c r="J1479" s="144"/>
      <c r="K1479" s="144"/>
      <c r="L1479" s="144"/>
      <c r="M1479" s="144"/>
      <c r="N1479" s="144"/>
      <c r="O1479" s="144"/>
      <c r="P1479" s="144"/>
      <c r="Q1479" s="144"/>
      <c r="R1479" s="145"/>
    </row>
    <row r="1480" spans="1:18">
      <c r="A1480" s="131">
        <f t="shared" si="46"/>
        <v>0</v>
      </c>
      <c r="C1480" s="133">
        <f t="shared" si="47"/>
        <v>0</v>
      </c>
      <c r="D1480" s="143"/>
      <c r="E1480" s="144"/>
      <c r="F1480" s="144"/>
      <c r="G1480" s="144"/>
      <c r="H1480" s="144"/>
      <c r="I1480" s="144"/>
      <c r="J1480" s="144"/>
      <c r="K1480" s="144"/>
      <c r="L1480" s="144"/>
      <c r="M1480" s="144"/>
      <c r="N1480" s="144"/>
      <c r="O1480" s="144"/>
      <c r="P1480" s="144"/>
      <c r="Q1480" s="144"/>
      <c r="R1480" s="145"/>
    </row>
    <row r="1481" spans="1:18">
      <c r="A1481" s="131">
        <f t="shared" si="46"/>
        <v>0</v>
      </c>
      <c r="C1481" s="133">
        <f t="shared" si="47"/>
        <v>0</v>
      </c>
      <c r="D1481" s="143"/>
      <c r="E1481" s="144"/>
      <c r="F1481" s="144"/>
      <c r="G1481" s="144"/>
      <c r="H1481" s="144"/>
      <c r="I1481" s="144"/>
      <c r="J1481" s="144"/>
      <c r="K1481" s="144"/>
      <c r="L1481" s="144"/>
      <c r="M1481" s="144"/>
      <c r="N1481" s="144"/>
      <c r="O1481" s="144"/>
      <c r="P1481" s="144"/>
      <c r="Q1481" s="144"/>
      <c r="R1481" s="145"/>
    </row>
    <row r="1482" spans="1:18">
      <c r="A1482" s="131">
        <f t="shared" si="46"/>
        <v>0</v>
      </c>
      <c r="C1482" s="133">
        <f t="shared" si="47"/>
        <v>0</v>
      </c>
      <c r="D1482" s="143"/>
      <c r="E1482" s="144"/>
      <c r="F1482" s="144"/>
      <c r="G1482" s="144"/>
      <c r="H1482" s="144"/>
      <c r="I1482" s="144"/>
      <c r="J1482" s="144"/>
      <c r="K1482" s="144"/>
      <c r="L1482" s="144"/>
      <c r="M1482" s="144"/>
      <c r="N1482" s="144"/>
      <c r="O1482" s="144"/>
      <c r="P1482" s="144"/>
      <c r="Q1482" s="144"/>
      <c r="R1482" s="145"/>
    </row>
    <row r="1483" spans="1:18">
      <c r="A1483" s="131">
        <f t="shared" si="46"/>
        <v>0</v>
      </c>
      <c r="C1483" s="133">
        <f t="shared" si="47"/>
        <v>0</v>
      </c>
      <c r="D1483" s="143"/>
      <c r="E1483" s="144"/>
      <c r="F1483" s="144"/>
      <c r="G1483" s="144"/>
      <c r="H1483" s="144"/>
      <c r="I1483" s="144"/>
      <c r="J1483" s="144"/>
      <c r="K1483" s="144"/>
      <c r="L1483" s="144"/>
      <c r="M1483" s="144"/>
      <c r="N1483" s="144"/>
      <c r="O1483" s="144"/>
      <c r="P1483" s="144"/>
      <c r="Q1483" s="144"/>
      <c r="R1483" s="145"/>
    </row>
    <row r="1484" spans="1:18">
      <c r="A1484" s="131">
        <f t="shared" si="46"/>
        <v>0</v>
      </c>
      <c r="C1484" s="133">
        <f t="shared" si="47"/>
        <v>0</v>
      </c>
      <c r="D1484" s="143"/>
      <c r="E1484" s="144"/>
      <c r="F1484" s="144"/>
      <c r="G1484" s="144"/>
      <c r="H1484" s="144"/>
      <c r="I1484" s="144"/>
      <c r="J1484" s="144"/>
      <c r="K1484" s="144"/>
      <c r="L1484" s="144"/>
      <c r="M1484" s="144"/>
      <c r="N1484" s="144"/>
      <c r="O1484" s="144"/>
      <c r="P1484" s="144"/>
      <c r="Q1484" s="144"/>
      <c r="R1484" s="145"/>
    </row>
    <row r="1485" spans="1:18">
      <c r="A1485" s="131">
        <f t="shared" si="46"/>
        <v>0</v>
      </c>
      <c r="C1485" s="133">
        <f t="shared" si="47"/>
        <v>0</v>
      </c>
      <c r="D1485" s="143"/>
      <c r="E1485" s="144"/>
      <c r="F1485" s="144"/>
      <c r="G1485" s="144"/>
      <c r="H1485" s="144"/>
      <c r="I1485" s="144"/>
      <c r="J1485" s="144"/>
      <c r="K1485" s="144"/>
      <c r="L1485" s="144"/>
      <c r="M1485" s="144"/>
      <c r="N1485" s="144"/>
      <c r="O1485" s="144"/>
      <c r="P1485" s="144"/>
      <c r="Q1485" s="144"/>
      <c r="R1485" s="145"/>
    </row>
    <row r="1486" spans="1:18">
      <c r="A1486" s="131">
        <f t="shared" si="46"/>
        <v>0</v>
      </c>
      <c r="C1486" s="133">
        <f t="shared" si="47"/>
        <v>0</v>
      </c>
      <c r="D1486" s="143"/>
      <c r="E1486" s="144"/>
      <c r="F1486" s="144"/>
      <c r="G1486" s="144"/>
      <c r="H1486" s="144"/>
      <c r="I1486" s="144"/>
      <c r="J1486" s="144"/>
      <c r="K1486" s="144"/>
      <c r="L1486" s="144"/>
      <c r="M1486" s="144"/>
      <c r="N1486" s="144"/>
      <c r="O1486" s="144"/>
      <c r="P1486" s="144"/>
      <c r="Q1486" s="144"/>
      <c r="R1486" s="145"/>
    </row>
    <row r="1487" spans="1:18">
      <c r="A1487" s="131">
        <f t="shared" si="46"/>
        <v>0</v>
      </c>
      <c r="C1487" s="133">
        <f t="shared" si="47"/>
        <v>0</v>
      </c>
      <c r="D1487" s="143"/>
      <c r="E1487" s="144"/>
      <c r="F1487" s="144"/>
      <c r="G1487" s="144"/>
      <c r="H1487" s="144"/>
      <c r="I1487" s="144"/>
      <c r="J1487" s="144"/>
      <c r="K1487" s="144"/>
      <c r="L1487" s="144"/>
      <c r="M1487" s="144"/>
      <c r="N1487" s="144"/>
      <c r="O1487" s="144"/>
      <c r="P1487" s="144"/>
      <c r="Q1487" s="144"/>
      <c r="R1487" s="145"/>
    </row>
    <row r="1488" spans="1:18">
      <c r="A1488" s="131">
        <f t="shared" si="46"/>
        <v>0</v>
      </c>
      <c r="C1488" s="133">
        <f t="shared" si="47"/>
        <v>0</v>
      </c>
      <c r="D1488" s="143"/>
      <c r="E1488" s="144"/>
      <c r="F1488" s="144"/>
      <c r="G1488" s="144"/>
      <c r="H1488" s="144"/>
      <c r="I1488" s="144"/>
      <c r="J1488" s="144"/>
      <c r="K1488" s="144"/>
      <c r="L1488" s="144"/>
      <c r="M1488" s="144"/>
      <c r="N1488" s="144"/>
      <c r="O1488" s="144"/>
      <c r="P1488" s="144"/>
      <c r="Q1488" s="144"/>
      <c r="R1488" s="145"/>
    </row>
    <row r="1489" spans="1:18">
      <c r="A1489" s="131">
        <f t="shared" si="46"/>
        <v>0</v>
      </c>
      <c r="C1489" s="133">
        <f t="shared" si="47"/>
        <v>0</v>
      </c>
      <c r="D1489" s="143"/>
      <c r="E1489" s="144"/>
      <c r="F1489" s="144"/>
      <c r="G1489" s="144"/>
      <c r="H1489" s="144"/>
      <c r="I1489" s="144"/>
      <c r="J1489" s="144"/>
      <c r="K1489" s="144"/>
      <c r="L1489" s="144"/>
      <c r="M1489" s="144"/>
      <c r="N1489" s="144"/>
      <c r="O1489" s="144"/>
      <c r="P1489" s="144"/>
      <c r="Q1489" s="144"/>
      <c r="R1489" s="145"/>
    </row>
    <row r="1490" spans="1:18">
      <c r="A1490" s="131">
        <f t="shared" si="46"/>
        <v>0</v>
      </c>
      <c r="C1490" s="133">
        <f t="shared" si="47"/>
        <v>0</v>
      </c>
      <c r="D1490" s="143"/>
      <c r="E1490" s="144"/>
      <c r="F1490" s="144"/>
      <c r="G1490" s="144"/>
      <c r="H1490" s="144"/>
      <c r="I1490" s="144"/>
      <c r="J1490" s="144"/>
      <c r="K1490" s="144"/>
      <c r="L1490" s="144"/>
      <c r="M1490" s="144"/>
      <c r="N1490" s="144"/>
      <c r="O1490" s="144"/>
      <c r="P1490" s="144"/>
      <c r="Q1490" s="144"/>
      <c r="R1490" s="145"/>
    </row>
    <row r="1491" spans="1:18">
      <c r="A1491" s="131">
        <f t="shared" si="46"/>
        <v>0</v>
      </c>
      <c r="C1491" s="133">
        <f t="shared" si="47"/>
        <v>0</v>
      </c>
      <c r="D1491" s="143"/>
      <c r="E1491" s="144"/>
      <c r="F1491" s="144"/>
      <c r="G1491" s="144"/>
      <c r="H1491" s="144"/>
      <c r="I1491" s="144"/>
      <c r="J1491" s="144"/>
      <c r="K1491" s="144"/>
      <c r="L1491" s="144"/>
      <c r="M1491" s="144"/>
      <c r="N1491" s="144"/>
      <c r="O1491" s="144"/>
      <c r="P1491" s="144"/>
      <c r="Q1491" s="144"/>
      <c r="R1491" s="145"/>
    </row>
    <row r="1492" spans="1:18">
      <c r="A1492" s="131">
        <f t="shared" si="46"/>
        <v>0</v>
      </c>
      <c r="C1492" s="133">
        <f t="shared" si="47"/>
        <v>0</v>
      </c>
      <c r="D1492" s="143"/>
      <c r="E1492" s="144"/>
      <c r="F1492" s="144"/>
      <c r="G1492" s="144"/>
      <c r="H1492" s="144"/>
      <c r="I1492" s="144"/>
      <c r="J1492" s="144"/>
      <c r="K1492" s="144"/>
      <c r="L1492" s="144"/>
      <c r="M1492" s="144"/>
      <c r="N1492" s="144"/>
      <c r="O1492" s="144"/>
      <c r="P1492" s="144"/>
      <c r="Q1492" s="144"/>
      <c r="R1492" s="145"/>
    </row>
    <row r="1493" spans="1:18">
      <c r="A1493" s="131">
        <f t="shared" si="46"/>
        <v>0</v>
      </c>
      <c r="C1493" s="133">
        <f t="shared" si="47"/>
        <v>0</v>
      </c>
      <c r="D1493" s="143"/>
      <c r="E1493" s="144"/>
      <c r="F1493" s="144"/>
      <c r="G1493" s="144"/>
      <c r="H1493" s="144"/>
      <c r="I1493" s="144"/>
      <c r="J1493" s="144"/>
      <c r="K1493" s="144"/>
      <c r="L1493" s="144"/>
      <c r="M1493" s="144"/>
      <c r="N1493" s="144"/>
      <c r="O1493" s="144"/>
      <c r="P1493" s="144"/>
      <c r="Q1493" s="144"/>
      <c r="R1493" s="145"/>
    </row>
    <row r="1494" spans="1:18">
      <c r="A1494" s="131">
        <f t="shared" si="46"/>
        <v>0</v>
      </c>
      <c r="C1494" s="133">
        <f t="shared" si="47"/>
        <v>0</v>
      </c>
      <c r="D1494" s="143"/>
      <c r="E1494" s="144"/>
      <c r="F1494" s="144"/>
      <c r="G1494" s="144"/>
      <c r="H1494" s="144"/>
      <c r="I1494" s="144"/>
      <c r="J1494" s="144"/>
      <c r="K1494" s="144"/>
      <c r="L1494" s="144"/>
      <c r="M1494" s="144"/>
      <c r="N1494" s="144"/>
      <c r="O1494" s="144"/>
      <c r="P1494" s="144"/>
      <c r="Q1494" s="144"/>
      <c r="R1494" s="145"/>
    </row>
    <row r="1495" spans="1:18">
      <c r="A1495" s="131">
        <f t="shared" si="46"/>
        <v>0</v>
      </c>
      <c r="C1495" s="133">
        <f t="shared" si="47"/>
        <v>0</v>
      </c>
      <c r="D1495" s="143"/>
      <c r="E1495" s="144"/>
      <c r="F1495" s="144"/>
      <c r="G1495" s="144"/>
      <c r="H1495" s="144"/>
      <c r="I1495" s="144"/>
      <c r="J1495" s="144"/>
      <c r="K1495" s="144"/>
      <c r="L1495" s="144"/>
      <c r="M1495" s="144"/>
      <c r="N1495" s="144"/>
      <c r="O1495" s="144"/>
      <c r="P1495" s="144"/>
      <c r="Q1495" s="144"/>
      <c r="R1495" s="145"/>
    </row>
    <row r="1496" spans="1:18">
      <c r="A1496" s="131">
        <f t="shared" si="46"/>
        <v>0</v>
      </c>
      <c r="C1496" s="133">
        <f t="shared" si="47"/>
        <v>0</v>
      </c>
      <c r="D1496" s="143"/>
      <c r="E1496" s="144"/>
      <c r="F1496" s="144"/>
      <c r="G1496" s="144"/>
      <c r="H1496" s="144"/>
      <c r="I1496" s="144"/>
      <c r="J1496" s="144"/>
      <c r="K1496" s="144"/>
      <c r="L1496" s="144"/>
      <c r="M1496" s="144"/>
      <c r="N1496" s="144"/>
      <c r="O1496" s="144"/>
      <c r="P1496" s="144"/>
      <c r="Q1496" s="144"/>
      <c r="R1496" s="145"/>
    </row>
    <row r="1497" spans="1:18">
      <c r="A1497" s="131">
        <f t="shared" si="46"/>
        <v>0</v>
      </c>
      <c r="C1497" s="133">
        <f t="shared" si="47"/>
        <v>0</v>
      </c>
      <c r="D1497" s="143"/>
      <c r="E1497" s="144"/>
      <c r="F1497" s="144"/>
      <c r="G1497" s="144"/>
      <c r="H1497" s="144"/>
      <c r="I1497" s="144"/>
      <c r="J1497" s="144"/>
      <c r="K1497" s="144"/>
      <c r="L1497" s="144"/>
      <c r="M1497" s="144"/>
      <c r="N1497" s="144"/>
      <c r="O1497" s="144"/>
      <c r="P1497" s="144"/>
      <c r="Q1497" s="144"/>
      <c r="R1497" s="145"/>
    </row>
    <row r="1498" spans="1:18">
      <c r="A1498" s="131">
        <f t="shared" si="46"/>
        <v>0</v>
      </c>
      <c r="C1498" s="133">
        <f t="shared" si="47"/>
        <v>0</v>
      </c>
      <c r="D1498" s="143"/>
      <c r="E1498" s="144"/>
      <c r="F1498" s="144"/>
      <c r="G1498" s="144"/>
      <c r="H1498" s="144"/>
      <c r="I1498" s="144"/>
      <c r="J1498" s="144"/>
      <c r="K1498" s="144"/>
      <c r="L1498" s="144"/>
      <c r="M1498" s="144"/>
      <c r="N1498" s="144"/>
      <c r="O1498" s="144"/>
      <c r="P1498" s="144"/>
      <c r="Q1498" s="144"/>
      <c r="R1498" s="145"/>
    </row>
    <row r="1499" spans="1:18">
      <c r="A1499" s="131">
        <f t="shared" si="46"/>
        <v>0</v>
      </c>
      <c r="C1499" s="133">
        <f t="shared" si="47"/>
        <v>0</v>
      </c>
      <c r="D1499" s="143"/>
      <c r="E1499" s="144"/>
      <c r="F1499" s="144"/>
      <c r="G1499" s="144"/>
      <c r="H1499" s="144"/>
      <c r="I1499" s="144"/>
      <c r="J1499" s="144"/>
      <c r="K1499" s="144"/>
      <c r="L1499" s="144"/>
      <c r="M1499" s="144"/>
      <c r="N1499" s="144"/>
      <c r="O1499" s="144"/>
      <c r="P1499" s="144"/>
      <c r="Q1499" s="144"/>
      <c r="R1499" s="145"/>
    </row>
    <row r="1500" spans="1:18">
      <c r="A1500" s="131">
        <f t="shared" si="46"/>
        <v>0</v>
      </c>
      <c r="C1500" s="133">
        <f t="shared" si="47"/>
        <v>0</v>
      </c>
      <c r="D1500" s="143"/>
      <c r="E1500" s="144"/>
      <c r="F1500" s="144"/>
      <c r="G1500" s="144"/>
      <c r="H1500" s="144"/>
      <c r="I1500" s="144"/>
      <c r="J1500" s="144"/>
      <c r="K1500" s="144"/>
      <c r="L1500" s="144"/>
      <c r="M1500" s="144"/>
      <c r="N1500" s="144"/>
      <c r="O1500" s="144"/>
      <c r="P1500" s="144"/>
      <c r="Q1500" s="144"/>
      <c r="R1500" s="145"/>
    </row>
    <row r="1501" spans="1:18">
      <c r="A1501" s="131">
        <f t="shared" si="46"/>
        <v>0</v>
      </c>
      <c r="C1501" s="133">
        <f t="shared" si="47"/>
        <v>0</v>
      </c>
      <c r="D1501" s="143"/>
      <c r="E1501" s="144"/>
      <c r="F1501" s="144"/>
      <c r="G1501" s="144"/>
      <c r="H1501" s="144"/>
      <c r="I1501" s="144"/>
      <c r="J1501" s="144"/>
      <c r="K1501" s="144"/>
      <c r="L1501" s="144"/>
      <c r="M1501" s="144"/>
      <c r="N1501" s="144"/>
      <c r="O1501" s="144"/>
      <c r="P1501" s="144"/>
      <c r="Q1501" s="144"/>
      <c r="R1501" s="145"/>
    </row>
    <row r="1502" spans="1:18">
      <c r="A1502" s="131">
        <f t="shared" si="46"/>
        <v>0</v>
      </c>
      <c r="C1502" s="133">
        <f t="shared" si="47"/>
        <v>0</v>
      </c>
      <c r="D1502" s="143"/>
      <c r="E1502" s="144"/>
      <c r="F1502" s="144"/>
      <c r="G1502" s="144"/>
      <c r="H1502" s="144"/>
      <c r="I1502" s="144"/>
      <c r="J1502" s="144"/>
      <c r="K1502" s="144"/>
      <c r="L1502" s="144"/>
      <c r="M1502" s="144"/>
      <c r="N1502" s="144"/>
      <c r="O1502" s="144"/>
      <c r="P1502" s="144"/>
      <c r="Q1502" s="144"/>
      <c r="R1502" s="145"/>
    </row>
    <row r="1503" spans="1:18">
      <c r="A1503" s="131">
        <f t="shared" si="46"/>
        <v>0</v>
      </c>
      <c r="C1503" s="133">
        <f t="shared" si="47"/>
        <v>0</v>
      </c>
      <c r="D1503" s="143"/>
      <c r="E1503" s="144"/>
      <c r="F1503" s="144"/>
      <c r="G1503" s="144"/>
      <c r="H1503" s="144"/>
      <c r="I1503" s="144"/>
      <c r="J1503" s="144"/>
      <c r="K1503" s="144"/>
      <c r="L1503" s="144"/>
      <c r="M1503" s="144"/>
      <c r="N1503" s="144"/>
      <c r="O1503" s="144"/>
      <c r="P1503" s="144"/>
      <c r="Q1503" s="144"/>
      <c r="R1503" s="145"/>
    </row>
    <row r="1504" spans="1:18">
      <c r="A1504" s="131">
        <f t="shared" si="46"/>
        <v>0</v>
      </c>
      <c r="C1504" s="133">
        <f t="shared" si="47"/>
        <v>0</v>
      </c>
      <c r="D1504" s="143"/>
      <c r="E1504" s="144"/>
      <c r="F1504" s="144"/>
      <c r="G1504" s="144"/>
      <c r="H1504" s="144"/>
      <c r="I1504" s="144"/>
      <c r="J1504" s="144"/>
      <c r="K1504" s="144"/>
      <c r="L1504" s="144"/>
      <c r="M1504" s="144"/>
      <c r="N1504" s="144"/>
      <c r="O1504" s="144"/>
      <c r="P1504" s="144"/>
      <c r="Q1504" s="144"/>
      <c r="R1504" s="145"/>
    </row>
    <row r="1505" spans="1:18">
      <c r="A1505" s="131">
        <f t="shared" si="46"/>
        <v>0</v>
      </c>
      <c r="C1505" s="133">
        <f t="shared" si="47"/>
        <v>0</v>
      </c>
      <c r="D1505" s="143"/>
      <c r="E1505" s="144"/>
      <c r="F1505" s="144"/>
      <c r="G1505" s="144"/>
      <c r="H1505" s="144"/>
      <c r="I1505" s="144"/>
      <c r="J1505" s="144"/>
      <c r="K1505" s="144"/>
      <c r="L1505" s="144"/>
      <c r="M1505" s="144"/>
      <c r="N1505" s="144"/>
      <c r="O1505" s="144"/>
      <c r="P1505" s="144"/>
      <c r="Q1505" s="144"/>
      <c r="R1505" s="145"/>
    </row>
    <row r="1506" spans="1:18">
      <c r="A1506" s="131">
        <f t="shared" si="46"/>
        <v>0</v>
      </c>
      <c r="C1506" s="133">
        <f t="shared" si="47"/>
        <v>0</v>
      </c>
      <c r="D1506" s="143"/>
      <c r="E1506" s="144"/>
      <c r="F1506" s="144"/>
      <c r="G1506" s="144"/>
      <c r="H1506" s="144"/>
      <c r="I1506" s="144"/>
      <c r="J1506" s="144"/>
      <c r="K1506" s="144"/>
      <c r="L1506" s="144"/>
      <c r="M1506" s="144"/>
      <c r="N1506" s="144"/>
      <c r="O1506" s="144"/>
      <c r="P1506" s="144"/>
      <c r="Q1506" s="144"/>
      <c r="R1506" s="145"/>
    </row>
    <row r="1507" spans="1:18">
      <c r="A1507" s="131">
        <f t="shared" si="46"/>
        <v>0</v>
      </c>
      <c r="C1507" s="133">
        <f t="shared" si="47"/>
        <v>0</v>
      </c>
      <c r="D1507" s="143"/>
      <c r="E1507" s="144"/>
      <c r="F1507" s="144"/>
      <c r="G1507" s="144"/>
      <c r="H1507" s="144"/>
      <c r="I1507" s="144"/>
      <c r="J1507" s="144"/>
      <c r="K1507" s="144"/>
      <c r="L1507" s="144"/>
      <c r="M1507" s="144"/>
      <c r="N1507" s="144"/>
      <c r="O1507" s="144"/>
      <c r="P1507" s="144"/>
      <c r="Q1507" s="144"/>
      <c r="R1507" s="145"/>
    </row>
    <row r="1508" spans="1:18">
      <c r="A1508" s="131">
        <f t="shared" si="46"/>
        <v>0</v>
      </c>
      <c r="C1508" s="133">
        <f t="shared" si="47"/>
        <v>0</v>
      </c>
      <c r="D1508" s="143"/>
      <c r="E1508" s="144"/>
      <c r="F1508" s="144"/>
      <c r="G1508" s="144"/>
      <c r="H1508" s="144"/>
      <c r="I1508" s="144"/>
      <c r="J1508" s="144"/>
      <c r="K1508" s="144"/>
      <c r="L1508" s="144"/>
      <c r="M1508" s="144"/>
      <c r="N1508" s="144"/>
      <c r="O1508" s="144"/>
      <c r="P1508" s="144"/>
      <c r="Q1508" s="144"/>
      <c r="R1508" s="145"/>
    </row>
    <row r="1509" spans="1:18">
      <c r="A1509" s="131">
        <f t="shared" si="46"/>
        <v>0</v>
      </c>
      <c r="C1509" s="133">
        <f t="shared" si="47"/>
        <v>0</v>
      </c>
      <c r="D1509" s="143"/>
      <c r="E1509" s="144"/>
      <c r="F1509" s="144"/>
      <c r="G1509" s="144"/>
      <c r="H1509" s="144"/>
      <c r="I1509" s="144"/>
      <c r="J1509" s="144"/>
      <c r="K1509" s="144"/>
      <c r="L1509" s="144"/>
      <c r="M1509" s="144"/>
      <c r="N1509" s="144"/>
      <c r="O1509" s="144"/>
      <c r="P1509" s="144"/>
      <c r="Q1509" s="144"/>
      <c r="R1509" s="145"/>
    </row>
    <row r="1510" spans="1:18">
      <c r="A1510" s="131">
        <f t="shared" si="46"/>
        <v>0</v>
      </c>
      <c r="C1510" s="133">
        <f t="shared" si="47"/>
        <v>0</v>
      </c>
      <c r="D1510" s="143"/>
      <c r="E1510" s="144"/>
      <c r="F1510" s="144"/>
      <c r="G1510" s="144"/>
      <c r="H1510" s="144"/>
      <c r="I1510" s="144"/>
      <c r="J1510" s="144"/>
      <c r="K1510" s="144"/>
      <c r="L1510" s="144"/>
      <c r="M1510" s="144"/>
      <c r="N1510" s="144"/>
      <c r="O1510" s="144"/>
      <c r="P1510" s="144"/>
      <c r="Q1510" s="144"/>
      <c r="R1510" s="145"/>
    </row>
    <row r="1511" spans="1:18">
      <c r="A1511" s="131">
        <f t="shared" si="46"/>
        <v>0</v>
      </c>
      <c r="C1511" s="133">
        <f t="shared" si="47"/>
        <v>0</v>
      </c>
      <c r="D1511" s="143"/>
      <c r="E1511" s="144"/>
      <c r="F1511" s="144"/>
      <c r="G1511" s="144"/>
      <c r="H1511" s="144"/>
      <c r="I1511" s="144"/>
      <c r="J1511" s="144"/>
      <c r="K1511" s="144"/>
      <c r="L1511" s="144"/>
      <c r="M1511" s="144"/>
      <c r="N1511" s="144"/>
      <c r="O1511" s="144"/>
      <c r="P1511" s="144"/>
      <c r="Q1511" s="144"/>
      <c r="R1511" s="145"/>
    </row>
    <row r="1512" spans="1:18">
      <c r="A1512" s="131">
        <f t="shared" si="46"/>
        <v>0</v>
      </c>
      <c r="C1512" s="133">
        <f t="shared" si="47"/>
        <v>0</v>
      </c>
      <c r="D1512" s="143"/>
      <c r="E1512" s="144"/>
      <c r="F1512" s="144"/>
      <c r="G1512" s="144"/>
      <c r="H1512" s="144"/>
      <c r="I1512" s="144"/>
      <c r="J1512" s="144"/>
      <c r="K1512" s="144"/>
      <c r="L1512" s="144"/>
      <c r="M1512" s="144"/>
      <c r="N1512" s="144"/>
      <c r="O1512" s="144"/>
      <c r="P1512" s="144"/>
      <c r="Q1512" s="144"/>
      <c r="R1512" s="145"/>
    </row>
    <row r="1513" spans="1:18">
      <c r="A1513" s="131">
        <f t="shared" si="46"/>
        <v>0</v>
      </c>
      <c r="C1513" s="133">
        <f t="shared" si="47"/>
        <v>0</v>
      </c>
      <c r="D1513" s="143"/>
      <c r="E1513" s="144"/>
      <c r="F1513" s="144"/>
      <c r="G1513" s="144"/>
      <c r="H1513" s="144"/>
      <c r="I1513" s="144"/>
      <c r="J1513" s="144"/>
      <c r="K1513" s="144"/>
      <c r="L1513" s="144"/>
      <c r="M1513" s="144"/>
      <c r="N1513" s="144"/>
      <c r="O1513" s="144"/>
      <c r="P1513" s="144"/>
      <c r="Q1513" s="144"/>
      <c r="R1513" s="145"/>
    </row>
    <row r="1514" spans="1:18">
      <c r="A1514" s="131">
        <f t="shared" si="46"/>
        <v>0</v>
      </c>
      <c r="C1514" s="133">
        <f t="shared" si="47"/>
        <v>0</v>
      </c>
      <c r="D1514" s="143"/>
      <c r="E1514" s="144"/>
      <c r="F1514" s="144"/>
      <c r="G1514" s="144"/>
      <c r="H1514" s="144"/>
      <c r="I1514" s="144"/>
      <c r="J1514" s="144"/>
      <c r="K1514" s="144"/>
      <c r="L1514" s="144"/>
      <c r="M1514" s="144"/>
      <c r="N1514" s="144"/>
      <c r="O1514" s="144"/>
      <c r="P1514" s="144"/>
      <c r="Q1514" s="144"/>
      <c r="R1514" s="145"/>
    </row>
    <row r="1515" spans="1:18">
      <c r="A1515" s="131">
        <f t="shared" si="46"/>
        <v>0</v>
      </c>
      <c r="C1515" s="133">
        <f t="shared" si="47"/>
        <v>0</v>
      </c>
      <c r="D1515" s="143"/>
      <c r="E1515" s="144"/>
      <c r="F1515" s="144"/>
      <c r="G1515" s="144"/>
      <c r="H1515" s="144"/>
      <c r="I1515" s="144"/>
      <c r="J1515" s="144"/>
      <c r="K1515" s="144"/>
      <c r="L1515" s="144"/>
      <c r="M1515" s="144"/>
      <c r="N1515" s="144"/>
      <c r="O1515" s="144"/>
      <c r="P1515" s="144"/>
      <c r="Q1515" s="144"/>
      <c r="R1515" s="145"/>
    </row>
    <row r="1516" spans="1:18">
      <c r="A1516" s="131">
        <f t="shared" si="46"/>
        <v>0</v>
      </c>
      <c r="C1516" s="133">
        <f t="shared" si="47"/>
        <v>0</v>
      </c>
      <c r="D1516" s="143"/>
      <c r="E1516" s="144"/>
      <c r="F1516" s="144"/>
      <c r="G1516" s="144"/>
      <c r="H1516" s="144"/>
      <c r="I1516" s="144"/>
      <c r="J1516" s="144"/>
      <c r="K1516" s="144"/>
      <c r="L1516" s="144"/>
      <c r="M1516" s="144"/>
      <c r="N1516" s="144"/>
      <c r="O1516" s="144"/>
      <c r="P1516" s="144"/>
      <c r="Q1516" s="144"/>
      <c r="R1516" s="145"/>
    </row>
    <row r="1517" spans="1:18">
      <c r="A1517" s="131">
        <f t="shared" si="46"/>
        <v>0</v>
      </c>
      <c r="C1517" s="133">
        <f t="shared" si="47"/>
        <v>0</v>
      </c>
      <c r="D1517" s="143"/>
      <c r="E1517" s="144"/>
      <c r="F1517" s="144"/>
      <c r="G1517" s="144"/>
      <c r="H1517" s="144"/>
      <c r="I1517" s="144"/>
      <c r="J1517" s="144"/>
      <c r="K1517" s="144"/>
      <c r="L1517" s="144"/>
      <c r="M1517" s="144"/>
      <c r="N1517" s="144"/>
      <c r="O1517" s="144"/>
      <c r="P1517" s="144"/>
      <c r="Q1517" s="144"/>
      <c r="R1517" s="145"/>
    </row>
    <row r="1518" spans="1:18">
      <c r="A1518" s="131">
        <f t="shared" si="46"/>
        <v>0</v>
      </c>
      <c r="C1518" s="133">
        <f t="shared" si="47"/>
        <v>0</v>
      </c>
      <c r="D1518" s="143"/>
      <c r="E1518" s="144"/>
      <c r="F1518" s="144"/>
      <c r="G1518" s="144"/>
      <c r="H1518" s="144"/>
      <c r="I1518" s="144"/>
      <c r="J1518" s="144"/>
      <c r="K1518" s="144"/>
      <c r="L1518" s="144"/>
      <c r="M1518" s="144"/>
      <c r="N1518" s="144"/>
      <c r="O1518" s="144"/>
      <c r="P1518" s="144"/>
      <c r="Q1518" s="144"/>
      <c r="R1518" s="145"/>
    </row>
    <row r="1519" spans="1:18">
      <c r="A1519" s="131">
        <f t="shared" si="46"/>
        <v>0</v>
      </c>
      <c r="C1519" s="133">
        <f t="shared" si="47"/>
        <v>0</v>
      </c>
      <c r="D1519" s="143"/>
      <c r="E1519" s="144"/>
      <c r="F1519" s="144"/>
      <c r="G1519" s="144"/>
      <c r="H1519" s="144"/>
      <c r="I1519" s="144"/>
      <c r="J1519" s="144"/>
      <c r="K1519" s="144"/>
      <c r="L1519" s="144"/>
      <c r="M1519" s="144"/>
      <c r="N1519" s="144"/>
      <c r="O1519" s="144"/>
      <c r="P1519" s="144"/>
      <c r="Q1519" s="144"/>
      <c r="R1519" s="145"/>
    </row>
    <row r="1520" spans="1:18">
      <c r="A1520" s="131">
        <f t="shared" si="46"/>
        <v>0</v>
      </c>
      <c r="C1520" s="133">
        <f t="shared" si="47"/>
        <v>0</v>
      </c>
      <c r="D1520" s="143"/>
      <c r="E1520" s="144"/>
      <c r="F1520" s="144"/>
      <c r="G1520" s="144"/>
      <c r="H1520" s="144"/>
      <c r="I1520" s="144"/>
      <c r="J1520" s="144"/>
      <c r="K1520" s="144"/>
      <c r="L1520" s="144"/>
      <c r="M1520" s="144"/>
      <c r="N1520" s="144"/>
      <c r="O1520" s="144"/>
      <c r="P1520" s="144"/>
      <c r="Q1520" s="144"/>
      <c r="R1520" s="145"/>
    </row>
    <row r="1521" spans="1:18">
      <c r="A1521" s="131">
        <f t="shared" si="46"/>
        <v>0</v>
      </c>
      <c r="C1521" s="133">
        <f t="shared" si="47"/>
        <v>0</v>
      </c>
      <c r="D1521" s="143"/>
      <c r="E1521" s="144"/>
      <c r="F1521" s="144"/>
      <c r="G1521" s="144"/>
      <c r="H1521" s="144"/>
      <c r="I1521" s="144"/>
      <c r="J1521" s="144"/>
      <c r="K1521" s="144"/>
      <c r="L1521" s="144"/>
      <c r="M1521" s="144"/>
      <c r="N1521" s="144"/>
      <c r="O1521" s="144"/>
      <c r="P1521" s="144"/>
      <c r="Q1521" s="144"/>
      <c r="R1521" s="145"/>
    </row>
    <row r="1522" spans="1:18">
      <c r="A1522" s="131">
        <f t="shared" si="46"/>
        <v>0</v>
      </c>
      <c r="C1522" s="133">
        <f t="shared" si="47"/>
        <v>0</v>
      </c>
      <c r="D1522" s="143"/>
      <c r="E1522" s="144"/>
      <c r="F1522" s="144"/>
      <c r="G1522" s="144"/>
      <c r="H1522" s="144"/>
      <c r="I1522" s="144"/>
      <c r="J1522" s="144"/>
      <c r="K1522" s="144"/>
      <c r="L1522" s="144"/>
      <c r="M1522" s="144"/>
      <c r="N1522" s="144"/>
      <c r="O1522" s="144"/>
      <c r="P1522" s="144"/>
      <c r="Q1522" s="144"/>
      <c r="R1522" s="145"/>
    </row>
    <row r="1523" spans="1:18">
      <c r="A1523" s="131">
        <f t="shared" si="46"/>
        <v>0</v>
      </c>
      <c r="C1523" s="133">
        <f t="shared" si="47"/>
        <v>0</v>
      </c>
      <c r="D1523" s="143"/>
      <c r="E1523" s="144"/>
      <c r="F1523" s="144"/>
      <c r="G1523" s="144"/>
      <c r="H1523" s="144"/>
      <c r="I1523" s="144"/>
      <c r="J1523" s="144"/>
      <c r="K1523" s="144"/>
      <c r="L1523" s="144"/>
      <c r="M1523" s="144"/>
      <c r="N1523" s="144"/>
      <c r="O1523" s="144"/>
      <c r="P1523" s="144"/>
      <c r="Q1523" s="144"/>
      <c r="R1523" s="145"/>
    </row>
    <row r="1524" spans="1:18">
      <c r="A1524" s="131">
        <f t="shared" si="46"/>
        <v>0</v>
      </c>
      <c r="C1524" s="133">
        <f t="shared" si="47"/>
        <v>0</v>
      </c>
      <c r="D1524" s="143"/>
      <c r="E1524" s="144"/>
      <c r="F1524" s="144"/>
      <c r="G1524" s="144"/>
      <c r="H1524" s="144"/>
      <c r="I1524" s="144"/>
      <c r="J1524" s="144"/>
      <c r="K1524" s="144"/>
      <c r="L1524" s="144"/>
      <c r="M1524" s="144"/>
      <c r="N1524" s="144"/>
      <c r="O1524" s="144"/>
      <c r="P1524" s="144"/>
      <c r="Q1524" s="144"/>
      <c r="R1524" s="145"/>
    </row>
    <row r="1525" spans="1:18">
      <c r="A1525" s="131">
        <f t="shared" si="46"/>
        <v>0</v>
      </c>
      <c r="C1525" s="133">
        <f t="shared" si="47"/>
        <v>0</v>
      </c>
      <c r="D1525" s="143"/>
      <c r="E1525" s="144"/>
      <c r="F1525" s="144"/>
      <c r="G1525" s="144"/>
      <c r="H1525" s="144"/>
      <c r="I1525" s="144"/>
      <c r="J1525" s="144"/>
      <c r="K1525" s="144"/>
      <c r="L1525" s="144"/>
      <c r="M1525" s="144"/>
      <c r="N1525" s="144"/>
      <c r="O1525" s="144"/>
      <c r="P1525" s="144"/>
      <c r="Q1525" s="144"/>
      <c r="R1525" s="145"/>
    </row>
    <row r="1526" spans="1:18">
      <c r="A1526" s="131">
        <f t="shared" si="46"/>
        <v>0</v>
      </c>
      <c r="C1526" s="133">
        <f t="shared" si="47"/>
        <v>0</v>
      </c>
      <c r="D1526" s="143"/>
      <c r="E1526" s="144"/>
      <c r="F1526" s="144"/>
      <c r="G1526" s="144"/>
      <c r="H1526" s="144"/>
      <c r="I1526" s="144"/>
      <c r="J1526" s="144"/>
      <c r="K1526" s="144"/>
      <c r="L1526" s="144"/>
      <c r="M1526" s="144"/>
      <c r="N1526" s="144"/>
      <c r="O1526" s="144"/>
      <c r="P1526" s="144"/>
      <c r="Q1526" s="144"/>
      <c r="R1526" s="145"/>
    </row>
    <row r="1527" spans="1:18">
      <c r="A1527" s="131">
        <f t="shared" si="46"/>
        <v>0</v>
      </c>
      <c r="C1527" s="133">
        <f t="shared" si="47"/>
        <v>0</v>
      </c>
      <c r="D1527" s="143"/>
      <c r="E1527" s="144"/>
      <c r="F1527" s="144"/>
      <c r="G1527" s="144"/>
      <c r="H1527" s="144"/>
      <c r="I1527" s="144"/>
      <c r="J1527" s="144"/>
      <c r="K1527" s="144"/>
      <c r="L1527" s="144"/>
      <c r="M1527" s="144"/>
      <c r="N1527" s="144"/>
      <c r="O1527" s="144"/>
      <c r="P1527" s="144"/>
      <c r="Q1527" s="144"/>
      <c r="R1527" s="145"/>
    </row>
    <row r="1528" spans="1:18">
      <c r="A1528" s="131">
        <f t="shared" si="46"/>
        <v>0</v>
      </c>
      <c r="C1528" s="133">
        <f t="shared" si="47"/>
        <v>0</v>
      </c>
      <c r="D1528" s="143"/>
      <c r="E1528" s="144"/>
      <c r="F1528" s="144"/>
      <c r="G1528" s="144"/>
      <c r="H1528" s="144"/>
      <c r="I1528" s="144"/>
      <c r="J1528" s="144"/>
      <c r="K1528" s="144"/>
      <c r="L1528" s="144"/>
      <c r="M1528" s="144"/>
      <c r="N1528" s="144"/>
      <c r="O1528" s="144"/>
      <c r="P1528" s="144"/>
      <c r="Q1528" s="144"/>
      <c r="R1528" s="145"/>
    </row>
    <row r="1529" spans="1:18">
      <c r="A1529" s="131">
        <f t="shared" si="46"/>
        <v>0</v>
      </c>
      <c r="C1529" s="133">
        <f t="shared" si="47"/>
        <v>0</v>
      </c>
      <c r="D1529" s="143"/>
      <c r="E1529" s="144"/>
      <c r="F1529" s="144"/>
      <c r="G1529" s="144"/>
      <c r="H1529" s="144"/>
      <c r="I1529" s="144"/>
      <c r="J1529" s="144"/>
      <c r="K1529" s="144"/>
      <c r="L1529" s="144"/>
      <c r="M1529" s="144"/>
      <c r="N1529" s="144"/>
      <c r="O1529" s="144"/>
      <c r="P1529" s="144"/>
      <c r="Q1529" s="144"/>
      <c r="R1529" s="145"/>
    </row>
    <row r="1530" spans="1:18">
      <c r="A1530" s="131">
        <f t="shared" si="46"/>
        <v>0</v>
      </c>
      <c r="C1530" s="133">
        <f t="shared" si="47"/>
        <v>0</v>
      </c>
      <c r="D1530" s="143"/>
      <c r="E1530" s="144"/>
      <c r="F1530" s="144"/>
      <c r="G1530" s="144"/>
      <c r="H1530" s="144"/>
      <c r="I1530" s="144"/>
      <c r="J1530" s="144"/>
      <c r="K1530" s="144"/>
      <c r="L1530" s="144"/>
      <c r="M1530" s="144"/>
      <c r="N1530" s="144"/>
      <c r="O1530" s="144"/>
      <c r="P1530" s="144"/>
      <c r="Q1530" s="144"/>
      <c r="R1530" s="145"/>
    </row>
    <row r="1531" spans="1:18">
      <c r="A1531" s="131">
        <f t="shared" si="46"/>
        <v>0</v>
      </c>
      <c r="C1531" s="133">
        <f t="shared" si="47"/>
        <v>0</v>
      </c>
      <c r="D1531" s="143"/>
      <c r="E1531" s="144"/>
      <c r="F1531" s="144"/>
      <c r="G1531" s="144"/>
      <c r="H1531" s="144"/>
      <c r="I1531" s="144"/>
      <c r="J1531" s="144"/>
      <c r="K1531" s="144"/>
      <c r="L1531" s="144"/>
      <c r="M1531" s="144"/>
      <c r="N1531" s="144"/>
      <c r="O1531" s="144"/>
      <c r="P1531" s="144"/>
      <c r="Q1531" s="144"/>
      <c r="R1531" s="145"/>
    </row>
    <row r="1532" spans="1:18">
      <c r="A1532" s="131">
        <f t="shared" si="46"/>
        <v>0</v>
      </c>
      <c r="C1532" s="133">
        <f t="shared" si="47"/>
        <v>0</v>
      </c>
      <c r="D1532" s="143"/>
      <c r="E1532" s="144"/>
      <c r="F1532" s="144"/>
      <c r="G1532" s="144"/>
      <c r="H1532" s="144"/>
      <c r="I1532" s="144"/>
      <c r="J1532" s="144"/>
      <c r="K1532" s="144"/>
      <c r="L1532" s="144"/>
      <c r="M1532" s="144"/>
      <c r="N1532" s="144"/>
      <c r="O1532" s="144"/>
      <c r="P1532" s="144"/>
      <c r="Q1532" s="144"/>
      <c r="R1532" s="145"/>
    </row>
    <row r="1533" spans="1:18">
      <c r="A1533" s="131">
        <f t="shared" si="46"/>
        <v>0</v>
      </c>
      <c r="C1533" s="133">
        <f t="shared" si="47"/>
        <v>0</v>
      </c>
      <c r="D1533" s="143"/>
      <c r="E1533" s="144"/>
      <c r="F1533" s="144"/>
      <c r="G1533" s="144"/>
      <c r="H1533" s="144"/>
      <c r="I1533" s="144"/>
      <c r="J1533" s="144"/>
      <c r="K1533" s="144"/>
      <c r="L1533" s="144"/>
      <c r="M1533" s="144"/>
      <c r="N1533" s="144"/>
      <c r="O1533" s="144"/>
      <c r="P1533" s="144"/>
      <c r="Q1533" s="144"/>
      <c r="R1533" s="145"/>
    </row>
    <row r="1534" spans="1:18">
      <c r="A1534" s="131">
        <f t="shared" si="46"/>
        <v>0</v>
      </c>
      <c r="C1534" s="133">
        <f t="shared" si="47"/>
        <v>0</v>
      </c>
      <c r="D1534" s="143"/>
      <c r="E1534" s="144"/>
      <c r="F1534" s="144"/>
      <c r="G1534" s="144"/>
      <c r="H1534" s="144"/>
      <c r="I1534" s="144"/>
      <c r="J1534" s="144"/>
      <c r="K1534" s="144"/>
      <c r="L1534" s="144"/>
      <c r="M1534" s="144"/>
      <c r="N1534" s="144"/>
      <c r="O1534" s="144"/>
      <c r="P1534" s="144"/>
      <c r="Q1534" s="144"/>
      <c r="R1534" s="145"/>
    </row>
    <row r="1535" spans="1:18">
      <c r="A1535" s="131">
        <f t="shared" si="46"/>
        <v>0</v>
      </c>
      <c r="C1535" s="133">
        <f t="shared" si="47"/>
        <v>0</v>
      </c>
      <c r="D1535" s="143"/>
      <c r="E1535" s="144"/>
      <c r="F1535" s="144"/>
      <c r="G1535" s="144"/>
      <c r="H1535" s="144"/>
      <c r="I1535" s="144"/>
      <c r="J1535" s="144"/>
      <c r="K1535" s="144"/>
      <c r="L1535" s="144"/>
      <c r="M1535" s="144"/>
      <c r="N1535" s="144"/>
      <c r="O1535" s="144"/>
      <c r="P1535" s="144"/>
      <c r="Q1535" s="144"/>
      <c r="R1535" s="145"/>
    </row>
    <row r="1536" spans="1:18">
      <c r="A1536" s="131">
        <f t="shared" si="46"/>
        <v>0</v>
      </c>
      <c r="C1536" s="133">
        <f t="shared" si="47"/>
        <v>0</v>
      </c>
      <c r="D1536" s="143"/>
      <c r="E1536" s="144"/>
      <c r="F1536" s="144"/>
      <c r="G1536" s="144"/>
      <c r="H1536" s="144"/>
      <c r="I1536" s="144"/>
      <c r="J1536" s="144"/>
      <c r="K1536" s="144"/>
      <c r="L1536" s="144"/>
      <c r="M1536" s="144"/>
      <c r="N1536" s="144"/>
      <c r="O1536" s="144"/>
      <c r="P1536" s="144"/>
      <c r="Q1536" s="144"/>
      <c r="R1536" s="145"/>
    </row>
    <row r="1537" spans="1:18">
      <c r="A1537" s="131">
        <f t="shared" si="46"/>
        <v>0</v>
      </c>
      <c r="C1537" s="133">
        <f t="shared" si="47"/>
        <v>0</v>
      </c>
      <c r="D1537" s="143"/>
      <c r="E1537" s="144"/>
      <c r="F1537" s="144"/>
      <c r="G1537" s="144"/>
      <c r="H1537" s="144"/>
      <c r="I1537" s="144"/>
      <c r="J1537" s="144"/>
      <c r="K1537" s="144"/>
      <c r="L1537" s="144"/>
      <c r="M1537" s="144"/>
      <c r="N1537" s="144"/>
      <c r="O1537" s="144"/>
      <c r="P1537" s="144"/>
      <c r="Q1537" s="144"/>
      <c r="R1537" s="145"/>
    </row>
    <row r="1538" spans="1:18">
      <c r="A1538" s="131">
        <f t="shared" si="46"/>
        <v>0</v>
      </c>
      <c r="C1538" s="133">
        <f t="shared" si="47"/>
        <v>0</v>
      </c>
      <c r="D1538" s="143"/>
      <c r="E1538" s="144"/>
      <c r="F1538" s="144"/>
      <c r="G1538" s="144"/>
      <c r="H1538" s="144"/>
      <c r="I1538" s="144"/>
      <c r="J1538" s="144"/>
      <c r="K1538" s="144"/>
      <c r="L1538" s="144"/>
      <c r="M1538" s="144"/>
      <c r="N1538" s="144"/>
      <c r="O1538" s="144"/>
      <c r="P1538" s="144"/>
      <c r="Q1538" s="144"/>
      <c r="R1538" s="145"/>
    </row>
    <row r="1539" spans="1:18">
      <c r="A1539" s="131">
        <f t="shared" si="46"/>
        <v>0</v>
      </c>
      <c r="C1539" s="133">
        <f t="shared" si="47"/>
        <v>0</v>
      </c>
      <c r="D1539" s="143"/>
      <c r="E1539" s="144"/>
      <c r="F1539" s="144"/>
      <c r="G1539" s="144"/>
      <c r="H1539" s="144"/>
      <c r="I1539" s="144"/>
      <c r="J1539" s="144"/>
      <c r="K1539" s="144"/>
      <c r="L1539" s="144"/>
      <c r="M1539" s="144"/>
      <c r="N1539" s="144"/>
      <c r="O1539" s="144"/>
      <c r="P1539" s="144"/>
      <c r="Q1539" s="144"/>
      <c r="R1539" s="145"/>
    </row>
    <row r="1540" spans="1:18">
      <c r="A1540" s="131">
        <f t="shared" ref="A1540:A1603" si="48">F1540</f>
        <v>0</v>
      </c>
      <c r="C1540" s="133">
        <f t="shared" ref="C1540:C1603" si="49">D1540</f>
        <v>0</v>
      </c>
      <c r="D1540" s="143"/>
      <c r="E1540" s="144"/>
      <c r="F1540" s="144"/>
      <c r="G1540" s="144"/>
      <c r="H1540" s="144"/>
      <c r="I1540" s="144"/>
      <c r="J1540" s="144"/>
      <c r="K1540" s="144"/>
      <c r="L1540" s="144"/>
      <c r="M1540" s="144"/>
      <c r="N1540" s="144"/>
      <c r="O1540" s="144"/>
      <c r="P1540" s="144"/>
      <c r="Q1540" s="144"/>
      <c r="R1540" s="145"/>
    </row>
    <row r="1541" spans="1:18">
      <c r="A1541" s="131">
        <f t="shared" si="48"/>
        <v>0</v>
      </c>
      <c r="C1541" s="133">
        <f t="shared" si="49"/>
        <v>0</v>
      </c>
      <c r="D1541" s="143"/>
      <c r="E1541" s="144"/>
      <c r="F1541" s="144"/>
      <c r="G1541" s="144"/>
      <c r="H1541" s="144"/>
      <c r="I1541" s="144"/>
      <c r="J1541" s="144"/>
      <c r="K1541" s="144"/>
      <c r="L1541" s="144"/>
      <c r="M1541" s="144"/>
      <c r="N1541" s="144"/>
      <c r="O1541" s="144"/>
      <c r="P1541" s="144"/>
      <c r="Q1541" s="144"/>
      <c r="R1541" s="145"/>
    </row>
    <row r="1542" spans="1:18">
      <c r="A1542" s="131">
        <f t="shared" si="48"/>
        <v>0</v>
      </c>
      <c r="C1542" s="133">
        <f t="shared" si="49"/>
        <v>0</v>
      </c>
      <c r="D1542" s="143"/>
      <c r="E1542" s="144"/>
      <c r="F1542" s="144"/>
      <c r="G1542" s="144"/>
      <c r="H1542" s="144"/>
      <c r="I1542" s="144"/>
      <c r="J1542" s="144"/>
      <c r="K1542" s="144"/>
      <c r="L1542" s="144"/>
      <c r="M1542" s="144"/>
      <c r="N1542" s="144"/>
      <c r="O1542" s="144"/>
      <c r="P1542" s="144"/>
      <c r="Q1542" s="144"/>
      <c r="R1542" s="145"/>
    </row>
    <row r="1543" spans="1:18">
      <c r="A1543" s="131">
        <f t="shared" si="48"/>
        <v>0</v>
      </c>
      <c r="C1543" s="133">
        <f t="shared" si="49"/>
        <v>0</v>
      </c>
      <c r="D1543" s="143"/>
      <c r="E1543" s="144"/>
      <c r="F1543" s="144"/>
      <c r="G1543" s="144"/>
      <c r="H1543" s="144"/>
      <c r="I1543" s="144"/>
      <c r="J1543" s="144"/>
      <c r="K1543" s="144"/>
      <c r="L1543" s="144"/>
      <c r="M1543" s="144"/>
      <c r="N1543" s="144"/>
      <c r="O1543" s="144"/>
      <c r="P1543" s="144"/>
      <c r="Q1543" s="144"/>
      <c r="R1543" s="145"/>
    </row>
    <row r="1544" spans="1:18">
      <c r="A1544" s="131">
        <f t="shared" si="48"/>
        <v>0</v>
      </c>
      <c r="C1544" s="133">
        <f t="shared" si="49"/>
        <v>0</v>
      </c>
      <c r="D1544" s="143"/>
      <c r="E1544" s="144"/>
      <c r="F1544" s="144"/>
      <c r="G1544" s="144"/>
      <c r="H1544" s="144"/>
      <c r="I1544" s="144"/>
      <c r="J1544" s="144"/>
      <c r="K1544" s="144"/>
      <c r="L1544" s="144"/>
      <c r="M1544" s="144"/>
      <c r="N1544" s="144"/>
      <c r="O1544" s="144"/>
      <c r="P1544" s="144"/>
      <c r="Q1544" s="144"/>
      <c r="R1544" s="145"/>
    </row>
    <row r="1545" spans="1:18">
      <c r="A1545" s="131">
        <f t="shared" si="48"/>
        <v>0</v>
      </c>
      <c r="C1545" s="133">
        <f t="shared" si="49"/>
        <v>0</v>
      </c>
      <c r="D1545" s="143"/>
      <c r="E1545" s="144"/>
      <c r="F1545" s="144"/>
      <c r="G1545" s="144"/>
      <c r="H1545" s="144"/>
      <c r="I1545" s="144"/>
      <c r="J1545" s="144"/>
      <c r="K1545" s="144"/>
      <c r="L1545" s="144"/>
      <c r="M1545" s="144"/>
      <c r="N1545" s="144"/>
      <c r="O1545" s="144"/>
      <c r="P1545" s="144"/>
      <c r="Q1545" s="144"/>
      <c r="R1545" s="145"/>
    </row>
    <row r="1546" spans="1:18">
      <c r="A1546" s="131">
        <f t="shared" si="48"/>
        <v>0</v>
      </c>
      <c r="C1546" s="133">
        <f t="shared" si="49"/>
        <v>0</v>
      </c>
      <c r="D1546" s="143"/>
      <c r="E1546" s="144"/>
      <c r="F1546" s="144"/>
      <c r="G1546" s="144"/>
      <c r="H1546" s="144"/>
      <c r="I1546" s="144"/>
      <c r="J1546" s="144"/>
      <c r="K1546" s="144"/>
      <c r="L1546" s="144"/>
      <c r="M1546" s="144"/>
      <c r="N1546" s="144"/>
      <c r="O1546" s="144"/>
      <c r="P1546" s="144"/>
      <c r="Q1546" s="144"/>
      <c r="R1546" s="145"/>
    </row>
    <row r="1547" spans="1:18">
      <c r="A1547" s="131">
        <f t="shared" si="48"/>
        <v>0</v>
      </c>
      <c r="C1547" s="133">
        <f t="shared" si="49"/>
        <v>0</v>
      </c>
      <c r="D1547" s="143"/>
      <c r="E1547" s="144"/>
      <c r="F1547" s="144"/>
      <c r="G1547" s="144"/>
      <c r="H1547" s="144"/>
      <c r="I1547" s="144"/>
      <c r="J1547" s="144"/>
      <c r="K1547" s="144"/>
      <c r="L1547" s="144"/>
      <c r="M1547" s="144"/>
      <c r="N1547" s="144"/>
      <c r="O1547" s="144"/>
      <c r="P1547" s="144"/>
      <c r="Q1547" s="144"/>
      <c r="R1547" s="145"/>
    </row>
    <row r="1548" spans="1:18">
      <c r="A1548" s="131">
        <f t="shared" si="48"/>
        <v>0</v>
      </c>
      <c r="C1548" s="133">
        <f t="shared" si="49"/>
        <v>0</v>
      </c>
      <c r="D1548" s="143"/>
      <c r="E1548" s="144"/>
      <c r="F1548" s="144"/>
      <c r="G1548" s="144"/>
      <c r="H1548" s="144"/>
      <c r="I1548" s="144"/>
      <c r="J1548" s="144"/>
      <c r="K1548" s="144"/>
      <c r="L1548" s="144"/>
      <c r="M1548" s="144"/>
      <c r="N1548" s="144"/>
      <c r="O1548" s="144"/>
      <c r="P1548" s="144"/>
      <c r="Q1548" s="144"/>
      <c r="R1548" s="145"/>
    </row>
    <row r="1549" spans="1:18">
      <c r="A1549" s="131">
        <f t="shared" si="48"/>
        <v>0</v>
      </c>
      <c r="C1549" s="133">
        <f t="shared" si="49"/>
        <v>0</v>
      </c>
      <c r="D1549" s="143"/>
      <c r="E1549" s="144"/>
      <c r="F1549" s="144"/>
      <c r="G1549" s="144"/>
      <c r="H1549" s="144"/>
      <c r="I1549" s="144"/>
      <c r="J1549" s="144"/>
      <c r="K1549" s="144"/>
      <c r="L1549" s="144"/>
      <c r="M1549" s="144"/>
      <c r="N1549" s="144"/>
      <c r="O1549" s="144"/>
      <c r="P1549" s="144"/>
      <c r="Q1549" s="144"/>
      <c r="R1549" s="145"/>
    </row>
    <row r="1550" spans="1:18">
      <c r="A1550" s="131">
        <f t="shared" si="48"/>
        <v>0</v>
      </c>
      <c r="C1550" s="133">
        <f t="shared" si="49"/>
        <v>0</v>
      </c>
      <c r="D1550" s="143"/>
      <c r="E1550" s="144"/>
      <c r="F1550" s="144"/>
      <c r="G1550" s="144"/>
      <c r="H1550" s="144"/>
      <c r="I1550" s="144"/>
      <c r="J1550" s="144"/>
      <c r="K1550" s="144"/>
      <c r="L1550" s="144"/>
      <c r="M1550" s="144"/>
      <c r="N1550" s="144"/>
      <c r="O1550" s="144"/>
      <c r="P1550" s="144"/>
      <c r="Q1550" s="144"/>
      <c r="R1550" s="145"/>
    </row>
    <row r="1551" spans="1:18">
      <c r="A1551" s="131">
        <f t="shared" si="48"/>
        <v>0</v>
      </c>
      <c r="C1551" s="133">
        <f t="shared" si="49"/>
        <v>0</v>
      </c>
      <c r="D1551" s="143"/>
      <c r="E1551" s="144"/>
      <c r="F1551" s="144"/>
      <c r="G1551" s="144"/>
      <c r="H1551" s="144"/>
      <c r="I1551" s="144"/>
      <c r="J1551" s="144"/>
      <c r="K1551" s="144"/>
      <c r="L1551" s="144"/>
      <c r="M1551" s="144"/>
      <c r="N1551" s="144"/>
      <c r="O1551" s="144"/>
      <c r="P1551" s="144"/>
      <c r="Q1551" s="144"/>
      <c r="R1551" s="145"/>
    </row>
    <row r="1552" spans="1:18">
      <c r="A1552" s="131">
        <f t="shared" si="48"/>
        <v>0</v>
      </c>
      <c r="C1552" s="133">
        <f t="shared" si="49"/>
        <v>0</v>
      </c>
      <c r="D1552" s="143"/>
      <c r="E1552" s="144"/>
      <c r="F1552" s="144"/>
      <c r="G1552" s="144"/>
      <c r="H1552" s="144"/>
      <c r="I1552" s="144"/>
      <c r="J1552" s="144"/>
      <c r="K1552" s="144"/>
      <c r="L1552" s="144"/>
      <c r="M1552" s="144"/>
      <c r="N1552" s="144"/>
      <c r="O1552" s="144"/>
      <c r="P1552" s="144"/>
      <c r="Q1552" s="144"/>
      <c r="R1552" s="145"/>
    </row>
    <row r="1553" spans="1:18">
      <c r="A1553" s="131">
        <f t="shared" si="48"/>
        <v>0</v>
      </c>
      <c r="C1553" s="133">
        <f t="shared" si="49"/>
        <v>0</v>
      </c>
      <c r="D1553" s="143"/>
      <c r="E1553" s="144"/>
      <c r="F1553" s="144"/>
      <c r="G1553" s="144"/>
      <c r="H1553" s="144"/>
      <c r="I1553" s="144"/>
      <c r="J1553" s="144"/>
      <c r="K1553" s="144"/>
      <c r="L1553" s="144"/>
      <c r="M1553" s="144"/>
      <c r="N1553" s="144"/>
      <c r="O1553" s="144"/>
      <c r="P1553" s="144"/>
      <c r="Q1553" s="144"/>
      <c r="R1553" s="145"/>
    </row>
    <row r="1554" spans="1:18">
      <c r="A1554" s="131">
        <f t="shared" si="48"/>
        <v>0</v>
      </c>
      <c r="C1554" s="133">
        <f t="shared" si="49"/>
        <v>0</v>
      </c>
      <c r="D1554" s="143"/>
      <c r="E1554" s="144"/>
      <c r="F1554" s="144"/>
      <c r="G1554" s="144"/>
      <c r="H1554" s="144"/>
      <c r="I1554" s="144"/>
      <c r="J1554" s="144"/>
      <c r="K1554" s="144"/>
      <c r="L1554" s="144"/>
      <c r="M1554" s="144"/>
      <c r="N1554" s="144"/>
      <c r="O1554" s="144"/>
      <c r="P1554" s="144"/>
      <c r="Q1554" s="144"/>
      <c r="R1554" s="145"/>
    </row>
    <row r="1555" spans="1:18">
      <c r="A1555" s="131">
        <f t="shared" si="48"/>
        <v>0</v>
      </c>
      <c r="C1555" s="133">
        <f t="shared" si="49"/>
        <v>0</v>
      </c>
      <c r="D1555" s="143"/>
      <c r="E1555" s="144"/>
      <c r="F1555" s="144"/>
      <c r="G1555" s="144"/>
      <c r="H1555" s="144"/>
      <c r="I1555" s="144"/>
      <c r="J1555" s="144"/>
      <c r="K1555" s="144"/>
      <c r="L1555" s="144"/>
      <c r="M1555" s="144"/>
      <c r="N1555" s="144"/>
      <c r="O1555" s="144"/>
      <c r="P1555" s="144"/>
      <c r="Q1555" s="144"/>
      <c r="R1555" s="145"/>
    </row>
    <row r="1556" spans="1:18">
      <c r="A1556" s="131">
        <f t="shared" si="48"/>
        <v>0</v>
      </c>
      <c r="C1556" s="133">
        <f t="shared" si="49"/>
        <v>0</v>
      </c>
      <c r="D1556" s="143"/>
      <c r="E1556" s="144"/>
      <c r="F1556" s="144"/>
      <c r="G1556" s="144"/>
      <c r="H1556" s="144"/>
      <c r="I1556" s="144"/>
      <c r="J1556" s="144"/>
      <c r="K1556" s="144"/>
      <c r="L1556" s="144"/>
      <c r="M1556" s="144"/>
      <c r="N1556" s="144"/>
      <c r="O1556" s="144"/>
      <c r="P1556" s="144"/>
      <c r="Q1556" s="144"/>
      <c r="R1556" s="145"/>
    </row>
    <row r="1557" spans="1:18">
      <c r="A1557" s="131">
        <f t="shared" si="48"/>
        <v>0</v>
      </c>
      <c r="C1557" s="133">
        <f t="shared" si="49"/>
        <v>0</v>
      </c>
      <c r="D1557" s="143"/>
      <c r="E1557" s="144"/>
      <c r="F1557" s="144"/>
      <c r="G1557" s="144"/>
      <c r="H1557" s="144"/>
      <c r="I1557" s="144"/>
      <c r="J1557" s="144"/>
      <c r="K1557" s="144"/>
      <c r="L1557" s="144"/>
      <c r="M1557" s="144"/>
      <c r="N1557" s="144"/>
      <c r="O1557" s="144"/>
      <c r="P1557" s="144"/>
      <c r="Q1557" s="144"/>
      <c r="R1557" s="145"/>
    </row>
    <row r="1558" spans="1:18">
      <c r="A1558" s="131">
        <f t="shared" si="48"/>
        <v>0</v>
      </c>
      <c r="C1558" s="133">
        <f t="shared" si="49"/>
        <v>0</v>
      </c>
      <c r="D1558" s="143"/>
      <c r="E1558" s="144"/>
      <c r="F1558" s="144"/>
      <c r="G1558" s="144"/>
      <c r="H1558" s="144"/>
      <c r="I1558" s="144"/>
      <c r="J1558" s="144"/>
      <c r="K1558" s="144"/>
      <c r="L1558" s="144"/>
      <c r="M1558" s="144"/>
      <c r="N1558" s="144"/>
      <c r="O1558" s="144"/>
      <c r="P1558" s="144"/>
      <c r="Q1558" s="144"/>
      <c r="R1558" s="145"/>
    </row>
    <row r="1559" spans="1:18">
      <c r="A1559" s="131">
        <f t="shared" si="48"/>
        <v>0</v>
      </c>
      <c r="C1559" s="133">
        <f t="shared" si="49"/>
        <v>0</v>
      </c>
      <c r="D1559" s="143"/>
      <c r="E1559" s="144"/>
      <c r="F1559" s="144"/>
      <c r="G1559" s="144"/>
      <c r="H1559" s="144"/>
      <c r="I1559" s="144"/>
      <c r="J1559" s="144"/>
      <c r="K1559" s="144"/>
      <c r="L1559" s="144"/>
      <c r="M1559" s="144"/>
      <c r="N1559" s="144"/>
      <c r="O1559" s="144"/>
      <c r="P1559" s="144"/>
      <c r="Q1559" s="144"/>
      <c r="R1559" s="145"/>
    </row>
    <row r="1560" spans="1:18">
      <c r="A1560" s="131">
        <f t="shared" si="48"/>
        <v>0</v>
      </c>
      <c r="C1560" s="133">
        <f t="shared" si="49"/>
        <v>0</v>
      </c>
      <c r="D1560" s="143"/>
      <c r="E1560" s="144"/>
      <c r="F1560" s="144"/>
      <c r="G1560" s="144"/>
      <c r="H1560" s="144"/>
      <c r="I1560" s="144"/>
      <c r="J1560" s="144"/>
      <c r="K1560" s="144"/>
      <c r="L1560" s="144"/>
      <c r="M1560" s="144"/>
      <c r="N1560" s="144"/>
      <c r="O1560" s="144"/>
      <c r="P1560" s="144"/>
      <c r="Q1560" s="144"/>
      <c r="R1560" s="145"/>
    </row>
    <row r="1561" spans="1:18">
      <c r="A1561" s="131">
        <f t="shared" si="48"/>
        <v>0</v>
      </c>
      <c r="C1561" s="133">
        <f t="shared" si="49"/>
        <v>0</v>
      </c>
      <c r="D1561" s="143"/>
      <c r="E1561" s="144"/>
      <c r="F1561" s="144"/>
      <c r="G1561" s="144"/>
      <c r="H1561" s="144"/>
      <c r="I1561" s="144"/>
      <c r="J1561" s="144"/>
      <c r="K1561" s="144"/>
      <c r="L1561" s="144"/>
      <c r="M1561" s="144"/>
      <c r="N1561" s="144"/>
      <c r="O1561" s="144"/>
      <c r="P1561" s="144"/>
      <c r="Q1561" s="144"/>
      <c r="R1561" s="145"/>
    </row>
    <row r="1562" spans="1:18">
      <c r="A1562" s="131">
        <f t="shared" si="48"/>
        <v>0</v>
      </c>
      <c r="C1562" s="133">
        <f t="shared" si="49"/>
        <v>0</v>
      </c>
      <c r="D1562" s="143"/>
      <c r="E1562" s="144"/>
      <c r="F1562" s="144"/>
      <c r="G1562" s="144"/>
      <c r="H1562" s="144"/>
      <c r="I1562" s="144"/>
      <c r="J1562" s="144"/>
      <c r="K1562" s="144"/>
      <c r="L1562" s="144"/>
      <c r="M1562" s="144"/>
      <c r="N1562" s="144"/>
      <c r="O1562" s="144"/>
      <c r="P1562" s="144"/>
      <c r="Q1562" s="144"/>
      <c r="R1562" s="145"/>
    </row>
    <row r="1563" spans="1:18">
      <c r="A1563" s="131">
        <f t="shared" si="48"/>
        <v>0</v>
      </c>
      <c r="C1563" s="133">
        <f t="shared" si="49"/>
        <v>0</v>
      </c>
      <c r="D1563" s="143"/>
      <c r="E1563" s="144"/>
      <c r="F1563" s="144"/>
      <c r="G1563" s="144"/>
      <c r="H1563" s="144"/>
      <c r="I1563" s="144"/>
      <c r="J1563" s="144"/>
      <c r="K1563" s="144"/>
      <c r="L1563" s="144"/>
      <c r="M1563" s="144"/>
      <c r="N1563" s="144"/>
      <c r="O1563" s="144"/>
      <c r="P1563" s="144"/>
      <c r="Q1563" s="144"/>
      <c r="R1563" s="145"/>
    </row>
    <row r="1564" spans="1:18">
      <c r="A1564" s="131">
        <f t="shared" si="48"/>
        <v>0</v>
      </c>
      <c r="C1564" s="133">
        <f t="shared" si="49"/>
        <v>0</v>
      </c>
      <c r="D1564" s="143"/>
      <c r="E1564" s="144"/>
      <c r="F1564" s="144"/>
      <c r="G1564" s="144"/>
      <c r="H1564" s="144"/>
      <c r="I1564" s="144"/>
      <c r="J1564" s="144"/>
      <c r="K1564" s="144"/>
      <c r="L1564" s="144"/>
      <c r="M1564" s="144"/>
      <c r="N1564" s="144"/>
      <c r="O1564" s="144"/>
      <c r="P1564" s="144"/>
      <c r="Q1564" s="144"/>
      <c r="R1564" s="145"/>
    </row>
    <row r="1565" spans="1:18">
      <c r="A1565" s="131">
        <f t="shared" si="48"/>
        <v>0</v>
      </c>
      <c r="C1565" s="133">
        <f t="shared" si="49"/>
        <v>0</v>
      </c>
      <c r="D1565" s="143"/>
      <c r="E1565" s="144"/>
      <c r="F1565" s="144"/>
      <c r="G1565" s="144"/>
      <c r="H1565" s="144"/>
      <c r="I1565" s="144"/>
      <c r="J1565" s="144"/>
      <c r="K1565" s="144"/>
      <c r="L1565" s="144"/>
      <c r="M1565" s="144"/>
      <c r="N1565" s="144"/>
      <c r="O1565" s="144"/>
      <c r="P1565" s="144"/>
      <c r="Q1565" s="144"/>
      <c r="R1565" s="145"/>
    </row>
    <row r="1566" spans="1:18">
      <c r="A1566" s="131">
        <f t="shared" si="48"/>
        <v>0</v>
      </c>
      <c r="C1566" s="133">
        <f t="shared" si="49"/>
        <v>0</v>
      </c>
      <c r="D1566" s="143"/>
      <c r="E1566" s="144"/>
      <c r="F1566" s="144"/>
      <c r="G1566" s="144"/>
      <c r="H1566" s="144"/>
      <c r="I1566" s="144"/>
      <c r="J1566" s="144"/>
      <c r="K1566" s="144"/>
      <c r="L1566" s="144"/>
      <c r="M1566" s="144"/>
      <c r="N1566" s="144"/>
      <c r="O1566" s="144"/>
      <c r="P1566" s="144"/>
      <c r="Q1566" s="144"/>
      <c r="R1566" s="145"/>
    </row>
    <row r="1567" spans="1:18">
      <c r="A1567" s="131">
        <f t="shared" si="48"/>
        <v>0</v>
      </c>
      <c r="C1567" s="133">
        <f t="shared" si="49"/>
        <v>0</v>
      </c>
      <c r="D1567" s="143"/>
      <c r="E1567" s="144"/>
      <c r="F1567" s="144"/>
      <c r="G1567" s="144"/>
      <c r="H1567" s="144"/>
      <c r="I1567" s="144"/>
      <c r="J1567" s="144"/>
      <c r="K1567" s="144"/>
      <c r="L1567" s="144"/>
      <c r="M1567" s="144"/>
      <c r="N1567" s="144"/>
      <c r="O1567" s="144"/>
      <c r="P1567" s="144"/>
      <c r="Q1567" s="144"/>
      <c r="R1567" s="145"/>
    </row>
    <row r="1568" spans="1:18">
      <c r="A1568" s="131">
        <f t="shared" si="48"/>
        <v>0</v>
      </c>
      <c r="C1568" s="133">
        <f t="shared" si="49"/>
        <v>0</v>
      </c>
      <c r="D1568" s="143"/>
      <c r="E1568" s="144"/>
      <c r="F1568" s="144"/>
      <c r="G1568" s="144"/>
      <c r="H1568" s="144"/>
      <c r="I1568" s="144"/>
      <c r="J1568" s="144"/>
      <c r="K1568" s="144"/>
      <c r="L1568" s="144"/>
      <c r="M1568" s="144"/>
      <c r="N1568" s="144"/>
      <c r="O1568" s="144"/>
      <c r="P1568" s="144"/>
      <c r="Q1568" s="144"/>
      <c r="R1568" s="145"/>
    </row>
    <row r="1569" spans="1:18">
      <c r="A1569" s="131">
        <f t="shared" si="48"/>
        <v>0</v>
      </c>
      <c r="C1569" s="133">
        <f t="shared" si="49"/>
        <v>0</v>
      </c>
      <c r="D1569" s="143"/>
      <c r="E1569" s="144"/>
      <c r="F1569" s="144"/>
      <c r="G1569" s="144"/>
      <c r="H1569" s="144"/>
      <c r="I1569" s="144"/>
      <c r="J1569" s="144"/>
      <c r="K1569" s="144"/>
      <c r="L1569" s="144"/>
      <c r="M1569" s="144"/>
      <c r="N1569" s="144"/>
      <c r="O1569" s="144"/>
      <c r="P1569" s="144"/>
      <c r="Q1569" s="144"/>
      <c r="R1569" s="145"/>
    </row>
    <row r="1570" spans="1:18">
      <c r="A1570" s="131">
        <f t="shared" si="48"/>
        <v>0</v>
      </c>
      <c r="C1570" s="133">
        <f t="shared" si="49"/>
        <v>0</v>
      </c>
      <c r="D1570" s="143"/>
      <c r="E1570" s="144"/>
      <c r="F1570" s="144"/>
      <c r="G1570" s="144"/>
      <c r="H1570" s="144"/>
      <c r="I1570" s="144"/>
      <c r="J1570" s="144"/>
      <c r="K1570" s="144"/>
      <c r="L1570" s="144"/>
      <c r="M1570" s="144"/>
      <c r="N1570" s="144"/>
      <c r="O1570" s="144"/>
      <c r="P1570" s="144"/>
      <c r="Q1570" s="144"/>
      <c r="R1570" s="145"/>
    </row>
    <row r="1571" spans="1:18">
      <c r="A1571" s="131">
        <f t="shared" si="48"/>
        <v>0</v>
      </c>
      <c r="C1571" s="133">
        <f t="shared" si="49"/>
        <v>0</v>
      </c>
      <c r="D1571" s="143"/>
      <c r="E1571" s="144"/>
      <c r="F1571" s="144"/>
      <c r="G1571" s="144"/>
      <c r="H1571" s="144"/>
      <c r="I1571" s="144"/>
      <c r="J1571" s="144"/>
      <c r="K1571" s="144"/>
      <c r="L1571" s="144"/>
      <c r="M1571" s="144"/>
      <c r="N1571" s="144"/>
      <c r="O1571" s="144"/>
      <c r="P1571" s="144"/>
      <c r="Q1571" s="144"/>
      <c r="R1571" s="145"/>
    </row>
    <row r="1572" spans="1:18">
      <c r="A1572" s="131">
        <f t="shared" si="48"/>
        <v>0</v>
      </c>
      <c r="C1572" s="133">
        <f t="shared" si="49"/>
        <v>0</v>
      </c>
      <c r="D1572" s="143"/>
      <c r="E1572" s="144"/>
      <c r="F1572" s="144"/>
      <c r="G1572" s="144"/>
      <c r="H1572" s="144"/>
      <c r="I1572" s="144"/>
      <c r="J1572" s="144"/>
      <c r="K1572" s="144"/>
      <c r="L1572" s="144"/>
      <c r="M1572" s="144"/>
      <c r="N1572" s="144"/>
      <c r="O1572" s="144"/>
      <c r="P1572" s="144"/>
      <c r="Q1572" s="144"/>
      <c r="R1572" s="145"/>
    </row>
    <row r="1573" spans="1:18">
      <c r="A1573" s="131">
        <f t="shared" si="48"/>
        <v>0</v>
      </c>
      <c r="C1573" s="133">
        <f t="shared" si="49"/>
        <v>0</v>
      </c>
      <c r="D1573" s="143"/>
      <c r="E1573" s="144"/>
      <c r="F1573" s="144"/>
      <c r="G1573" s="144"/>
      <c r="H1573" s="144"/>
      <c r="I1573" s="144"/>
      <c r="J1573" s="144"/>
      <c r="K1573" s="144"/>
      <c r="L1573" s="144"/>
      <c r="M1573" s="144"/>
      <c r="N1573" s="144"/>
      <c r="O1573" s="144"/>
      <c r="P1573" s="144"/>
      <c r="Q1573" s="144"/>
      <c r="R1573" s="145"/>
    </row>
    <row r="1574" spans="1:18">
      <c r="A1574" s="131">
        <f t="shared" si="48"/>
        <v>0</v>
      </c>
      <c r="C1574" s="133">
        <f t="shared" si="49"/>
        <v>0</v>
      </c>
      <c r="D1574" s="143"/>
      <c r="E1574" s="144"/>
      <c r="F1574" s="144"/>
      <c r="G1574" s="144"/>
      <c r="H1574" s="144"/>
      <c r="I1574" s="144"/>
      <c r="J1574" s="144"/>
      <c r="K1574" s="144"/>
      <c r="L1574" s="144"/>
      <c r="M1574" s="144"/>
      <c r="N1574" s="144"/>
      <c r="O1574" s="144"/>
      <c r="P1574" s="144"/>
      <c r="Q1574" s="144"/>
      <c r="R1574" s="145"/>
    </row>
    <row r="1575" spans="1:18">
      <c r="A1575" s="131">
        <f t="shared" si="48"/>
        <v>0</v>
      </c>
      <c r="C1575" s="133">
        <f t="shared" si="49"/>
        <v>0</v>
      </c>
      <c r="D1575" s="143"/>
      <c r="E1575" s="144"/>
      <c r="F1575" s="144"/>
      <c r="G1575" s="144"/>
      <c r="H1575" s="144"/>
      <c r="I1575" s="144"/>
      <c r="J1575" s="144"/>
      <c r="K1575" s="144"/>
      <c r="L1575" s="144"/>
      <c r="M1575" s="144"/>
      <c r="N1575" s="144"/>
      <c r="O1575" s="144"/>
      <c r="P1575" s="144"/>
      <c r="Q1575" s="144"/>
      <c r="R1575" s="145"/>
    </row>
    <row r="1576" spans="1:18">
      <c r="A1576" s="131">
        <f t="shared" si="48"/>
        <v>0</v>
      </c>
      <c r="C1576" s="133">
        <f t="shared" si="49"/>
        <v>0</v>
      </c>
      <c r="D1576" s="143"/>
      <c r="E1576" s="144"/>
      <c r="F1576" s="144"/>
      <c r="G1576" s="144"/>
      <c r="H1576" s="144"/>
      <c r="I1576" s="144"/>
      <c r="J1576" s="144"/>
      <c r="K1576" s="144"/>
      <c r="L1576" s="144"/>
      <c r="M1576" s="144"/>
      <c r="N1576" s="144"/>
      <c r="O1576" s="144"/>
      <c r="P1576" s="144"/>
      <c r="Q1576" s="144"/>
      <c r="R1576" s="145"/>
    </row>
    <row r="1577" spans="1:18">
      <c r="A1577" s="131">
        <f t="shared" si="48"/>
        <v>0</v>
      </c>
      <c r="C1577" s="133">
        <f t="shared" si="49"/>
        <v>0</v>
      </c>
      <c r="D1577" s="143"/>
      <c r="E1577" s="144"/>
      <c r="F1577" s="144"/>
      <c r="G1577" s="144"/>
      <c r="H1577" s="144"/>
      <c r="I1577" s="144"/>
      <c r="J1577" s="144"/>
      <c r="K1577" s="144"/>
      <c r="L1577" s="144"/>
      <c r="M1577" s="144"/>
      <c r="N1577" s="144"/>
      <c r="O1577" s="144"/>
      <c r="P1577" s="144"/>
      <c r="Q1577" s="144"/>
      <c r="R1577" s="145"/>
    </row>
    <row r="1578" spans="1:18">
      <c r="A1578" s="131">
        <f t="shared" si="48"/>
        <v>0</v>
      </c>
      <c r="C1578" s="133">
        <f t="shared" si="49"/>
        <v>0</v>
      </c>
      <c r="D1578" s="143"/>
      <c r="E1578" s="144"/>
      <c r="F1578" s="144"/>
      <c r="G1578" s="144"/>
      <c r="H1578" s="144"/>
      <c r="I1578" s="144"/>
      <c r="J1578" s="144"/>
      <c r="K1578" s="144"/>
      <c r="L1578" s="144"/>
      <c r="M1578" s="144"/>
      <c r="N1578" s="144"/>
      <c r="O1578" s="144"/>
      <c r="P1578" s="144"/>
      <c r="Q1578" s="144"/>
      <c r="R1578" s="145"/>
    </row>
    <row r="1579" spans="1:18">
      <c r="A1579" s="131">
        <f t="shared" si="48"/>
        <v>0</v>
      </c>
      <c r="C1579" s="133">
        <f t="shared" si="49"/>
        <v>0</v>
      </c>
      <c r="D1579" s="143"/>
      <c r="E1579" s="144"/>
      <c r="F1579" s="144"/>
      <c r="G1579" s="144"/>
      <c r="H1579" s="144"/>
      <c r="I1579" s="144"/>
      <c r="J1579" s="144"/>
      <c r="K1579" s="144"/>
      <c r="L1579" s="144"/>
      <c r="M1579" s="144"/>
      <c r="N1579" s="144"/>
      <c r="O1579" s="144"/>
      <c r="P1579" s="144"/>
      <c r="Q1579" s="144"/>
      <c r="R1579" s="145"/>
    </row>
    <row r="1580" spans="1:18">
      <c r="A1580" s="131">
        <f t="shared" si="48"/>
        <v>0</v>
      </c>
      <c r="C1580" s="133">
        <f t="shared" si="49"/>
        <v>0</v>
      </c>
      <c r="D1580" s="143"/>
      <c r="E1580" s="144"/>
      <c r="F1580" s="144"/>
      <c r="G1580" s="144"/>
      <c r="H1580" s="144"/>
      <c r="I1580" s="144"/>
      <c r="J1580" s="144"/>
      <c r="K1580" s="144"/>
      <c r="L1580" s="144"/>
      <c r="M1580" s="144"/>
      <c r="N1580" s="144"/>
      <c r="O1580" s="144"/>
      <c r="P1580" s="144"/>
      <c r="Q1580" s="144"/>
      <c r="R1580" s="145"/>
    </row>
    <row r="1581" spans="1:18">
      <c r="A1581" s="131">
        <f t="shared" si="48"/>
        <v>0</v>
      </c>
      <c r="C1581" s="133">
        <f t="shared" si="49"/>
        <v>0</v>
      </c>
      <c r="D1581" s="143"/>
      <c r="E1581" s="144"/>
      <c r="F1581" s="144"/>
      <c r="G1581" s="144"/>
      <c r="H1581" s="144"/>
      <c r="I1581" s="144"/>
      <c r="J1581" s="144"/>
      <c r="K1581" s="144"/>
      <c r="L1581" s="144"/>
      <c r="M1581" s="144"/>
      <c r="N1581" s="144"/>
      <c r="O1581" s="144"/>
      <c r="P1581" s="144"/>
      <c r="Q1581" s="144"/>
      <c r="R1581" s="145"/>
    </row>
    <row r="1582" spans="1:18">
      <c r="A1582" s="131">
        <f t="shared" si="48"/>
        <v>0</v>
      </c>
      <c r="C1582" s="133">
        <f t="shared" si="49"/>
        <v>0</v>
      </c>
      <c r="D1582" s="143"/>
      <c r="E1582" s="144"/>
      <c r="F1582" s="144"/>
      <c r="G1582" s="144"/>
      <c r="H1582" s="144"/>
      <c r="I1582" s="144"/>
      <c r="J1582" s="144"/>
      <c r="K1582" s="144"/>
      <c r="L1582" s="144"/>
      <c r="M1582" s="144"/>
      <c r="N1582" s="144"/>
      <c r="O1582" s="144"/>
      <c r="P1582" s="144"/>
      <c r="Q1582" s="144"/>
      <c r="R1582" s="145"/>
    </row>
    <row r="1583" spans="1:18">
      <c r="A1583" s="131">
        <f t="shared" si="48"/>
        <v>0</v>
      </c>
      <c r="C1583" s="133">
        <f t="shared" si="49"/>
        <v>0</v>
      </c>
      <c r="D1583" s="143"/>
      <c r="E1583" s="144"/>
      <c r="F1583" s="144"/>
      <c r="G1583" s="144"/>
      <c r="H1583" s="144"/>
      <c r="I1583" s="144"/>
      <c r="J1583" s="144"/>
      <c r="K1583" s="144"/>
      <c r="L1583" s="144"/>
      <c r="M1583" s="144"/>
      <c r="N1583" s="144"/>
      <c r="O1583" s="144"/>
      <c r="P1583" s="144"/>
      <c r="Q1583" s="144"/>
      <c r="R1583" s="145"/>
    </row>
    <row r="1584" spans="1:18">
      <c r="A1584" s="131">
        <f t="shared" si="48"/>
        <v>0</v>
      </c>
      <c r="C1584" s="133">
        <f t="shared" si="49"/>
        <v>0</v>
      </c>
      <c r="D1584" s="143"/>
      <c r="E1584" s="144"/>
      <c r="F1584" s="144"/>
      <c r="G1584" s="144"/>
      <c r="H1584" s="144"/>
      <c r="I1584" s="144"/>
      <c r="J1584" s="144"/>
      <c r="K1584" s="144"/>
      <c r="L1584" s="144"/>
      <c r="M1584" s="144"/>
      <c r="N1584" s="144"/>
      <c r="O1584" s="144"/>
      <c r="P1584" s="144"/>
      <c r="Q1584" s="144"/>
      <c r="R1584" s="145"/>
    </row>
    <row r="1585" spans="1:18">
      <c r="A1585" s="131">
        <f t="shared" si="48"/>
        <v>0</v>
      </c>
      <c r="C1585" s="133">
        <f t="shared" si="49"/>
        <v>0</v>
      </c>
      <c r="D1585" s="143"/>
      <c r="E1585" s="144"/>
      <c r="F1585" s="144"/>
      <c r="G1585" s="144"/>
      <c r="H1585" s="144"/>
      <c r="I1585" s="144"/>
      <c r="J1585" s="144"/>
      <c r="K1585" s="144"/>
      <c r="L1585" s="144"/>
      <c r="M1585" s="144"/>
      <c r="N1585" s="144"/>
      <c r="O1585" s="144"/>
      <c r="P1585" s="144"/>
      <c r="Q1585" s="144"/>
      <c r="R1585" s="145"/>
    </row>
    <row r="1586" spans="1:18">
      <c r="A1586" s="131">
        <f t="shared" si="48"/>
        <v>0</v>
      </c>
      <c r="C1586" s="133">
        <f t="shared" si="49"/>
        <v>0</v>
      </c>
      <c r="D1586" s="143"/>
      <c r="E1586" s="144"/>
      <c r="F1586" s="144"/>
      <c r="G1586" s="144"/>
      <c r="H1586" s="144"/>
      <c r="I1586" s="144"/>
      <c r="J1586" s="144"/>
      <c r="K1586" s="144"/>
      <c r="L1586" s="144"/>
      <c r="M1586" s="144"/>
      <c r="N1586" s="144"/>
      <c r="O1586" s="144"/>
      <c r="P1586" s="144"/>
      <c r="Q1586" s="144"/>
      <c r="R1586" s="145"/>
    </row>
    <row r="1587" spans="1:18">
      <c r="A1587" s="131">
        <f t="shared" si="48"/>
        <v>0</v>
      </c>
      <c r="C1587" s="133">
        <f t="shared" si="49"/>
        <v>0</v>
      </c>
      <c r="D1587" s="143"/>
      <c r="E1587" s="144"/>
      <c r="F1587" s="144"/>
      <c r="G1587" s="144"/>
      <c r="H1587" s="144"/>
      <c r="I1587" s="144"/>
      <c r="J1587" s="144"/>
      <c r="K1587" s="144"/>
      <c r="L1587" s="144"/>
      <c r="M1587" s="144"/>
      <c r="N1587" s="144"/>
      <c r="O1587" s="144"/>
      <c r="P1587" s="144"/>
      <c r="Q1587" s="144"/>
      <c r="R1587" s="145"/>
    </row>
    <row r="1588" spans="1:18">
      <c r="A1588" s="131">
        <f t="shared" si="48"/>
        <v>0</v>
      </c>
      <c r="C1588" s="133">
        <f t="shared" si="49"/>
        <v>0</v>
      </c>
      <c r="D1588" s="143"/>
      <c r="E1588" s="144"/>
      <c r="F1588" s="144"/>
      <c r="G1588" s="144"/>
      <c r="H1588" s="144"/>
      <c r="I1588" s="144"/>
      <c r="J1588" s="144"/>
      <c r="K1588" s="144"/>
      <c r="L1588" s="144"/>
      <c r="M1588" s="144"/>
      <c r="N1588" s="144"/>
      <c r="O1588" s="144"/>
      <c r="P1588" s="144"/>
      <c r="Q1588" s="144"/>
      <c r="R1588" s="145"/>
    </row>
    <row r="1589" spans="1:18">
      <c r="A1589" s="131">
        <f t="shared" si="48"/>
        <v>0</v>
      </c>
      <c r="C1589" s="133">
        <f t="shared" si="49"/>
        <v>0</v>
      </c>
      <c r="D1589" s="143"/>
      <c r="E1589" s="144"/>
      <c r="F1589" s="144"/>
      <c r="G1589" s="144"/>
      <c r="H1589" s="144"/>
      <c r="I1589" s="144"/>
      <c r="J1589" s="144"/>
      <c r="K1589" s="144"/>
      <c r="L1589" s="144"/>
      <c r="M1589" s="144"/>
      <c r="N1589" s="144"/>
      <c r="O1589" s="144"/>
      <c r="P1589" s="144"/>
      <c r="Q1589" s="144"/>
      <c r="R1589" s="145"/>
    </row>
    <row r="1590" spans="1:18">
      <c r="A1590" s="131">
        <f t="shared" si="48"/>
        <v>0</v>
      </c>
      <c r="C1590" s="133">
        <f t="shared" si="49"/>
        <v>0</v>
      </c>
      <c r="D1590" s="143"/>
      <c r="E1590" s="144"/>
      <c r="F1590" s="144"/>
      <c r="G1590" s="144"/>
      <c r="H1590" s="144"/>
      <c r="I1590" s="144"/>
      <c r="J1590" s="144"/>
      <c r="K1590" s="144"/>
      <c r="L1590" s="144"/>
      <c r="M1590" s="144"/>
      <c r="N1590" s="144"/>
      <c r="O1590" s="144"/>
      <c r="P1590" s="144"/>
      <c r="Q1590" s="144"/>
      <c r="R1590" s="145"/>
    </row>
    <row r="1591" spans="1:18">
      <c r="A1591" s="131">
        <f t="shared" si="48"/>
        <v>0</v>
      </c>
      <c r="C1591" s="133">
        <f t="shared" si="49"/>
        <v>0</v>
      </c>
      <c r="D1591" s="143"/>
      <c r="E1591" s="144"/>
      <c r="F1591" s="144"/>
      <c r="G1591" s="144"/>
      <c r="H1591" s="144"/>
      <c r="I1591" s="144"/>
      <c r="J1591" s="144"/>
      <c r="K1591" s="144"/>
      <c r="L1591" s="144"/>
      <c r="M1591" s="144"/>
      <c r="N1591" s="144"/>
      <c r="O1591" s="144"/>
      <c r="P1591" s="144"/>
      <c r="Q1591" s="144"/>
      <c r="R1591" s="145"/>
    </row>
    <row r="1592" spans="1:18">
      <c r="A1592" s="131">
        <f t="shared" si="48"/>
        <v>0</v>
      </c>
      <c r="C1592" s="133">
        <f t="shared" si="49"/>
        <v>0</v>
      </c>
      <c r="D1592" s="143"/>
      <c r="E1592" s="144"/>
      <c r="F1592" s="144"/>
      <c r="G1592" s="144"/>
      <c r="H1592" s="144"/>
      <c r="I1592" s="144"/>
      <c r="J1592" s="144"/>
      <c r="K1592" s="144"/>
      <c r="L1592" s="144"/>
      <c r="M1592" s="144"/>
      <c r="N1592" s="144"/>
      <c r="O1592" s="144"/>
      <c r="P1592" s="144"/>
      <c r="Q1592" s="144"/>
      <c r="R1592" s="145"/>
    </row>
    <row r="1593" spans="1:18">
      <c r="A1593" s="131">
        <f t="shared" si="48"/>
        <v>0</v>
      </c>
      <c r="C1593" s="133">
        <f t="shared" si="49"/>
        <v>0</v>
      </c>
      <c r="D1593" s="143"/>
      <c r="E1593" s="144"/>
      <c r="F1593" s="144"/>
      <c r="G1593" s="144"/>
      <c r="H1593" s="144"/>
      <c r="I1593" s="144"/>
      <c r="J1593" s="144"/>
      <c r="K1593" s="144"/>
      <c r="L1593" s="144"/>
      <c r="M1593" s="144"/>
      <c r="N1593" s="144"/>
      <c r="O1593" s="144"/>
      <c r="P1593" s="144"/>
      <c r="Q1593" s="144"/>
      <c r="R1593" s="145"/>
    </row>
    <row r="1594" spans="1:18">
      <c r="A1594" s="131">
        <f t="shared" si="48"/>
        <v>0</v>
      </c>
      <c r="C1594" s="133">
        <f t="shared" si="49"/>
        <v>0</v>
      </c>
      <c r="D1594" s="143"/>
      <c r="E1594" s="144"/>
      <c r="F1594" s="144"/>
      <c r="G1594" s="144"/>
      <c r="H1594" s="144"/>
      <c r="I1594" s="144"/>
      <c r="J1594" s="144"/>
      <c r="K1594" s="144"/>
      <c r="L1594" s="144"/>
      <c r="M1594" s="144"/>
      <c r="N1594" s="144"/>
      <c r="O1594" s="144"/>
      <c r="P1594" s="144"/>
      <c r="Q1594" s="144"/>
      <c r="R1594" s="145"/>
    </row>
    <row r="1595" spans="1:18">
      <c r="A1595" s="131">
        <f t="shared" si="48"/>
        <v>0</v>
      </c>
      <c r="C1595" s="133">
        <f t="shared" si="49"/>
        <v>0</v>
      </c>
      <c r="D1595" s="143"/>
      <c r="E1595" s="144"/>
      <c r="F1595" s="144"/>
      <c r="G1595" s="144"/>
      <c r="H1595" s="144"/>
      <c r="I1595" s="144"/>
      <c r="J1595" s="144"/>
      <c r="K1595" s="144"/>
      <c r="L1595" s="144"/>
      <c r="M1595" s="144"/>
      <c r="N1595" s="144"/>
      <c r="O1595" s="144"/>
      <c r="P1595" s="144"/>
      <c r="Q1595" s="144"/>
      <c r="R1595" s="145"/>
    </row>
    <row r="1596" spans="1:18">
      <c r="A1596" s="131">
        <f t="shared" si="48"/>
        <v>0</v>
      </c>
      <c r="C1596" s="133">
        <f t="shared" si="49"/>
        <v>0</v>
      </c>
      <c r="D1596" s="143"/>
      <c r="E1596" s="144"/>
      <c r="F1596" s="144"/>
      <c r="G1596" s="144"/>
      <c r="H1596" s="144"/>
      <c r="I1596" s="144"/>
      <c r="J1596" s="144"/>
      <c r="K1596" s="144"/>
      <c r="L1596" s="144"/>
      <c r="M1596" s="144"/>
      <c r="N1596" s="144"/>
      <c r="O1596" s="144"/>
      <c r="P1596" s="144"/>
      <c r="Q1596" s="144"/>
      <c r="R1596" s="145"/>
    </row>
    <row r="1597" spans="1:18">
      <c r="A1597" s="131">
        <f t="shared" si="48"/>
        <v>0</v>
      </c>
      <c r="C1597" s="133">
        <f t="shared" si="49"/>
        <v>0</v>
      </c>
      <c r="D1597" s="143"/>
      <c r="E1597" s="144"/>
      <c r="F1597" s="144"/>
      <c r="G1597" s="144"/>
      <c r="H1597" s="144"/>
      <c r="I1597" s="144"/>
      <c r="J1597" s="144"/>
      <c r="K1597" s="144"/>
      <c r="L1597" s="144"/>
      <c r="M1597" s="144"/>
      <c r="N1597" s="144"/>
      <c r="O1597" s="144"/>
      <c r="P1597" s="144"/>
      <c r="Q1597" s="144"/>
      <c r="R1597" s="145"/>
    </row>
    <row r="1598" spans="1:18">
      <c r="A1598" s="131">
        <f t="shared" si="48"/>
        <v>0</v>
      </c>
      <c r="C1598" s="133">
        <f t="shared" si="49"/>
        <v>0</v>
      </c>
      <c r="D1598" s="143"/>
      <c r="E1598" s="144"/>
      <c r="F1598" s="144"/>
      <c r="G1598" s="144"/>
      <c r="H1598" s="144"/>
      <c r="I1598" s="144"/>
      <c r="J1598" s="144"/>
      <c r="K1598" s="144"/>
      <c r="L1598" s="144"/>
      <c r="M1598" s="144"/>
      <c r="N1598" s="144"/>
      <c r="O1598" s="144"/>
      <c r="P1598" s="144"/>
      <c r="Q1598" s="144"/>
      <c r="R1598" s="145"/>
    </row>
    <row r="1599" spans="1:18">
      <c r="A1599" s="131">
        <f t="shared" si="48"/>
        <v>0</v>
      </c>
      <c r="C1599" s="133">
        <f t="shared" si="49"/>
        <v>0</v>
      </c>
      <c r="D1599" s="143"/>
      <c r="E1599" s="144"/>
      <c r="F1599" s="144"/>
      <c r="G1599" s="144"/>
      <c r="H1599" s="144"/>
      <c r="I1599" s="144"/>
      <c r="J1599" s="144"/>
      <c r="K1599" s="144"/>
      <c r="L1599" s="144"/>
      <c r="M1599" s="144"/>
      <c r="N1599" s="144"/>
      <c r="O1599" s="144"/>
      <c r="P1599" s="144"/>
      <c r="Q1599" s="144"/>
      <c r="R1599" s="145"/>
    </row>
    <row r="1600" spans="1:18">
      <c r="A1600" s="131">
        <f t="shared" si="48"/>
        <v>0</v>
      </c>
      <c r="C1600" s="133">
        <f t="shared" si="49"/>
        <v>0</v>
      </c>
      <c r="D1600" s="143"/>
      <c r="E1600" s="144"/>
      <c r="F1600" s="144"/>
      <c r="G1600" s="144"/>
      <c r="H1600" s="144"/>
      <c r="I1600" s="144"/>
      <c r="J1600" s="144"/>
      <c r="K1600" s="144"/>
      <c r="L1600" s="144"/>
      <c r="M1600" s="144"/>
      <c r="N1600" s="144"/>
      <c r="O1600" s="144"/>
      <c r="P1600" s="144"/>
      <c r="Q1600" s="144"/>
      <c r="R1600" s="145"/>
    </row>
    <row r="1601" spans="1:18">
      <c r="A1601" s="131">
        <f t="shared" si="48"/>
        <v>0</v>
      </c>
      <c r="C1601" s="133">
        <f t="shared" si="49"/>
        <v>0</v>
      </c>
      <c r="D1601" s="143"/>
      <c r="E1601" s="144"/>
      <c r="F1601" s="144"/>
      <c r="G1601" s="144"/>
      <c r="H1601" s="144"/>
      <c r="I1601" s="144"/>
      <c r="J1601" s="144"/>
      <c r="K1601" s="144"/>
      <c r="L1601" s="144"/>
      <c r="M1601" s="144"/>
      <c r="N1601" s="144"/>
      <c r="O1601" s="144"/>
      <c r="P1601" s="144"/>
      <c r="Q1601" s="144"/>
      <c r="R1601" s="145"/>
    </row>
    <row r="1602" spans="1:18">
      <c r="A1602" s="131">
        <f t="shared" si="48"/>
        <v>0</v>
      </c>
      <c r="C1602" s="133">
        <f t="shared" si="49"/>
        <v>0</v>
      </c>
      <c r="D1602" s="143"/>
      <c r="E1602" s="144"/>
      <c r="F1602" s="144"/>
      <c r="G1602" s="144"/>
      <c r="H1602" s="144"/>
      <c r="I1602" s="144"/>
      <c r="J1602" s="144"/>
      <c r="K1602" s="144"/>
      <c r="L1602" s="144"/>
      <c r="M1602" s="144"/>
      <c r="N1602" s="144"/>
      <c r="O1602" s="144"/>
      <c r="P1602" s="144"/>
      <c r="Q1602" s="144"/>
      <c r="R1602" s="145"/>
    </row>
    <row r="1603" spans="1:18">
      <c r="A1603" s="131">
        <f t="shared" si="48"/>
        <v>0</v>
      </c>
      <c r="C1603" s="133">
        <f t="shared" si="49"/>
        <v>0</v>
      </c>
      <c r="D1603" s="143"/>
      <c r="E1603" s="144"/>
      <c r="F1603" s="144"/>
      <c r="G1603" s="144"/>
      <c r="H1603" s="144"/>
      <c r="I1603" s="144"/>
      <c r="J1603" s="144"/>
      <c r="K1603" s="144"/>
      <c r="L1603" s="144"/>
      <c r="M1603" s="144"/>
      <c r="N1603" s="144"/>
      <c r="O1603" s="144"/>
      <c r="P1603" s="144"/>
      <c r="Q1603" s="144"/>
      <c r="R1603" s="145"/>
    </row>
    <row r="1604" spans="1:18">
      <c r="A1604" s="131">
        <f t="shared" ref="A1604:A1667" si="50">F1604</f>
        <v>0</v>
      </c>
      <c r="C1604" s="133">
        <f t="shared" ref="C1604:C1667" si="51">D1604</f>
        <v>0</v>
      </c>
      <c r="D1604" s="143"/>
      <c r="E1604" s="144"/>
      <c r="F1604" s="144"/>
      <c r="G1604" s="144"/>
      <c r="H1604" s="144"/>
      <c r="I1604" s="144"/>
      <c r="J1604" s="144"/>
      <c r="K1604" s="144"/>
      <c r="L1604" s="144"/>
      <c r="M1604" s="144"/>
      <c r="N1604" s="144"/>
      <c r="O1604" s="144"/>
      <c r="P1604" s="144"/>
      <c r="Q1604" s="144"/>
      <c r="R1604" s="145"/>
    </row>
    <row r="1605" spans="1:18">
      <c r="A1605" s="131">
        <f t="shared" si="50"/>
        <v>0</v>
      </c>
      <c r="C1605" s="133">
        <f t="shared" si="51"/>
        <v>0</v>
      </c>
      <c r="D1605" s="143"/>
      <c r="E1605" s="144"/>
      <c r="F1605" s="144"/>
      <c r="G1605" s="144"/>
      <c r="H1605" s="144"/>
      <c r="I1605" s="144"/>
      <c r="J1605" s="144"/>
      <c r="K1605" s="144"/>
      <c r="L1605" s="144"/>
      <c r="M1605" s="144"/>
      <c r="N1605" s="144"/>
      <c r="O1605" s="144"/>
      <c r="P1605" s="144"/>
      <c r="Q1605" s="144"/>
      <c r="R1605" s="145"/>
    </row>
    <row r="1606" spans="1:18">
      <c r="A1606" s="131">
        <f t="shared" si="50"/>
        <v>0</v>
      </c>
      <c r="C1606" s="133">
        <f t="shared" si="51"/>
        <v>0</v>
      </c>
      <c r="D1606" s="143"/>
      <c r="E1606" s="144"/>
      <c r="F1606" s="144"/>
      <c r="G1606" s="144"/>
      <c r="H1606" s="144"/>
      <c r="I1606" s="144"/>
      <c r="J1606" s="144"/>
      <c r="K1606" s="144"/>
      <c r="L1606" s="144"/>
      <c r="M1606" s="144"/>
      <c r="N1606" s="144"/>
      <c r="O1606" s="144"/>
      <c r="P1606" s="144"/>
      <c r="Q1606" s="144"/>
      <c r="R1606" s="145"/>
    </row>
    <row r="1607" spans="1:18">
      <c r="A1607" s="131">
        <f t="shared" si="50"/>
        <v>0</v>
      </c>
      <c r="C1607" s="133">
        <f t="shared" si="51"/>
        <v>0</v>
      </c>
      <c r="D1607" s="143"/>
      <c r="E1607" s="144"/>
      <c r="F1607" s="144"/>
      <c r="G1607" s="144"/>
      <c r="H1607" s="144"/>
      <c r="I1607" s="144"/>
      <c r="J1607" s="144"/>
      <c r="K1607" s="144"/>
      <c r="L1607" s="144"/>
      <c r="M1607" s="144"/>
      <c r="N1607" s="144"/>
      <c r="O1607" s="144"/>
      <c r="P1607" s="144"/>
      <c r="Q1607" s="144"/>
      <c r="R1607" s="145"/>
    </row>
    <row r="1608" spans="1:18">
      <c r="A1608" s="131">
        <f t="shared" si="50"/>
        <v>0</v>
      </c>
      <c r="C1608" s="133">
        <f t="shared" si="51"/>
        <v>0</v>
      </c>
      <c r="D1608" s="143"/>
      <c r="E1608" s="144"/>
      <c r="F1608" s="144"/>
      <c r="G1608" s="144"/>
      <c r="H1608" s="144"/>
      <c r="I1608" s="144"/>
      <c r="J1608" s="144"/>
      <c r="K1608" s="144"/>
      <c r="L1608" s="144"/>
      <c r="M1608" s="144"/>
      <c r="N1608" s="144"/>
      <c r="O1608" s="144"/>
      <c r="P1608" s="144"/>
      <c r="Q1608" s="144"/>
      <c r="R1608" s="145"/>
    </row>
    <row r="1609" spans="1:18">
      <c r="A1609" s="131">
        <f t="shared" si="50"/>
        <v>0</v>
      </c>
      <c r="C1609" s="133">
        <f t="shared" si="51"/>
        <v>0</v>
      </c>
      <c r="D1609" s="143"/>
      <c r="E1609" s="144"/>
      <c r="F1609" s="144"/>
      <c r="G1609" s="144"/>
      <c r="H1609" s="144"/>
      <c r="I1609" s="144"/>
      <c r="J1609" s="144"/>
      <c r="K1609" s="144"/>
      <c r="L1609" s="144"/>
      <c r="M1609" s="144"/>
      <c r="N1609" s="144"/>
      <c r="O1609" s="144"/>
      <c r="P1609" s="144"/>
      <c r="Q1609" s="144"/>
      <c r="R1609" s="145"/>
    </row>
    <row r="1610" spans="1:18">
      <c r="A1610" s="131">
        <f t="shared" si="50"/>
        <v>0</v>
      </c>
      <c r="C1610" s="133">
        <f t="shared" si="51"/>
        <v>0</v>
      </c>
      <c r="D1610" s="143"/>
      <c r="E1610" s="144"/>
      <c r="F1610" s="144"/>
      <c r="G1610" s="144"/>
      <c r="H1610" s="144"/>
      <c r="I1610" s="144"/>
      <c r="J1610" s="144"/>
      <c r="K1610" s="144"/>
      <c r="L1610" s="144"/>
      <c r="M1610" s="144"/>
      <c r="N1610" s="144"/>
      <c r="O1610" s="144"/>
      <c r="P1610" s="144"/>
      <c r="Q1610" s="144"/>
      <c r="R1610" s="145"/>
    </row>
    <row r="1611" spans="1:18">
      <c r="A1611" s="131">
        <f t="shared" si="50"/>
        <v>0</v>
      </c>
      <c r="C1611" s="133">
        <f t="shared" si="51"/>
        <v>0</v>
      </c>
      <c r="D1611" s="143"/>
      <c r="E1611" s="144"/>
      <c r="F1611" s="144"/>
      <c r="G1611" s="144"/>
      <c r="H1611" s="144"/>
      <c r="I1611" s="144"/>
      <c r="J1611" s="144"/>
      <c r="K1611" s="144"/>
      <c r="L1611" s="144"/>
      <c r="M1611" s="144"/>
      <c r="N1611" s="144"/>
      <c r="O1611" s="144"/>
      <c r="P1611" s="144"/>
      <c r="Q1611" s="144"/>
      <c r="R1611" s="145"/>
    </row>
    <row r="1612" spans="1:18">
      <c r="A1612" s="131">
        <f t="shared" si="50"/>
        <v>0</v>
      </c>
      <c r="C1612" s="133">
        <f t="shared" si="51"/>
        <v>0</v>
      </c>
      <c r="D1612" s="143"/>
      <c r="E1612" s="144"/>
      <c r="F1612" s="144"/>
      <c r="G1612" s="144"/>
      <c r="H1612" s="144"/>
      <c r="I1612" s="144"/>
      <c r="J1612" s="144"/>
      <c r="K1612" s="144"/>
      <c r="L1612" s="144"/>
      <c r="M1612" s="144"/>
      <c r="N1612" s="144"/>
      <c r="O1612" s="144"/>
      <c r="P1612" s="144"/>
      <c r="Q1612" s="144"/>
      <c r="R1612" s="145"/>
    </row>
    <row r="1613" spans="1:18">
      <c r="A1613" s="131">
        <f t="shared" si="50"/>
        <v>0</v>
      </c>
      <c r="C1613" s="133">
        <f t="shared" si="51"/>
        <v>0</v>
      </c>
      <c r="D1613" s="143"/>
      <c r="E1613" s="144"/>
      <c r="F1613" s="144"/>
      <c r="G1613" s="144"/>
      <c r="H1613" s="144"/>
      <c r="I1613" s="144"/>
      <c r="J1613" s="144"/>
      <c r="K1613" s="144"/>
      <c r="L1613" s="144"/>
      <c r="M1613" s="144"/>
      <c r="N1613" s="144"/>
      <c r="O1613" s="144"/>
      <c r="P1613" s="144"/>
      <c r="Q1613" s="144"/>
      <c r="R1613" s="145"/>
    </row>
    <row r="1614" spans="1:18">
      <c r="A1614" s="131">
        <f t="shared" si="50"/>
        <v>0</v>
      </c>
      <c r="C1614" s="133">
        <f t="shared" si="51"/>
        <v>0</v>
      </c>
      <c r="D1614" s="143"/>
      <c r="E1614" s="144"/>
      <c r="F1614" s="144"/>
      <c r="G1614" s="144"/>
      <c r="H1614" s="144"/>
      <c r="I1614" s="144"/>
      <c r="J1614" s="144"/>
      <c r="K1614" s="144"/>
      <c r="L1614" s="144"/>
      <c r="M1614" s="144"/>
      <c r="N1614" s="144"/>
      <c r="O1614" s="144"/>
      <c r="P1614" s="144"/>
      <c r="Q1614" s="144"/>
      <c r="R1614" s="145"/>
    </row>
    <row r="1615" spans="1:18">
      <c r="A1615" s="131">
        <f t="shared" si="50"/>
        <v>0</v>
      </c>
      <c r="C1615" s="133">
        <f t="shared" si="51"/>
        <v>0</v>
      </c>
      <c r="D1615" s="143"/>
      <c r="E1615" s="144"/>
      <c r="F1615" s="144"/>
      <c r="G1615" s="144"/>
      <c r="H1615" s="144"/>
      <c r="I1615" s="144"/>
      <c r="J1615" s="144"/>
      <c r="K1615" s="144"/>
      <c r="L1615" s="144"/>
      <c r="M1615" s="144"/>
      <c r="N1615" s="144"/>
      <c r="O1615" s="144"/>
      <c r="P1615" s="144"/>
      <c r="Q1615" s="144"/>
      <c r="R1615" s="145"/>
    </row>
    <row r="1616" spans="1:18">
      <c r="A1616" s="131">
        <f t="shared" si="50"/>
        <v>0</v>
      </c>
      <c r="C1616" s="133">
        <f t="shared" si="51"/>
        <v>0</v>
      </c>
      <c r="D1616" s="143"/>
      <c r="E1616" s="144"/>
      <c r="F1616" s="144"/>
      <c r="G1616" s="144"/>
      <c r="H1616" s="144"/>
      <c r="I1616" s="144"/>
      <c r="J1616" s="144"/>
      <c r="K1616" s="144"/>
      <c r="L1616" s="144"/>
      <c r="M1616" s="144"/>
      <c r="N1616" s="144"/>
      <c r="O1616" s="144"/>
      <c r="P1616" s="144"/>
      <c r="Q1616" s="144"/>
      <c r="R1616" s="145"/>
    </row>
    <row r="1617" spans="1:18">
      <c r="A1617" s="131">
        <f t="shared" si="50"/>
        <v>0</v>
      </c>
      <c r="C1617" s="133">
        <f t="shared" si="51"/>
        <v>0</v>
      </c>
      <c r="D1617" s="143"/>
      <c r="E1617" s="144"/>
      <c r="F1617" s="144"/>
      <c r="G1617" s="144"/>
      <c r="H1617" s="144"/>
      <c r="I1617" s="144"/>
      <c r="J1617" s="144"/>
      <c r="K1617" s="144"/>
      <c r="L1617" s="144"/>
      <c r="M1617" s="144"/>
      <c r="N1617" s="144"/>
      <c r="O1617" s="144"/>
      <c r="P1617" s="144"/>
      <c r="Q1617" s="144"/>
      <c r="R1617" s="145"/>
    </row>
    <row r="1618" spans="1:18">
      <c r="A1618" s="131">
        <f t="shared" si="50"/>
        <v>0</v>
      </c>
      <c r="C1618" s="133">
        <f t="shared" si="51"/>
        <v>0</v>
      </c>
      <c r="D1618" s="143"/>
      <c r="E1618" s="144"/>
      <c r="F1618" s="144"/>
      <c r="G1618" s="144"/>
      <c r="H1618" s="144"/>
      <c r="I1618" s="144"/>
      <c r="J1618" s="144"/>
      <c r="K1618" s="144"/>
      <c r="L1618" s="144"/>
      <c r="M1618" s="144"/>
      <c r="N1618" s="144"/>
      <c r="O1618" s="144"/>
      <c r="P1618" s="144"/>
      <c r="Q1618" s="144"/>
      <c r="R1618" s="145"/>
    </row>
    <row r="1619" spans="1:18">
      <c r="A1619" s="131">
        <f t="shared" si="50"/>
        <v>0</v>
      </c>
      <c r="C1619" s="133">
        <f t="shared" si="51"/>
        <v>0</v>
      </c>
      <c r="D1619" s="143"/>
      <c r="E1619" s="144"/>
      <c r="F1619" s="144"/>
      <c r="G1619" s="144"/>
      <c r="H1619" s="144"/>
      <c r="I1619" s="144"/>
      <c r="J1619" s="144"/>
      <c r="K1619" s="144"/>
      <c r="L1619" s="144"/>
      <c r="M1619" s="144"/>
      <c r="N1619" s="144"/>
      <c r="O1619" s="144"/>
      <c r="P1619" s="144"/>
      <c r="Q1619" s="144"/>
      <c r="R1619" s="145"/>
    </row>
    <row r="1620" spans="1:18">
      <c r="A1620" s="131">
        <f t="shared" si="50"/>
        <v>0</v>
      </c>
      <c r="C1620" s="133">
        <f t="shared" si="51"/>
        <v>0</v>
      </c>
      <c r="D1620" s="143"/>
      <c r="E1620" s="144"/>
      <c r="F1620" s="144"/>
      <c r="G1620" s="144"/>
      <c r="H1620" s="144"/>
      <c r="I1620" s="144"/>
      <c r="J1620" s="144"/>
      <c r="K1620" s="144"/>
      <c r="L1620" s="144"/>
      <c r="M1620" s="144"/>
      <c r="N1620" s="144"/>
      <c r="O1620" s="144"/>
      <c r="P1620" s="144"/>
      <c r="Q1620" s="144"/>
      <c r="R1620" s="145"/>
    </row>
    <row r="1621" spans="1:18">
      <c r="A1621" s="131">
        <f t="shared" si="50"/>
        <v>0</v>
      </c>
      <c r="C1621" s="133">
        <f t="shared" si="51"/>
        <v>0</v>
      </c>
      <c r="D1621" s="143"/>
      <c r="E1621" s="144"/>
      <c r="F1621" s="144"/>
      <c r="G1621" s="144"/>
      <c r="H1621" s="144"/>
      <c r="I1621" s="144"/>
      <c r="J1621" s="144"/>
      <c r="K1621" s="144"/>
      <c r="L1621" s="144"/>
      <c r="M1621" s="144"/>
      <c r="N1621" s="144"/>
      <c r="O1621" s="144"/>
      <c r="P1621" s="144"/>
      <c r="Q1621" s="144"/>
      <c r="R1621" s="145"/>
    </row>
    <row r="1622" spans="1:18">
      <c r="A1622" s="131">
        <f t="shared" si="50"/>
        <v>0</v>
      </c>
      <c r="C1622" s="133">
        <f t="shared" si="51"/>
        <v>0</v>
      </c>
      <c r="D1622" s="143"/>
      <c r="E1622" s="144"/>
      <c r="F1622" s="144"/>
      <c r="G1622" s="144"/>
      <c r="H1622" s="144"/>
      <c r="I1622" s="144"/>
      <c r="J1622" s="144"/>
      <c r="K1622" s="144"/>
      <c r="L1622" s="144"/>
      <c r="M1622" s="144"/>
      <c r="N1622" s="144"/>
      <c r="O1622" s="144"/>
      <c r="P1622" s="144"/>
      <c r="Q1622" s="144"/>
      <c r="R1622" s="145"/>
    </row>
    <row r="1623" spans="1:18">
      <c r="A1623" s="131">
        <f t="shared" si="50"/>
        <v>0</v>
      </c>
      <c r="C1623" s="133">
        <f t="shared" si="51"/>
        <v>0</v>
      </c>
      <c r="D1623" s="143"/>
      <c r="E1623" s="144"/>
      <c r="F1623" s="144"/>
      <c r="G1623" s="144"/>
      <c r="H1623" s="144"/>
      <c r="I1623" s="144"/>
      <c r="J1623" s="144"/>
      <c r="K1623" s="144"/>
      <c r="L1623" s="144"/>
      <c r="M1623" s="144"/>
      <c r="N1623" s="144"/>
      <c r="O1623" s="144"/>
      <c r="P1623" s="144"/>
      <c r="Q1623" s="144"/>
      <c r="R1623" s="145"/>
    </row>
    <row r="1624" spans="1:18">
      <c r="A1624" s="131">
        <f t="shared" si="50"/>
        <v>0</v>
      </c>
      <c r="C1624" s="133">
        <f t="shared" si="51"/>
        <v>0</v>
      </c>
      <c r="D1624" s="143"/>
      <c r="E1624" s="144"/>
      <c r="F1624" s="144"/>
      <c r="G1624" s="144"/>
      <c r="H1624" s="144"/>
      <c r="I1624" s="144"/>
      <c r="J1624" s="144"/>
      <c r="K1624" s="144"/>
      <c r="L1624" s="144"/>
      <c r="M1624" s="144"/>
      <c r="N1624" s="144"/>
      <c r="O1624" s="144"/>
      <c r="P1624" s="144"/>
      <c r="Q1624" s="144"/>
      <c r="R1624" s="145"/>
    </row>
    <row r="1625" spans="1:18">
      <c r="A1625" s="131">
        <f t="shared" si="50"/>
        <v>0</v>
      </c>
      <c r="C1625" s="133">
        <f t="shared" si="51"/>
        <v>0</v>
      </c>
      <c r="D1625" s="143"/>
      <c r="E1625" s="144"/>
      <c r="F1625" s="144"/>
      <c r="G1625" s="144"/>
      <c r="H1625" s="144"/>
      <c r="I1625" s="144"/>
      <c r="J1625" s="144"/>
      <c r="K1625" s="144"/>
      <c r="L1625" s="144"/>
      <c r="M1625" s="144"/>
      <c r="N1625" s="144"/>
      <c r="O1625" s="144"/>
      <c r="P1625" s="144"/>
      <c r="Q1625" s="144"/>
      <c r="R1625" s="145"/>
    </row>
    <row r="1626" spans="1:18">
      <c r="A1626" s="131">
        <f t="shared" si="50"/>
        <v>0</v>
      </c>
      <c r="C1626" s="133">
        <f t="shared" si="51"/>
        <v>0</v>
      </c>
      <c r="D1626" s="143"/>
      <c r="E1626" s="144"/>
      <c r="F1626" s="144"/>
      <c r="G1626" s="144"/>
      <c r="H1626" s="144"/>
      <c r="I1626" s="144"/>
      <c r="J1626" s="144"/>
      <c r="K1626" s="144"/>
      <c r="L1626" s="144"/>
      <c r="M1626" s="144"/>
      <c r="N1626" s="144"/>
      <c r="O1626" s="144"/>
      <c r="P1626" s="144"/>
      <c r="Q1626" s="144"/>
      <c r="R1626" s="145"/>
    </row>
    <row r="1627" spans="1:18">
      <c r="A1627" s="131">
        <f t="shared" si="50"/>
        <v>0</v>
      </c>
      <c r="C1627" s="133">
        <f t="shared" si="51"/>
        <v>0</v>
      </c>
      <c r="D1627" s="143"/>
      <c r="E1627" s="144"/>
      <c r="F1627" s="144"/>
      <c r="G1627" s="144"/>
      <c r="H1627" s="144"/>
      <c r="I1627" s="144"/>
      <c r="J1627" s="144"/>
      <c r="K1627" s="144"/>
      <c r="L1627" s="144"/>
      <c r="M1627" s="144"/>
      <c r="N1627" s="144"/>
      <c r="O1627" s="144"/>
      <c r="P1627" s="144"/>
      <c r="Q1627" s="144"/>
      <c r="R1627" s="145"/>
    </row>
    <row r="1628" spans="1:18">
      <c r="A1628" s="131">
        <f t="shared" si="50"/>
        <v>0</v>
      </c>
      <c r="C1628" s="133">
        <f t="shared" si="51"/>
        <v>0</v>
      </c>
      <c r="D1628" s="143"/>
      <c r="E1628" s="144"/>
      <c r="F1628" s="144"/>
      <c r="G1628" s="144"/>
      <c r="H1628" s="144"/>
      <c r="I1628" s="144"/>
      <c r="J1628" s="144"/>
      <c r="K1628" s="144"/>
      <c r="L1628" s="144"/>
      <c r="M1628" s="144"/>
      <c r="N1628" s="144"/>
      <c r="O1628" s="144"/>
      <c r="P1628" s="144"/>
      <c r="Q1628" s="144"/>
      <c r="R1628" s="145"/>
    </row>
    <row r="1629" spans="1:18">
      <c r="A1629" s="131">
        <f t="shared" si="50"/>
        <v>0</v>
      </c>
      <c r="C1629" s="133">
        <f t="shared" si="51"/>
        <v>0</v>
      </c>
      <c r="D1629" s="143"/>
      <c r="E1629" s="144"/>
      <c r="F1629" s="144"/>
      <c r="G1629" s="144"/>
      <c r="H1629" s="144"/>
      <c r="I1629" s="144"/>
      <c r="J1629" s="144"/>
      <c r="K1629" s="144"/>
      <c r="L1629" s="144"/>
      <c r="M1629" s="144"/>
      <c r="N1629" s="144"/>
      <c r="O1629" s="144"/>
      <c r="P1629" s="144"/>
      <c r="Q1629" s="144"/>
      <c r="R1629" s="145"/>
    </row>
    <row r="1630" spans="1:18">
      <c r="A1630" s="131">
        <f t="shared" si="50"/>
        <v>0</v>
      </c>
      <c r="C1630" s="133">
        <f t="shared" si="51"/>
        <v>0</v>
      </c>
      <c r="D1630" s="143"/>
      <c r="E1630" s="144"/>
      <c r="F1630" s="144"/>
      <c r="G1630" s="144"/>
      <c r="H1630" s="144"/>
      <c r="I1630" s="144"/>
      <c r="J1630" s="144"/>
      <c r="K1630" s="144"/>
      <c r="L1630" s="144"/>
      <c r="M1630" s="144"/>
      <c r="N1630" s="144"/>
      <c r="O1630" s="144"/>
      <c r="P1630" s="144"/>
      <c r="Q1630" s="144"/>
      <c r="R1630" s="145"/>
    </row>
    <row r="1631" spans="1:18">
      <c r="A1631" s="131">
        <f t="shared" si="50"/>
        <v>0</v>
      </c>
      <c r="C1631" s="133">
        <f t="shared" si="51"/>
        <v>0</v>
      </c>
      <c r="D1631" s="143"/>
      <c r="E1631" s="144"/>
      <c r="F1631" s="144"/>
      <c r="G1631" s="144"/>
      <c r="H1631" s="144"/>
      <c r="I1631" s="144"/>
      <c r="J1631" s="144"/>
      <c r="K1631" s="144"/>
      <c r="L1631" s="144"/>
      <c r="M1631" s="144"/>
      <c r="N1631" s="144"/>
      <c r="O1631" s="144"/>
      <c r="P1631" s="144"/>
      <c r="Q1631" s="144"/>
      <c r="R1631" s="145"/>
    </row>
    <row r="1632" spans="1:18">
      <c r="A1632" s="131">
        <f t="shared" si="50"/>
        <v>0</v>
      </c>
      <c r="C1632" s="133">
        <f t="shared" si="51"/>
        <v>0</v>
      </c>
      <c r="D1632" s="143"/>
      <c r="E1632" s="144"/>
      <c r="F1632" s="144"/>
      <c r="G1632" s="144"/>
      <c r="H1632" s="144"/>
      <c r="I1632" s="144"/>
      <c r="J1632" s="144"/>
      <c r="K1632" s="144"/>
      <c r="L1632" s="144"/>
      <c r="M1632" s="144"/>
      <c r="N1632" s="144"/>
      <c r="O1632" s="144"/>
      <c r="P1632" s="144"/>
      <c r="Q1632" s="144"/>
      <c r="R1632" s="145"/>
    </row>
    <row r="1633" spans="1:18">
      <c r="A1633" s="131">
        <f t="shared" si="50"/>
        <v>0</v>
      </c>
      <c r="C1633" s="133">
        <f t="shared" si="51"/>
        <v>0</v>
      </c>
      <c r="D1633" s="143"/>
      <c r="E1633" s="144"/>
      <c r="F1633" s="144"/>
      <c r="G1633" s="144"/>
      <c r="H1633" s="144"/>
      <c r="I1633" s="144"/>
      <c r="J1633" s="144"/>
      <c r="K1633" s="144"/>
      <c r="L1633" s="144"/>
      <c r="M1633" s="144"/>
      <c r="N1633" s="144"/>
      <c r="O1633" s="144"/>
      <c r="P1633" s="144"/>
      <c r="Q1633" s="144"/>
      <c r="R1633" s="145"/>
    </row>
    <row r="1634" spans="1:18">
      <c r="A1634" s="131">
        <f t="shared" si="50"/>
        <v>0</v>
      </c>
      <c r="C1634" s="133">
        <f t="shared" si="51"/>
        <v>0</v>
      </c>
      <c r="D1634" s="143"/>
      <c r="E1634" s="144"/>
      <c r="F1634" s="144"/>
      <c r="G1634" s="144"/>
      <c r="H1634" s="144"/>
      <c r="I1634" s="144"/>
      <c r="J1634" s="144"/>
      <c r="K1634" s="144"/>
      <c r="L1634" s="144"/>
      <c r="M1634" s="144"/>
      <c r="N1634" s="144"/>
      <c r="O1634" s="144"/>
      <c r="P1634" s="144"/>
      <c r="Q1634" s="144"/>
      <c r="R1634" s="145"/>
    </row>
    <row r="1635" spans="1:18">
      <c r="A1635" s="131">
        <f t="shared" si="50"/>
        <v>0</v>
      </c>
      <c r="C1635" s="133">
        <f t="shared" si="51"/>
        <v>0</v>
      </c>
      <c r="D1635" s="143"/>
      <c r="E1635" s="144"/>
      <c r="F1635" s="144"/>
      <c r="G1635" s="144"/>
      <c r="H1635" s="144"/>
      <c r="I1635" s="144"/>
      <c r="J1635" s="144"/>
      <c r="K1635" s="144"/>
      <c r="L1635" s="144"/>
      <c r="M1635" s="144"/>
      <c r="N1635" s="144"/>
      <c r="O1635" s="144"/>
      <c r="P1635" s="144"/>
      <c r="Q1635" s="144"/>
      <c r="R1635" s="145"/>
    </row>
    <row r="1636" spans="1:18">
      <c r="A1636" s="131">
        <f t="shared" si="50"/>
        <v>0</v>
      </c>
      <c r="C1636" s="133">
        <f t="shared" si="51"/>
        <v>0</v>
      </c>
      <c r="D1636" s="143"/>
      <c r="E1636" s="144"/>
      <c r="F1636" s="144"/>
      <c r="G1636" s="144"/>
      <c r="H1636" s="144"/>
      <c r="I1636" s="144"/>
      <c r="J1636" s="144"/>
      <c r="K1636" s="144"/>
      <c r="L1636" s="144"/>
      <c r="M1636" s="144"/>
      <c r="N1636" s="144"/>
      <c r="O1636" s="144"/>
      <c r="P1636" s="144"/>
      <c r="Q1636" s="144"/>
      <c r="R1636" s="145"/>
    </row>
    <row r="1637" spans="1:18">
      <c r="A1637" s="131">
        <f t="shared" si="50"/>
        <v>0</v>
      </c>
      <c r="C1637" s="133">
        <f t="shared" si="51"/>
        <v>0</v>
      </c>
      <c r="D1637" s="143"/>
      <c r="E1637" s="144"/>
      <c r="F1637" s="144"/>
      <c r="G1637" s="144"/>
      <c r="H1637" s="144"/>
      <c r="I1637" s="144"/>
      <c r="J1637" s="144"/>
      <c r="K1637" s="144"/>
      <c r="L1637" s="144"/>
      <c r="M1637" s="144"/>
      <c r="N1637" s="144"/>
      <c r="O1637" s="144"/>
      <c r="P1637" s="144"/>
      <c r="Q1637" s="144"/>
      <c r="R1637" s="145"/>
    </row>
    <row r="1638" spans="1:18">
      <c r="A1638" s="131">
        <f t="shared" si="50"/>
        <v>0</v>
      </c>
      <c r="C1638" s="133">
        <f t="shared" si="51"/>
        <v>0</v>
      </c>
      <c r="D1638" s="143"/>
      <c r="E1638" s="144"/>
      <c r="F1638" s="144"/>
      <c r="G1638" s="144"/>
      <c r="H1638" s="144"/>
      <c r="I1638" s="144"/>
      <c r="J1638" s="144"/>
      <c r="K1638" s="144"/>
      <c r="L1638" s="144"/>
      <c r="M1638" s="144"/>
      <c r="N1638" s="144"/>
      <c r="O1638" s="144"/>
      <c r="P1638" s="144"/>
      <c r="Q1638" s="144"/>
      <c r="R1638" s="145"/>
    </row>
    <row r="1639" spans="1:18">
      <c r="A1639" s="131">
        <f t="shared" si="50"/>
        <v>0</v>
      </c>
      <c r="C1639" s="133">
        <f t="shared" si="51"/>
        <v>0</v>
      </c>
      <c r="D1639" s="143"/>
      <c r="E1639" s="144"/>
      <c r="F1639" s="144"/>
      <c r="G1639" s="144"/>
      <c r="H1639" s="144"/>
      <c r="I1639" s="144"/>
      <c r="J1639" s="144"/>
      <c r="K1639" s="144"/>
      <c r="L1639" s="144"/>
      <c r="M1639" s="144"/>
      <c r="N1639" s="144"/>
      <c r="O1639" s="144"/>
      <c r="P1639" s="144"/>
      <c r="Q1639" s="144"/>
      <c r="R1639" s="145"/>
    </row>
    <row r="1640" spans="1:18">
      <c r="A1640" s="131">
        <f t="shared" si="50"/>
        <v>0</v>
      </c>
      <c r="C1640" s="133">
        <f t="shared" si="51"/>
        <v>0</v>
      </c>
      <c r="D1640" s="143"/>
      <c r="E1640" s="144"/>
      <c r="F1640" s="144"/>
      <c r="G1640" s="144"/>
      <c r="H1640" s="144"/>
      <c r="I1640" s="144"/>
      <c r="J1640" s="144"/>
      <c r="K1640" s="144"/>
      <c r="L1640" s="144"/>
      <c r="M1640" s="144"/>
      <c r="N1640" s="144"/>
      <c r="O1640" s="144"/>
      <c r="P1640" s="144"/>
      <c r="Q1640" s="144"/>
      <c r="R1640" s="145"/>
    </row>
    <row r="1641" spans="1:18">
      <c r="A1641" s="131">
        <f t="shared" si="50"/>
        <v>0</v>
      </c>
      <c r="C1641" s="133">
        <f t="shared" si="51"/>
        <v>0</v>
      </c>
      <c r="D1641" s="143"/>
      <c r="E1641" s="144"/>
      <c r="F1641" s="144"/>
      <c r="G1641" s="144"/>
      <c r="H1641" s="144"/>
      <c r="I1641" s="144"/>
      <c r="J1641" s="144"/>
      <c r="K1641" s="144"/>
      <c r="L1641" s="144"/>
      <c r="M1641" s="144"/>
      <c r="N1641" s="144"/>
      <c r="O1641" s="144"/>
      <c r="P1641" s="144"/>
      <c r="Q1641" s="144"/>
      <c r="R1641" s="145"/>
    </row>
    <row r="1642" spans="1:18">
      <c r="A1642" s="131">
        <f t="shared" si="50"/>
        <v>0</v>
      </c>
      <c r="C1642" s="133">
        <f t="shared" si="51"/>
        <v>0</v>
      </c>
      <c r="D1642" s="143"/>
      <c r="E1642" s="144"/>
      <c r="F1642" s="144"/>
      <c r="G1642" s="144"/>
      <c r="H1642" s="144"/>
      <c r="I1642" s="144"/>
      <c r="J1642" s="144"/>
      <c r="K1642" s="144"/>
      <c r="L1642" s="144"/>
      <c r="M1642" s="144"/>
      <c r="N1642" s="144"/>
      <c r="O1642" s="144"/>
      <c r="P1642" s="144"/>
      <c r="Q1642" s="144"/>
      <c r="R1642" s="145"/>
    </row>
    <row r="1643" spans="1:18">
      <c r="A1643" s="131">
        <f t="shared" si="50"/>
        <v>0</v>
      </c>
      <c r="C1643" s="133">
        <f t="shared" si="51"/>
        <v>0</v>
      </c>
      <c r="D1643" s="143"/>
      <c r="E1643" s="144"/>
      <c r="F1643" s="144"/>
      <c r="G1643" s="144"/>
      <c r="H1643" s="144"/>
      <c r="I1643" s="144"/>
      <c r="J1643" s="144"/>
      <c r="K1643" s="144"/>
      <c r="L1643" s="144"/>
      <c r="M1643" s="144"/>
      <c r="N1643" s="144"/>
      <c r="O1643" s="144"/>
      <c r="P1643" s="144"/>
      <c r="Q1643" s="144"/>
      <c r="R1643" s="145"/>
    </row>
    <row r="1644" spans="1:18">
      <c r="A1644" s="131">
        <f t="shared" si="50"/>
        <v>0</v>
      </c>
      <c r="C1644" s="133">
        <f t="shared" si="51"/>
        <v>0</v>
      </c>
      <c r="D1644" s="143"/>
      <c r="E1644" s="144"/>
      <c r="F1644" s="144"/>
      <c r="G1644" s="144"/>
      <c r="H1644" s="144"/>
      <c r="I1644" s="144"/>
      <c r="J1644" s="144"/>
      <c r="K1644" s="144"/>
      <c r="L1644" s="144"/>
      <c r="M1644" s="144"/>
      <c r="N1644" s="144"/>
      <c r="O1644" s="144"/>
      <c r="P1644" s="144"/>
      <c r="Q1644" s="144"/>
      <c r="R1644" s="145"/>
    </row>
    <row r="1645" spans="1:18">
      <c r="A1645" s="131">
        <f t="shared" si="50"/>
        <v>0</v>
      </c>
      <c r="C1645" s="133">
        <f t="shared" si="51"/>
        <v>0</v>
      </c>
      <c r="D1645" s="143"/>
      <c r="E1645" s="144"/>
      <c r="F1645" s="144"/>
      <c r="G1645" s="144"/>
      <c r="H1645" s="144"/>
      <c r="I1645" s="144"/>
      <c r="J1645" s="144"/>
      <c r="K1645" s="144"/>
      <c r="L1645" s="144"/>
      <c r="M1645" s="144"/>
      <c r="N1645" s="144"/>
      <c r="O1645" s="144"/>
      <c r="P1645" s="144"/>
      <c r="Q1645" s="144"/>
      <c r="R1645" s="145"/>
    </row>
    <row r="1646" spans="1:18">
      <c r="A1646" s="131">
        <f t="shared" si="50"/>
        <v>0</v>
      </c>
      <c r="C1646" s="133">
        <f t="shared" si="51"/>
        <v>0</v>
      </c>
      <c r="D1646" s="143"/>
      <c r="E1646" s="144"/>
      <c r="F1646" s="144"/>
      <c r="G1646" s="144"/>
      <c r="H1646" s="144"/>
      <c r="I1646" s="144"/>
      <c r="J1646" s="144"/>
      <c r="K1646" s="144"/>
      <c r="L1646" s="144"/>
      <c r="M1646" s="144"/>
      <c r="N1646" s="144"/>
      <c r="O1646" s="144"/>
      <c r="P1646" s="144"/>
      <c r="Q1646" s="144"/>
      <c r="R1646" s="145"/>
    </row>
    <row r="1647" spans="1:18">
      <c r="A1647" s="131">
        <f t="shared" si="50"/>
        <v>0</v>
      </c>
      <c r="C1647" s="133">
        <f t="shared" si="51"/>
        <v>0</v>
      </c>
      <c r="D1647" s="143"/>
      <c r="E1647" s="144"/>
      <c r="F1647" s="144"/>
      <c r="G1647" s="144"/>
      <c r="H1647" s="144"/>
      <c r="I1647" s="144"/>
      <c r="J1647" s="144"/>
      <c r="K1647" s="144"/>
      <c r="L1647" s="144"/>
      <c r="M1647" s="144"/>
      <c r="N1647" s="144"/>
      <c r="O1647" s="144"/>
      <c r="P1647" s="144"/>
      <c r="Q1647" s="144"/>
      <c r="R1647" s="145"/>
    </row>
    <row r="1648" spans="1:18">
      <c r="A1648" s="131">
        <f t="shared" si="50"/>
        <v>0</v>
      </c>
      <c r="C1648" s="133">
        <f t="shared" si="51"/>
        <v>0</v>
      </c>
      <c r="D1648" s="143"/>
      <c r="E1648" s="144"/>
      <c r="F1648" s="144"/>
      <c r="G1648" s="144"/>
      <c r="H1648" s="144"/>
      <c r="I1648" s="144"/>
      <c r="J1648" s="144"/>
      <c r="K1648" s="144"/>
      <c r="L1648" s="144"/>
      <c r="M1648" s="144"/>
      <c r="N1648" s="144"/>
      <c r="O1648" s="144"/>
      <c r="P1648" s="144"/>
      <c r="Q1648" s="144"/>
      <c r="R1648" s="145"/>
    </row>
    <row r="1649" spans="1:18">
      <c r="A1649" s="131">
        <f t="shared" si="50"/>
        <v>0</v>
      </c>
      <c r="C1649" s="133">
        <f t="shared" si="51"/>
        <v>0</v>
      </c>
      <c r="D1649" s="143"/>
      <c r="E1649" s="144"/>
      <c r="F1649" s="144"/>
      <c r="G1649" s="144"/>
      <c r="H1649" s="144"/>
      <c r="I1649" s="144"/>
      <c r="J1649" s="144"/>
      <c r="K1649" s="144"/>
      <c r="L1649" s="144"/>
      <c r="M1649" s="144"/>
      <c r="N1649" s="144"/>
      <c r="O1649" s="144"/>
      <c r="P1649" s="144"/>
      <c r="Q1649" s="144"/>
      <c r="R1649" s="145"/>
    </row>
    <row r="1650" spans="1:18">
      <c r="A1650" s="131">
        <f t="shared" si="50"/>
        <v>0</v>
      </c>
      <c r="C1650" s="133">
        <f t="shared" si="51"/>
        <v>0</v>
      </c>
      <c r="D1650" s="143"/>
      <c r="E1650" s="144"/>
      <c r="F1650" s="144"/>
      <c r="G1650" s="144"/>
      <c r="H1650" s="144"/>
      <c r="I1650" s="144"/>
      <c r="J1650" s="144"/>
      <c r="K1650" s="144"/>
      <c r="L1650" s="144"/>
      <c r="M1650" s="144"/>
      <c r="N1650" s="144"/>
      <c r="O1650" s="144"/>
      <c r="P1650" s="144"/>
      <c r="Q1650" s="144"/>
      <c r="R1650" s="145"/>
    </row>
    <row r="1651" spans="1:18">
      <c r="A1651" s="131">
        <f t="shared" si="50"/>
        <v>0</v>
      </c>
      <c r="C1651" s="133">
        <f t="shared" si="51"/>
        <v>0</v>
      </c>
      <c r="D1651" s="143"/>
      <c r="E1651" s="144"/>
      <c r="F1651" s="144"/>
      <c r="G1651" s="144"/>
      <c r="H1651" s="144"/>
      <c r="I1651" s="144"/>
      <c r="J1651" s="144"/>
      <c r="K1651" s="144"/>
      <c r="L1651" s="144"/>
      <c r="M1651" s="144"/>
      <c r="N1651" s="144"/>
      <c r="O1651" s="144"/>
      <c r="P1651" s="144"/>
      <c r="Q1651" s="144"/>
      <c r="R1651" s="145"/>
    </row>
    <row r="1652" spans="1:18">
      <c r="A1652" s="131">
        <f t="shared" si="50"/>
        <v>0</v>
      </c>
      <c r="C1652" s="133">
        <f t="shared" si="51"/>
        <v>0</v>
      </c>
      <c r="D1652" s="143"/>
      <c r="E1652" s="144"/>
      <c r="F1652" s="144"/>
      <c r="G1652" s="144"/>
      <c r="H1652" s="144"/>
      <c r="I1652" s="144"/>
      <c r="J1652" s="144"/>
      <c r="K1652" s="144"/>
      <c r="L1652" s="144"/>
      <c r="M1652" s="144"/>
      <c r="N1652" s="144"/>
      <c r="O1652" s="144"/>
      <c r="P1652" s="144"/>
      <c r="Q1652" s="144"/>
      <c r="R1652" s="145"/>
    </row>
    <row r="1653" spans="1:18">
      <c r="A1653" s="131">
        <f t="shared" si="50"/>
        <v>0</v>
      </c>
      <c r="C1653" s="133">
        <f t="shared" si="51"/>
        <v>0</v>
      </c>
      <c r="D1653" s="143"/>
      <c r="E1653" s="144"/>
      <c r="F1653" s="144"/>
      <c r="G1653" s="144"/>
      <c r="H1653" s="144"/>
      <c r="I1653" s="144"/>
      <c r="J1653" s="144"/>
      <c r="K1653" s="144"/>
      <c r="L1653" s="144"/>
      <c r="M1653" s="144"/>
      <c r="N1653" s="144"/>
      <c r="O1653" s="144"/>
      <c r="P1653" s="144"/>
      <c r="Q1653" s="144"/>
      <c r="R1653" s="145"/>
    </row>
    <row r="1654" spans="1:18">
      <c r="A1654" s="131">
        <f t="shared" si="50"/>
        <v>0</v>
      </c>
      <c r="C1654" s="133">
        <f t="shared" si="51"/>
        <v>0</v>
      </c>
      <c r="D1654" s="143"/>
      <c r="E1654" s="144"/>
      <c r="F1654" s="144"/>
      <c r="G1654" s="144"/>
      <c r="H1654" s="144"/>
      <c r="I1654" s="144"/>
      <c r="J1654" s="144"/>
      <c r="K1654" s="144"/>
      <c r="L1654" s="144"/>
      <c r="M1654" s="144"/>
      <c r="N1654" s="144"/>
      <c r="O1654" s="144"/>
      <c r="P1654" s="144"/>
      <c r="Q1654" s="144"/>
      <c r="R1654" s="145"/>
    </row>
    <row r="1655" spans="1:18">
      <c r="A1655" s="131">
        <f t="shared" si="50"/>
        <v>0</v>
      </c>
      <c r="C1655" s="133">
        <f t="shared" si="51"/>
        <v>0</v>
      </c>
      <c r="D1655" s="143"/>
      <c r="E1655" s="144"/>
      <c r="F1655" s="144"/>
      <c r="G1655" s="144"/>
      <c r="H1655" s="144"/>
      <c r="I1655" s="144"/>
      <c r="J1655" s="144"/>
      <c r="K1655" s="144"/>
      <c r="L1655" s="144"/>
      <c r="M1655" s="144"/>
      <c r="N1655" s="144"/>
      <c r="O1655" s="144"/>
      <c r="P1655" s="144"/>
      <c r="Q1655" s="144"/>
      <c r="R1655" s="145"/>
    </row>
    <row r="1656" spans="1:18">
      <c r="A1656" s="131">
        <f t="shared" si="50"/>
        <v>0</v>
      </c>
      <c r="C1656" s="133">
        <f t="shared" si="51"/>
        <v>0</v>
      </c>
      <c r="D1656" s="143"/>
      <c r="E1656" s="144"/>
      <c r="F1656" s="144"/>
      <c r="G1656" s="144"/>
      <c r="H1656" s="144"/>
      <c r="I1656" s="144"/>
      <c r="J1656" s="144"/>
      <c r="K1656" s="144"/>
      <c r="L1656" s="144"/>
      <c r="M1656" s="144"/>
      <c r="N1656" s="144"/>
      <c r="O1656" s="144"/>
      <c r="P1656" s="144"/>
      <c r="Q1656" s="144"/>
      <c r="R1656" s="145"/>
    </row>
    <row r="1657" spans="1:18">
      <c r="A1657" s="131">
        <f t="shared" si="50"/>
        <v>0</v>
      </c>
      <c r="C1657" s="133">
        <f t="shared" si="51"/>
        <v>0</v>
      </c>
      <c r="D1657" s="143"/>
      <c r="E1657" s="144"/>
      <c r="F1657" s="144"/>
      <c r="G1657" s="144"/>
      <c r="H1657" s="144"/>
      <c r="I1657" s="144"/>
      <c r="J1657" s="144"/>
      <c r="K1657" s="144"/>
      <c r="L1657" s="144"/>
      <c r="M1657" s="144"/>
      <c r="N1657" s="144"/>
      <c r="O1657" s="144"/>
      <c r="P1657" s="144"/>
      <c r="Q1657" s="144"/>
      <c r="R1657" s="145"/>
    </row>
    <row r="1658" spans="1:18">
      <c r="A1658" s="131">
        <f t="shared" si="50"/>
        <v>0</v>
      </c>
      <c r="C1658" s="133">
        <f t="shared" si="51"/>
        <v>0</v>
      </c>
      <c r="D1658" s="143"/>
      <c r="E1658" s="144"/>
      <c r="F1658" s="144"/>
      <c r="G1658" s="144"/>
      <c r="H1658" s="144"/>
      <c r="I1658" s="144"/>
      <c r="J1658" s="144"/>
      <c r="K1658" s="144"/>
      <c r="L1658" s="144"/>
      <c r="M1658" s="144"/>
      <c r="N1658" s="144"/>
      <c r="O1658" s="144"/>
      <c r="P1658" s="144"/>
      <c r="Q1658" s="144"/>
      <c r="R1658" s="145"/>
    </row>
    <row r="1659" spans="1:18">
      <c r="A1659" s="131">
        <f t="shared" si="50"/>
        <v>0</v>
      </c>
      <c r="C1659" s="133">
        <f t="shared" si="51"/>
        <v>0</v>
      </c>
      <c r="D1659" s="143"/>
      <c r="E1659" s="144"/>
      <c r="F1659" s="144"/>
      <c r="G1659" s="144"/>
      <c r="H1659" s="144"/>
      <c r="I1659" s="144"/>
      <c r="J1659" s="144"/>
      <c r="K1659" s="144"/>
      <c r="L1659" s="144"/>
      <c r="M1659" s="144"/>
      <c r="N1659" s="144"/>
      <c r="O1659" s="144"/>
      <c r="P1659" s="144"/>
      <c r="Q1659" s="144"/>
      <c r="R1659" s="145"/>
    </row>
    <row r="1660" spans="1:18">
      <c r="A1660" s="131">
        <f t="shared" si="50"/>
        <v>0</v>
      </c>
      <c r="C1660" s="133">
        <f t="shared" si="51"/>
        <v>0</v>
      </c>
      <c r="D1660" s="143"/>
      <c r="E1660" s="144"/>
      <c r="F1660" s="144"/>
      <c r="G1660" s="144"/>
      <c r="H1660" s="144"/>
      <c r="I1660" s="144"/>
      <c r="J1660" s="144"/>
      <c r="K1660" s="144"/>
      <c r="L1660" s="144"/>
      <c r="M1660" s="144"/>
      <c r="N1660" s="144"/>
      <c r="O1660" s="144"/>
      <c r="P1660" s="144"/>
      <c r="Q1660" s="144"/>
      <c r="R1660" s="145"/>
    </row>
    <row r="1661" spans="1:18">
      <c r="A1661" s="131">
        <f t="shared" si="50"/>
        <v>0</v>
      </c>
      <c r="C1661" s="133">
        <f t="shared" si="51"/>
        <v>0</v>
      </c>
      <c r="D1661" s="143"/>
      <c r="E1661" s="144"/>
      <c r="F1661" s="144"/>
      <c r="G1661" s="144"/>
      <c r="H1661" s="144"/>
      <c r="I1661" s="144"/>
      <c r="J1661" s="144"/>
      <c r="K1661" s="144"/>
      <c r="L1661" s="144"/>
      <c r="M1661" s="144"/>
      <c r="N1661" s="144"/>
      <c r="O1661" s="144"/>
      <c r="P1661" s="144"/>
      <c r="Q1661" s="144"/>
      <c r="R1661" s="145"/>
    </row>
    <row r="1662" spans="1:18">
      <c r="A1662" s="131">
        <f t="shared" si="50"/>
        <v>0</v>
      </c>
      <c r="C1662" s="133">
        <f t="shared" si="51"/>
        <v>0</v>
      </c>
      <c r="D1662" s="143"/>
      <c r="E1662" s="144"/>
      <c r="F1662" s="144"/>
      <c r="G1662" s="144"/>
      <c r="H1662" s="144"/>
      <c r="I1662" s="144"/>
      <c r="J1662" s="144"/>
      <c r="K1662" s="144"/>
      <c r="L1662" s="144"/>
      <c r="M1662" s="144"/>
      <c r="N1662" s="144"/>
      <c r="O1662" s="144"/>
      <c r="P1662" s="144"/>
      <c r="Q1662" s="144"/>
      <c r="R1662" s="145"/>
    </row>
    <row r="1663" spans="1:18">
      <c r="A1663" s="131">
        <f t="shared" si="50"/>
        <v>0</v>
      </c>
      <c r="C1663" s="133">
        <f t="shared" si="51"/>
        <v>0</v>
      </c>
      <c r="D1663" s="143"/>
      <c r="E1663" s="144"/>
      <c r="F1663" s="144"/>
      <c r="G1663" s="144"/>
      <c r="H1663" s="144"/>
      <c r="I1663" s="144"/>
      <c r="J1663" s="144"/>
      <c r="K1663" s="144"/>
      <c r="L1663" s="144"/>
      <c r="M1663" s="144"/>
      <c r="N1663" s="144"/>
      <c r="O1663" s="144"/>
      <c r="P1663" s="144"/>
      <c r="Q1663" s="144"/>
      <c r="R1663" s="145"/>
    </row>
    <row r="1664" spans="1:18">
      <c r="A1664" s="131">
        <f t="shared" si="50"/>
        <v>0</v>
      </c>
      <c r="C1664" s="133">
        <f t="shared" si="51"/>
        <v>0</v>
      </c>
      <c r="D1664" s="143"/>
      <c r="E1664" s="144"/>
      <c r="F1664" s="144"/>
      <c r="G1664" s="144"/>
      <c r="H1664" s="144"/>
      <c r="I1664" s="144"/>
      <c r="J1664" s="144"/>
      <c r="K1664" s="144"/>
      <c r="L1664" s="144"/>
      <c r="M1664" s="144"/>
      <c r="N1664" s="144"/>
      <c r="O1664" s="144"/>
      <c r="P1664" s="144"/>
      <c r="Q1664" s="144"/>
      <c r="R1664" s="145"/>
    </row>
    <row r="1665" spans="1:18">
      <c r="A1665" s="131">
        <f t="shared" si="50"/>
        <v>0</v>
      </c>
      <c r="C1665" s="133">
        <f t="shared" si="51"/>
        <v>0</v>
      </c>
      <c r="D1665" s="143"/>
      <c r="E1665" s="144"/>
      <c r="F1665" s="144"/>
      <c r="G1665" s="144"/>
      <c r="H1665" s="144"/>
      <c r="I1665" s="144"/>
      <c r="J1665" s="144"/>
      <c r="K1665" s="144"/>
      <c r="L1665" s="144"/>
      <c r="M1665" s="144"/>
      <c r="N1665" s="144"/>
      <c r="O1665" s="144"/>
      <c r="P1665" s="144"/>
      <c r="Q1665" s="144"/>
      <c r="R1665" s="145"/>
    </row>
    <row r="1666" spans="1:18">
      <c r="A1666" s="131">
        <f t="shared" si="50"/>
        <v>0</v>
      </c>
      <c r="C1666" s="133">
        <f t="shared" si="51"/>
        <v>0</v>
      </c>
      <c r="D1666" s="143"/>
      <c r="E1666" s="144"/>
      <c r="F1666" s="144"/>
      <c r="G1666" s="144"/>
      <c r="H1666" s="144"/>
      <c r="I1666" s="144"/>
      <c r="J1666" s="144"/>
      <c r="K1666" s="144"/>
      <c r="L1666" s="144"/>
      <c r="M1666" s="144"/>
      <c r="N1666" s="144"/>
      <c r="O1666" s="144"/>
      <c r="P1666" s="144"/>
      <c r="Q1666" s="144"/>
      <c r="R1666" s="145"/>
    </row>
    <row r="1667" spans="1:18">
      <c r="A1667" s="131">
        <f t="shared" si="50"/>
        <v>0</v>
      </c>
      <c r="C1667" s="133">
        <f t="shared" si="51"/>
        <v>0</v>
      </c>
      <c r="D1667" s="143"/>
      <c r="E1667" s="144"/>
      <c r="F1667" s="144"/>
      <c r="G1667" s="144"/>
      <c r="H1667" s="144"/>
      <c r="I1667" s="144"/>
      <c r="J1667" s="144"/>
      <c r="K1667" s="144"/>
      <c r="L1667" s="144"/>
      <c r="M1667" s="144"/>
      <c r="N1667" s="144"/>
      <c r="O1667" s="144"/>
      <c r="P1667" s="144"/>
      <c r="Q1667" s="144"/>
      <c r="R1667" s="145"/>
    </row>
    <row r="1668" spans="1:18">
      <c r="A1668" s="131">
        <f t="shared" ref="A1668:A1731" si="52">F1668</f>
        <v>0</v>
      </c>
      <c r="C1668" s="133">
        <f t="shared" ref="C1668:C1731" si="53">D1668</f>
        <v>0</v>
      </c>
      <c r="D1668" s="143"/>
      <c r="E1668" s="144"/>
      <c r="F1668" s="144"/>
      <c r="G1668" s="144"/>
      <c r="H1668" s="144"/>
      <c r="I1668" s="144"/>
      <c r="J1668" s="144"/>
      <c r="K1668" s="144"/>
      <c r="L1668" s="144"/>
      <c r="M1668" s="144"/>
      <c r="N1668" s="144"/>
      <c r="O1668" s="144"/>
      <c r="P1668" s="144"/>
      <c r="Q1668" s="144"/>
      <c r="R1668" s="145"/>
    </row>
    <row r="1669" spans="1:18">
      <c r="A1669" s="131">
        <f t="shared" si="52"/>
        <v>0</v>
      </c>
      <c r="C1669" s="133">
        <f t="shared" si="53"/>
        <v>0</v>
      </c>
      <c r="D1669" s="143"/>
      <c r="E1669" s="144"/>
      <c r="F1669" s="144"/>
      <c r="G1669" s="144"/>
      <c r="H1669" s="144"/>
      <c r="I1669" s="144"/>
      <c r="J1669" s="144"/>
      <c r="K1669" s="144"/>
      <c r="L1669" s="144"/>
      <c r="M1669" s="144"/>
      <c r="N1669" s="144"/>
      <c r="O1669" s="144"/>
      <c r="P1669" s="144"/>
      <c r="Q1669" s="144"/>
      <c r="R1669" s="145"/>
    </row>
    <row r="1670" spans="1:18">
      <c r="A1670" s="131">
        <f t="shared" si="52"/>
        <v>0</v>
      </c>
      <c r="C1670" s="133">
        <f t="shared" si="53"/>
        <v>0</v>
      </c>
      <c r="D1670" s="143"/>
      <c r="E1670" s="144"/>
      <c r="F1670" s="144"/>
      <c r="G1670" s="144"/>
      <c r="H1670" s="144"/>
      <c r="I1670" s="144"/>
      <c r="J1670" s="144"/>
      <c r="K1670" s="144"/>
      <c r="L1670" s="144"/>
      <c r="M1670" s="144"/>
      <c r="N1670" s="144"/>
      <c r="O1670" s="144"/>
      <c r="P1670" s="144"/>
      <c r="Q1670" s="144"/>
      <c r="R1670" s="145"/>
    </row>
    <row r="1671" spans="1:18">
      <c r="A1671" s="131">
        <f t="shared" si="52"/>
        <v>0</v>
      </c>
      <c r="C1671" s="133">
        <f t="shared" si="53"/>
        <v>0</v>
      </c>
      <c r="D1671" s="143"/>
      <c r="E1671" s="144"/>
      <c r="F1671" s="144"/>
      <c r="G1671" s="144"/>
      <c r="H1671" s="144"/>
      <c r="I1671" s="144"/>
      <c r="J1671" s="144"/>
      <c r="K1671" s="144"/>
      <c r="L1671" s="144"/>
      <c r="M1671" s="144"/>
      <c r="N1671" s="144"/>
      <c r="O1671" s="144"/>
      <c r="P1671" s="144"/>
      <c r="Q1671" s="144"/>
      <c r="R1671" s="145"/>
    </row>
    <row r="1672" spans="1:18">
      <c r="A1672" s="131">
        <f t="shared" si="52"/>
        <v>0</v>
      </c>
      <c r="C1672" s="133">
        <f t="shared" si="53"/>
        <v>0</v>
      </c>
      <c r="D1672" s="143"/>
      <c r="E1672" s="144"/>
      <c r="F1672" s="144"/>
      <c r="G1672" s="144"/>
      <c r="H1672" s="144"/>
      <c r="I1672" s="144"/>
      <c r="J1672" s="144"/>
      <c r="K1672" s="144"/>
      <c r="L1672" s="144"/>
      <c r="M1672" s="144"/>
      <c r="N1672" s="144"/>
      <c r="O1672" s="144"/>
      <c r="P1672" s="144"/>
      <c r="Q1672" s="144"/>
      <c r="R1672" s="145"/>
    </row>
    <row r="1673" spans="1:18">
      <c r="A1673" s="131">
        <f t="shared" si="52"/>
        <v>0</v>
      </c>
      <c r="C1673" s="133">
        <f t="shared" si="53"/>
        <v>0</v>
      </c>
      <c r="D1673" s="143"/>
      <c r="E1673" s="144"/>
      <c r="F1673" s="144"/>
      <c r="G1673" s="144"/>
      <c r="H1673" s="144"/>
      <c r="I1673" s="144"/>
      <c r="J1673" s="144"/>
      <c r="K1673" s="144"/>
      <c r="L1673" s="144"/>
      <c r="M1673" s="144"/>
      <c r="N1673" s="144"/>
      <c r="O1673" s="144"/>
      <c r="P1673" s="144"/>
      <c r="Q1673" s="144"/>
      <c r="R1673" s="145"/>
    </row>
    <row r="1674" spans="1:18">
      <c r="A1674" s="131">
        <f t="shared" si="52"/>
        <v>0</v>
      </c>
      <c r="C1674" s="133">
        <f t="shared" si="53"/>
        <v>0</v>
      </c>
      <c r="D1674" s="143"/>
      <c r="E1674" s="144"/>
      <c r="F1674" s="144"/>
      <c r="G1674" s="144"/>
      <c r="H1674" s="144"/>
      <c r="I1674" s="144"/>
      <c r="J1674" s="144"/>
      <c r="K1674" s="144"/>
      <c r="L1674" s="144"/>
      <c r="M1674" s="144"/>
      <c r="N1674" s="144"/>
      <c r="O1674" s="144"/>
      <c r="P1674" s="144"/>
      <c r="Q1674" s="144"/>
      <c r="R1674" s="145"/>
    </row>
    <row r="1675" spans="1:18">
      <c r="A1675" s="131">
        <f t="shared" si="52"/>
        <v>0</v>
      </c>
      <c r="C1675" s="133">
        <f t="shared" si="53"/>
        <v>0</v>
      </c>
      <c r="D1675" s="143"/>
      <c r="E1675" s="144"/>
      <c r="F1675" s="144"/>
      <c r="G1675" s="144"/>
      <c r="H1675" s="144"/>
      <c r="I1675" s="144"/>
      <c r="J1675" s="144"/>
      <c r="K1675" s="144"/>
      <c r="L1675" s="144"/>
      <c r="M1675" s="144"/>
      <c r="N1675" s="144"/>
      <c r="O1675" s="144"/>
      <c r="P1675" s="144"/>
      <c r="Q1675" s="144"/>
      <c r="R1675" s="145"/>
    </row>
    <row r="1676" spans="1:18">
      <c r="A1676" s="131">
        <f t="shared" si="52"/>
        <v>0</v>
      </c>
      <c r="C1676" s="133">
        <f t="shared" si="53"/>
        <v>0</v>
      </c>
      <c r="D1676" s="143"/>
      <c r="E1676" s="144"/>
      <c r="F1676" s="144"/>
      <c r="G1676" s="144"/>
      <c r="H1676" s="144"/>
      <c r="I1676" s="144"/>
      <c r="J1676" s="144"/>
      <c r="K1676" s="144"/>
      <c r="L1676" s="144"/>
      <c r="M1676" s="144"/>
      <c r="N1676" s="144"/>
      <c r="O1676" s="144"/>
      <c r="P1676" s="144"/>
      <c r="Q1676" s="144"/>
      <c r="R1676" s="145"/>
    </row>
    <row r="1677" spans="1:18">
      <c r="A1677" s="131">
        <f t="shared" si="52"/>
        <v>0</v>
      </c>
      <c r="C1677" s="133">
        <f t="shared" si="53"/>
        <v>0</v>
      </c>
      <c r="D1677" s="143"/>
      <c r="E1677" s="144"/>
      <c r="F1677" s="144"/>
      <c r="G1677" s="144"/>
      <c r="H1677" s="144"/>
      <c r="I1677" s="144"/>
      <c r="J1677" s="144"/>
      <c r="K1677" s="144"/>
      <c r="L1677" s="144"/>
      <c r="M1677" s="144"/>
      <c r="N1677" s="144"/>
      <c r="O1677" s="144"/>
      <c r="P1677" s="144"/>
      <c r="Q1677" s="144"/>
      <c r="R1677" s="145"/>
    </row>
    <row r="1678" spans="1:18">
      <c r="A1678" s="131">
        <f t="shared" si="52"/>
        <v>0</v>
      </c>
      <c r="C1678" s="133">
        <f t="shared" si="53"/>
        <v>0</v>
      </c>
      <c r="D1678" s="143"/>
      <c r="E1678" s="144"/>
      <c r="F1678" s="144"/>
      <c r="G1678" s="144"/>
      <c r="H1678" s="144"/>
      <c r="I1678" s="144"/>
      <c r="J1678" s="144"/>
      <c r="K1678" s="144"/>
      <c r="L1678" s="144"/>
      <c r="M1678" s="144"/>
      <c r="N1678" s="144"/>
      <c r="O1678" s="144"/>
      <c r="P1678" s="144"/>
      <c r="Q1678" s="144"/>
      <c r="R1678" s="145"/>
    </row>
    <row r="1679" spans="1:18">
      <c r="A1679" s="131">
        <f t="shared" si="52"/>
        <v>0</v>
      </c>
      <c r="C1679" s="133">
        <f t="shared" si="53"/>
        <v>0</v>
      </c>
      <c r="D1679" s="143"/>
      <c r="E1679" s="144"/>
      <c r="F1679" s="144"/>
      <c r="G1679" s="144"/>
      <c r="H1679" s="144"/>
      <c r="I1679" s="144"/>
      <c r="J1679" s="144"/>
      <c r="K1679" s="144"/>
      <c r="L1679" s="144"/>
      <c r="M1679" s="144"/>
      <c r="N1679" s="144"/>
      <c r="O1679" s="144"/>
      <c r="P1679" s="144"/>
      <c r="Q1679" s="144"/>
      <c r="R1679" s="145"/>
    </row>
    <row r="1680" spans="1:18">
      <c r="A1680" s="131">
        <f t="shared" si="52"/>
        <v>0</v>
      </c>
      <c r="C1680" s="133">
        <f t="shared" si="53"/>
        <v>0</v>
      </c>
      <c r="D1680" s="143"/>
      <c r="E1680" s="144"/>
      <c r="F1680" s="144"/>
      <c r="G1680" s="144"/>
      <c r="H1680" s="144"/>
      <c r="I1680" s="144"/>
      <c r="J1680" s="144"/>
      <c r="K1680" s="144"/>
      <c r="L1680" s="144"/>
      <c r="M1680" s="144"/>
      <c r="N1680" s="144"/>
      <c r="O1680" s="144"/>
      <c r="P1680" s="144"/>
      <c r="Q1680" s="144"/>
      <c r="R1680" s="145"/>
    </row>
    <row r="1681" spans="1:18">
      <c r="A1681" s="131">
        <f t="shared" si="52"/>
        <v>0</v>
      </c>
      <c r="C1681" s="133">
        <f t="shared" si="53"/>
        <v>0</v>
      </c>
      <c r="D1681" s="143"/>
      <c r="E1681" s="144"/>
      <c r="F1681" s="144"/>
      <c r="G1681" s="144"/>
      <c r="H1681" s="144"/>
      <c r="I1681" s="144"/>
      <c r="J1681" s="144"/>
      <c r="K1681" s="144"/>
      <c r="L1681" s="144"/>
      <c r="M1681" s="144"/>
      <c r="N1681" s="144"/>
      <c r="O1681" s="144"/>
      <c r="P1681" s="144"/>
      <c r="Q1681" s="144"/>
      <c r="R1681" s="145"/>
    </row>
    <row r="1682" spans="1:18">
      <c r="A1682" s="131">
        <f t="shared" si="52"/>
        <v>0</v>
      </c>
      <c r="C1682" s="133">
        <f t="shared" si="53"/>
        <v>0</v>
      </c>
      <c r="D1682" s="143"/>
      <c r="E1682" s="144"/>
      <c r="F1682" s="144"/>
      <c r="G1682" s="144"/>
      <c r="H1682" s="144"/>
      <c r="I1682" s="144"/>
      <c r="J1682" s="144"/>
      <c r="K1682" s="144"/>
      <c r="L1682" s="144"/>
      <c r="M1682" s="144"/>
      <c r="N1682" s="144"/>
      <c r="O1682" s="144"/>
      <c r="P1682" s="144"/>
      <c r="Q1682" s="144"/>
      <c r="R1682" s="145"/>
    </row>
    <row r="1683" spans="1:18">
      <c r="A1683" s="131">
        <f t="shared" si="52"/>
        <v>0</v>
      </c>
      <c r="C1683" s="133">
        <f t="shared" si="53"/>
        <v>0</v>
      </c>
      <c r="D1683" s="143"/>
      <c r="E1683" s="144"/>
      <c r="F1683" s="144"/>
      <c r="G1683" s="144"/>
      <c r="H1683" s="144"/>
      <c r="I1683" s="144"/>
      <c r="J1683" s="144"/>
      <c r="K1683" s="144"/>
      <c r="L1683" s="144"/>
      <c r="M1683" s="144"/>
      <c r="N1683" s="144"/>
      <c r="O1683" s="144"/>
      <c r="P1683" s="144"/>
      <c r="Q1683" s="144"/>
      <c r="R1683" s="145"/>
    </row>
    <row r="1684" spans="1:18">
      <c r="A1684" s="131">
        <f t="shared" si="52"/>
        <v>0</v>
      </c>
      <c r="C1684" s="133">
        <f t="shared" si="53"/>
        <v>0</v>
      </c>
      <c r="D1684" s="143"/>
      <c r="E1684" s="144"/>
      <c r="F1684" s="144"/>
      <c r="G1684" s="144"/>
      <c r="H1684" s="144"/>
      <c r="I1684" s="144"/>
      <c r="J1684" s="144"/>
      <c r="K1684" s="144"/>
      <c r="L1684" s="144"/>
      <c r="M1684" s="144"/>
      <c r="N1684" s="144"/>
      <c r="O1684" s="144"/>
      <c r="P1684" s="144"/>
      <c r="Q1684" s="144"/>
      <c r="R1684" s="145"/>
    </row>
    <row r="1685" spans="1:18">
      <c r="A1685" s="131">
        <f t="shared" si="52"/>
        <v>0</v>
      </c>
      <c r="C1685" s="133">
        <f t="shared" si="53"/>
        <v>0</v>
      </c>
      <c r="D1685" s="143"/>
      <c r="E1685" s="144"/>
      <c r="F1685" s="144"/>
      <c r="G1685" s="144"/>
      <c r="H1685" s="144"/>
      <c r="I1685" s="144"/>
      <c r="J1685" s="144"/>
      <c r="K1685" s="144"/>
      <c r="L1685" s="144"/>
      <c r="M1685" s="144"/>
      <c r="N1685" s="144"/>
      <c r="O1685" s="144"/>
      <c r="P1685" s="144"/>
      <c r="Q1685" s="144"/>
      <c r="R1685" s="145"/>
    </row>
    <row r="1686" spans="1:18">
      <c r="A1686" s="131">
        <f t="shared" si="52"/>
        <v>0</v>
      </c>
      <c r="C1686" s="133">
        <f t="shared" si="53"/>
        <v>0</v>
      </c>
      <c r="D1686" s="143"/>
      <c r="E1686" s="144"/>
      <c r="F1686" s="144"/>
      <c r="G1686" s="144"/>
      <c r="H1686" s="144"/>
      <c r="I1686" s="144"/>
      <c r="J1686" s="144"/>
      <c r="K1686" s="144"/>
      <c r="L1686" s="144"/>
      <c r="M1686" s="144"/>
      <c r="N1686" s="144"/>
      <c r="O1686" s="144"/>
      <c r="P1686" s="144"/>
      <c r="Q1686" s="144"/>
      <c r="R1686" s="145"/>
    </row>
    <row r="1687" spans="1:18">
      <c r="A1687" s="131">
        <f t="shared" si="52"/>
        <v>0</v>
      </c>
      <c r="C1687" s="133">
        <f t="shared" si="53"/>
        <v>0</v>
      </c>
      <c r="D1687" s="143"/>
      <c r="E1687" s="144"/>
      <c r="F1687" s="144"/>
      <c r="G1687" s="144"/>
      <c r="H1687" s="144"/>
      <c r="I1687" s="144"/>
      <c r="J1687" s="144"/>
      <c r="K1687" s="144"/>
      <c r="L1687" s="144"/>
      <c r="M1687" s="144"/>
      <c r="N1687" s="144"/>
      <c r="O1687" s="144"/>
      <c r="P1687" s="144"/>
      <c r="Q1687" s="144"/>
      <c r="R1687" s="145"/>
    </row>
    <row r="1688" spans="1:18">
      <c r="A1688" s="131">
        <f t="shared" si="52"/>
        <v>0</v>
      </c>
      <c r="C1688" s="133">
        <f t="shared" si="53"/>
        <v>0</v>
      </c>
      <c r="D1688" s="143"/>
      <c r="E1688" s="144"/>
      <c r="F1688" s="144"/>
      <c r="G1688" s="144"/>
      <c r="H1688" s="144"/>
      <c r="I1688" s="144"/>
      <c r="J1688" s="144"/>
      <c r="K1688" s="144"/>
      <c r="L1688" s="144"/>
      <c r="M1688" s="144"/>
      <c r="N1688" s="144"/>
      <c r="O1688" s="144"/>
      <c r="P1688" s="144"/>
      <c r="Q1688" s="144"/>
      <c r="R1688" s="145"/>
    </row>
    <row r="1689" spans="1:18">
      <c r="A1689" s="131">
        <f t="shared" si="52"/>
        <v>0</v>
      </c>
      <c r="C1689" s="133">
        <f t="shared" si="53"/>
        <v>0</v>
      </c>
      <c r="D1689" s="143"/>
      <c r="E1689" s="144"/>
      <c r="F1689" s="144"/>
      <c r="G1689" s="144"/>
      <c r="H1689" s="144"/>
      <c r="I1689" s="144"/>
      <c r="J1689" s="144"/>
      <c r="K1689" s="144"/>
      <c r="L1689" s="144"/>
      <c r="M1689" s="144"/>
      <c r="N1689" s="144"/>
      <c r="O1689" s="144"/>
      <c r="P1689" s="144"/>
      <c r="Q1689" s="144"/>
      <c r="R1689" s="145"/>
    </row>
    <row r="1690" spans="1:18">
      <c r="A1690" s="131">
        <f t="shared" si="52"/>
        <v>0</v>
      </c>
      <c r="C1690" s="133">
        <f t="shared" si="53"/>
        <v>0</v>
      </c>
      <c r="D1690" s="143"/>
      <c r="E1690" s="144"/>
      <c r="F1690" s="144"/>
      <c r="G1690" s="144"/>
      <c r="H1690" s="144"/>
      <c r="I1690" s="144"/>
      <c r="J1690" s="144"/>
      <c r="K1690" s="144"/>
      <c r="L1690" s="144"/>
      <c r="M1690" s="144"/>
      <c r="N1690" s="144"/>
      <c r="O1690" s="144"/>
      <c r="P1690" s="144"/>
      <c r="Q1690" s="144"/>
      <c r="R1690" s="145"/>
    </row>
    <row r="1691" spans="1:18">
      <c r="A1691" s="131">
        <f t="shared" si="52"/>
        <v>0</v>
      </c>
      <c r="C1691" s="133">
        <f t="shared" si="53"/>
        <v>0</v>
      </c>
      <c r="D1691" s="143"/>
      <c r="E1691" s="144"/>
      <c r="F1691" s="144"/>
      <c r="G1691" s="144"/>
      <c r="H1691" s="144"/>
      <c r="I1691" s="144"/>
      <c r="J1691" s="144"/>
      <c r="K1691" s="144"/>
      <c r="L1691" s="144"/>
      <c r="M1691" s="144"/>
      <c r="N1691" s="144"/>
      <c r="O1691" s="144"/>
      <c r="P1691" s="144"/>
      <c r="Q1691" s="144"/>
      <c r="R1691" s="145"/>
    </row>
    <row r="1692" spans="1:18">
      <c r="A1692" s="131">
        <f t="shared" si="52"/>
        <v>0</v>
      </c>
      <c r="C1692" s="133">
        <f t="shared" si="53"/>
        <v>0</v>
      </c>
      <c r="D1692" s="143"/>
      <c r="E1692" s="144"/>
      <c r="F1692" s="144"/>
      <c r="G1692" s="144"/>
      <c r="H1692" s="144"/>
      <c r="I1692" s="144"/>
      <c r="J1692" s="144"/>
      <c r="K1692" s="144"/>
      <c r="L1692" s="144"/>
      <c r="M1692" s="144"/>
      <c r="N1692" s="144"/>
      <c r="O1692" s="144"/>
      <c r="P1692" s="144"/>
      <c r="Q1692" s="144"/>
      <c r="R1692" s="145"/>
    </row>
    <row r="1693" spans="1:18">
      <c r="A1693" s="131">
        <f t="shared" si="52"/>
        <v>0</v>
      </c>
      <c r="C1693" s="133">
        <f t="shared" si="53"/>
        <v>0</v>
      </c>
      <c r="D1693" s="143"/>
      <c r="E1693" s="144"/>
      <c r="F1693" s="144"/>
      <c r="G1693" s="144"/>
      <c r="H1693" s="144"/>
      <c r="I1693" s="144"/>
      <c r="J1693" s="144"/>
      <c r="K1693" s="144"/>
      <c r="L1693" s="144"/>
      <c r="M1693" s="144"/>
      <c r="N1693" s="144"/>
      <c r="O1693" s="144"/>
      <c r="P1693" s="144"/>
      <c r="Q1693" s="144"/>
      <c r="R1693" s="145"/>
    </row>
    <row r="1694" spans="1:18">
      <c r="A1694" s="131">
        <f t="shared" si="52"/>
        <v>0</v>
      </c>
      <c r="C1694" s="133">
        <f t="shared" si="53"/>
        <v>0</v>
      </c>
      <c r="D1694" s="143"/>
      <c r="E1694" s="144"/>
      <c r="F1694" s="144"/>
      <c r="G1694" s="144"/>
      <c r="H1694" s="144"/>
      <c r="I1694" s="144"/>
      <c r="J1694" s="144"/>
      <c r="K1694" s="144"/>
      <c r="L1694" s="144"/>
      <c r="M1694" s="144"/>
      <c r="N1694" s="144"/>
      <c r="O1694" s="144"/>
      <c r="P1694" s="144"/>
      <c r="Q1694" s="144"/>
      <c r="R1694" s="145"/>
    </row>
    <row r="1695" spans="1:18">
      <c r="A1695" s="131">
        <f t="shared" si="52"/>
        <v>0</v>
      </c>
      <c r="C1695" s="133">
        <f t="shared" si="53"/>
        <v>0</v>
      </c>
      <c r="D1695" s="143"/>
      <c r="E1695" s="144"/>
      <c r="F1695" s="144"/>
      <c r="G1695" s="144"/>
      <c r="H1695" s="144"/>
      <c r="I1695" s="144"/>
      <c r="J1695" s="144"/>
      <c r="K1695" s="144"/>
      <c r="L1695" s="144"/>
      <c r="M1695" s="144"/>
      <c r="N1695" s="144"/>
      <c r="O1695" s="144"/>
      <c r="P1695" s="144"/>
      <c r="Q1695" s="144"/>
      <c r="R1695" s="145"/>
    </row>
    <row r="1696" spans="1:18">
      <c r="A1696" s="131">
        <f t="shared" si="52"/>
        <v>0</v>
      </c>
      <c r="C1696" s="133">
        <f t="shared" si="53"/>
        <v>0</v>
      </c>
      <c r="D1696" s="143"/>
      <c r="E1696" s="144"/>
      <c r="F1696" s="144"/>
      <c r="G1696" s="144"/>
      <c r="H1696" s="144"/>
      <c r="I1696" s="144"/>
      <c r="J1696" s="144"/>
      <c r="K1696" s="144"/>
      <c r="L1696" s="144"/>
      <c r="M1696" s="144"/>
      <c r="N1696" s="144"/>
      <c r="O1696" s="144"/>
      <c r="P1696" s="144"/>
      <c r="Q1696" s="144"/>
      <c r="R1696" s="145"/>
    </row>
    <row r="1697" spans="1:18">
      <c r="A1697" s="131">
        <f t="shared" si="52"/>
        <v>0</v>
      </c>
      <c r="C1697" s="133">
        <f t="shared" si="53"/>
        <v>0</v>
      </c>
      <c r="D1697" s="143"/>
      <c r="E1697" s="144"/>
      <c r="F1697" s="144"/>
      <c r="G1697" s="144"/>
      <c r="H1697" s="144"/>
      <c r="I1697" s="144"/>
      <c r="J1697" s="144"/>
      <c r="K1697" s="144"/>
      <c r="L1697" s="144"/>
      <c r="M1697" s="144"/>
      <c r="N1697" s="144"/>
      <c r="O1697" s="144"/>
      <c r="P1697" s="144"/>
      <c r="Q1697" s="144"/>
      <c r="R1697" s="145"/>
    </row>
    <row r="1698" spans="1:18">
      <c r="A1698" s="131">
        <f t="shared" si="52"/>
        <v>0</v>
      </c>
      <c r="C1698" s="133">
        <f t="shared" si="53"/>
        <v>0</v>
      </c>
      <c r="D1698" s="143"/>
      <c r="E1698" s="144"/>
      <c r="F1698" s="144"/>
      <c r="G1698" s="144"/>
      <c r="H1698" s="144"/>
      <c r="I1698" s="144"/>
      <c r="J1698" s="144"/>
      <c r="K1698" s="144"/>
      <c r="L1698" s="144"/>
      <c r="M1698" s="144"/>
      <c r="N1698" s="144"/>
      <c r="O1698" s="144"/>
      <c r="P1698" s="144"/>
      <c r="Q1698" s="144"/>
      <c r="R1698" s="145"/>
    </row>
    <row r="1699" spans="1:18">
      <c r="A1699" s="131">
        <f t="shared" si="52"/>
        <v>0</v>
      </c>
      <c r="C1699" s="133">
        <f t="shared" si="53"/>
        <v>0</v>
      </c>
      <c r="D1699" s="143"/>
      <c r="E1699" s="144"/>
      <c r="F1699" s="144"/>
      <c r="G1699" s="144"/>
      <c r="H1699" s="144"/>
      <c r="I1699" s="144"/>
      <c r="J1699" s="144"/>
      <c r="K1699" s="144"/>
      <c r="L1699" s="144"/>
      <c r="M1699" s="144"/>
      <c r="N1699" s="144"/>
      <c r="O1699" s="144"/>
      <c r="P1699" s="144"/>
      <c r="Q1699" s="144"/>
      <c r="R1699" s="145"/>
    </row>
    <row r="1700" spans="1:18">
      <c r="A1700" s="131">
        <f t="shared" si="52"/>
        <v>0</v>
      </c>
      <c r="C1700" s="133">
        <f t="shared" si="53"/>
        <v>0</v>
      </c>
      <c r="D1700" s="143"/>
      <c r="E1700" s="144"/>
      <c r="F1700" s="144"/>
      <c r="G1700" s="144"/>
      <c r="H1700" s="144"/>
      <c r="I1700" s="144"/>
      <c r="J1700" s="144"/>
      <c r="K1700" s="144"/>
      <c r="L1700" s="144"/>
      <c r="M1700" s="144"/>
      <c r="N1700" s="144"/>
      <c r="O1700" s="144"/>
      <c r="P1700" s="144"/>
      <c r="Q1700" s="144"/>
      <c r="R1700" s="145"/>
    </row>
    <row r="1701" spans="1:18">
      <c r="A1701" s="131">
        <f t="shared" si="52"/>
        <v>0</v>
      </c>
      <c r="C1701" s="133">
        <f t="shared" si="53"/>
        <v>0</v>
      </c>
      <c r="D1701" s="143"/>
      <c r="E1701" s="144"/>
      <c r="F1701" s="144"/>
      <c r="G1701" s="144"/>
      <c r="H1701" s="144"/>
      <c r="I1701" s="144"/>
      <c r="J1701" s="144"/>
      <c r="K1701" s="144"/>
      <c r="L1701" s="144"/>
      <c r="M1701" s="144"/>
      <c r="N1701" s="144"/>
      <c r="O1701" s="144"/>
      <c r="P1701" s="144"/>
      <c r="Q1701" s="144"/>
      <c r="R1701" s="145"/>
    </row>
    <row r="1702" spans="1:18">
      <c r="A1702" s="131">
        <f t="shared" si="52"/>
        <v>0</v>
      </c>
      <c r="C1702" s="133">
        <f t="shared" si="53"/>
        <v>0</v>
      </c>
      <c r="D1702" s="143"/>
      <c r="E1702" s="144"/>
      <c r="F1702" s="144"/>
      <c r="G1702" s="144"/>
      <c r="H1702" s="144"/>
      <c r="I1702" s="144"/>
      <c r="J1702" s="144"/>
      <c r="K1702" s="144"/>
      <c r="L1702" s="144"/>
      <c r="M1702" s="144"/>
      <c r="N1702" s="144"/>
      <c r="O1702" s="144"/>
      <c r="P1702" s="144"/>
      <c r="Q1702" s="144"/>
      <c r="R1702" s="145"/>
    </row>
    <row r="1703" spans="1:18">
      <c r="A1703" s="131">
        <f t="shared" si="52"/>
        <v>0</v>
      </c>
      <c r="C1703" s="133">
        <f t="shared" si="53"/>
        <v>0</v>
      </c>
      <c r="D1703" s="143"/>
      <c r="E1703" s="144"/>
      <c r="F1703" s="144"/>
      <c r="G1703" s="144"/>
      <c r="H1703" s="144"/>
      <c r="I1703" s="144"/>
      <c r="J1703" s="144"/>
      <c r="K1703" s="144"/>
      <c r="L1703" s="144"/>
      <c r="M1703" s="144"/>
      <c r="N1703" s="144"/>
      <c r="O1703" s="144"/>
      <c r="P1703" s="144"/>
      <c r="Q1703" s="144"/>
      <c r="R1703" s="145"/>
    </row>
    <row r="1704" spans="1:18">
      <c r="A1704" s="131">
        <f t="shared" si="52"/>
        <v>0</v>
      </c>
      <c r="C1704" s="133">
        <f t="shared" si="53"/>
        <v>0</v>
      </c>
      <c r="D1704" s="143"/>
      <c r="E1704" s="144"/>
      <c r="F1704" s="144"/>
      <c r="G1704" s="144"/>
      <c r="H1704" s="144"/>
      <c r="I1704" s="144"/>
      <c r="J1704" s="144"/>
      <c r="K1704" s="144"/>
      <c r="L1704" s="144"/>
      <c r="M1704" s="144"/>
      <c r="N1704" s="144"/>
      <c r="O1704" s="144"/>
      <c r="P1704" s="144"/>
      <c r="Q1704" s="144"/>
      <c r="R1704" s="145"/>
    </row>
    <row r="1705" spans="1:18">
      <c r="A1705" s="131">
        <f t="shared" si="52"/>
        <v>0</v>
      </c>
      <c r="C1705" s="133">
        <f t="shared" si="53"/>
        <v>0</v>
      </c>
      <c r="D1705" s="143"/>
      <c r="E1705" s="144"/>
      <c r="F1705" s="144"/>
      <c r="G1705" s="144"/>
      <c r="H1705" s="144"/>
      <c r="I1705" s="144"/>
      <c r="J1705" s="144"/>
      <c r="K1705" s="144"/>
      <c r="L1705" s="144"/>
      <c r="M1705" s="144"/>
      <c r="N1705" s="144"/>
      <c r="O1705" s="144"/>
      <c r="P1705" s="144"/>
      <c r="Q1705" s="144"/>
      <c r="R1705" s="145"/>
    </row>
    <row r="1706" spans="1:18">
      <c r="A1706" s="131">
        <f t="shared" si="52"/>
        <v>0</v>
      </c>
      <c r="C1706" s="133">
        <f t="shared" si="53"/>
        <v>0</v>
      </c>
      <c r="D1706" s="143"/>
      <c r="E1706" s="144"/>
      <c r="F1706" s="144"/>
      <c r="G1706" s="144"/>
      <c r="H1706" s="144"/>
      <c r="I1706" s="144"/>
      <c r="J1706" s="144"/>
      <c r="K1706" s="144"/>
      <c r="L1706" s="144"/>
      <c r="M1706" s="144"/>
      <c r="N1706" s="144"/>
      <c r="O1706" s="144"/>
      <c r="P1706" s="144"/>
      <c r="Q1706" s="144"/>
      <c r="R1706" s="145"/>
    </row>
    <row r="1707" spans="1:18">
      <c r="A1707" s="131">
        <f t="shared" si="52"/>
        <v>0</v>
      </c>
      <c r="C1707" s="133">
        <f t="shared" si="53"/>
        <v>0</v>
      </c>
      <c r="D1707" s="143"/>
      <c r="E1707" s="144"/>
      <c r="F1707" s="144"/>
      <c r="G1707" s="144"/>
      <c r="H1707" s="144"/>
      <c r="I1707" s="144"/>
      <c r="J1707" s="144"/>
      <c r="K1707" s="144"/>
      <c r="L1707" s="144"/>
      <c r="M1707" s="144"/>
      <c r="N1707" s="144"/>
      <c r="O1707" s="144"/>
      <c r="P1707" s="144"/>
      <c r="Q1707" s="144"/>
      <c r="R1707" s="145"/>
    </row>
    <row r="1708" spans="1:18">
      <c r="A1708" s="131">
        <f t="shared" si="52"/>
        <v>0</v>
      </c>
      <c r="C1708" s="133">
        <f t="shared" si="53"/>
        <v>0</v>
      </c>
      <c r="D1708" s="143"/>
      <c r="E1708" s="144"/>
      <c r="F1708" s="144"/>
      <c r="G1708" s="144"/>
      <c r="H1708" s="144"/>
      <c r="I1708" s="144"/>
      <c r="J1708" s="144"/>
      <c r="K1708" s="144"/>
      <c r="L1708" s="144"/>
      <c r="M1708" s="144"/>
      <c r="N1708" s="144"/>
      <c r="O1708" s="144"/>
      <c r="P1708" s="144"/>
      <c r="Q1708" s="144"/>
      <c r="R1708" s="145"/>
    </row>
    <row r="1709" spans="1:18">
      <c r="A1709" s="131">
        <f t="shared" si="52"/>
        <v>0</v>
      </c>
      <c r="C1709" s="133">
        <f t="shared" si="53"/>
        <v>0</v>
      </c>
      <c r="D1709" s="143"/>
      <c r="E1709" s="144"/>
      <c r="F1709" s="144"/>
      <c r="G1709" s="144"/>
      <c r="H1709" s="144"/>
      <c r="I1709" s="144"/>
      <c r="J1709" s="144"/>
      <c r="K1709" s="144"/>
      <c r="L1709" s="144"/>
      <c r="M1709" s="144"/>
      <c r="N1709" s="144"/>
      <c r="O1709" s="144"/>
      <c r="P1709" s="144"/>
      <c r="Q1709" s="144"/>
      <c r="R1709" s="145"/>
    </row>
    <row r="1710" spans="1:18">
      <c r="A1710" s="131">
        <f t="shared" si="52"/>
        <v>0</v>
      </c>
      <c r="C1710" s="133">
        <f t="shared" si="53"/>
        <v>0</v>
      </c>
      <c r="D1710" s="143"/>
      <c r="E1710" s="144"/>
      <c r="F1710" s="144"/>
      <c r="G1710" s="144"/>
      <c r="H1710" s="144"/>
      <c r="I1710" s="144"/>
      <c r="J1710" s="144"/>
      <c r="K1710" s="144"/>
      <c r="L1710" s="144"/>
      <c r="M1710" s="144"/>
      <c r="N1710" s="144"/>
      <c r="O1710" s="144"/>
      <c r="P1710" s="144"/>
      <c r="Q1710" s="144"/>
      <c r="R1710" s="145"/>
    </row>
    <row r="1711" spans="1:18">
      <c r="A1711" s="131">
        <f t="shared" si="52"/>
        <v>0</v>
      </c>
      <c r="C1711" s="133">
        <f t="shared" si="53"/>
        <v>0</v>
      </c>
      <c r="D1711" s="143"/>
      <c r="E1711" s="144"/>
      <c r="F1711" s="144"/>
      <c r="G1711" s="144"/>
      <c r="H1711" s="144"/>
      <c r="I1711" s="144"/>
      <c r="J1711" s="144"/>
      <c r="K1711" s="144"/>
      <c r="L1711" s="144"/>
      <c r="M1711" s="144"/>
      <c r="N1711" s="144"/>
      <c r="O1711" s="144"/>
      <c r="P1711" s="144"/>
      <c r="Q1711" s="144"/>
      <c r="R1711" s="145"/>
    </row>
    <row r="1712" spans="1:18">
      <c r="A1712" s="131">
        <f t="shared" si="52"/>
        <v>0</v>
      </c>
      <c r="C1712" s="133">
        <f t="shared" si="53"/>
        <v>0</v>
      </c>
      <c r="D1712" s="143"/>
      <c r="E1712" s="144"/>
      <c r="F1712" s="144"/>
      <c r="G1712" s="144"/>
      <c r="H1712" s="144"/>
      <c r="I1712" s="144"/>
      <c r="J1712" s="144"/>
      <c r="K1712" s="144"/>
      <c r="L1712" s="144"/>
      <c r="M1712" s="144"/>
      <c r="N1712" s="144"/>
      <c r="O1712" s="144"/>
      <c r="P1712" s="144"/>
      <c r="Q1712" s="144"/>
      <c r="R1712" s="145"/>
    </row>
    <row r="1713" spans="1:18">
      <c r="A1713" s="131">
        <f t="shared" si="52"/>
        <v>0</v>
      </c>
      <c r="C1713" s="133">
        <f t="shared" si="53"/>
        <v>0</v>
      </c>
      <c r="D1713" s="143"/>
      <c r="E1713" s="144"/>
      <c r="F1713" s="144"/>
      <c r="G1713" s="144"/>
      <c r="H1713" s="144"/>
      <c r="I1713" s="144"/>
      <c r="J1713" s="144"/>
      <c r="K1713" s="144"/>
      <c r="L1713" s="144"/>
      <c r="M1713" s="144"/>
      <c r="N1713" s="144"/>
      <c r="O1713" s="144"/>
      <c r="P1713" s="144"/>
      <c r="Q1713" s="144"/>
      <c r="R1713" s="145"/>
    </row>
    <row r="1714" spans="1:18">
      <c r="A1714" s="131">
        <f t="shared" si="52"/>
        <v>0</v>
      </c>
      <c r="C1714" s="133">
        <f t="shared" si="53"/>
        <v>0</v>
      </c>
      <c r="D1714" s="143"/>
      <c r="E1714" s="144"/>
      <c r="F1714" s="144"/>
      <c r="G1714" s="144"/>
      <c r="H1714" s="144"/>
      <c r="I1714" s="144"/>
      <c r="J1714" s="144"/>
      <c r="K1714" s="144"/>
      <c r="L1714" s="144"/>
      <c r="M1714" s="144"/>
      <c r="N1714" s="144"/>
      <c r="O1714" s="144"/>
      <c r="P1714" s="144"/>
      <c r="Q1714" s="144"/>
      <c r="R1714" s="145"/>
    </row>
    <row r="1715" spans="1:18">
      <c r="A1715" s="131">
        <f t="shared" si="52"/>
        <v>0</v>
      </c>
      <c r="C1715" s="133">
        <f t="shared" si="53"/>
        <v>0</v>
      </c>
      <c r="D1715" s="143"/>
      <c r="E1715" s="144"/>
      <c r="F1715" s="144"/>
      <c r="G1715" s="144"/>
      <c r="H1715" s="144"/>
      <c r="I1715" s="144"/>
      <c r="J1715" s="144"/>
      <c r="K1715" s="144"/>
      <c r="L1715" s="144"/>
      <c r="M1715" s="144"/>
      <c r="N1715" s="144"/>
      <c r="O1715" s="144"/>
      <c r="P1715" s="144"/>
      <c r="Q1715" s="144"/>
      <c r="R1715" s="145"/>
    </row>
    <row r="1716" spans="1:18">
      <c r="A1716" s="131">
        <f t="shared" si="52"/>
        <v>0</v>
      </c>
      <c r="C1716" s="133">
        <f t="shared" si="53"/>
        <v>0</v>
      </c>
      <c r="D1716" s="143"/>
      <c r="E1716" s="144"/>
      <c r="F1716" s="144"/>
      <c r="G1716" s="144"/>
      <c r="H1716" s="144"/>
      <c r="I1716" s="144"/>
      <c r="J1716" s="144"/>
      <c r="K1716" s="144"/>
      <c r="L1716" s="144"/>
      <c r="M1716" s="144"/>
      <c r="N1716" s="144"/>
      <c r="O1716" s="144"/>
      <c r="P1716" s="144"/>
      <c r="Q1716" s="144"/>
      <c r="R1716" s="145"/>
    </row>
    <row r="1717" spans="1:18">
      <c r="A1717" s="131">
        <f t="shared" si="52"/>
        <v>0</v>
      </c>
      <c r="C1717" s="133">
        <f t="shared" si="53"/>
        <v>0</v>
      </c>
      <c r="D1717" s="143"/>
      <c r="E1717" s="144"/>
      <c r="F1717" s="144"/>
      <c r="G1717" s="144"/>
      <c r="H1717" s="144"/>
      <c r="I1717" s="144"/>
      <c r="J1717" s="144"/>
      <c r="K1717" s="144"/>
      <c r="L1717" s="144"/>
      <c r="M1717" s="144"/>
      <c r="N1717" s="144"/>
      <c r="O1717" s="144"/>
      <c r="P1717" s="144"/>
      <c r="Q1717" s="144"/>
      <c r="R1717" s="145"/>
    </row>
    <row r="1718" spans="1:18">
      <c r="A1718" s="131">
        <f t="shared" si="52"/>
        <v>0</v>
      </c>
      <c r="C1718" s="133">
        <f t="shared" si="53"/>
        <v>0</v>
      </c>
      <c r="D1718" s="143"/>
      <c r="E1718" s="144"/>
      <c r="F1718" s="144"/>
      <c r="G1718" s="144"/>
      <c r="H1718" s="144"/>
      <c r="I1718" s="144"/>
      <c r="J1718" s="144"/>
      <c r="K1718" s="144"/>
      <c r="L1718" s="144"/>
      <c r="M1718" s="144"/>
      <c r="N1718" s="144"/>
      <c r="O1718" s="144"/>
      <c r="P1718" s="144"/>
      <c r="Q1718" s="144"/>
      <c r="R1718" s="145"/>
    </row>
    <row r="1719" spans="1:18">
      <c r="A1719" s="131">
        <f t="shared" si="52"/>
        <v>0</v>
      </c>
      <c r="C1719" s="133">
        <f t="shared" si="53"/>
        <v>0</v>
      </c>
      <c r="D1719" s="143"/>
      <c r="E1719" s="144"/>
      <c r="F1719" s="144"/>
      <c r="G1719" s="144"/>
      <c r="H1719" s="144"/>
      <c r="I1719" s="144"/>
      <c r="J1719" s="144"/>
      <c r="K1719" s="144"/>
      <c r="L1719" s="144"/>
      <c r="M1719" s="144"/>
      <c r="N1719" s="144"/>
      <c r="O1719" s="144"/>
      <c r="P1719" s="144"/>
      <c r="Q1719" s="144"/>
      <c r="R1719" s="145"/>
    </row>
    <row r="1720" spans="1:18">
      <c r="A1720" s="131">
        <f t="shared" si="52"/>
        <v>0</v>
      </c>
      <c r="C1720" s="133">
        <f t="shared" si="53"/>
        <v>0</v>
      </c>
      <c r="D1720" s="143"/>
      <c r="E1720" s="144"/>
      <c r="F1720" s="144"/>
      <c r="G1720" s="144"/>
      <c r="H1720" s="144"/>
      <c r="I1720" s="144"/>
      <c r="J1720" s="144"/>
      <c r="K1720" s="144"/>
      <c r="L1720" s="144"/>
      <c r="M1720" s="144"/>
      <c r="N1720" s="144"/>
      <c r="O1720" s="144"/>
      <c r="P1720" s="144"/>
      <c r="Q1720" s="144"/>
      <c r="R1720" s="145"/>
    </row>
    <row r="1721" spans="1:18">
      <c r="A1721" s="131">
        <f t="shared" si="52"/>
        <v>0</v>
      </c>
      <c r="C1721" s="133">
        <f t="shared" si="53"/>
        <v>0</v>
      </c>
      <c r="D1721" s="143"/>
      <c r="E1721" s="144"/>
      <c r="F1721" s="144"/>
      <c r="G1721" s="144"/>
      <c r="H1721" s="144"/>
      <c r="I1721" s="144"/>
      <c r="J1721" s="144"/>
      <c r="K1721" s="144"/>
      <c r="L1721" s="144"/>
      <c r="M1721" s="144"/>
      <c r="N1721" s="144"/>
      <c r="O1721" s="144"/>
      <c r="P1721" s="144"/>
      <c r="Q1721" s="144"/>
      <c r="R1721" s="145"/>
    </row>
    <row r="1722" spans="1:18">
      <c r="A1722" s="131">
        <f t="shared" si="52"/>
        <v>0</v>
      </c>
      <c r="C1722" s="133">
        <f t="shared" si="53"/>
        <v>0</v>
      </c>
      <c r="D1722" s="143"/>
      <c r="E1722" s="144"/>
      <c r="F1722" s="144"/>
      <c r="G1722" s="144"/>
      <c r="H1722" s="144"/>
      <c r="I1722" s="144"/>
      <c r="J1722" s="144"/>
      <c r="K1722" s="144"/>
      <c r="L1722" s="144"/>
      <c r="M1722" s="144"/>
      <c r="N1722" s="144"/>
      <c r="O1722" s="144"/>
      <c r="P1722" s="144"/>
      <c r="Q1722" s="144"/>
      <c r="R1722" s="145"/>
    </row>
    <row r="1723" spans="1:18">
      <c r="A1723" s="131">
        <f t="shared" si="52"/>
        <v>0</v>
      </c>
      <c r="C1723" s="133">
        <f t="shared" si="53"/>
        <v>0</v>
      </c>
      <c r="D1723" s="143"/>
      <c r="E1723" s="144"/>
      <c r="F1723" s="144"/>
      <c r="G1723" s="144"/>
      <c r="H1723" s="144"/>
      <c r="I1723" s="144"/>
      <c r="J1723" s="144"/>
      <c r="K1723" s="144"/>
      <c r="L1723" s="144"/>
      <c r="M1723" s="144"/>
      <c r="N1723" s="144"/>
      <c r="O1723" s="144"/>
      <c r="P1723" s="144"/>
      <c r="Q1723" s="144"/>
      <c r="R1723" s="145"/>
    </row>
    <row r="1724" spans="1:18">
      <c r="A1724" s="131">
        <f t="shared" si="52"/>
        <v>0</v>
      </c>
      <c r="C1724" s="133">
        <f t="shared" si="53"/>
        <v>0</v>
      </c>
      <c r="D1724" s="143"/>
      <c r="E1724" s="144"/>
      <c r="F1724" s="144"/>
      <c r="G1724" s="144"/>
      <c r="H1724" s="144"/>
      <c r="I1724" s="144"/>
      <c r="J1724" s="144"/>
      <c r="K1724" s="144"/>
      <c r="L1724" s="144"/>
      <c r="M1724" s="144"/>
      <c r="N1724" s="144"/>
      <c r="O1724" s="144"/>
      <c r="P1724" s="144"/>
      <c r="Q1724" s="144"/>
      <c r="R1724" s="145"/>
    </row>
    <row r="1725" spans="1:18">
      <c r="A1725" s="131">
        <f t="shared" si="52"/>
        <v>0</v>
      </c>
      <c r="C1725" s="133">
        <f t="shared" si="53"/>
        <v>0</v>
      </c>
      <c r="D1725" s="143"/>
      <c r="E1725" s="144"/>
      <c r="F1725" s="144"/>
      <c r="G1725" s="144"/>
      <c r="H1725" s="144"/>
      <c r="I1725" s="144"/>
      <c r="J1725" s="144"/>
      <c r="K1725" s="144"/>
      <c r="L1725" s="144"/>
      <c r="M1725" s="144"/>
      <c r="N1725" s="144"/>
      <c r="O1725" s="144"/>
      <c r="P1725" s="144"/>
      <c r="Q1725" s="144"/>
      <c r="R1725" s="145"/>
    </row>
    <row r="1726" spans="1:18">
      <c r="A1726" s="131">
        <f t="shared" si="52"/>
        <v>0</v>
      </c>
      <c r="C1726" s="133">
        <f t="shared" si="53"/>
        <v>0</v>
      </c>
      <c r="D1726" s="143"/>
      <c r="E1726" s="144"/>
      <c r="F1726" s="144"/>
      <c r="G1726" s="144"/>
      <c r="H1726" s="144"/>
      <c r="I1726" s="144"/>
      <c r="J1726" s="144"/>
      <c r="K1726" s="144"/>
      <c r="L1726" s="144"/>
      <c r="M1726" s="144"/>
      <c r="N1726" s="144"/>
      <c r="O1726" s="144"/>
      <c r="P1726" s="144"/>
      <c r="Q1726" s="144"/>
      <c r="R1726" s="145"/>
    </row>
    <row r="1727" spans="1:18">
      <c r="A1727" s="131">
        <f t="shared" si="52"/>
        <v>0</v>
      </c>
      <c r="C1727" s="133">
        <f t="shared" si="53"/>
        <v>0</v>
      </c>
      <c r="D1727" s="143"/>
      <c r="E1727" s="144"/>
      <c r="F1727" s="144"/>
      <c r="G1727" s="144"/>
      <c r="H1727" s="144"/>
      <c r="I1727" s="144"/>
      <c r="J1727" s="144"/>
      <c r="K1727" s="144"/>
      <c r="L1727" s="144"/>
      <c r="M1727" s="144"/>
      <c r="N1727" s="144"/>
      <c r="O1727" s="144"/>
      <c r="P1727" s="144"/>
      <c r="Q1727" s="144"/>
      <c r="R1727" s="145"/>
    </row>
    <row r="1728" spans="1:18">
      <c r="A1728" s="131">
        <f t="shared" si="52"/>
        <v>0</v>
      </c>
      <c r="C1728" s="133">
        <f t="shared" si="53"/>
        <v>0</v>
      </c>
      <c r="D1728" s="143"/>
      <c r="E1728" s="144"/>
      <c r="F1728" s="144"/>
      <c r="G1728" s="144"/>
      <c r="H1728" s="144"/>
      <c r="I1728" s="144"/>
      <c r="J1728" s="144"/>
      <c r="K1728" s="144"/>
      <c r="L1728" s="144"/>
      <c r="M1728" s="144"/>
      <c r="N1728" s="144"/>
      <c r="O1728" s="144"/>
      <c r="P1728" s="144"/>
      <c r="Q1728" s="144"/>
      <c r="R1728" s="145"/>
    </row>
    <row r="1729" spans="1:18">
      <c r="A1729" s="131">
        <f t="shared" si="52"/>
        <v>0</v>
      </c>
      <c r="C1729" s="133">
        <f t="shared" si="53"/>
        <v>0</v>
      </c>
      <c r="D1729" s="143"/>
      <c r="E1729" s="144"/>
      <c r="F1729" s="144"/>
      <c r="G1729" s="144"/>
      <c r="H1729" s="144"/>
      <c r="I1729" s="144"/>
      <c r="J1729" s="144"/>
      <c r="K1729" s="144"/>
      <c r="L1729" s="144"/>
      <c r="M1729" s="144"/>
      <c r="N1729" s="144"/>
      <c r="O1729" s="144"/>
      <c r="P1729" s="144"/>
      <c r="Q1729" s="144"/>
      <c r="R1729" s="145"/>
    </row>
    <row r="1730" spans="1:18">
      <c r="A1730" s="131">
        <f t="shared" si="52"/>
        <v>0</v>
      </c>
      <c r="C1730" s="133">
        <f t="shared" si="53"/>
        <v>0</v>
      </c>
      <c r="D1730" s="143"/>
      <c r="E1730" s="144"/>
      <c r="F1730" s="144"/>
      <c r="G1730" s="144"/>
      <c r="H1730" s="144"/>
      <c r="I1730" s="144"/>
      <c r="J1730" s="144"/>
      <c r="K1730" s="144"/>
      <c r="L1730" s="144"/>
      <c r="M1730" s="144"/>
      <c r="N1730" s="144"/>
      <c r="O1730" s="144"/>
      <c r="P1730" s="144"/>
      <c r="Q1730" s="144"/>
      <c r="R1730" s="145"/>
    </row>
    <row r="1731" spans="1:18">
      <c r="A1731" s="131">
        <f t="shared" si="52"/>
        <v>0</v>
      </c>
      <c r="C1731" s="133">
        <f t="shared" si="53"/>
        <v>0</v>
      </c>
      <c r="D1731" s="143"/>
      <c r="E1731" s="144"/>
      <c r="F1731" s="144"/>
      <c r="G1731" s="144"/>
      <c r="H1731" s="144"/>
      <c r="I1731" s="144"/>
      <c r="J1731" s="144"/>
      <c r="K1731" s="144"/>
      <c r="L1731" s="144"/>
      <c r="M1731" s="144"/>
      <c r="N1731" s="144"/>
      <c r="O1731" s="144"/>
      <c r="P1731" s="144"/>
      <c r="Q1731" s="144"/>
      <c r="R1731" s="145"/>
    </row>
    <row r="1732" spans="1:18">
      <c r="A1732" s="131">
        <f t="shared" ref="A1732:A1795" si="54">F1732</f>
        <v>0</v>
      </c>
      <c r="C1732" s="133">
        <f t="shared" ref="C1732:C1795" si="55">D1732</f>
        <v>0</v>
      </c>
      <c r="D1732" s="143"/>
      <c r="E1732" s="144"/>
      <c r="F1732" s="144"/>
      <c r="G1732" s="144"/>
      <c r="H1732" s="144"/>
      <c r="I1732" s="144"/>
      <c r="J1732" s="144"/>
      <c r="K1732" s="144"/>
      <c r="L1732" s="144"/>
      <c r="M1732" s="144"/>
      <c r="N1732" s="144"/>
      <c r="O1732" s="144"/>
      <c r="P1732" s="144"/>
      <c r="Q1732" s="144"/>
      <c r="R1732" s="145"/>
    </row>
    <row r="1733" spans="1:18">
      <c r="A1733" s="131">
        <f t="shared" si="54"/>
        <v>0</v>
      </c>
      <c r="C1733" s="133">
        <f t="shared" si="55"/>
        <v>0</v>
      </c>
      <c r="D1733" s="143"/>
      <c r="E1733" s="144"/>
      <c r="F1733" s="144"/>
      <c r="G1733" s="144"/>
      <c r="H1733" s="144"/>
      <c r="I1733" s="144"/>
      <c r="J1733" s="144"/>
      <c r="K1733" s="144"/>
      <c r="L1733" s="144"/>
      <c r="M1733" s="144"/>
      <c r="N1733" s="144"/>
      <c r="O1733" s="144"/>
      <c r="P1733" s="144"/>
      <c r="Q1733" s="144"/>
      <c r="R1733" s="145"/>
    </row>
    <row r="1734" spans="1:18">
      <c r="A1734" s="131">
        <f t="shared" si="54"/>
        <v>0</v>
      </c>
      <c r="C1734" s="133">
        <f t="shared" si="55"/>
        <v>0</v>
      </c>
      <c r="D1734" s="143"/>
      <c r="E1734" s="144"/>
      <c r="F1734" s="144"/>
      <c r="G1734" s="144"/>
      <c r="H1734" s="144"/>
      <c r="I1734" s="144"/>
      <c r="J1734" s="144"/>
      <c r="K1734" s="144"/>
      <c r="L1734" s="144"/>
      <c r="M1734" s="144"/>
      <c r="N1734" s="144"/>
      <c r="O1734" s="144"/>
      <c r="P1734" s="144"/>
      <c r="Q1734" s="144"/>
      <c r="R1734" s="145"/>
    </row>
    <row r="1735" spans="1:18">
      <c r="A1735" s="131">
        <f t="shared" si="54"/>
        <v>0</v>
      </c>
      <c r="C1735" s="133">
        <f t="shared" si="55"/>
        <v>0</v>
      </c>
      <c r="D1735" s="143"/>
      <c r="E1735" s="144"/>
      <c r="F1735" s="144"/>
      <c r="G1735" s="144"/>
      <c r="H1735" s="144"/>
      <c r="I1735" s="144"/>
      <c r="J1735" s="144"/>
      <c r="K1735" s="144"/>
      <c r="L1735" s="144"/>
      <c r="M1735" s="144"/>
      <c r="N1735" s="144"/>
      <c r="O1735" s="144"/>
      <c r="P1735" s="144"/>
      <c r="Q1735" s="144"/>
      <c r="R1735" s="145"/>
    </row>
    <row r="1736" spans="1:18">
      <c r="A1736" s="131">
        <f t="shared" si="54"/>
        <v>0</v>
      </c>
      <c r="C1736" s="133">
        <f t="shared" si="55"/>
        <v>0</v>
      </c>
      <c r="D1736" s="143"/>
      <c r="E1736" s="144"/>
      <c r="F1736" s="144"/>
      <c r="G1736" s="144"/>
      <c r="H1736" s="144"/>
      <c r="I1736" s="144"/>
      <c r="J1736" s="144"/>
      <c r="K1736" s="144"/>
      <c r="L1736" s="144"/>
      <c r="M1736" s="144"/>
      <c r="N1736" s="144"/>
      <c r="O1736" s="144"/>
      <c r="P1736" s="144"/>
      <c r="Q1736" s="144"/>
      <c r="R1736" s="145"/>
    </row>
    <row r="1737" spans="1:18">
      <c r="A1737" s="131">
        <f t="shared" si="54"/>
        <v>0</v>
      </c>
      <c r="C1737" s="133">
        <f t="shared" si="55"/>
        <v>0</v>
      </c>
      <c r="D1737" s="143"/>
      <c r="E1737" s="144"/>
      <c r="F1737" s="144"/>
      <c r="G1737" s="144"/>
      <c r="H1737" s="144"/>
      <c r="I1737" s="144"/>
      <c r="J1737" s="144"/>
      <c r="K1737" s="144"/>
      <c r="L1737" s="144"/>
      <c r="M1737" s="144"/>
      <c r="N1737" s="144"/>
      <c r="O1737" s="144"/>
      <c r="P1737" s="144"/>
      <c r="Q1737" s="144"/>
      <c r="R1737" s="145"/>
    </row>
    <row r="1738" spans="1:18">
      <c r="A1738" s="131">
        <f t="shared" si="54"/>
        <v>0</v>
      </c>
      <c r="C1738" s="133">
        <f t="shared" si="55"/>
        <v>0</v>
      </c>
      <c r="D1738" s="143"/>
      <c r="E1738" s="144"/>
      <c r="F1738" s="144"/>
      <c r="G1738" s="144"/>
      <c r="H1738" s="144"/>
      <c r="I1738" s="144"/>
      <c r="J1738" s="144"/>
      <c r="K1738" s="144"/>
      <c r="L1738" s="144"/>
      <c r="M1738" s="144"/>
      <c r="N1738" s="144"/>
      <c r="O1738" s="144"/>
      <c r="P1738" s="144"/>
      <c r="Q1738" s="144"/>
      <c r="R1738" s="145"/>
    </row>
    <row r="1739" spans="1:18">
      <c r="A1739" s="131">
        <f t="shared" si="54"/>
        <v>0</v>
      </c>
      <c r="C1739" s="133">
        <f t="shared" si="55"/>
        <v>0</v>
      </c>
      <c r="D1739" s="143"/>
      <c r="E1739" s="144"/>
      <c r="F1739" s="144"/>
      <c r="G1739" s="144"/>
      <c r="H1739" s="144"/>
      <c r="I1739" s="144"/>
      <c r="J1739" s="144"/>
      <c r="K1739" s="144"/>
      <c r="L1739" s="144"/>
      <c r="M1739" s="144"/>
      <c r="N1739" s="144"/>
      <c r="O1739" s="144"/>
      <c r="P1739" s="144"/>
      <c r="Q1739" s="144"/>
      <c r="R1739" s="145"/>
    </row>
    <row r="1740" spans="1:18">
      <c r="A1740" s="131">
        <f t="shared" si="54"/>
        <v>0</v>
      </c>
      <c r="C1740" s="133">
        <f t="shared" si="55"/>
        <v>0</v>
      </c>
      <c r="D1740" s="143"/>
      <c r="E1740" s="144"/>
      <c r="F1740" s="144"/>
      <c r="G1740" s="144"/>
      <c r="H1740" s="144"/>
      <c r="I1740" s="144"/>
      <c r="J1740" s="144"/>
      <c r="K1740" s="144"/>
      <c r="L1740" s="144"/>
      <c r="M1740" s="144"/>
      <c r="N1740" s="144"/>
      <c r="O1740" s="144"/>
      <c r="P1740" s="144"/>
      <c r="Q1740" s="144"/>
      <c r="R1740" s="145"/>
    </row>
    <row r="1741" spans="1:18">
      <c r="A1741" s="131">
        <f t="shared" si="54"/>
        <v>0</v>
      </c>
      <c r="C1741" s="133">
        <f t="shared" si="55"/>
        <v>0</v>
      </c>
      <c r="D1741" s="143"/>
      <c r="E1741" s="144"/>
      <c r="F1741" s="144"/>
      <c r="G1741" s="144"/>
      <c r="H1741" s="144"/>
      <c r="I1741" s="144"/>
      <c r="J1741" s="144"/>
      <c r="K1741" s="144"/>
      <c r="L1741" s="144"/>
      <c r="M1741" s="144"/>
      <c r="N1741" s="144"/>
      <c r="O1741" s="144"/>
      <c r="P1741" s="144"/>
      <c r="Q1741" s="144"/>
      <c r="R1741" s="145"/>
    </row>
    <row r="1742" spans="1:18">
      <c r="A1742" s="131">
        <f t="shared" si="54"/>
        <v>0</v>
      </c>
      <c r="C1742" s="133">
        <f t="shared" si="55"/>
        <v>0</v>
      </c>
      <c r="D1742" s="143"/>
      <c r="E1742" s="144"/>
      <c r="F1742" s="144"/>
      <c r="G1742" s="144"/>
      <c r="H1742" s="144"/>
      <c r="I1742" s="144"/>
      <c r="J1742" s="144"/>
      <c r="K1742" s="144"/>
      <c r="L1742" s="144"/>
      <c r="M1742" s="144"/>
      <c r="N1742" s="144"/>
      <c r="O1742" s="144"/>
      <c r="P1742" s="144"/>
      <c r="Q1742" s="144"/>
      <c r="R1742" s="145"/>
    </row>
    <row r="1743" spans="1:18">
      <c r="A1743" s="131">
        <f t="shared" si="54"/>
        <v>0</v>
      </c>
      <c r="C1743" s="133">
        <f t="shared" si="55"/>
        <v>0</v>
      </c>
      <c r="D1743" s="143"/>
      <c r="E1743" s="144"/>
      <c r="F1743" s="144"/>
      <c r="G1743" s="144"/>
      <c r="H1743" s="144"/>
      <c r="I1743" s="144"/>
      <c r="J1743" s="144"/>
      <c r="K1743" s="144"/>
      <c r="L1743" s="144"/>
      <c r="M1743" s="144"/>
      <c r="N1743" s="144"/>
      <c r="O1743" s="144"/>
      <c r="P1743" s="144"/>
      <c r="Q1743" s="144"/>
      <c r="R1743" s="145"/>
    </row>
    <row r="1744" spans="1:18">
      <c r="A1744" s="131">
        <f t="shared" si="54"/>
        <v>0</v>
      </c>
      <c r="C1744" s="133">
        <f t="shared" si="55"/>
        <v>0</v>
      </c>
      <c r="D1744" s="143"/>
      <c r="E1744" s="144"/>
      <c r="F1744" s="144"/>
      <c r="G1744" s="144"/>
      <c r="H1744" s="144"/>
      <c r="I1744" s="144"/>
      <c r="J1744" s="144"/>
      <c r="K1744" s="144"/>
      <c r="L1744" s="144"/>
      <c r="M1744" s="144"/>
      <c r="N1744" s="144"/>
      <c r="O1744" s="144"/>
      <c r="P1744" s="144"/>
      <c r="Q1744" s="144"/>
      <c r="R1744" s="145"/>
    </row>
    <row r="1745" spans="1:18">
      <c r="A1745" s="131">
        <f t="shared" si="54"/>
        <v>0</v>
      </c>
      <c r="C1745" s="133">
        <f t="shared" si="55"/>
        <v>0</v>
      </c>
      <c r="D1745" s="143"/>
      <c r="E1745" s="144"/>
      <c r="F1745" s="144"/>
      <c r="G1745" s="144"/>
      <c r="H1745" s="144"/>
      <c r="I1745" s="144"/>
      <c r="J1745" s="144"/>
      <c r="K1745" s="144"/>
      <c r="L1745" s="144"/>
      <c r="M1745" s="144"/>
      <c r="N1745" s="144"/>
      <c r="O1745" s="144"/>
      <c r="P1745" s="144"/>
      <c r="Q1745" s="144"/>
      <c r="R1745" s="145"/>
    </row>
    <row r="1746" spans="1:18">
      <c r="A1746" s="131">
        <f t="shared" si="54"/>
        <v>0</v>
      </c>
      <c r="C1746" s="133">
        <f t="shared" si="55"/>
        <v>0</v>
      </c>
      <c r="D1746" s="143"/>
      <c r="E1746" s="144"/>
      <c r="F1746" s="144"/>
      <c r="G1746" s="144"/>
      <c r="H1746" s="144"/>
      <c r="I1746" s="144"/>
      <c r="J1746" s="144"/>
      <c r="K1746" s="144"/>
      <c r="L1746" s="144"/>
      <c r="M1746" s="144"/>
      <c r="N1746" s="144"/>
      <c r="O1746" s="144"/>
      <c r="P1746" s="144"/>
      <c r="Q1746" s="144"/>
      <c r="R1746" s="145"/>
    </row>
    <row r="1747" spans="1:18">
      <c r="A1747" s="131">
        <f t="shared" si="54"/>
        <v>0</v>
      </c>
      <c r="C1747" s="133">
        <f t="shared" si="55"/>
        <v>0</v>
      </c>
      <c r="D1747" s="143"/>
      <c r="E1747" s="144"/>
      <c r="F1747" s="144"/>
      <c r="G1747" s="144"/>
      <c r="H1747" s="144"/>
      <c r="I1747" s="144"/>
      <c r="J1747" s="144"/>
      <c r="K1747" s="144"/>
      <c r="L1747" s="144"/>
      <c r="M1747" s="144"/>
      <c r="N1747" s="144"/>
      <c r="O1747" s="144"/>
      <c r="P1747" s="144"/>
      <c r="Q1747" s="144"/>
      <c r="R1747" s="145"/>
    </row>
    <row r="1748" spans="1:18">
      <c r="A1748" s="131">
        <f t="shared" si="54"/>
        <v>0</v>
      </c>
      <c r="C1748" s="133">
        <f t="shared" si="55"/>
        <v>0</v>
      </c>
      <c r="D1748" s="143"/>
      <c r="E1748" s="144"/>
      <c r="F1748" s="144"/>
      <c r="G1748" s="144"/>
      <c r="H1748" s="144"/>
      <c r="I1748" s="144"/>
      <c r="J1748" s="144"/>
      <c r="K1748" s="144"/>
      <c r="L1748" s="144"/>
      <c r="M1748" s="144"/>
      <c r="N1748" s="144"/>
      <c r="O1748" s="144"/>
      <c r="P1748" s="144"/>
      <c r="Q1748" s="144"/>
      <c r="R1748" s="145"/>
    </row>
    <row r="1749" spans="1:18">
      <c r="A1749" s="131">
        <f t="shared" si="54"/>
        <v>0</v>
      </c>
      <c r="C1749" s="133">
        <f t="shared" si="55"/>
        <v>0</v>
      </c>
      <c r="D1749" s="143"/>
      <c r="E1749" s="144"/>
      <c r="F1749" s="144"/>
      <c r="G1749" s="144"/>
      <c r="H1749" s="144"/>
      <c r="I1749" s="144"/>
      <c r="J1749" s="144"/>
      <c r="K1749" s="144"/>
      <c r="L1749" s="144"/>
      <c r="M1749" s="144"/>
      <c r="N1749" s="144"/>
      <c r="O1749" s="144"/>
      <c r="P1749" s="144"/>
      <c r="Q1749" s="144"/>
      <c r="R1749" s="145"/>
    </row>
    <row r="1750" spans="1:18">
      <c r="A1750" s="131">
        <f t="shared" si="54"/>
        <v>0</v>
      </c>
      <c r="C1750" s="133">
        <f t="shared" si="55"/>
        <v>0</v>
      </c>
      <c r="D1750" s="143"/>
      <c r="E1750" s="144"/>
      <c r="F1750" s="144"/>
      <c r="G1750" s="144"/>
      <c r="H1750" s="144"/>
      <c r="I1750" s="144"/>
      <c r="J1750" s="144"/>
      <c r="K1750" s="144"/>
      <c r="L1750" s="144"/>
      <c r="M1750" s="144"/>
      <c r="N1750" s="144"/>
      <c r="O1750" s="144"/>
      <c r="P1750" s="144"/>
      <c r="Q1750" s="144"/>
      <c r="R1750" s="145"/>
    </row>
    <row r="1751" spans="1:18">
      <c r="A1751" s="131">
        <f t="shared" si="54"/>
        <v>0</v>
      </c>
      <c r="C1751" s="133">
        <f t="shared" si="55"/>
        <v>0</v>
      </c>
      <c r="D1751" s="143"/>
      <c r="E1751" s="144"/>
      <c r="F1751" s="144"/>
      <c r="G1751" s="144"/>
      <c r="H1751" s="144"/>
      <c r="I1751" s="144"/>
      <c r="J1751" s="144"/>
      <c r="K1751" s="144"/>
      <c r="L1751" s="144"/>
      <c r="M1751" s="144"/>
      <c r="N1751" s="144"/>
      <c r="O1751" s="144"/>
      <c r="P1751" s="144"/>
      <c r="Q1751" s="144"/>
      <c r="R1751" s="145"/>
    </row>
    <row r="1752" spans="1:18">
      <c r="A1752" s="131">
        <f t="shared" si="54"/>
        <v>0</v>
      </c>
      <c r="C1752" s="133">
        <f t="shared" si="55"/>
        <v>0</v>
      </c>
      <c r="D1752" s="143"/>
      <c r="E1752" s="144"/>
      <c r="F1752" s="144"/>
      <c r="G1752" s="144"/>
      <c r="H1752" s="144"/>
      <c r="I1752" s="144"/>
      <c r="J1752" s="144"/>
      <c r="K1752" s="144"/>
      <c r="L1752" s="144"/>
      <c r="M1752" s="144"/>
      <c r="N1752" s="144"/>
      <c r="O1752" s="144"/>
      <c r="P1752" s="144"/>
      <c r="Q1752" s="144"/>
      <c r="R1752" s="145"/>
    </row>
    <row r="1753" spans="1:18">
      <c r="A1753" s="131">
        <f t="shared" si="54"/>
        <v>0</v>
      </c>
      <c r="C1753" s="133">
        <f t="shared" si="55"/>
        <v>0</v>
      </c>
      <c r="D1753" s="143"/>
      <c r="E1753" s="144"/>
      <c r="F1753" s="144"/>
      <c r="G1753" s="144"/>
      <c r="H1753" s="144"/>
      <c r="I1753" s="144"/>
      <c r="J1753" s="144"/>
      <c r="K1753" s="144"/>
      <c r="L1753" s="144"/>
      <c r="M1753" s="144"/>
      <c r="N1753" s="144"/>
      <c r="O1753" s="144"/>
      <c r="P1753" s="144"/>
      <c r="Q1753" s="144"/>
      <c r="R1753" s="145"/>
    </row>
    <row r="1754" spans="1:18">
      <c r="A1754" s="131">
        <f t="shared" si="54"/>
        <v>0</v>
      </c>
      <c r="C1754" s="133">
        <f t="shared" si="55"/>
        <v>0</v>
      </c>
      <c r="D1754" s="143"/>
      <c r="E1754" s="144"/>
      <c r="F1754" s="144"/>
      <c r="G1754" s="144"/>
      <c r="H1754" s="144"/>
      <c r="I1754" s="144"/>
      <c r="J1754" s="144"/>
      <c r="K1754" s="144"/>
      <c r="L1754" s="144"/>
      <c r="M1754" s="144"/>
      <c r="N1754" s="144"/>
      <c r="O1754" s="144"/>
      <c r="P1754" s="144"/>
      <c r="Q1754" s="144"/>
      <c r="R1754" s="145"/>
    </row>
    <row r="1755" spans="1:18">
      <c r="A1755" s="131">
        <f t="shared" si="54"/>
        <v>0</v>
      </c>
      <c r="C1755" s="133">
        <f t="shared" si="55"/>
        <v>0</v>
      </c>
      <c r="D1755" s="143"/>
      <c r="E1755" s="144"/>
      <c r="F1755" s="144"/>
      <c r="G1755" s="144"/>
      <c r="H1755" s="144"/>
      <c r="I1755" s="144"/>
      <c r="J1755" s="144"/>
      <c r="K1755" s="144"/>
      <c r="L1755" s="144"/>
      <c r="M1755" s="144"/>
      <c r="N1755" s="144"/>
      <c r="O1755" s="144"/>
      <c r="P1755" s="144"/>
      <c r="Q1755" s="144"/>
      <c r="R1755" s="145"/>
    </row>
    <row r="1756" spans="1:18">
      <c r="A1756" s="131">
        <f t="shared" si="54"/>
        <v>0</v>
      </c>
      <c r="C1756" s="133">
        <f t="shared" si="55"/>
        <v>0</v>
      </c>
      <c r="D1756" s="143"/>
      <c r="E1756" s="144"/>
      <c r="F1756" s="144"/>
      <c r="G1756" s="144"/>
      <c r="H1756" s="144"/>
      <c r="I1756" s="144"/>
      <c r="J1756" s="144"/>
      <c r="K1756" s="144"/>
      <c r="L1756" s="144"/>
      <c r="M1756" s="144"/>
      <c r="N1756" s="144"/>
      <c r="O1756" s="144"/>
      <c r="P1756" s="144"/>
      <c r="Q1756" s="144"/>
      <c r="R1756" s="145"/>
    </row>
    <row r="1757" spans="1:18">
      <c r="A1757" s="131">
        <f t="shared" si="54"/>
        <v>0</v>
      </c>
      <c r="C1757" s="133">
        <f t="shared" si="55"/>
        <v>0</v>
      </c>
      <c r="D1757" s="143"/>
      <c r="E1757" s="144"/>
      <c r="F1757" s="144"/>
      <c r="G1757" s="144"/>
      <c r="H1757" s="144"/>
      <c r="I1757" s="144"/>
      <c r="J1757" s="144"/>
      <c r="K1757" s="144"/>
      <c r="L1757" s="144"/>
      <c r="M1757" s="144"/>
      <c r="N1757" s="144"/>
      <c r="O1757" s="144"/>
      <c r="P1757" s="144"/>
      <c r="Q1757" s="144"/>
      <c r="R1757" s="145"/>
    </row>
    <row r="1758" spans="1:18">
      <c r="A1758" s="131">
        <f t="shared" si="54"/>
        <v>0</v>
      </c>
      <c r="C1758" s="133">
        <f t="shared" si="55"/>
        <v>0</v>
      </c>
      <c r="D1758" s="143"/>
      <c r="E1758" s="144"/>
      <c r="F1758" s="144"/>
      <c r="G1758" s="144"/>
      <c r="H1758" s="144"/>
      <c r="I1758" s="144"/>
      <c r="J1758" s="144"/>
      <c r="K1758" s="144"/>
      <c r="L1758" s="144"/>
      <c r="M1758" s="144"/>
      <c r="N1758" s="144"/>
      <c r="O1758" s="144"/>
      <c r="P1758" s="144"/>
      <c r="Q1758" s="144"/>
      <c r="R1758" s="145"/>
    </row>
    <row r="1759" spans="1:18">
      <c r="A1759" s="131">
        <f t="shared" si="54"/>
        <v>0</v>
      </c>
      <c r="C1759" s="133">
        <f t="shared" si="55"/>
        <v>0</v>
      </c>
      <c r="D1759" s="143"/>
      <c r="E1759" s="144"/>
      <c r="F1759" s="144"/>
      <c r="G1759" s="144"/>
      <c r="H1759" s="144"/>
      <c r="I1759" s="144"/>
      <c r="J1759" s="144"/>
      <c r="K1759" s="144"/>
      <c r="L1759" s="144"/>
      <c r="M1759" s="144"/>
      <c r="N1759" s="144"/>
      <c r="O1759" s="144"/>
      <c r="P1759" s="144"/>
      <c r="Q1759" s="144"/>
      <c r="R1759" s="145"/>
    </row>
    <row r="1760" spans="1:18">
      <c r="A1760" s="131">
        <f t="shared" si="54"/>
        <v>0</v>
      </c>
      <c r="C1760" s="133">
        <f t="shared" si="55"/>
        <v>0</v>
      </c>
      <c r="D1760" s="143"/>
      <c r="E1760" s="144"/>
      <c r="F1760" s="144"/>
      <c r="G1760" s="144"/>
      <c r="H1760" s="144"/>
      <c r="I1760" s="144"/>
      <c r="J1760" s="144"/>
      <c r="K1760" s="144"/>
      <c r="L1760" s="144"/>
      <c r="M1760" s="144"/>
      <c r="N1760" s="144"/>
      <c r="O1760" s="144"/>
      <c r="P1760" s="144"/>
      <c r="Q1760" s="144"/>
      <c r="R1760" s="145"/>
    </row>
    <row r="1761" spans="1:18">
      <c r="A1761" s="131">
        <f t="shared" si="54"/>
        <v>0</v>
      </c>
      <c r="C1761" s="133">
        <f t="shared" si="55"/>
        <v>0</v>
      </c>
      <c r="D1761" s="143"/>
      <c r="E1761" s="144"/>
      <c r="F1761" s="144"/>
      <c r="G1761" s="144"/>
      <c r="H1761" s="144"/>
      <c r="I1761" s="144"/>
      <c r="J1761" s="144"/>
      <c r="K1761" s="144"/>
      <c r="L1761" s="144"/>
      <c r="M1761" s="144"/>
      <c r="N1761" s="144"/>
      <c r="O1761" s="144"/>
      <c r="P1761" s="144"/>
      <c r="Q1761" s="144"/>
      <c r="R1761" s="145"/>
    </row>
    <row r="1762" spans="1:18">
      <c r="A1762" s="131">
        <f t="shared" si="54"/>
        <v>0</v>
      </c>
      <c r="C1762" s="133">
        <f t="shared" si="55"/>
        <v>0</v>
      </c>
      <c r="D1762" s="143"/>
      <c r="E1762" s="144"/>
      <c r="F1762" s="144"/>
      <c r="G1762" s="144"/>
      <c r="H1762" s="144"/>
      <c r="I1762" s="144"/>
      <c r="J1762" s="144"/>
      <c r="K1762" s="144"/>
      <c r="L1762" s="144"/>
      <c r="M1762" s="144"/>
      <c r="N1762" s="144"/>
      <c r="O1762" s="144"/>
      <c r="P1762" s="144"/>
      <c r="Q1762" s="144"/>
      <c r="R1762" s="145"/>
    </row>
    <row r="1763" spans="1:18">
      <c r="A1763" s="131">
        <f t="shared" si="54"/>
        <v>0</v>
      </c>
      <c r="C1763" s="133">
        <f t="shared" si="55"/>
        <v>0</v>
      </c>
      <c r="D1763" s="143"/>
      <c r="E1763" s="144"/>
      <c r="F1763" s="144"/>
      <c r="G1763" s="144"/>
      <c r="H1763" s="144"/>
      <c r="I1763" s="144"/>
      <c r="J1763" s="144"/>
      <c r="K1763" s="144"/>
      <c r="L1763" s="144"/>
      <c r="M1763" s="144"/>
      <c r="N1763" s="144"/>
      <c r="O1763" s="144"/>
      <c r="P1763" s="144"/>
      <c r="Q1763" s="144"/>
      <c r="R1763" s="145"/>
    </row>
    <row r="1764" spans="1:18">
      <c r="A1764" s="131">
        <f t="shared" si="54"/>
        <v>0</v>
      </c>
      <c r="C1764" s="133">
        <f t="shared" si="55"/>
        <v>0</v>
      </c>
      <c r="D1764" s="143"/>
      <c r="E1764" s="144"/>
      <c r="F1764" s="144"/>
      <c r="G1764" s="144"/>
      <c r="H1764" s="144"/>
      <c r="I1764" s="144"/>
      <c r="J1764" s="144"/>
      <c r="K1764" s="144"/>
      <c r="L1764" s="144"/>
      <c r="M1764" s="144"/>
      <c r="N1764" s="144"/>
      <c r="O1764" s="144"/>
      <c r="P1764" s="144"/>
      <c r="Q1764" s="144"/>
      <c r="R1764" s="145"/>
    </row>
    <row r="1765" spans="1:18">
      <c r="A1765" s="131">
        <f t="shared" si="54"/>
        <v>0</v>
      </c>
      <c r="C1765" s="133">
        <f t="shared" si="55"/>
        <v>0</v>
      </c>
      <c r="D1765" s="143"/>
      <c r="E1765" s="144"/>
      <c r="F1765" s="144"/>
      <c r="G1765" s="144"/>
      <c r="H1765" s="144"/>
      <c r="I1765" s="144"/>
      <c r="J1765" s="144"/>
      <c r="K1765" s="144"/>
      <c r="L1765" s="144"/>
      <c r="M1765" s="144"/>
      <c r="N1765" s="144"/>
      <c r="O1765" s="144"/>
      <c r="P1765" s="144"/>
      <c r="Q1765" s="144"/>
      <c r="R1765" s="145"/>
    </row>
    <row r="1766" spans="1:18">
      <c r="A1766" s="131">
        <f t="shared" si="54"/>
        <v>0</v>
      </c>
      <c r="C1766" s="133">
        <f t="shared" si="55"/>
        <v>0</v>
      </c>
      <c r="D1766" s="143"/>
      <c r="E1766" s="144"/>
      <c r="F1766" s="144"/>
      <c r="G1766" s="144"/>
      <c r="H1766" s="144"/>
      <c r="I1766" s="144"/>
      <c r="J1766" s="144"/>
      <c r="K1766" s="144"/>
      <c r="L1766" s="144"/>
      <c r="M1766" s="144"/>
      <c r="N1766" s="144"/>
      <c r="O1766" s="144"/>
      <c r="P1766" s="144"/>
      <c r="Q1766" s="144"/>
      <c r="R1766" s="145"/>
    </row>
    <row r="1767" spans="1:18">
      <c r="A1767" s="131">
        <f t="shared" si="54"/>
        <v>0</v>
      </c>
      <c r="C1767" s="133">
        <f t="shared" si="55"/>
        <v>0</v>
      </c>
      <c r="D1767" s="143"/>
      <c r="E1767" s="144"/>
      <c r="F1767" s="144"/>
      <c r="G1767" s="144"/>
      <c r="H1767" s="144"/>
      <c r="I1767" s="144"/>
      <c r="J1767" s="144"/>
      <c r="K1767" s="144"/>
      <c r="L1767" s="144"/>
      <c r="M1767" s="144"/>
      <c r="N1767" s="144"/>
      <c r="O1767" s="144"/>
      <c r="P1767" s="144"/>
      <c r="Q1767" s="144"/>
      <c r="R1767" s="145"/>
    </row>
    <row r="1768" spans="1:18">
      <c r="A1768" s="131">
        <f t="shared" si="54"/>
        <v>0</v>
      </c>
      <c r="C1768" s="133">
        <f t="shared" si="55"/>
        <v>0</v>
      </c>
      <c r="D1768" s="143"/>
      <c r="E1768" s="144"/>
      <c r="F1768" s="144"/>
      <c r="G1768" s="144"/>
      <c r="H1768" s="144"/>
      <c r="I1768" s="144"/>
      <c r="J1768" s="144"/>
      <c r="K1768" s="144"/>
      <c r="L1768" s="144"/>
      <c r="M1768" s="144"/>
      <c r="N1768" s="144"/>
      <c r="O1768" s="144"/>
      <c r="P1768" s="144"/>
      <c r="Q1768" s="144"/>
      <c r="R1768" s="145"/>
    </row>
    <row r="1769" spans="1:18">
      <c r="A1769" s="131">
        <f t="shared" si="54"/>
        <v>0</v>
      </c>
      <c r="C1769" s="133">
        <f t="shared" si="55"/>
        <v>0</v>
      </c>
      <c r="D1769" s="143"/>
      <c r="E1769" s="144"/>
      <c r="F1769" s="144"/>
      <c r="G1769" s="144"/>
      <c r="H1769" s="144"/>
      <c r="I1769" s="144"/>
      <c r="J1769" s="144"/>
      <c r="K1769" s="144"/>
      <c r="L1769" s="144"/>
      <c r="M1769" s="144"/>
      <c r="N1769" s="144"/>
      <c r="O1769" s="144"/>
      <c r="P1769" s="144"/>
      <c r="Q1769" s="144"/>
      <c r="R1769" s="145"/>
    </row>
    <row r="1770" spans="1:18">
      <c r="A1770" s="131">
        <f t="shared" si="54"/>
        <v>0</v>
      </c>
      <c r="C1770" s="133">
        <f t="shared" si="55"/>
        <v>0</v>
      </c>
      <c r="D1770" s="143"/>
      <c r="E1770" s="144"/>
      <c r="F1770" s="144"/>
      <c r="G1770" s="144"/>
      <c r="H1770" s="144"/>
      <c r="I1770" s="144"/>
      <c r="J1770" s="144"/>
      <c r="K1770" s="144"/>
      <c r="L1770" s="144"/>
      <c r="M1770" s="144"/>
      <c r="N1770" s="144"/>
      <c r="O1770" s="144"/>
      <c r="P1770" s="144"/>
      <c r="Q1770" s="144"/>
      <c r="R1770" s="145"/>
    </row>
    <row r="1771" spans="1:18">
      <c r="A1771" s="131">
        <f t="shared" si="54"/>
        <v>0</v>
      </c>
      <c r="C1771" s="133">
        <f t="shared" si="55"/>
        <v>0</v>
      </c>
      <c r="D1771" s="143"/>
      <c r="E1771" s="144"/>
      <c r="F1771" s="144"/>
      <c r="G1771" s="144"/>
      <c r="H1771" s="144"/>
      <c r="I1771" s="144"/>
      <c r="J1771" s="144"/>
      <c r="K1771" s="144"/>
      <c r="L1771" s="144"/>
      <c r="M1771" s="144"/>
      <c r="N1771" s="144"/>
      <c r="O1771" s="144"/>
      <c r="P1771" s="144"/>
      <c r="Q1771" s="144"/>
      <c r="R1771" s="145"/>
    </row>
    <row r="1772" spans="1:18">
      <c r="A1772" s="131">
        <f t="shared" si="54"/>
        <v>0</v>
      </c>
      <c r="C1772" s="133">
        <f t="shared" si="55"/>
        <v>0</v>
      </c>
      <c r="D1772" s="143"/>
      <c r="E1772" s="144"/>
      <c r="F1772" s="144"/>
      <c r="G1772" s="144"/>
      <c r="H1772" s="144"/>
      <c r="I1772" s="144"/>
      <c r="J1772" s="144"/>
      <c r="K1772" s="144"/>
      <c r="L1772" s="144"/>
      <c r="M1772" s="144"/>
      <c r="N1772" s="144"/>
      <c r="O1772" s="144"/>
      <c r="P1772" s="144"/>
      <c r="Q1772" s="144"/>
      <c r="R1772" s="145"/>
    </row>
    <row r="1773" spans="1:18">
      <c r="A1773" s="131">
        <f t="shared" si="54"/>
        <v>0</v>
      </c>
      <c r="C1773" s="133">
        <f t="shared" si="55"/>
        <v>0</v>
      </c>
      <c r="D1773" s="143"/>
      <c r="E1773" s="144"/>
      <c r="F1773" s="144"/>
      <c r="G1773" s="144"/>
      <c r="H1773" s="144"/>
      <c r="I1773" s="144"/>
      <c r="J1773" s="144"/>
      <c r="K1773" s="144"/>
      <c r="L1773" s="144"/>
      <c r="M1773" s="144"/>
      <c r="N1773" s="144"/>
      <c r="O1773" s="144"/>
      <c r="P1773" s="144"/>
      <c r="Q1773" s="144"/>
      <c r="R1773" s="145"/>
    </row>
    <row r="1774" spans="1:18">
      <c r="A1774" s="131">
        <f t="shared" si="54"/>
        <v>0</v>
      </c>
      <c r="C1774" s="133">
        <f t="shared" si="55"/>
        <v>0</v>
      </c>
      <c r="D1774" s="143"/>
      <c r="E1774" s="144"/>
      <c r="F1774" s="144"/>
      <c r="G1774" s="144"/>
      <c r="H1774" s="144"/>
      <c r="I1774" s="144"/>
      <c r="J1774" s="144"/>
      <c r="K1774" s="144"/>
      <c r="L1774" s="144"/>
      <c r="M1774" s="144"/>
      <c r="N1774" s="144"/>
      <c r="O1774" s="144"/>
      <c r="P1774" s="144"/>
      <c r="Q1774" s="144"/>
      <c r="R1774" s="145"/>
    </row>
    <row r="1775" spans="1:18">
      <c r="A1775" s="131">
        <f t="shared" si="54"/>
        <v>0</v>
      </c>
      <c r="C1775" s="133">
        <f t="shared" si="55"/>
        <v>0</v>
      </c>
      <c r="D1775" s="143"/>
      <c r="E1775" s="144"/>
      <c r="F1775" s="144"/>
      <c r="G1775" s="144"/>
      <c r="H1775" s="144"/>
      <c r="I1775" s="144"/>
      <c r="J1775" s="144"/>
      <c r="K1775" s="144"/>
      <c r="L1775" s="144"/>
      <c r="M1775" s="144"/>
      <c r="N1775" s="144"/>
      <c r="O1775" s="144"/>
      <c r="P1775" s="144"/>
      <c r="Q1775" s="144"/>
      <c r="R1775" s="145"/>
    </row>
    <row r="1776" spans="1:18">
      <c r="A1776" s="131">
        <f t="shared" si="54"/>
        <v>0</v>
      </c>
      <c r="C1776" s="133">
        <f t="shared" si="55"/>
        <v>0</v>
      </c>
      <c r="D1776" s="143"/>
      <c r="E1776" s="144"/>
      <c r="F1776" s="144"/>
      <c r="G1776" s="144"/>
      <c r="H1776" s="144"/>
      <c r="I1776" s="144"/>
      <c r="J1776" s="144"/>
      <c r="K1776" s="144"/>
      <c r="L1776" s="144"/>
      <c r="M1776" s="144"/>
      <c r="N1776" s="144"/>
      <c r="O1776" s="144"/>
      <c r="P1776" s="144"/>
      <c r="Q1776" s="144"/>
      <c r="R1776" s="145"/>
    </row>
    <row r="1777" spans="1:18">
      <c r="A1777" s="131">
        <f t="shared" si="54"/>
        <v>0</v>
      </c>
      <c r="C1777" s="133">
        <f t="shared" si="55"/>
        <v>0</v>
      </c>
      <c r="D1777" s="143"/>
      <c r="E1777" s="144"/>
      <c r="F1777" s="144"/>
      <c r="G1777" s="144"/>
      <c r="H1777" s="144"/>
      <c r="I1777" s="144"/>
      <c r="J1777" s="144"/>
      <c r="K1777" s="144"/>
      <c r="L1777" s="144"/>
      <c r="M1777" s="144"/>
      <c r="N1777" s="144"/>
      <c r="O1777" s="144"/>
      <c r="P1777" s="144"/>
      <c r="Q1777" s="144"/>
      <c r="R1777" s="145"/>
    </row>
    <row r="1778" spans="1:18">
      <c r="A1778" s="131">
        <f t="shared" si="54"/>
        <v>0</v>
      </c>
      <c r="C1778" s="133">
        <f t="shared" si="55"/>
        <v>0</v>
      </c>
      <c r="D1778" s="143"/>
      <c r="E1778" s="144"/>
      <c r="F1778" s="144"/>
      <c r="G1778" s="144"/>
      <c r="H1778" s="144"/>
      <c r="I1778" s="144"/>
      <c r="J1778" s="144"/>
      <c r="K1778" s="144"/>
      <c r="L1778" s="144"/>
      <c r="M1778" s="144"/>
      <c r="N1778" s="144"/>
      <c r="O1778" s="144"/>
      <c r="P1778" s="144"/>
      <c r="Q1778" s="144"/>
      <c r="R1778" s="145"/>
    </row>
    <row r="1779" spans="1:18">
      <c r="A1779" s="131">
        <f t="shared" si="54"/>
        <v>0</v>
      </c>
      <c r="C1779" s="133">
        <f t="shared" si="55"/>
        <v>0</v>
      </c>
      <c r="D1779" s="143"/>
      <c r="E1779" s="144"/>
      <c r="F1779" s="144"/>
      <c r="G1779" s="144"/>
      <c r="H1779" s="144"/>
      <c r="I1779" s="144"/>
      <c r="J1779" s="144"/>
      <c r="K1779" s="144"/>
      <c r="L1779" s="144"/>
      <c r="M1779" s="144"/>
      <c r="N1779" s="144"/>
      <c r="O1779" s="144"/>
      <c r="P1779" s="144"/>
      <c r="Q1779" s="144"/>
      <c r="R1779" s="145"/>
    </row>
    <row r="1780" spans="1:18">
      <c r="A1780" s="131">
        <f t="shared" si="54"/>
        <v>0</v>
      </c>
      <c r="C1780" s="133">
        <f t="shared" si="55"/>
        <v>0</v>
      </c>
      <c r="D1780" s="143"/>
      <c r="E1780" s="144"/>
      <c r="F1780" s="144"/>
      <c r="G1780" s="144"/>
      <c r="H1780" s="144"/>
      <c r="I1780" s="144"/>
      <c r="J1780" s="144"/>
      <c r="K1780" s="144"/>
      <c r="L1780" s="144"/>
      <c r="M1780" s="144"/>
      <c r="N1780" s="144"/>
      <c r="O1780" s="144"/>
      <c r="P1780" s="144"/>
      <c r="Q1780" s="144"/>
      <c r="R1780" s="145"/>
    </row>
    <row r="1781" spans="1:18">
      <c r="A1781" s="131">
        <f t="shared" si="54"/>
        <v>0</v>
      </c>
      <c r="C1781" s="133">
        <f t="shared" si="55"/>
        <v>0</v>
      </c>
      <c r="D1781" s="143"/>
      <c r="E1781" s="144"/>
      <c r="F1781" s="144"/>
      <c r="G1781" s="144"/>
      <c r="H1781" s="144"/>
      <c r="I1781" s="144"/>
      <c r="J1781" s="144"/>
      <c r="K1781" s="144"/>
      <c r="L1781" s="144"/>
      <c r="M1781" s="144"/>
      <c r="N1781" s="144"/>
      <c r="O1781" s="144"/>
      <c r="P1781" s="144"/>
      <c r="Q1781" s="144"/>
      <c r="R1781" s="145"/>
    </row>
    <row r="1782" spans="1:18">
      <c r="A1782" s="131">
        <f t="shared" si="54"/>
        <v>0</v>
      </c>
      <c r="C1782" s="133">
        <f t="shared" si="55"/>
        <v>0</v>
      </c>
      <c r="D1782" s="143"/>
      <c r="E1782" s="144"/>
      <c r="F1782" s="144"/>
      <c r="G1782" s="144"/>
      <c r="H1782" s="144"/>
      <c r="I1782" s="144"/>
      <c r="J1782" s="144"/>
      <c r="K1782" s="144"/>
      <c r="L1782" s="144"/>
      <c r="M1782" s="144"/>
      <c r="N1782" s="144"/>
      <c r="O1782" s="144"/>
      <c r="P1782" s="144"/>
      <c r="Q1782" s="144"/>
      <c r="R1782" s="145"/>
    </row>
    <row r="1783" spans="1:18">
      <c r="A1783" s="131">
        <f t="shared" si="54"/>
        <v>0</v>
      </c>
      <c r="C1783" s="133">
        <f t="shared" si="55"/>
        <v>0</v>
      </c>
      <c r="D1783" s="143"/>
      <c r="E1783" s="144"/>
      <c r="F1783" s="144"/>
      <c r="G1783" s="144"/>
      <c r="H1783" s="144"/>
      <c r="I1783" s="144"/>
      <c r="J1783" s="144"/>
      <c r="K1783" s="144"/>
      <c r="L1783" s="144"/>
      <c r="M1783" s="144"/>
      <c r="N1783" s="144"/>
      <c r="O1783" s="144"/>
      <c r="P1783" s="144"/>
      <c r="Q1783" s="144"/>
      <c r="R1783" s="145"/>
    </row>
    <row r="1784" spans="1:18">
      <c r="A1784" s="131">
        <f t="shared" si="54"/>
        <v>0</v>
      </c>
      <c r="C1784" s="133">
        <f t="shared" si="55"/>
        <v>0</v>
      </c>
      <c r="D1784" s="143"/>
      <c r="E1784" s="144"/>
      <c r="F1784" s="144"/>
      <c r="G1784" s="144"/>
      <c r="H1784" s="144"/>
      <c r="I1784" s="144"/>
      <c r="J1784" s="144"/>
      <c r="K1784" s="144"/>
      <c r="L1784" s="144"/>
      <c r="M1784" s="144"/>
      <c r="N1784" s="144"/>
      <c r="O1784" s="144"/>
      <c r="P1784" s="144"/>
      <c r="Q1784" s="144"/>
      <c r="R1784" s="145"/>
    </row>
    <row r="1785" spans="1:18">
      <c r="A1785" s="131">
        <f t="shared" si="54"/>
        <v>0</v>
      </c>
      <c r="C1785" s="133">
        <f t="shared" si="55"/>
        <v>0</v>
      </c>
      <c r="D1785" s="143"/>
      <c r="E1785" s="144"/>
      <c r="F1785" s="144"/>
      <c r="G1785" s="144"/>
      <c r="H1785" s="144"/>
      <c r="I1785" s="144"/>
      <c r="J1785" s="144"/>
      <c r="K1785" s="144"/>
      <c r="L1785" s="144"/>
      <c r="M1785" s="144"/>
      <c r="N1785" s="144"/>
      <c r="O1785" s="144"/>
      <c r="P1785" s="144"/>
      <c r="Q1785" s="144"/>
      <c r="R1785" s="145"/>
    </row>
    <row r="1786" spans="1:18">
      <c r="A1786" s="131">
        <f t="shared" si="54"/>
        <v>0</v>
      </c>
      <c r="C1786" s="133">
        <f t="shared" si="55"/>
        <v>0</v>
      </c>
      <c r="D1786" s="143"/>
      <c r="E1786" s="144"/>
      <c r="F1786" s="144"/>
      <c r="G1786" s="144"/>
      <c r="H1786" s="144"/>
      <c r="I1786" s="144"/>
      <c r="J1786" s="144"/>
      <c r="K1786" s="144"/>
      <c r="L1786" s="144"/>
      <c r="M1786" s="144"/>
      <c r="N1786" s="144"/>
      <c r="O1786" s="144"/>
      <c r="P1786" s="144"/>
      <c r="Q1786" s="144"/>
      <c r="R1786" s="145"/>
    </row>
    <row r="1787" spans="1:18">
      <c r="A1787" s="131">
        <f t="shared" si="54"/>
        <v>0</v>
      </c>
      <c r="C1787" s="133">
        <f t="shared" si="55"/>
        <v>0</v>
      </c>
      <c r="D1787" s="143"/>
      <c r="E1787" s="144"/>
      <c r="F1787" s="144"/>
      <c r="G1787" s="144"/>
      <c r="H1787" s="144"/>
      <c r="I1787" s="144"/>
      <c r="J1787" s="144"/>
      <c r="K1787" s="144"/>
      <c r="L1787" s="144"/>
      <c r="M1787" s="144"/>
      <c r="N1787" s="144"/>
      <c r="O1787" s="144"/>
      <c r="P1787" s="144"/>
      <c r="Q1787" s="144"/>
      <c r="R1787" s="145"/>
    </row>
    <row r="1788" spans="1:18">
      <c r="A1788" s="131">
        <f t="shared" si="54"/>
        <v>0</v>
      </c>
      <c r="C1788" s="133">
        <f t="shared" si="55"/>
        <v>0</v>
      </c>
      <c r="D1788" s="143"/>
      <c r="E1788" s="144"/>
      <c r="F1788" s="144"/>
      <c r="G1788" s="144"/>
      <c r="H1788" s="144"/>
      <c r="I1788" s="144"/>
      <c r="J1788" s="144"/>
      <c r="K1788" s="144"/>
      <c r="L1788" s="144"/>
      <c r="M1788" s="144"/>
      <c r="N1788" s="144"/>
      <c r="O1788" s="144"/>
      <c r="P1788" s="144"/>
      <c r="Q1788" s="144"/>
      <c r="R1788" s="145"/>
    </row>
    <row r="1789" spans="1:18">
      <c r="A1789" s="131">
        <f t="shared" si="54"/>
        <v>0</v>
      </c>
      <c r="C1789" s="133">
        <f t="shared" si="55"/>
        <v>0</v>
      </c>
      <c r="D1789" s="143"/>
      <c r="E1789" s="144"/>
      <c r="F1789" s="144"/>
      <c r="G1789" s="144"/>
      <c r="H1789" s="144"/>
      <c r="I1789" s="144"/>
      <c r="J1789" s="144"/>
      <c r="K1789" s="144"/>
      <c r="L1789" s="144"/>
      <c r="M1789" s="144"/>
      <c r="N1789" s="144"/>
      <c r="O1789" s="144"/>
      <c r="P1789" s="144"/>
      <c r="Q1789" s="144"/>
      <c r="R1789" s="145"/>
    </row>
    <row r="1790" spans="1:18">
      <c r="A1790" s="131">
        <f t="shared" si="54"/>
        <v>0</v>
      </c>
      <c r="C1790" s="133">
        <f t="shared" si="55"/>
        <v>0</v>
      </c>
      <c r="D1790" s="143"/>
      <c r="E1790" s="144"/>
      <c r="F1790" s="144"/>
      <c r="G1790" s="144"/>
      <c r="H1790" s="144"/>
      <c r="I1790" s="144"/>
      <c r="J1790" s="144"/>
      <c r="K1790" s="144"/>
      <c r="L1790" s="144"/>
      <c r="M1790" s="144"/>
      <c r="N1790" s="144"/>
      <c r="O1790" s="144"/>
      <c r="P1790" s="144"/>
      <c r="Q1790" s="144"/>
      <c r="R1790" s="145"/>
    </row>
    <row r="1791" spans="1:18">
      <c r="A1791" s="131">
        <f t="shared" si="54"/>
        <v>0</v>
      </c>
      <c r="C1791" s="133">
        <f t="shared" si="55"/>
        <v>0</v>
      </c>
      <c r="D1791" s="143"/>
      <c r="E1791" s="144"/>
      <c r="F1791" s="144"/>
      <c r="G1791" s="144"/>
      <c r="H1791" s="144"/>
      <c r="I1791" s="144"/>
      <c r="J1791" s="144"/>
      <c r="K1791" s="144"/>
      <c r="L1791" s="144"/>
      <c r="M1791" s="144"/>
      <c r="N1791" s="144"/>
      <c r="O1791" s="144"/>
      <c r="P1791" s="144"/>
      <c r="Q1791" s="144"/>
      <c r="R1791" s="145"/>
    </row>
    <row r="1792" spans="1:18">
      <c r="A1792" s="131">
        <f t="shared" si="54"/>
        <v>0</v>
      </c>
      <c r="C1792" s="133">
        <f t="shared" si="55"/>
        <v>0</v>
      </c>
      <c r="D1792" s="143"/>
      <c r="E1792" s="144"/>
      <c r="F1792" s="144"/>
      <c r="G1792" s="144"/>
      <c r="H1792" s="144"/>
      <c r="I1792" s="144"/>
      <c r="J1792" s="144"/>
      <c r="K1792" s="144"/>
      <c r="L1792" s="144"/>
      <c r="M1792" s="144"/>
      <c r="N1792" s="144"/>
      <c r="O1792" s="144"/>
      <c r="P1792" s="144"/>
      <c r="Q1792" s="144"/>
      <c r="R1792" s="145"/>
    </row>
    <row r="1793" spans="1:18">
      <c r="A1793" s="131">
        <f t="shared" si="54"/>
        <v>0</v>
      </c>
      <c r="C1793" s="133">
        <f t="shared" si="55"/>
        <v>0</v>
      </c>
      <c r="D1793" s="143"/>
      <c r="E1793" s="144"/>
      <c r="F1793" s="144"/>
      <c r="G1793" s="144"/>
      <c r="H1793" s="144"/>
      <c r="I1793" s="144"/>
      <c r="J1793" s="144"/>
      <c r="K1793" s="144"/>
      <c r="L1793" s="144"/>
      <c r="M1793" s="144"/>
      <c r="N1793" s="144"/>
      <c r="O1793" s="144"/>
      <c r="P1793" s="144"/>
      <c r="Q1793" s="144"/>
      <c r="R1793" s="145"/>
    </row>
    <row r="1794" spans="1:18">
      <c r="A1794" s="131">
        <f t="shared" si="54"/>
        <v>0</v>
      </c>
      <c r="C1794" s="133">
        <f t="shared" si="55"/>
        <v>0</v>
      </c>
      <c r="D1794" s="143"/>
      <c r="E1794" s="144"/>
      <c r="F1794" s="144"/>
      <c r="G1794" s="144"/>
      <c r="H1794" s="144"/>
      <c r="I1794" s="144"/>
      <c r="J1794" s="144"/>
      <c r="K1794" s="144"/>
      <c r="L1794" s="144"/>
      <c r="M1794" s="144"/>
      <c r="N1794" s="144"/>
      <c r="O1794" s="144"/>
      <c r="P1794" s="144"/>
      <c r="Q1794" s="144"/>
      <c r="R1794" s="145"/>
    </row>
    <row r="1795" spans="1:18">
      <c r="A1795" s="131">
        <f t="shared" si="54"/>
        <v>0</v>
      </c>
      <c r="C1795" s="133">
        <f t="shared" si="55"/>
        <v>0</v>
      </c>
      <c r="D1795" s="143"/>
      <c r="E1795" s="144"/>
      <c r="F1795" s="144"/>
      <c r="G1795" s="144"/>
      <c r="H1795" s="144"/>
      <c r="I1795" s="144"/>
      <c r="J1795" s="144"/>
      <c r="K1795" s="144"/>
      <c r="L1795" s="144"/>
      <c r="M1795" s="144"/>
      <c r="N1795" s="144"/>
      <c r="O1795" s="144"/>
      <c r="P1795" s="144"/>
      <c r="Q1795" s="144"/>
      <c r="R1795" s="145"/>
    </row>
    <row r="1796" spans="1:18">
      <c r="A1796" s="131">
        <f t="shared" ref="A1796:A1859" si="56">F1796</f>
        <v>0</v>
      </c>
      <c r="C1796" s="133">
        <f t="shared" ref="C1796:C1859" si="57">D1796</f>
        <v>0</v>
      </c>
      <c r="D1796" s="143"/>
      <c r="E1796" s="144"/>
      <c r="F1796" s="144"/>
      <c r="G1796" s="144"/>
      <c r="H1796" s="144"/>
      <c r="I1796" s="144"/>
      <c r="J1796" s="144"/>
      <c r="K1796" s="144"/>
      <c r="L1796" s="144"/>
      <c r="M1796" s="144"/>
      <c r="N1796" s="144"/>
      <c r="O1796" s="144"/>
      <c r="P1796" s="144"/>
      <c r="Q1796" s="144"/>
      <c r="R1796" s="145"/>
    </row>
    <row r="1797" spans="1:18">
      <c r="A1797" s="131">
        <f t="shared" si="56"/>
        <v>0</v>
      </c>
      <c r="C1797" s="133">
        <f t="shared" si="57"/>
        <v>0</v>
      </c>
      <c r="D1797" s="143"/>
      <c r="E1797" s="144"/>
      <c r="F1797" s="144"/>
      <c r="G1797" s="144"/>
      <c r="H1797" s="144"/>
      <c r="I1797" s="144"/>
      <c r="J1797" s="144"/>
      <c r="K1797" s="144"/>
      <c r="L1797" s="144"/>
      <c r="M1797" s="144"/>
      <c r="N1797" s="144"/>
      <c r="O1797" s="144"/>
      <c r="P1797" s="144"/>
      <c r="Q1797" s="144"/>
      <c r="R1797" s="145"/>
    </row>
    <row r="1798" spans="1:18">
      <c r="A1798" s="131">
        <f t="shared" si="56"/>
        <v>0</v>
      </c>
      <c r="C1798" s="133">
        <f t="shared" si="57"/>
        <v>0</v>
      </c>
      <c r="D1798" s="143"/>
      <c r="E1798" s="144"/>
      <c r="F1798" s="144"/>
      <c r="G1798" s="144"/>
      <c r="H1798" s="144"/>
      <c r="I1798" s="144"/>
      <c r="J1798" s="144"/>
      <c r="K1798" s="144"/>
      <c r="L1798" s="144"/>
      <c r="M1798" s="144"/>
      <c r="N1798" s="144"/>
      <c r="O1798" s="144"/>
      <c r="P1798" s="144"/>
      <c r="Q1798" s="144"/>
      <c r="R1798" s="145"/>
    </row>
    <row r="1799" spans="1:18">
      <c r="A1799" s="131">
        <f t="shared" si="56"/>
        <v>0</v>
      </c>
      <c r="C1799" s="133">
        <f t="shared" si="57"/>
        <v>0</v>
      </c>
      <c r="D1799" s="143"/>
      <c r="E1799" s="144"/>
      <c r="F1799" s="144"/>
      <c r="G1799" s="144"/>
      <c r="H1799" s="144"/>
      <c r="I1799" s="144"/>
      <c r="J1799" s="144"/>
      <c r="K1799" s="144"/>
      <c r="L1799" s="144"/>
      <c r="M1799" s="144"/>
      <c r="N1799" s="144"/>
      <c r="O1799" s="144"/>
      <c r="P1799" s="144"/>
      <c r="Q1799" s="144"/>
      <c r="R1799" s="145"/>
    </row>
    <row r="1800" spans="1:18">
      <c r="A1800" s="131">
        <f t="shared" si="56"/>
        <v>0</v>
      </c>
      <c r="C1800" s="133">
        <f t="shared" si="57"/>
        <v>0</v>
      </c>
      <c r="D1800" s="143"/>
      <c r="E1800" s="144"/>
      <c r="F1800" s="144"/>
      <c r="G1800" s="144"/>
      <c r="H1800" s="144"/>
      <c r="I1800" s="144"/>
      <c r="J1800" s="144"/>
      <c r="K1800" s="144"/>
      <c r="L1800" s="144"/>
      <c r="M1800" s="144"/>
      <c r="N1800" s="144"/>
      <c r="O1800" s="144"/>
      <c r="P1800" s="144"/>
      <c r="Q1800" s="144"/>
      <c r="R1800" s="145"/>
    </row>
    <row r="1801" spans="1:18">
      <c r="A1801" s="131">
        <f t="shared" si="56"/>
        <v>0</v>
      </c>
      <c r="C1801" s="133">
        <f t="shared" si="57"/>
        <v>0</v>
      </c>
      <c r="D1801" s="143"/>
      <c r="E1801" s="144"/>
      <c r="F1801" s="144"/>
      <c r="G1801" s="144"/>
      <c r="H1801" s="144"/>
      <c r="I1801" s="144"/>
      <c r="J1801" s="144"/>
      <c r="K1801" s="144"/>
      <c r="L1801" s="144"/>
      <c r="M1801" s="144"/>
      <c r="N1801" s="144"/>
      <c r="O1801" s="144"/>
      <c r="P1801" s="144"/>
      <c r="Q1801" s="144"/>
      <c r="R1801" s="145"/>
    </row>
    <row r="1802" spans="1:18">
      <c r="A1802" s="131">
        <f t="shared" si="56"/>
        <v>0</v>
      </c>
      <c r="C1802" s="133">
        <f t="shared" si="57"/>
        <v>0</v>
      </c>
      <c r="D1802" s="143"/>
      <c r="E1802" s="144"/>
      <c r="F1802" s="144"/>
      <c r="G1802" s="144"/>
      <c r="H1802" s="144"/>
      <c r="I1802" s="144"/>
      <c r="J1802" s="144"/>
      <c r="K1802" s="144"/>
      <c r="L1802" s="144"/>
      <c r="M1802" s="144"/>
      <c r="N1802" s="144"/>
      <c r="O1802" s="144"/>
      <c r="P1802" s="144"/>
      <c r="Q1802" s="144"/>
      <c r="R1802" s="145"/>
    </row>
    <row r="1803" spans="1:18">
      <c r="A1803" s="131">
        <f t="shared" si="56"/>
        <v>0</v>
      </c>
      <c r="C1803" s="133">
        <f t="shared" si="57"/>
        <v>0</v>
      </c>
      <c r="D1803" s="143"/>
      <c r="E1803" s="144"/>
      <c r="F1803" s="144"/>
      <c r="G1803" s="144"/>
      <c r="H1803" s="144"/>
      <c r="I1803" s="144"/>
      <c r="J1803" s="144"/>
      <c r="K1803" s="144"/>
      <c r="L1803" s="144"/>
      <c r="M1803" s="144"/>
      <c r="N1803" s="144"/>
      <c r="O1803" s="144"/>
      <c r="P1803" s="144"/>
      <c r="Q1803" s="144"/>
      <c r="R1803" s="145"/>
    </row>
    <row r="1804" spans="1:18">
      <c r="A1804" s="131">
        <f t="shared" si="56"/>
        <v>0</v>
      </c>
      <c r="C1804" s="133">
        <f t="shared" si="57"/>
        <v>0</v>
      </c>
      <c r="D1804" s="143"/>
      <c r="E1804" s="144"/>
      <c r="F1804" s="144"/>
      <c r="G1804" s="144"/>
      <c r="H1804" s="144"/>
      <c r="I1804" s="144"/>
      <c r="J1804" s="144"/>
      <c r="K1804" s="144"/>
      <c r="L1804" s="144"/>
      <c r="M1804" s="144"/>
      <c r="N1804" s="144"/>
      <c r="O1804" s="144"/>
      <c r="P1804" s="144"/>
      <c r="Q1804" s="144"/>
      <c r="R1804" s="145"/>
    </row>
    <row r="1805" spans="1:18">
      <c r="A1805" s="131">
        <f t="shared" si="56"/>
        <v>0</v>
      </c>
      <c r="C1805" s="133">
        <f t="shared" si="57"/>
        <v>0</v>
      </c>
      <c r="D1805" s="143"/>
      <c r="E1805" s="144"/>
      <c r="F1805" s="144"/>
      <c r="G1805" s="144"/>
      <c r="H1805" s="144"/>
      <c r="I1805" s="144"/>
      <c r="J1805" s="144"/>
      <c r="K1805" s="144"/>
      <c r="L1805" s="144"/>
      <c r="M1805" s="144"/>
      <c r="N1805" s="144"/>
      <c r="O1805" s="144"/>
      <c r="P1805" s="144"/>
      <c r="Q1805" s="144"/>
      <c r="R1805" s="145"/>
    </row>
    <row r="1806" spans="1:18">
      <c r="A1806" s="131">
        <f t="shared" si="56"/>
        <v>0</v>
      </c>
      <c r="C1806" s="133">
        <f t="shared" si="57"/>
        <v>0</v>
      </c>
      <c r="D1806" s="143"/>
      <c r="E1806" s="144"/>
      <c r="F1806" s="144"/>
      <c r="G1806" s="144"/>
      <c r="H1806" s="144"/>
      <c r="I1806" s="144"/>
      <c r="J1806" s="144"/>
      <c r="K1806" s="144"/>
      <c r="L1806" s="144"/>
      <c r="M1806" s="144"/>
      <c r="N1806" s="144"/>
      <c r="O1806" s="144"/>
      <c r="P1806" s="144"/>
      <c r="Q1806" s="144"/>
      <c r="R1806" s="145"/>
    </row>
    <row r="1807" spans="1:18">
      <c r="A1807" s="131">
        <f t="shared" si="56"/>
        <v>0</v>
      </c>
      <c r="C1807" s="133">
        <f t="shared" si="57"/>
        <v>0</v>
      </c>
      <c r="D1807" s="143"/>
      <c r="E1807" s="144"/>
      <c r="F1807" s="144"/>
      <c r="G1807" s="144"/>
      <c r="H1807" s="144"/>
      <c r="I1807" s="144"/>
      <c r="J1807" s="144"/>
      <c r="K1807" s="144"/>
      <c r="L1807" s="144"/>
      <c r="M1807" s="144"/>
      <c r="N1807" s="144"/>
      <c r="O1807" s="144"/>
      <c r="P1807" s="144"/>
      <c r="Q1807" s="144"/>
      <c r="R1807" s="145"/>
    </row>
    <row r="1808" spans="1:18">
      <c r="A1808" s="131">
        <f t="shared" si="56"/>
        <v>0</v>
      </c>
      <c r="C1808" s="133">
        <f t="shared" si="57"/>
        <v>0</v>
      </c>
      <c r="D1808" s="143"/>
      <c r="E1808" s="144"/>
      <c r="F1808" s="144"/>
      <c r="G1808" s="144"/>
      <c r="H1808" s="144"/>
      <c r="I1808" s="144"/>
      <c r="J1808" s="144"/>
      <c r="K1808" s="144"/>
      <c r="L1808" s="144"/>
      <c r="M1808" s="144"/>
      <c r="N1808" s="144"/>
      <c r="O1808" s="144"/>
      <c r="P1808" s="144"/>
      <c r="Q1808" s="144"/>
      <c r="R1808" s="145"/>
    </row>
    <row r="1809" spans="1:18">
      <c r="A1809" s="131">
        <f t="shared" si="56"/>
        <v>0</v>
      </c>
      <c r="C1809" s="133">
        <f t="shared" si="57"/>
        <v>0</v>
      </c>
      <c r="D1809" s="143"/>
      <c r="E1809" s="144"/>
      <c r="F1809" s="144"/>
      <c r="G1809" s="144"/>
      <c r="H1809" s="144"/>
      <c r="I1809" s="144"/>
      <c r="J1809" s="144"/>
      <c r="K1809" s="144"/>
      <c r="L1809" s="144"/>
      <c r="M1809" s="144"/>
      <c r="N1809" s="144"/>
      <c r="O1809" s="144"/>
      <c r="P1809" s="144"/>
      <c r="Q1809" s="144"/>
      <c r="R1809" s="145"/>
    </row>
    <row r="1810" spans="1:18">
      <c r="A1810" s="131">
        <f t="shared" si="56"/>
        <v>0</v>
      </c>
      <c r="C1810" s="133">
        <f t="shared" si="57"/>
        <v>0</v>
      </c>
      <c r="D1810" s="143"/>
      <c r="E1810" s="144"/>
      <c r="F1810" s="144"/>
      <c r="G1810" s="144"/>
      <c r="H1810" s="144"/>
      <c r="I1810" s="144"/>
      <c r="J1810" s="144"/>
      <c r="K1810" s="144"/>
      <c r="L1810" s="144"/>
      <c r="M1810" s="144"/>
      <c r="N1810" s="144"/>
      <c r="O1810" s="144"/>
      <c r="P1810" s="144"/>
      <c r="Q1810" s="144"/>
      <c r="R1810" s="145"/>
    </row>
    <row r="1811" spans="1:18">
      <c r="A1811" s="131">
        <f t="shared" si="56"/>
        <v>0</v>
      </c>
      <c r="C1811" s="133">
        <f t="shared" si="57"/>
        <v>0</v>
      </c>
      <c r="D1811" s="143"/>
      <c r="E1811" s="144"/>
      <c r="F1811" s="144"/>
      <c r="G1811" s="144"/>
      <c r="H1811" s="144"/>
      <c r="I1811" s="144"/>
      <c r="J1811" s="144"/>
      <c r="K1811" s="144"/>
      <c r="L1811" s="144"/>
      <c r="M1811" s="144"/>
      <c r="N1811" s="144"/>
      <c r="O1811" s="144"/>
      <c r="P1811" s="144"/>
      <c r="Q1811" s="144"/>
      <c r="R1811" s="145"/>
    </row>
    <row r="1812" spans="1:18">
      <c r="A1812" s="131">
        <f t="shared" si="56"/>
        <v>0</v>
      </c>
      <c r="C1812" s="133">
        <f t="shared" si="57"/>
        <v>0</v>
      </c>
      <c r="D1812" s="143"/>
      <c r="E1812" s="144"/>
      <c r="F1812" s="144"/>
      <c r="G1812" s="144"/>
      <c r="H1812" s="144"/>
      <c r="I1812" s="144"/>
      <c r="J1812" s="144"/>
      <c r="K1812" s="144"/>
      <c r="L1812" s="144"/>
      <c r="M1812" s="144"/>
      <c r="N1812" s="144"/>
      <c r="O1812" s="144"/>
      <c r="P1812" s="144"/>
      <c r="Q1812" s="144"/>
      <c r="R1812" s="145"/>
    </row>
    <row r="1813" spans="1:18">
      <c r="A1813" s="131">
        <f t="shared" si="56"/>
        <v>0</v>
      </c>
      <c r="C1813" s="133">
        <f t="shared" si="57"/>
        <v>0</v>
      </c>
      <c r="D1813" s="143"/>
      <c r="E1813" s="144"/>
      <c r="F1813" s="144"/>
      <c r="G1813" s="144"/>
      <c r="H1813" s="144"/>
      <c r="I1813" s="144"/>
      <c r="J1813" s="144"/>
      <c r="K1813" s="144"/>
      <c r="L1813" s="144"/>
      <c r="M1813" s="144"/>
      <c r="N1813" s="144"/>
      <c r="O1813" s="144"/>
      <c r="P1813" s="144"/>
      <c r="Q1813" s="144"/>
      <c r="R1813" s="145"/>
    </row>
    <row r="1814" spans="1:18">
      <c r="A1814" s="131">
        <f t="shared" si="56"/>
        <v>0</v>
      </c>
      <c r="C1814" s="133">
        <f t="shared" si="57"/>
        <v>0</v>
      </c>
      <c r="D1814" s="143"/>
      <c r="E1814" s="144"/>
      <c r="F1814" s="144"/>
      <c r="G1814" s="144"/>
      <c r="H1814" s="144"/>
      <c r="I1814" s="144"/>
      <c r="J1814" s="144"/>
      <c r="K1814" s="144"/>
      <c r="L1814" s="144"/>
      <c r="M1814" s="144"/>
      <c r="N1814" s="144"/>
      <c r="O1814" s="144"/>
      <c r="P1814" s="144"/>
      <c r="Q1814" s="144"/>
      <c r="R1814" s="145"/>
    </row>
    <row r="1815" spans="1:18">
      <c r="A1815" s="131">
        <f t="shared" si="56"/>
        <v>0</v>
      </c>
      <c r="C1815" s="133">
        <f t="shared" si="57"/>
        <v>0</v>
      </c>
      <c r="D1815" s="143"/>
      <c r="E1815" s="144"/>
      <c r="F1815" s="144"/>
      <c r="G1815" s="144"/>
      <c r="H1815" s="144"/>
      <c r="I1815" s="144"/>
      <c r="J1815" s="144"/>
      <c r="K1815" s="144"/>
      <c r="L1815" s="144"/>
      <c r="M1815" s="144"/>
      <c r="N1815" s="144"/>
      <c r="O1815" s="144"/>
      <c r="P1815" s="144"/>
      <c r="Q1815" s="144"/>
      <c r="R1815" s="145"/>
    </row>
    <row r="1816" spans="1:18">
      <c r="A1816" s="131">
        <f t="shared" si="56"/>
        <v>0</v>
      </c>
      <c r="C1816" s="133">
        <f t="shared" si="57"/>
        <v>0</v>
      </c>
      <c r="D1816" s="143"/>
      <c r="E1816" s="144"/>
      <c r="F1816" s="144"/>
      <c r="G1816" s="144"/>
      <c r="H1816" s="144"/>
      <c r="I1816" s="144"/>
      <c r="J1816" s="144"/>
      <c r="K1816" s="144"/>
      <c r="L1816" s="144"/>
      <c r="M1816" s="144"/>
      <c r="N1816" s="144"/>
      <c r="O1816" s="144"/>
      <c r="P1816" s="144"/>
      <c r="Q1816" s="144"/>
      <c r="R1816" s="145"/>
    </row>
    <row r="1817" spans="1:18">
      <c r="A1817" s="131">
        <f t="shared" si="56"/>
        <v>0</v>
      </c>
      <c r="C1817" s="133">
        <f t="shared" si="57"/>
        <v>0</v>
      </c>
      <c r="D1817" s="143"/>
      <c r="E1817" s="144"/>
      <c r="F1817" s="144"/>
      <c r="G1817" s="144"/>
      <c r="H1817" s="144"/>
      <c r="I1817" s="144"/>
      <c r="J1817" s="144"/>
      <c r="K1817" s="144"/>
      <c r="L1817" s="144"/>
      <c r="M1817" s="144"/>
      <c r="N1817" s="144"/>
      <c r="O1817" s="144"/>
      <c r="P1817" s="144"/>
      <c r="Q1817" s="144"/>
      <c r="R1817" s="145"/>
    </row>
    <row r="1818" spans="1:18">
      <c r="A1818" s="131">
        <f t="shared" si="56"/>
        <v>0</v>
      </c>
      <c r="C1818" s="133">
        <f t="shared" si="57"/>
        <v>0</v>
      </c>
      <c r="D1818" s="143"/>
      <c r="E1818" s="144"/>
      <c r="F1818" s="144"/>
      <c r="G1818" s="144"/>
      <c r="H1818" s="144"/>
      <c r="I1818" s="144"/>
      <c r="J1818" s="144"/>
      <c r="K1818" s="144"/>
      <c r="L1818" s="144"/>
      <c r="M1818" s="144"/>
      <c r="N1818" s="144"/>
      <c r="O1818" s="144"/>
      <c r="P1818" s="144"/>
      <c r="Q1818" s="144"/>
      <c r="R1818" s="145"/>
    </row>
    <row r="1819" spans="1:18">
      <c r="A1819" s="131">
        <f t="shared" si="56"/>
        <v>0</v>
      </c>
      <c r="C1819" s="133">
        <f t="shared" si="57"/>
        <v>0</v>
      </c>
      <c r="D1819" s="143"/>
      <c r="E1819" s="144"/>
      <c r="F1819" s="144"/>
      <c r="G1819" s="144"/>
      <c r="H1819" s="144"/>
      <c r="I1819" s="144"/>
      <c r="J1819" s="144"/>
      <c r="K1819" s="144"/>
      <c r="L1819" s="144"/>
      <c r="M1819" s="144"/>
      <c r="N1819" s="144"/>
      <c r="O1819" s="144"/>
      <c r="P1819" s="144"/>
      <c r="Q1819" s="144"/>
      <c r="R1819" s="145"/>
    </row>
    <row r="1820" spans="1:18">
      <c r="A1820" s="131">
        <f t="shared" si="56"/>
        <v>0</v>
      </c>
      <c r="C1820" s="133">
        <f t="shared" si="57"/>
        <v>0</v>
      </c>
      <c r="D1820" s="143"/>
      <c r="E1820" s="144"/>
      <c r="F1820" s="144"/>
      <c r="G1820" s="144"/>
      <c r="H1820" s="144"/>
      <c r="I1820" s="144"/>
      <c r="J1820" s="144"/>
      <c r="K1820" s="144"/>
      <c r="L1820" s="144"/>
      <c r="M1820" s="144"/>
      <c r="N1820" s="144"/>
      <c r="O1820" s="144"/>
      <c r="P1820" s="144"/>
      <c r="Q1820" s="144"/>
      <c r="R1820" s="145"/>
    </row>
    <row r="1821" spans="1:18">
      <c r="A1821" s="131">
        <f t="shared" si="56"/>
        <v>0</v>
      </c>
      <c r="C1821" s="133">
        <f t="shared" si="57"/>
        <v>0</v>
      </c>
      <c r="D1821" s="143"/>
      <c r="E1821" s="144"/>
      <c r="F1821" s="144"/>
      <c r="G1821" s="144"/>
      <c r="H1821" s="144"/>
      <c r="I1821" s="144"/>
      <c r="J1821" s="144"/>
      <c r="K1821" s="144"/>
      <c r="L1821" s="144"/>
      <c r="M1821" s="144"/>
      <c r="N1821" s="144"/>
      <c r="O1821" s="144"/>
      <c r="P1821" s="144"/>
      <c r="Q1821" s="144"/>
      <c r="R1821" s="145"/>
    </row>
    <row r="1822" spans="1:18">
      <c r="A1822" s="131">
        <f t="shared" si="56"/>
        <v>0</v>
      </c>
      <c r="C1822" s="133">
        <f t="shared" si="57"/>
        <v>0</v>
      </c>
      <c r="D1822" s="143"/>
      <c r="E1822" s="144"/>
      <c r="F1822" s="144"/>
      <c r="G1822" s="144"/>
      <c r="H1822" s="144"/>
      <c r="I1822" s="144"/>
      <c r="J1822" s="144"/>
      <c r="K1822" s="144"/>
      <c r="L1822" s="144"/>
      <c r="M1822" s="144"/>
      <c r="N1822" s="144"/>
      <c r="O1822" s="144"/>
      <c r="P1822" s="144"/>
      <c r="Q1822" s="144"/>
      <c r="R1822" s="145"/>
    </row>
    <row r="1823" spans="1:18">
      <c r="A1823" s="131">
        <f t="shared" si="56"/>
        <v>0</v>
      </c>
      <c r="C1823" s="133">
        <f t="shared" si="57"/>
        <v>0</v>
      </c>
      <c r="D1823" s="143"/>
      <c r="E1823" s="144"/>
      <c r="F1823" s="144"/>
      <c r="G1823" s="144"/>
      <c r="H1823" s="144"/>
      <c r="I1823" s="144"/>
      <c r="J1823" s="144"/>
      <c r="K1823" s="144"/>
      <c r="L1823" s="144"/>
      <c r="M1823" s="144"/>
      <c r="N1823" s="144"/>
      <c r="O1823" s="144"/>
      <c r="P1823" s="144"/>
      <c r="Q1823" s="144"/>
      <c r="R1823" s="145"/>
    </row>
    <row r="1824" spans="1:18">
      <c r="A1824" s="131">
        <f t="shared" si="56"/>
        <v>0</v>
      </c>
      <c r="C1824" s="133">
        <f t="shared" si="57"/>
        <v>0</v>
      </c>
      <c r="D1824" s="143"/>
      <c r="E1824" s="144"/>
      <c r="F1824" s="144"/>
      <c r="G1824" s="144"/>
      <c r="H1824" s="144"/>
      <c r="I1824" s="144"/>
      <c r="J1824" s="144"/>
      <c r="K1824" s="144"/>
      <c r="L1824" s="144"/>
      <c r="M1824" s="144"/>
      <c r="N1824" s="144"/>
      <c r="O1824" s="144"/>
      <c r="P1824" s="144"/>
      <c r="Q1824" s="144"/>
      <c r="R1824" s="145"/>
    </row>
    <row r="1825" spans="1:18">
      <c r="A1825" s="131">
        <f t="shared" si="56"/>
        <v>0</v>
      </c>
      <c r="C1825" s="133">
        <f t="shared" si="57"/>
        <v>0</v>
      </c>
      <c r="D1825" s="143"/>
      <c r="E1825" s="144"/>
      <c r="F1825" s="144"/>
      <c r="G1825" s="144"/>
      <c r="H1825" s="144"/>
      <c r="I1825" s="144"/>
      <c r="J1825" s="144"/>
      <c r="K1825" s="144"/>
      <c r="L1825" s="144"/>
      <c r="M1825" s="144"/>
      <c r="N1825" s="144"/>
      <c r="O1825" s="144"/>
      <c r="P1825" s="144"/>
      <c r="Q1825" s="144"/>
      <c r="R1825" s="145"/>
    </row>
    <row r="1826" spans="1:18">
      <c r="A1826" s="131">
        <f t="shared" si="56"/>
        <v>0</v>
      </c>
      <c r="C1826" s="133">
        <f t="shared" si="57"/>
        <v>0</v>
      </c>
      <c r="D1826" s="143"/>
      <c r="E1826" s="144"/>
      <c r="F1826" s="144"/>
      <c r="G1826" s="144"/>
      <c r="H1826" s="144"/>
      <c r="I1826" s="144"/>
      <c r="J1826" s="144"/>
      <c r="K1826" s="144"/>
      <c r="L1826" s="144"/>
      <c r="M1826" s="144"/>
      <c r="N1826" s="144"/>
      <c r="O1826" s="144"/>
      <c r="P1826" s="144"/>
      <c r="Q1826" s="144"/>
      <c r="R1826" s="145"/>
    </row>
    <row r="1827" spans="1:18">
      <c r="A1827" s="131">
        <f t="shared" si="56"/>
        <v>0</v>
      </c>
      <c r="C1827" s="133">
        <f t="shared" si="57"/>
        <v>0</v>
      </c>
      <c r="D1827" s="143"/>
      <c r="E1827" s="144"/>
      <c r="F1827" s="144"/>
      <c r="G1827" s="144"/>
      <c r="H1827" s="144"/>
      <c r="I1827" s="144"/>
      <c r="J1827" s="144"/>
      <c r="K1827" s="144"/>
      <c r="L1827" s="144"/>
      <c r="M1827" s="144"/>
      <c r="N1827" s="144"/>
      <c r="O1827" s="144"/>
      <c r="P1827" s="144"/>
      <c r="Q1827" s="144"/>
      <c r="R1827" s="145"/>
    </row>
    <row r="1828" spans="1:18">
      <c r="A1828" s="131">
        <f t="shared" si="56"/>
        <v>0</v>
      </c>
      <c r="C1828" s="133">
        <f t="shared" si="57"/>
        <v>0</v>
      </c>
      <c r="D1828" s="143"/>
      <c r="E1828" s="144"/>
      <c r="F1828" s="144"/>
      <c r="G1828" s="144"/>
      <c r="H1828" s="144"/>
      <c r="I1828" s="144"/>
      <c r="J1828" s="144"/>
      <c r="K1828" s="144"/>
      <c r="L1828" s="144"/>
      <c r="M1828" s="144"/>
      <c r="N1828" s="144"/>
      <c r="O1828" s="144"/>
      <c r="P1828" s="144"/>
      <c r="Q1828" s="144"/>
      <c r="R1828" s="145"/>
    </row>
    <row r="1829" spans="1:18">
      <c r="A1829" s="131">
        <f t="shared" si="56"/>
        <v>0</v>
      </c>
      <c r="C1829" s="133">
        <f t="shared" si="57"/>
        <v>0</v>
      </c>
      <c r="D1829" s="143"/>
      <c r="E1829" s="144"/>
      <c r="F1829" s="144"/>
      <c r="G1829" s="144"/>
      <c r="H1829" s="144"/>
      <c r="I1829" s="144"/>
      <c r="J1829" s="144"/>
      <c r="K1829" s="144"/>
      <c r="L1829" s="144"/>
      <c r="M1829" s="144"/>
      <c r="N1829" s="144"/>
      <c r="O1829" s="144"/>
      <c r="P1829" s="144"/>
      <c r="Q1829" s="144"/>
      <c r="R1829" s="145"/>
    </row>
    <row r="1830" spans="1:18">
      <c r="A1830" s="131">
        <f t="shared" si="56"/>
        <v>0</v>
      </c>
      <c r="C1830" s="133">
        <f t="shared" si="57"/>
        <v>0</v>
      </c>
      <c r="D1830" s="143"/>
      <c r="E1830" s="144"/>
      <c r="F1830" s="144"/>
      <c r="G1830" s="144"/>
      <c r="H1830" s="144"/>
      <c r="I1830" s="144"/>
      <c r="J1830" s="144"/>
      <c r="K1830" s="144"/>
      <c r="L1830" s="144"/>
      <c r="M1830" s="144"/>
      <c r="N1830" s="144"/>
      <c r="O1830" s="144"/>
      <c r="P1830" s="144"/>
      <c r="Q1830" s="144"/>
      <c r="R1830" s="145"/>
    </row>
    <row r="1831" spans="1:18">
      <c r="A1831" s="131">
        <f t="shared" si="56"/>
        <v>0</v>
      </c>
      <c r="C1831" s="133">
        <f t="shared" si="57"/>
        <v>0</v>
      </c>
      <c r="D1831" s="143"/>
      <c r="E1831" s="144"/>
      <c r="F1831" s="144"/>
      <c r="G1831" s="144"/>
      <c r="H1831" s="144"/>
      <c r="I1831" s="144"/>
      <c r="J1831" s="144"/>
      <c r="K1831" s="144"/>
      <c r="L1831" s="144"/>
      <c r="M1831" s="144"/>
      <c r="N1831" s="144"/>
      <c r="O1831" s="144"/>
      <c r="P1831" s="144"/>
      <c r="Q1831" s="144"/>
      <c r="R1831" s="145"/>
    </row>
    <row r="1832" spans="1:18">
      <c r="A1832" s="131">
        <f t="shared" si="56"/>
        <v>0</v>
      </c>
      <c r="C1832" s="133">
        <f t="shared" si="57"/>
        <v>0</v>
      </c>
      <c r="D1832" s="143"/>
      <c r="E1832" s="144"/>
      <c r="F1832" s="144"/>
      <c r="G1832" s="144"/>
      <c r="H1832" s="144"/>
      <c r="I1832" s="144"/>
      <c r="J1832" s="144"/>
      <c r="K1832" s="144"/>
      <c r="L1832" s="144"/>
      <c r="M1832" s="144"/>
      <c r="N1832" s="144"/>
      <c r="O1832" s="144"/>
      <c r="P1832" s="144"/>
      <c r="Q1832" s="144"/>
      <c r="R1832" s="145"/>
    </row>
    <row r="1833" spans="1:18">
      <c r="A1833" s="131">
        <f t="shared" si="56"/>
        <v>0</v>
      </c>
      <c r="C1833" s="133">
        <f t="shared" si="57"/>
        <v>0</v>
      </c>
      <c r="D1833" s="143"/>
      <c r="E1833" s="144"/>
      <c r="F1833" s="144"/>
      <c r="G1833" s="144"/>
      <c r="H1833" s="144"/>
      <c r="I1833" s="144"/>
      <c r="J1833" s="144"/>
      <c r="K1833" s="144"/>
      <c r="L1833" s="144"/>
      <c r="M1833" s="144"/>
      <c r="N1833" s="144"/>
      <c r="O1833" s="144"/>
      <c r="P1833" s="144"/>
      <c r="Q1833" s="144"/>
      <c r="R1833" s="145"/>
    </row>
    <row r="1834" spans="1:18">
      <c r="A1834" s="131">
        <f t="shared" si="56"/>
        <v>0</v>
      </c>
      <c r="C1834" s="133">
        <f t="shared" si="57"/>
        <v>0</v>
      </c>
      <c r="D1834" s="143"/>
      <c r="E1834" s="144"/>
      <c r="F1834" s="144"/>
      <c r="G1834" s="144"/>
      <c r="H1834" s="144"/>
      <c r="I1834" s="144"/>
      <c r="J1834" s="144"/>
      <c r="K1834" s="144"/>
      <c r="L1834" s="144"/>
      <c r="M1834" s="144"/>
      <c r="N1834" s="144"/>
      <c r="O1834" s="144"/>
      <c r="P1834" s="144"/>
      <c r="Q1834" s="144"/>
      <c r="R1834" s="145"/>
    </row>
    <row r="1835" spans="1:18">
      <c r="A1835" s="131">
        <f t="shared" si="56"/>
        <v>0</v>
      </c>
      <c r="C1835" s="133">
        <f t="shared" si="57"/>
        <v>0</v>
      </c>
      <c r="D1835" s="143"/>
      <c r="E1835" s="144"/>
      <c r="F1835" s="144"/>
      <c r="G1835" s="144"/>
      <c r="H1835" s="144"/>
      <c r="I1835" s="144"/>
      <c r="J1835" s="144"/>
      <c r="K1835" s="144"/>
      <c r="L1835" s="144"/>
      <c r="M1835" s="144"/>
      <c r="N1835" s="144"/>
      <c r="O1835" s="144"/>
      <c r="P1835" s="144"/>
      <c r="Q1835" s="144"/>
      <c r="R1835" s="145"/>
    </row>
    <row r="1836" spans="1:18">
      <c r="A1836" s="131">
        <f t="shared" si="56"/>
        <v>0</v>
      </c>
      <c r="C1836" s="133">
        <f t="shared" si="57"/>
        <v>0</v>
      </c>
      <c r="D1836" s="143"/>
      <c r="E1836" s="144"/>
      <c r="F1836" s="144"/>
      <c r="G1836" s="144"/>
      <c r="H1836" s="144"/>
      <c r="I1836" s="144"/>
      <c r="J1836" s="144"/>
      <c r="K1836" s="144"/>
      <c r="L1836" s="144"/>
      <c r="M1836" s="144"/>
      <c r="N1836" s="144"/>
      <c r="O1836" s="144"/>
      <c r="P1836" s="144"/>
      <c r="Q1836" s="144"/>
      <c r="R1836" s="145"/>
    </row>
    <row r="1837" spans="1:18">
      <c r="A1837" s="131">
        <f t="shared" si="56"/>
        <v>0</v>
      </c>
      <c r="C1837" s="133">
        <f t="shared" si="57"/>
        <v>0</v>
      </c>
      <c r="D1837" s="143"/>
      <c r="E1837" s="144"/>
      <c r="F1837" s="144"/>
      <c r="G1837" s="144"/>
      <c r="H1837" s="144"/>
      <c r="I1837" s="144"/>
      <c r="J1837" s="144"/>
      <c r="K1837" s="144"/>
      <c r="L1837" s="144"/>
      <c r="M1837" s="144"/>
      <c r="N1837" s="144"/>
      <c r="O1837" s="144"/>
      <c r="P1837" s="144"/>
      <c r="Q1837" s="144"/>
      <c r="R1837" s="145"/>
    </row>
    <row r="1838" spans="1:18">
      <c r="A1838" s="131">
        <f t="shared" si="56"/>
        <v>0</v>
      </c>
      <c r="C1838" s="133">
        <f t="shared" si="57"/>
        <v>0</v>
      </c>
      <c r="D1838" s="143"/>
      <c r="E1838" s="144"/>
      <c r="F1838" s="144"/>
      <c r="G1838" s="144"/>
      <c r="H1838" s="144"/>
      <c r="I1838" s="144"/>
      <c r="J1838" s="144"/>
      <c r="K1838" s="144"/>
      <c r="L1838" s="144"/>
      <c r="M1838" s="144"/>
      <c r="N1838" s="144"/>
      <c r="O1838" s="144"/>
      <c r="P1838" s="144"/>
      <c r="Q1838" s="144"/>
      <c r="R1838" s="145"/>
    </row>
    <row r="1839" spans="1:18">
      <c r="A1839" s="131">
        <f t="shared" si="56"/>
        <v>0</v>
      </c>
      <c r="C1839" s="133">
        <f t="shared" si="57"/>
        <v>0</v>
      </c>
      <c r="D1839" s="143"/>
      <c r="E1839" s="144"/>
      <c r="F1839" s="144"/>
      <c r="G1839" s="144"/>
      <c r="H1839" s="144"/>
      <c r="I1839" s="144"/>
      <c r="J1839" s="144"/>
      <c r="K1839" s="144"/>
      <c r="L1839" s="144"/>
      <c r="M1839" s="144"/>
      <c r="N1839" s="144"/>
      <c r="O1839" s="144"/>
      <c r="P1839" s="144"/>
      <c r="Q1839" s="144"/>
      <c r="R1839" s="145"/>
    </row>
    <row r="1840" spans="1:18">
      <c r="A1840" s="131">
        <f t="shared" si="56"/>
        <v>0</v>
      </c>
      <c r="C1840" s="133">
        <f t="shared" si="57"/>
        <v>0</v>
      </c>
      <c r="D1840" s="143"/>
      <c r="E1840" s="144"/>
      <c r="F1840" s="144"/>
      <c r="G1840" s="144"/>
      <c r="H1840" s="144"/>
      <c r="I1840" s="144"/>
      <c r="J1840" s="144"/>
      <c r="K1840" s="144"/>
      <c r="L1840" s="144"/>
      <c r="M1840" s="144"/>
      <c r="N1840" s="144"/>
      <c r="O1840" s="144"/>
      <c r="P1840" s="144"/>
      <c r="Q1840" s="144"/>
      <c r="R1840" s="145"/>
    </row>
    <row r="1841" spans="1:18">
      <c r="A1841" s="131">
        <f t="shared" si="56"/>
        <v>0</v>
      </c>
      <c r="C1841" s="133">
        <f t="shared" si="57"/>
        <v>0</v>
      </c>
      <c r="D1841" s="143"/>
      <c r="E1841" s="144"/>
      <c r="F1841" s="144"/>
      <c r="G1841" s="144"/>
      <c r="H1841" s="144"/>
      <c r="I1841" s="144"/>
      <c r="J1841" s="144"/>
      <c r="K1841" s="144"/>
      <c r="L1841" s="144"/>
      <c r="M1841" s="144"/>
      <c r="N1841" s="144"/>
      <c r="O1841" s="144"/>
      <c r="P1841" s="144"/>
      <c r="Q1841" s="144"/>
      <c r="R1841" s="145"/>
    </row>
    <row r="1842" spans="1:18">
      <c r="A1842" s="131">
        <f t="shared" si="56"/>
        <v>0</v>
      </c>
      <c r="C1842" s="133">
        <f t="shared" si="57"/>
        <v>0</v>
      </c>
      <c r="D1842" s="143"/>
      <c r="E1842" s="144"/>
      <c r="F1842" s="144"/>
      <c r="G1842" s="144"/>
      <c r="H1842" s="144"/>
      <c r="I1842" s="144"/>
      <c r="J1842" s="144"/>
      <c r="K1842" s="144"/>
      <c r="L1842" s="144"/>
      <c r="M1842" s="144"/>
      <c r="N1842" s="144"/>
      <c r="O1842" s="144"/>
      <c r="P1842" s="144"/>
      <c r="Q1842" s="144"/>
      <c r="R1842" s="145"/>
    </row>
    <row r="1843" spans="1:18">
      <c r="A1843" s="131">
        <f t="shared" si="56"/>
        <v>0</v>
      </c>
      <c r="C1843" s="133">
        <f t="shared" si="57"/>
        <v>0</v>
      </c>
      <c r="D1843" s="143"/>
      <c r="E1843" s="144"/>
      <c r="F1843" s="144"/>
      <c r="G1843" s="144"/>
      <c r="H1843" s="144"/>
      <c r="I1843" s="144"/>
      <c r="J1843" s="144"/>
      <c r="K1843" s="144"/>
      <c r="L1843" s="144"/>
      <c r="M1843" s="144"/>
      <c r="N1843" s="144"/>
      <c r="O1843" s="144"/>
      <c r="P1843" s="144"/>
      <c r="Q1843" s="144"/>
      <c r="R1843" s="145"/>
    </row>
    <row r="1844" spans="1:18">
      <c r="A1844" s="131">
        <f t="shared" si="56"/>
        <v>0</v>
      </c>
      <c r="C1844" s="133">
        <f t="shared" si="57"/>
        <v>0</v>
      </c>
      <c r="D1844" s="143"/>
      <c r="E1844" s="144"/>
      <c r="F1844" s="144"/>
      <c r="G1844" s="144"/>
      <c r="H1844" s="144"/>
      <c r="I1844" s="144"/>
      <c r="J1844" s="144"/>
      <c r="K1844" s="144"/>
      <c r="L1844" s="144"/>
      <c r="M1844" s="144"/>
      <c r="N1844" s="144"/>
      <c r="O1844" s="144"/>
      <c r="P1844" s="144"/>
      <c r="Q1844" s="144"/>
      <c r="R1844" s="145"/>
    </row>
    <row r="1845" spans="1:18">
      <c r="A1845" s="131">
        <f t="shared" si="56"/>
        <v>0</v>
      </c>
      <c r="C1845" s="133">
        <f t="shared" si="57"/>
        <v>0</v>
      </c>
      <c r="D1845" s="143"/>
      <c r="E1845" s="144"/>
      <c r="F1845" s="144"/>
      <c r="G1845" s="144"/>
      <c r="H1845" s="144"/>
      <c r="I1845" s="144"/>
      <c r="J1845" s="144"/>
      <c r="K1845" s="144"/>
      <c r="L1845" s="144"/>
      <c r="M1845" s="144"/>
      <c r="N1845" s="144"/>
      <c r="O1845" s="144"/>
      <c r="P1845" s="144"/>
      <c r="Q1845" s="144"/>
      <c r="R1845" s="145"/>
    </row>
    <row r="1846" spans="1:18">
      <c r="A1846" s="131">
        <f t="shared" si="56"/>
        <v>0</v>
      </c>
      <c r="C1846" s="133">
        <f t="shared" si="57"/>
        <v>0</v>
      </c>
      <c r="D1846" s="143"/>
      <c r="E1846" s="144"/>
      <c r="F1846" s="144"/>
      <c r="G1846" s="144"/>
      <c r="H1846" s="144"/>
      <c r="I1846" s="144"/>
      <c r="J1846" s="144"/>
      <c r="K1846" s="144"/>
      <c r="L1846" s="144"/>
      <c r="M1846" s="144"/>
      <c r="N1846" s="144"/>
      <c r="O1846" s="144"/>
      <c r="P1846" s="144"/>
      <c r="Q1846" s="144"/>
      <c r="R1846" s="145"/>
    </row>
    <row r="1847" spans="1:18">
      <c r="A1847" s="131">
        <f t="shared" si="56"/>
        <v>0</v>
      </c>
      <c r="C1847" s="133">
        <f t="shared" si="57"/>
        <v>0</v>
      </c>
      <c r="D1847" s="143"/>
      <c r="E1847" s="144"/>
      <c r="F1847" s="144"/>
      <c r="G1847" s="144"/>
      <c r="H1847" s="144"/>
      <c r="I1847" s="144"/>
      <c r="J1847" s="144"/>
      <c r="K1847" s="144"/>
      <c r="L1847" s="144"/>
      <c r="M1847" s="144"/>
      <c r="N1847" s="144"/>
      <c r="O1847" s="144"/>
      <c r="P1847" s="144"/>
      <c r="Q1847" s="144"/>
      <c r="R1847" s="145"/>
    </row>
    <row r="1848" spans="1:18">
      <c r="A1848" s="131">
        <f t="shared" si="56"/>
        <v>0</v>
      </c>
      <c r="C1848" s="133">
        <f t="shared" si="57"/>
        <v>0</v>
      </c>
      <c r="D1848" s="143"/>
      <c r="E1848" s="144"/>
      <c r="F1848" s="144"/>
      <c r="G1848" s="144"/>
      <c r="H1848" s="144"/>
      <c r="I1848" s="144"/>
      <c r="J1848" s="144"/>
      <c r="K1848" s="144"/>
      <c r="L1848" s="144"/>
      <c r="M1848" s="144"/>
      <c r="N1848" s="144"/>
      <c r="O1848" s="144"/>
      <c r="P1848" s="144"/>
      <c r="Q1848" s="144"/>
      <c r="R1848" s="145"/>
    </row>
    <row r="1849" spans="1:18">
      <c r="A1849" s="131">
        <f t="shared" si="56"/>
        <v>0</v>
      </c>
      <c r="C1849" s="133">
        <f t="shared" si="57"/>
        <v>0</v>
      </c>
      <c r="D1849" s="143"/>
      <c r="E1849" s="144"/>
      <c r="F1849" s="144"/>
      <c r="G1849" s="144"/>
      <c r="H1849" s="144"/>
      <c r="I1849" s="144"/>
      <c r="J1849" s="144"/>
      <c r="K1849" s="144"/>
      <c r="L1849" s="144"/>
      <c r="M1849" s="144"/>
      <c r="N1849" s="144"/>
      <c r="O1849" s="144"/>
      <c r="P1849" s="144"/>
      <c r="Q1849" s="144"/>
      <c r="R1849" s="145"/>
    </row>
    <row r="1850" spans="1:18">
      <c r="A1850" s="131">
        <f t="shared" si="56"/>
        <v>0</v>
      </c>
      <c r="C1850" s="133">
        <f t="shared" si="57"/>
        <v>0</v>
      </c>
      <c r="D1850" s="143"/>
      <c r="E1850" s="144"/>
      <c r="F1850" s="144"/>
      <c r="G1850" s="144"/>
      <c r="H1850" s="144"/>
      <c r="I1850" s="144"/>
      <c r="J1850" s="144"/>
      <c r="K1850" s="144"/>
      <c r="L1850" s="144"/>
      <c r="M1850" s="144"/>
      <c r="N1850" s="144"/>
      <c r="O1850" s="144"/>
      <c r="P1850" s="144"/>
      <c r="Q1850" s="144"/>
      <c r="R1850" s="145"/>
    </row>
    <row r="1851" spans="1:18">
      <c r="A1851" s="131">
        <f t="shared" si="56"/>
        <v>0</v>
      </c>
      <c r="C1851" s="133">
        <f t="shared" si="57"/>
        <v>0</v>
      </c>
      <c r="D1851" s="143"/>
      <c r="E1851" s="144"/>
      <c r="F1851" s="144"/>
      <c r="G1851" s="144"/>
      <c r="H1851" s="144"/>
      <c r="I1851" s="144"/>
      <c r="J1851" s="144"/>
      <c r="K1851" s="144"/>
      <c r="L1851" s="144"/>
      <c r="M1851" s="144"/>
      <c r="N1851" s="144"/>
      <c r="O1851" s="144"/>
      <c r="P1851" s="144"/>
      <c r="Q1851" s="144"/>
      <c r="R1851" s="145"/>
    </row>
    <row r="1852" spans="1:18">
      <c r="A1852" s="131">
        <f t="shared" si="56"/>
        <v>0</v>
      </c>
      <c r="C1852" s="133">
        <f t="shared" si="57"/>
        <v>0</v>
      </c>
      <c r="D1852" s="143"/>
      <c r="E1852" s="144"/>
      <c r="F1852" s="144"/>
      <c r="G1852" s="144"/>
      <c r="H1852" s="144"/>
      <c r="I1852" s="144"/>
      <c r="J1852" s="144"/>
      <c r="K1852" s="144"/>
      <c r="L1852" s="144"/>
      <c r="M1852" s="144"/>
      <c r="N1852" s="144"/>
      <c r="O1852" s="144"/>
      <c r="P1852" s="144"/>
      <c r="Q1852" s="144"/>
      <c r="R1852" s="145"/>
    </row>
    <row r="1853" spans="1:18">
      <c r="A1853" s="131">
        <f t="shared" si="56"/>
        <v>0</v>
      </c>
      <c r="C1853" s="133">
        <f t="shared" si="57"/>
        <v>0</v>
      </c>
      <c r="D1853" s="143"/>
      <c r="E1853" s="144"/>
      <c r="F1853" s="144"/>
      <c r="G1853" s="144"/>
      <c r="H1853" s="144"/>
      <c r="I1853" s="144"/>
      <c r="J1853" s="144"/>
      <c r="K1853" s="144"/>
      <c r="L1853" s="144"/>
      <c r="M1853" s="144"/>
      <c r="N1853" s="144"/>
      <c r="O1853" s="144"/>
      <c r="P1853" s="144"/>
      <c r="Q1853" s="144"/>
      <c r="R1853" s="145"/>
    </row>
    <row r="1854" spans="1:18">
      <c r="A1854" s="131">
        <f t="shared" si="56"/>
        <v>0</v>
      </c>
      <c r="C1854" s="133">
        <f t="shared" si="57"/>
        <v>0</v>
      </c>
      <c r="D1854" s="143"/>
      <c r="E1854" s="144"/>
      <c r="F1854" s="144"/>
      <c r="G1854" s="144"/>
      <c r="H1854" s="144"/>
      <c r="I1854" s="144"/>
      <c r="J1854" s="144"/>
      <c r="K1854" s="144"/>
      <c r="L1854" s="144"/>
      <c r="M1854" s="144"/>
      <c r="N1854" s="144"/>
      <c r="O1854" s="144"/>
      <c r="P1854" s="144"/>
      <c r="Q1854" s="144"/>
      <c r="R1854" s="145"/>
    </row>
    <row r="1855" spans="1:18">
      <c r="A1855" s="131">
        <f t="shared" si="56"/>
        <v>0</v>
      </c>
      <c r="C1855" s="133">
        <f t="shared" si="57"/>
        <v>0</v>
      </c>
      <c r="D1855" s="143"/>
      <c r="E1855" s="144"/>
      <c r="F1855" s="144"/>
      <c r="G1855" s="144"/>
      <c r="H1855" s="144"/>
      <c r="I1855" s="144"/>
      <c r="J1855" s="144"/>
      <c r="K1855" s="144"/>
      <c r="L1855" s="144"/>
      <c r="M1855" s="144"/>
      <c r="N1855" s="144"/>
      <c r="O1855" s="144"/>
      <c r="P1855" s="144"/>
      <c r="Q1855" s="144"/>
      <c r="R1855" s="145"/>
    </row>
    <row r="1856" spans="1:18">
      <c r="A1856" s="131">
        <f t="shared" si="56"/>
        <v>0</v>
      </c>
      <c r="C1856" s="133">
        <f t="shared" si="57"/>
        <v>0</v>
      </c>
      <c r="D1856" s="143"/>
      <c r="E1856" s="144"/>
      <c r="F1856" s="144"/>
      <c r="G1856" s="144"/>
      <c r="H1856" s="144"/>
      <c r="I1856" s="144"/>
      <c r="J1856" s="144"/>
      <c r="K1856" s="144"/>
      <c r="L1856" s="144"/>
      <c r="M1856" s="144"/>
      <c r="N1856" s="144"/>
      <c r="O1856" s="144"/>
      <c r="P1856" s="144"/>
      <c r="Q1856" s="144"/>
      <c r="R1856" s="145"/>
    </row>
    <row r="1857" spans="1:18">
      <c r="A1857" s="131">
        <f t="shared" si="56"/>
        <v>0</v>
      </c>
      <c r="C1857" s="133">
        <f t="shared" si="57"/>
        <v>0</v>
      </c>
      <c r="D1857" s="143"/>
      <c r="E1857" s="144"/>
      <c r="F1857" s="144"/>
      <c r="G1857" s="144"/>
      <c r="H1857" s="144"/>
      <c r="I1857" s="144"/>
      <c r="J1857" s="144"/>
      <c r="K1857" s="144"/>
      <c r="L1857" s="144"/>
      <c r="M1857" s="144"/>
      <c r="N1857" s="144"/>
      <c r="O1857" s="144"/>
      <c r="P1857" s="144"/>
      <c r="Q1857" s="144"/>
      <c r="R1857" s="145"/>
    </row>
    <row r="1858" spans="1:18">
      <c r="A1858" s="131">
        <f t="shared" si="56"/>
        <v>0</v>
      </c>
      <c r="C1858" s="133">
        <f t="shared" si="57"/>
        <v>0</v>
      </c>
      <c r="D1858" s="143"/>
      <c r="E1858" s="144"/>
      <c r="F1858" s="144"/>
      <c r="G1858" s="144"/>
      <c r="H1858" s="144"/>
      <c r="I1858" s="144"/>
      <c r="J1858" s="144"/>
      <c r="K1858" s="144"/>
      <c r="L1858" s="144"/>
      <c r="M1858" s="144"/>
      <c r="N1858" s="144"/>
      <c r="O1858" s="144"/>
      <c r="P1858" s="144"/>
      <c r="Q1858" s="144"/>
      <c r="R1858" s="145"/>
    </row>
    <row r="1859" spans="1:18">
      <c r="A1859" s="131">
        <f t="shared" si="56"/>
        <v>0</v>
      </c>
      <c r="C1859" s="133">
        <f t="shared" si="57"/>
        <v>0</v>
      </c>
      <c r="D1859" s="143"/>
      <c r="E1859" s="144"/>
      <c r="F1859" s="144"/>
      <c r="G1859" s="144"/>
      <c r="H1859" s="144"/>
      <c r="I1859" s="144"/>
      <c r="J1859" s="144"/>
      <c r="K1859" s="144"/>
      <c r="L1859" s="144"/>
      <c r="M1859" s="144"/>
      <c r="N1859" s="144"/>
      <c r="O1859" s="144"/>
      <c r="P1859" s="144"/>
      <c r="Q1859" s="144"/>
      <c r="R1859" s="145"/>
    </row>
    <row r="1860" spans="1:18">
      <c r="A1860" s="131">
        <f t="shared" ref="A1860:A1923" si="58">F1860</f>
        <v>0</v>
      </c>
      <c r="C1860" s="133">
        <f t="shared" ref="C1860:C1923" si="59">D1860</f>
        <v>0</v>
      </c>
      <c r="D1860" s="143"/>
      <c r="E1860" s="144"/>
      <c r="F1860" s="144"/>
      <c r="G1860" s="144"/>
      <c r="H1860" s="144"/>
      <c r="I1860" s="144"/>
      <c r="J1860" s="144"/>
      <c r="K1860" s="144"/>
      <c r="L1860" s="144"/>
      <c r="M1860" s="144"/>
      <c r="N1860" s="144"/>
      <c r="O1860" s="144"/>
      <c r="P1860" s="144"/>
      <c r="Q1860" s="144"/>
      <c r="R1860" s="145"/>
    </row>
    <row r="1861" spans="1:18">
      <c r="A1861" s="131">
        <f t="shared" si="58"/>
        <v>0</v>
      </c>
      <c r="C1861" s="133">
        <f t="shared" si="59"/>
        <v>0</v>
      </c>
      <c r="D1861" s="143"/>
      <c r="E1861" s="144"/>
      <c r="F1861" s="144"/>
      <c r="G1861" s="144"/>
      <c r="H1861" s="144"/>
      <c r="I1861" s="144"/>
      <c r="J1861" s="144"/>
      <c r="K1861" s="144"/>
      <c r="L1861" s="144"/>
      <c r="M1861" s="144"/>
      <c r="N1861" s="144"/>
      <c r="O1861" s="144"/>
      <c r="P1861" s="144"/>
      <c r="Q1861" s="144"/>
      <c r="R1861" s="145"/>
    </row>
    <row r="1862" spans="1:18">
      <c r="A1862" s="131">
        <f t="shared" si="58"/>
        <v>0</v>
      </c>
      <c r="C1862" s="133">
        <f t="shared" si="59"/>
        <v>0</v>
      </c>
      <c r="D1862" s="143"/>
      <c r="E1862" s="144"/>
      <c r="F1862" s="144"/>
      <c r="G1862" s="144"/>
      <c r="H1862" s="144"/>
      <c r="I1862" s="144"/>
      <c r="J1862" s="144"/>
      <c r="K1862" s="144"/>
      <c r="L1862" s="144"/>
      <c r="M1862" s="144"/>
      <c r="N1862" s="144"/>
      <c r="O1862" s="144"/>
      <c r="P1862" s="144"/>
      <c r="Q1862" s="144"/>
      <c r="R1862" s="145"/>
    </row>
    <row r="1863" spans="1:18">
      <c r="A1863" s="131">
        <f t="shared" si="58"/>
        <v>0</v>
      </c>
      <c r="C1863" s="133">
        <f t="shared" si="59"/>
        <v>0</v>
      </c>
      <c r="D1863" s="143"/>
      <c r="E1863" s="144"/>
      <c r="F1863" s="144"/>
      <c r="G1863" s="144"/>
      <c r="H1863" s="144"/>
      <c r="I1863" s="144"/>
      <c r="J1863" s="144"/>
      <c r="K1863" s="144"/>
      <c r="L1863" s="144"/>
      <c r="M1863" s="144"/>
      <c r="N1863" s="144"/>
      <c r="O1863" s="144"/>
      <c r="P1863" s="144"/>
      <c r="Q1863" s="144"/>
      <c r="R1863" s="145"/>
    </row>
    <row r="1864" spans="1:18">
      <c r="A1864" s="131">
        <f t="shared" si="58"/>
        <v>0</v>
      </c>
      <c r="C1864" s="133">
        <f t="shared" si="59"/>
        <v>0</v>
      </c>
      <c r="D1864" s="143"/>
      <c r="E1864" s="144"/>
      <c r="F1864" s="144"/>
      <c r="G1864" s="144"/>
      <c r="H1864" s="144"/>
      <c r="I1864" s="144"/>
      <c r="J1864" s="144"/>
      <c r="K1864" s="144"/>
      <c r="L1864" s="144"/>
      <c r="M1864" s="144"/>
      <c r="N1864" s="144"/>
      <c r="O1864" s="144"/>
      <c r="P1864" s="144"/>
      <c r="Q1864" s="144"/>
      <c r="R1864" s="145"/>
    </row>
    <row r="1865" spans="1:18">
      <c r="A1865" s="131">
        <f t="shared" si="58"/>
        <v>0</v>
      </c>
      <c r="C1865" s="133">
        <f t="shared" si="59"/>
        <v>0</v>
      </c>
      <c r="D1865" s="143"/>
      <c r="E1865" s="144"/>
      <c r="F1865" s="144"/>
      <c r="G1865" s="144"/>
      <c r="H1865" s="144"/>
      <c r="I1865" s="144"/>
      <c r="J1865" s="144"/>
      <c r="K1865" s="144"/>
      <c r="L1865" s="144"/>
      <c r="M1865" s="144"/>
      <c r="N1865" s="144"/>
      <c r="O1865" s="144"/>
      <c r="P1865" s="144"/>
      <c r="Q1865" s="144"/>
      <c r="R1865" s="145"/>
    </row>
    <row r="1866" spans="1:18">
      <c r="A1866" s="131">
        <f t="shared" si="58"/>
        <v>0</v>
      </c>
      <c r="C1866" s="133">
        <f t="shared" si="59"/>
        <v>0</v>
      </c>
      <c r="D1866" s="143"/>
      <c r="E1866" s="144"/>
      <c r="F1866" s="144"/>
      <c r="G1866" s="144"/>
      <c r="H1866" s="144"/>
      <c r="I1866" s="144"/>
      <c r="J1866" s="144"/>
      <c r="K1866" s="144"/>
      <c r="L1866" s="144"/>
      <c r="M1866" s="144"/>
      <c r="N1866" s="144"/>
      <c r="O1866" s="144"/>
      <c r="P1866" s="144"/>
      <c r="Q1866" s="144"/>
      <c r="R1866" s="145"/>
    </row>
    <row r="1867" spans="1:18">
      <c r="A1867" s="131">
        <f t="shared" si="58"/>
        <v>0</v>
      </c>
      <c r="C1867" s="133">
        <f t="shared" si="59"/>
        <v>0</v>
      </c>
      <c r="D1867" s="143"/>
      <c r="E1867" s="144"/>
      <c r="F1867" s="144"/>
      <c r="G1867" s="144"/>
      <c r="H1867" s="144"/>
      <c r="I1867" s="144"/>
      <c r="J1867" s="144"/>
      <c r="K1867" s="144"/>
      <c r="L1867" s="144"/>
      <c r="M1867" s="144"/>
      <c r="N1867" s="144"/>
      <c r="O1867" s="144"/>
      <c r="P1867" s="144"/>
      <c r="Q1867" s="144"/>
      <c r="R1867" s="145"/>
    </row>
    <row r="1868" spans="1:18">
      <c r="A1868" s="131">
        <f t="shared" si="58"/>
        <v>0</v>
      </c>
      <c r="C1868" s="133">
        <f t="shared" si="59"/>
        <v>0</v>
      </c>
      <c r="D1868" s="143"/>
      <c r="E1868" s="144"/>
      <c r="F1868" s="144"/>
      <c r="G1868" s="144"/>
      <c r="H1868" s="144"/>
      <c r="I1868" s="144"/>
      <c r="J1868" s="144"/>
      <c r="K1868" s="144"/>
      <c r="L1868" s="144"/>
      <c r="M1868" s="144"/>
      <c r="N1868" s="144"/>
      <c r="O1868" s="144"/>
      <c r="P1868" s="144"/>
      <c r="Q1868" s="144"/>
      <c r="R1868" s="145"/>
    </row>
    <row r="1869" spans="1:18">
      <c r="A1869" s="131">
        <f t="shared" si="58"/>
        <v>0</v>
      </c>
      <c r="C1869" s="133">
        <f t="shared" si="59"/>
        <v>0</v>
      </c>
      <c r="D1869" s="143"/>
      <c r="E1869" s="144"/>
      <c r="F1869" s="144"/>
      <c r="G1869" s="144"/>
      <c r="H1869" s="144"/>
      <c r="I1869" s="144"/>
      <c r="J1869" s="144"/>
      <c r="K1869" s="144"/>
      <c r="L1869" s="144"/>
      <c r="M1869" s="144"/>
      <c r="N1869" s="144"/>
      <c r="O1869" s="144"/>
      <c r="P1869" s="144"/>
      <c r="Q1869" s="144"/>
      <c r="R1869" s="145"/>
    </row>
    <row r="1870" spans="1:18">
      <c r="A1870" s="131">
        <f t="shared" si="58"/>
        <v>0</v>
      </c>
      <c r="C1870" s="133">
        <f t="shared" si="59"/>
        <v>0</v>
      </c>
      <c r="D1870" s="143"/>
      <c r="E1870" s="144"/>
      <c r="F1870" s="144"/>
      <c r="G1870" s="144"/>
      <c r="H1870" s="144"/>
      <c r="I1870" s="144"/>
      <c r="J1870" s="144"/>
      <c r="K1870" s="144"/>
      <c r="L1870" s="144"/>
      <c r="M1870" s="144"/>
      <c r="N1870" s="144"/>
      <c r="O1870" s="144"/>
      <c r="P1870" s="144"/>
      <c r="Q1870" s="144"/>
      <c r="R1870" s="145"/>
    </row>
    <row r="1871" spans="1:18">
      <c r="A1871" s="131">
        <f t="shared" si="58"/>
        <v>0</v>
      </c>
      <c r="C1871" s="133">
        <f t="shared" si="59"/>
        <v>0</v>
      </c>
      <c r="D1871" s="143"/>
      <c r="E1871" s="144"/>
      <c r="F1871" s="144"/>
      <c r="G1871" s="144"/>
      <c r="H1871" s="144"/>
      <c r="I1871" s="144"/>
      <c r="J1871" s="144"/>
      <c r="K1871" s="144"/>
      <c r="L1871" s="144"/>
      <c r="M1871" s="144"/>
      <c r="N1871" s="144"/>
      <c r="O1871" s="144"/>
      <c r="P1871" s="144"/>
      <c r="Q1871" s="144"/>
      <c r="R1871" s="145"/>
    </row>
    <row r="1872" spans="1:18">
      <c r="A1872" s="131">
        <f t="shared" si="58"/>
        <v>0</v>
      </c>
      <c r="C1872" s="133">
        <f t="shared" si="59"/>
        <v>0</v>
      </c>
      <c r="D1872" s="143"/>
      <c r="E1872" s="144"/>
      <c r="F1872" s="144"/>
      <c r="G1872" s="144"/>
      <c r="H1872" s="144"/>
      <c r="I1872" s="144"/>
      <c r="J1872" s="144"/>
      <c r="K1872" s="144"/>
      <c r="L1872" s="144"/>
      <c r="M1872" s="144"/>
      <c r="N1872" s="144"/>
      <c r="O1872" s="144"/>
      <c r="P1872" s="144"/>
      <c r="Q1872" s="144"/>
      <c r="R1872" s="145"/>
    </row>
    <row r="1873" spans="1:18">
      <c r="A1873" s="131">
        <f t="shared" si="58"/>
        <v>0</v>
      </c>
      <c r="C1873" s="133">
        <f t="shared" si="59"/>
        <v>0</v>
      </c>
      <c r="D1873" s="143"/>
      <c r="E1873" s="144"/>
      <c r="F1873" s="144"/>
      <c r="G1873" s="144"/>
      <c r="H1873" s="144"/>
      <c r="I1873" s="144"/>
      <c r="J1873" s="144"/>
      <c r="K1873" s="144"/>
      <c r="L1873" s="144"/>
      <c r="M1873" s="144"/>
      <c r="N1873" s="144"/>
      <c r="O1873" s="144"/>
      <c r="P1873" s="144"/>
      <c r="Q1873" s="144"/>
      <c r="R1873" s="145"/>
    </row>
    <row r="1874" spans="1:18">
      <c r="A1874" s="131">
        <f t="shared" si="58"/>
        <v>0</v>
      </c>
      <c r="C1874" s="133">
        <f t="shared" si="59"/>
        <v>0</v>
      </c>
      <c r="D1874" s="143"/>
      <c r="E1874" s="144"/>
      <c r="F1874" s="144"/>
      <c r="G1874" s="144"/>
      <c r="H1874" s="144"/>
      <c r="I1874" s="144"/>
      <c r="J1874" s="144"/>
      <c r="K1874" s="144"/>
      <c r="L1874" s="144"/>
      <c r="M1874" s="144"/>
      <c r="N1874" s="144"/>
      <c r="O1874" s="144"/>
      <c r="P1874" s="144"/>
      <c r="Q1874" s="144"/>
      <c r="R1874" s="145"/>
    </row>
    <row r="1875" spans="1:18">
      <c r="A1875" s="131">
        <f t="shared" si="58"/>
        <v>0</v>
      </c>
      <c r="C1875" s="133">
        <f t="shared" si="59"/>
        <v>0</v>
      </c>
      <c r="D1875" s="143"/>
      <c r="E1875" s="144"/>
      <c r="F1875" s="144"/>
      <c r="G1875" s="144"/>
      <c r="H1875" s="144"/>
      <c r="I1875" s="144"/>
      <c r="J1875" s="144"/>
      <c r="K1875" s="144"/>
      <c r="L1875" s="144"/>
      <c r="M1875" s="144"/>
      <c r="N1875" s="144"/>
      <c r="O1875" s="144"/>
      <c r="P1875" s="144"/>
      <c r="Q1875" s="144"/>
      <c r="R1875" s="145"/>
    </row>
    <row r="1876" spans="1:18">
      <c r="A1876" s="131">
        <f t="shared" si="58"/>
        <v>0</v>
      </c>
      <c r="C1876" s="133">
        <f t="shared" si="59"/>
        <v>0</v>
      </c>
      <c r="D1876" s="143"/>
      <c r="E1876" s="144"/>
      <c r="F1876" s="144"/>
      <c r="G1876" s="144"/>
      <c r="H1876" s="144"/>
      <c r="I1876" s="144"/>
      <c r="J1876" s="144"/>
      <c r="K1876" s="144"/>
      <c r="L1876" s="144"/>
      <c r="M1876" s="144"/>
      <c r="N1876" s="144"/>
      <c r="O1876" s="144"/>
      <c r="P1876" s="144"/>
      <c r="Q1876" s="144"/>
      <c r="R1876" s="145"/>
    </row>
    <row r="1877" spans="1:18">
      <c r="A1877" s="131">
        <f t="shared" si="58"/>
        <v>0</v>
      </c>
      <c r="C1877" s="133">
        <f t="shared" si="59"/>
        <v>0</v>
      </c>
      <c r="D1877" s="143"/>
      <c r="E1877" s="144"/>
      <c r="F1877" s="144"/>
      <c r="G1877" s="144"/>
      <c r="H1877" s="144"/>
      <c r="I1877" s="144"/>
      <c r="J1877" s="144"/>
      <c r="K1877" s="144"/>
      <c r="L1877" s="144"/>
      <c r="M1877" s="144"/>
      <c r="N1877" s="144"/>
      <c r="O1877" s="144"/>
      <c r="P1877" s="144"/>
      <c r="Q1877" s="144"/>
      <c r="R1877" s="145"/>
    </row>
    <row r="1878" spans="1:18">
      <c r="A1878" s="131">
        <f t="shared" si="58"/>
        <v>0</v>
      </c>
      <c r="C1878" s="133">
        <f t="shared" si="59"/>
        <v>0</v>
      </c>
      <c r="D1878" s="143"/>
      <c r="E1878" s="144"/>
      <c r="F1878" s="144"/>
      <c r="G1878" s="144"/>
      <c r="H1878" s="144"/>
      <c r="I1878" s="144"/>
      <c r="J1878" s="144"/>
      <c r="K1878" s="144"/>
      <c r="L1878" s="144"/>
      <c r="M1878" s="144"/>
      <c r="N1878" s="144"/>
      <c r="O1878" s="144"/>
      <c r="P1878" s="144"/>
      <c r="Q1878" s="144"/>
      <c r="R1878" s="145"/>
    </row>
    <row r="1879" spans="1:18">
      <c r="A1879" s="131">
        <f t="shared" si="58"/>
        <v>0</v>
      </c>
      <c r="C1879" s="133">
        <f t="shared" si="59"/>
        <v>0</v>
      </c>
      <c r="D1879" s="143"/>
      <c r="E1879" s="144"/>
      <c r="F1879" s="144"/>
      <c r="G1879" s="144"/>
      <c r="H1879" s="144"/>
      <c r="I1879" s="144"/>
      <c r="J1879" s="144"/>
      <c r="K1879" s="144"/>
      <c r="L1879" s="144"/>
      <c r="M1879" s="144"/>
      <c r="N1879" s="144"/>
      <c r="O1879" s="144"/>
      <c r="P1879" s="144"/>
      <c r="Q1879" s="144"/>
      <c r="R1879" s="145"/>
    </row>
    <row r="1880" spans="1:18">
      <c r="A1880" s="131">
        <f t="shared" si="58"/>
        <v>0</v>
      </c>
      <c r="C1880" s="133">
        <f t="shared" si="59"/>
        <v>0</v>
      </c>
      <c r="D1880" s="143"/>
      <c r="E1880" s="144"/>
      <c r="F1880" s="144"/>
      <c r="G1880" s="144"/>
      <c r="H1880" s="144"/>
      <c r="I1880" s="144"/>
      <c r="J1880" s="144"/>
      <c r="K1880" s="144"/>
      <c r="L1880" s="144"/>
      <c r="M1880" s="144"/>
      <c r="N1880" s="144"/>
      <c r="O1880" s="144"/>
      <c r="P1880" s="144"/>
      <c r="Q1880" s="144"/>
      <c r="R1880" s="145"/>
    </row>
    <row r="1881" spans="1:18">
      <c r="A1881" s="131">
        <f t="shared" si="58"/>
        <v>0</v>
      </c>
      <c r="C1881" s="133">
        <f t="shared" si="59"/>
        <v>0</v>
      </c>
      <c r="D1881" s="143"/>
      <c r="E1881" s="144"/>
      <c r="F1881" s="144"/>
      <c r="G1881" s="144"/>
      <c r="H1881" s="144"/>
      <c r="I1881" s="144"/>
      <c r="J1881" s="144"/>
      <c r="K1881" s="144"/>
      <c r="L1881" s="144"/>
      <c r="M1881" s="144"/>
      <c r="N1881" s="144"/>
      <c r="O1881" s="144"/>
      <c r="P1881" s="144"/>
      <c r="Q1881" s="144"/>
      <c r="R1881" s="145"/>
    </row>
    <row r="1882" spans="1:18">
      <c r="A1882" s="131">
        <f t="shared" si="58"/>
        <v>0</v>
      </c>
      <c r="C1882" s="133">
        <f t="shared" si="59"/>
        <v>0</v>
      </c>
      <c r="D1882" s="143"/>
      <c r="E1882" s="144"/>
      <c r="F1882" s="144"/>
      <c r="G1882" s="144"/>
      <c r="H1882" s="144"/>
      <c r="I1882" s="144"/>
      <c r="J1882" s="144"/>
      <c r="K1882" s="144"/>
      <c r="L1882" s="144"/>
      <c r="M1882" s="144"/>
      <c r="N1882" s="144"/>
      <c r="O1882" s="144"/>
      <c r="P1882" s="144"/>
      <c r="Q1882" s="144"/>
      <c r="R1882" s="145"/>
    </row>
    <row r="1883" spans="1:18">
      <c r="A1883" s="131">
        <f t="shared" si="58"/>
        <v>0</v>
      </c>
      <c r="C1883" s="133">
        <f t="shared" si="59"/>
        <v>0</v>
      </c>
      <c r="D1883" s="143"/>
      <c r="E1883" s="144"/>
      <c r="F1883" s="144"/>
      <c r="G1883" s="144"/>
      <c r="H1883" s="144"/>
      <c r="I1883" s="144"/>
      <c r="J1883" s="144"/>
      <c r="K1883" s="144"/>
      <c r="L1883" s="144"/>
      <c r="M1883" s="144"/>
      <c r="N1883" s="144"/>
      <c r="O1883" s="144"/>
      <c r="P1883" s="144"/>
      <c r="Q1883" s="144"/>
      <c r="R1883" s="145"/>
    </row>
    <row r="1884" spans="1:18">
      <c r="A1884" s="131">
        <f t="shared" si="58"/>
        <v>0</v>
      </c>
      <c r="C1884" s="133">
        <f t="shared" si="59"/>
        <v>0</v>
      </c>
      <c r="D1884" s="143"/>
      <c r="E1884" s="144"/>
      <c r="F1884" s="144"/>
      <c r="G1884" s="144"/>
      <c r="H1884" s="144"/>
      <c r="I1884" s="144"/>
      <c r="J1884" s="144"/>
      <c r="K1884" s="144"/>
      <c r="L1884" s="144"/>
      <c r="M1884" s="144"/>
      <c r="N1884" s="144"/>
      <c r="O1884" s="144"/>
      <c r="P1884" s="144"/>
      <c r="Q1884" s="144"/>
      <c r="R1884" s="145"/>
    </row>
    <row r="1885" spans="1:18">
      <c r="A1885" s="131">
        <f t="shared" si="58"/>
        <v>0</v>
      </c>
      <c r="C1885" s="133">
        <f t="shared" si="59"/>
        <v>0</v>
      </c>
      <c r="D1885" s="143"/>
      <c r="E1885" s="144"/>
      <c r="F1885" s="144"/>
      <c r="G1885" s="144"/>
      <c r="H1885" s="144"/>
      <c r="I1885" s="144"/>
      <c r="J1885" s="144"/>
      <c r="K1885" s="144"/>
      <c r="L1885" s="144"/>
      <c r="M1885" s="144"/>
      <c r="N1885" s="144"/>
      <c r="O1885" s="144"/>
      <c r="P1885" s="144"/>
      <c r="Q1885" s="144"/>
      <c r="R1885" s="145"/>
    </row>
    <row r="1886" spans="1:18">
      <c r="A1886" s="131">
        <f t="shared" si="58"/>
        <v>0</v>
      </c>
      <c r="C1886" s="133">
        <f t="shared" si="59"/>
        <v>0</v>
      </c>
      <c r="D1886" s="143"/>
      <c r="E1886" s="144"/>
      <c r="F1886" s="144"/>
      <c r="G1886" s="144"/>
      <c r="H1886" s="144"/>
      <c r="I1886" s="144"/>
      <c r="J1886" s="144"/>
      <c r="K1886" s="144"/>
      <c r="L1886" s="144"/>
      <c r="M1886" s="144"/>
      <c r="N1886" s="144"/>
      <c r="O1886" s="144"/>
      <c r="P1886" s="144"/>
      <c r="Q1886" s="144"/>
      <c r="R1886" s="145"/>
    </row>
    <row r="1887" spans="1:18">
      <c r="A1887" s="131">
        <f t="shared" si="58"/>
        <v>0</v>
      </c>
      <c r="C1887" s="133">
        <f t="shared" si="59"/>
        <v>0</v>
      </c>
      <c r="D1887" s="143"/>
      <c r="E1887" s="144"/>
      <c r="F1887" s="144"/>
      <c r="G1887" s="144"/>
      <c r="H1887" s="144"/>
      <c r="I1887" s="144"/>
      <c r="J1887" s="144"/>
      <c r="K1887" s="144"/>
      <c r="L1887" s="144"/>
      <c r="M1887" s="144"/>
      <c r="N1887" s="144"/>
      <c r="O1887" s="144"/>
      <c r="P1887" s="144"/>
      <c r="Q1887" s="144"/>
      <c r="R1887" s="145"/>
    </row>
    <row r="1888" spans="1:18">
      <c r="A1888" s="131">
        <f t="shared" si="58"/>
        <v>0</v>
      </c>
      <c r="C1888" s="133">
        <f t="shared" si="59"/>
        <v>0</v>
      </c>
      <c r="D1888" s="143"/>
      <c r="E1888" s="144"/>
      <c r="F1888" s="144"/>
      <c r="G1888" s="144"/>
      <c r="H1888" s="144"/>
      <c r="I1888" s="144"/>
      <c r="J1888" s="144"/>
      <c r="K1888" s="144"/>
      <c r="L1888" s="144"/>
      <c r="M1888" s="144"/>
      <c r="N1888" s="144"/>
      <c r="O1888" s="144"/>
      <c r="P1888" s="144"/>
      <c r="Q1888" s="144"/>
      <c r="R1888" s="145"/>
    </row>
    <row r="1889" spans="1:18">
      <c r="A1889" s="131">
        <f t="shared" si="58"/>
        <v>0</v>
      </c>
      <c r="C1889" s="133">
        <f t="shared" si="59"/>
        <v>0</v>
      </c>
      <c r="D1889" s="143"/>
      <c r="E1889" s="144"/>
      <c r="F1889" s="144"/>
      <c r="G1889" s="144"/>
      <c r="H1889" s="144"/>
      <c r="I1889" s="144"/>
      <c r="J1889" s="144"/>
      <c r="K1889" s="144"/>
      <c r="L1889" s="144"/>
      <c r="M1889" s="144"/>
      <c r="N1889" s="144"/>
      <c r="O1889" s="144"/>
      <c r="P1889" s="144"/>
      <c r="Q1889" s="144"/>
      <c r="R1889" s="145"/>
    </row>
    <row r="1890" spans="1:18">
      <c r="A1890" s="131">
        <f t="shared" si="58"/>
        <v>0</v>
      </c>
      <c r="C1890" s="133">
        <f t="shared" si="59"/>
        <v>0</v>
      </c>
      <c r="D1890" s="143"/>
      <c r="E1890" s="144"/>
      <c r="F1890" s="144"/>
      <c r="G1890" s="144"/>
      <c r="H1890" s="144"/>
      <c r="I1890" s="144"/>
      <c r="J1890" s="144"/>
      <c r="K1890" s="144"/>
      <c r="L1890" s="144"/>
      <c r="M1890" s="144"/>
      <c r="N1890" s="144"/>
      <c r="O1890" s="144"/>
      <c r="P1890" s="144"/>
      <c r="Q1890" s="144"/>
      <c r="R1890" s="145"/>
    </row>
    <row r="1891" spans="1:18">
      <c r="A1891" s="131">
        <f t="shared" si="58"/>
        <v>0</v>
      </c>
      <c r="C1891" s="133">
        <f t="shared" si="59"/>
        <v>0</v>
      </c>
      <c r="D1891" s="143"/>
      <c r="E1891" s="144"/>
      <c r="F1891" s="144"/>
      <c r="G1891" s="144"/>
      <c r="H1891" s="144"/>
      <c r="I1891" s="144"/>
      <c r="J1891" s="144"/>
      <c r="K1891" s="144"/>
      <c r="L1891" s="144"/>
      <c r="M1891" s="144"/>
      <c r="N1891" s="144"/>
      <c r="O1891" s="144"/>
      <c r="P1891" s="144"/>
      <c r="Q1891" s="144"/>
      <c r="R1891" s="145"/>
    </row>
    <row r="1892" spans="1:18">
      <c r="A1892" s="131">
        <f t="shared" si="58"/>
        <v>0</v>
      </c>
      <c r="C1892" s="133">
        <f t="shared" si="59"/>
        <v>0</v>
      </c>
      <c r="D1892" s="143"/>
      <c r="E1892" s="144"/>
      <c r="F1892" s="144"/>
      <c r="G1892" s="144"/>
      <c r="H1892" s="144"/>
      <c r="I1892" s="144"/>
      <c r="J1892" s="144"/>
      <c r="K1892" s="144"/>
      <c r="L1892" s="144"/>
      <c r="M1892" s="144"/>
      <c r="N1892" s="144"/>
      <c r="O1892" s="144"/>
      <c r="P1892" s="144"/>
      <c r="Q1892" s="144"/>
      <c r="R1892" s="145"/>
    </row>
    <row r="1893" spans="1:18">
      <c r="A1893" s="131">
        <f t="shared" si="58"/>
        <v>0</v>
      </c>
      <c r="C1893" s="133">
        <f t="shared" si="59"/>
        <v>0</v>
      </c>
      <c r="D1893" s="143"/>
      <c r="E1893" s="144"/>
      <c r="F1893" s="144"/>
      <c r="G1893" s="144"/>
      <c r="H1893" s="144"/>
      <c r="I1893" s="144"/>
      <c r="J1893" s="144"/>
      <c r="K1893" s="144"/>
      <c r="L1893" s="144"/>
      <c r="M1893" s="144"/>
      <c r="N1893" s="144"/>
      <c r="O1893" s="144"/>
      <c r="P1893" s="144"/>
      <c r="Q1893" s="144"/>
      <c r="R1893" s="145"/>
    </row>
    <row r="1894" spans="1:18">
      <c r="A1894" s="131">
        <f t="shared" si="58"/>
        <v>0</v>
      </c>
      <c r="C1894" s="133">
        <f t="shared" si="59"/>
        <v>0</v>
      </c>
      <c r="D1894" s="143"/>
      <c r="E1894" s="144"/>
      <c r="F1894" s="144"/>
      <c r="G1894" s="144"/>
      <c r="H1894" s="144"/>
      <c r="I1894" s="144"/>
      <c r="J1894" s="144"/>
      <c r="K1894" s="144"/>
      <c r="L1894" s="144"/>
      <c r="M1894" s="144"/>
      <c r="N1894" s="144"/>
      <c r="O1894" s="144"/>
      <c r="P1894" s="144"/>
      <c r="Q1894" s="144"/>
      <c r="R1894" s="145"/>
    </row>
    <row r="1895" spans="1:18">
      <c r="A1895" s="131">
        <f t="shared" si="58"/>
        <v>0</v>
      </c>
      <c r="C1895" s="133">
        <f t="shared" si="59"/>
        <v>0</v>
      </c>
      <c r="D1895" s="143"/>
      <c r="E1895" s="144"/>
      <c r="F1895" s="144"/>
      <c r="G1895" s="144"/>
      <c r="H1895" s="144"/>
      <c r="I1895" s="144"/>
      <c r="J1895" s="144"/>
      <c r="K1895" s="144"/>
      <c r="L1895" s="144"/>
      <c r="M1895" s="144"/>
      <c r="N1895" s="144"/>
      <c r="O1895" s="144"/>
      <c r="P1895" s="144"/>
      <c r="Q1895" s="144"/>
      <c r="R1895" s="145"/>
    </row>
    <row r="1896" spans="1:18">
      <c r="A1896" s="131">
        <f t="shared" si="58"/>
        <v>0</v>
      </c>
      <c r="C1896" s="133">
        <f t="shared" si="59"/>
        <v>0</v>
      </c>
      <c r="D1896" s="143"/>
      <c r="E1896" s="144"/>
      <c r="F1896" s="144"/>
      <c r="G1896" s="144"/>
      <c r="H1896" s="144"/>
      <c r="I1896" s="144"/>
      <c r="J1896" s="144"/>
      <c r="K1896" s="144"/>
      <c r="L1896" s="144"/>
      <c r="M1896" s="144"/>
      <c r="N1896" s="144"/>
      <c r="O1896" s="144"/>
      <c r="P1896" s="144"/>
      <c r="Q1896" s="144"/>
      <c r="R1896" s="145"/>
    </row>
    <row r="1897" spans="1:18">
      <c r="A1897" s="131">
        <f t="shared" si="58"/>
        <v>0</v>
      </c>
      <c r="C1897" s="133">
        <f t="shared" si="59"/>
        <v>0</v>
      </c>
      <c r="D1897" s="143"/>
      <c r="E1897" s="144"/>
      <c r="F1897" s="144"/>
      <c r="G1897" s="144"/>
      <c r="H1897" s="144"/>
      <c r="I1897" s="144"/>
      <c r="J1897" s="144"/>
      <c r="K1897" s="144"/>
      <c r="L1897" s="144"/>
      <c r="M1897" s="144"/>
      <c r="N1897" s="144"/>
      <c r="O1897" s="144"/>
      <c r="P1897" s="144"/>
      <c r="Q1897" s="144"/>
      <c r="R1897" s="145"/>
    </row>
    <row r="1898" spans="1:18">
      <c r="A1898" s="131">
        <f t="shared" si="58"/>
        <v>0</v>
      </c>
      <c r="C1898" s="133">
        <f t="shared" si="59"/>
        <v>0</v>
      </c>
      <c r="D1898" s="143"/>
      <c r="E1898" s="144"/>
      <c r="F1898" s="144"/>
      <c r="G1898" s="144"/>
      <c r="H1898" s="144"/>
      <c r="I1898" s="144"/>
      <c r="J1898" s="144"/>
      <c r="K1898" s="144"/>
      <c r="L1898" s="144"/>
      <c r="M1898" s="144"/>
      <c r="N1898" s="144"/>
      <c r="O1898" s="144"/>
      <c r="P1898" s="144"/>
      <c r="Q1898" s="144"/>
      <c r="R1898" s="145"/>
    </row>
    <row r="1899" spans="1:18">
      <c r="A1899" s="131">
        <f t="shared" si="58"/>
        <v>0</v>
      </c>
      <c r="C1899" s="133">
        <f t="shared" si="59"/>
        <v>0</v>
      </c>
      <c r="D1899" s="143"/>
      <c r="E1899" s="144"/>
      <c r="F1899" s="144"/>
      <c r="G1899" s="144"/>
      <c r="H1899" s="144"/>
      <c r="I1899" s="144"/>
      <c r="J1899" s="144"/>
      <c r="K1899" s="144"/>
      <c r="L1899" s="144"/>
      <c r="M1899" s="144"/>
      <c r="N1899" s="144"/>
      <c r="O1899" s="144"/>
      <c r="P1899" s="144"/>
      <c r="Q1899" s="144"/>
      <c r="R1899" s="145"/>
    </row>
    <row r="1900" spans="1:18">
      <c r="A1900" s="131">
        <f t="shared" si="58"/>
        <v>0</v>
      </c>
      <c r="C1900" s="133">
        <f t="shared" si="59"/>
        <v>0</v>
      </c>
      <c r="D1900" s="143"/>
      <c r="E1900" s="144"/>
      <c r="F1900" s="144"/>
      <c r="G1900" s="144"/>
      <c r="H1900" s="144"/>
      <c r="I1900" s="144"/>
      <c r="J1900" s="144"/>
      <c r="K1900" s="144"/>
      <c r="L1900" s="144"/>
      <c r="M1900" s="144"/>
      <c r="N1900" s="144"/>
      <c r="O1900" s="144"/>
      <c r="P1900" s="144"/>
      <c r="Q1900" s="144"/>
      <c r="R1900" s="145"/>
    </row>
    <row r="1901" spans="1:18">
      <c r="A1901" s="131">
        <f t="shared" si="58"/>
        <v>0</v>
      </c>
      <c r="C1901" s="133">
        <f t="shared" si="59"/>
        <v>0</v>
      </c>
      <c r="D1901" s="143"/>
      <c r="E1901" s="144"/>
      <c r="F1901" s="144"/>
      <c r="G1901" s="144"/>
      <c r="H1901" s="144"/>
      <c r="I1901" s="144"/>
      <c r="J1901" s="144"/>
      <c r="K1901" s="144"/>
      <c r="L1901" s="144"/>
      <c r="M1901" s="144"/>
      <c r="N1901" s="144"/>
      <c r="O1901" s="144"/>
      <c r="P1901" s="144"/>
      <c r="Q1901" s="144"/>
      <c r="R1901" s="145"/>
    </row>
    <row r="1902" spans="1:18">
      <c r="A1902" s="131">
        <f t="shared" si="58"/>
        <v>0</v>
      </c>
      <c r="C1902" s="133">
        <f t="shared" si="59"/>
        <v>0</v>
      </c>
      <c r="D1902" s="143"/>
      <c r="E1902" s="144"/>
      <c r="F1902" s="144"/>
      <c r="G1902" s="144"/>
      <c r="H1902" s="144"/>
      <c r="I1902" s="144"/>
      <c r="J1902" s="144"/>
      <c r="K1902" s="144"/>
      <c r="L1902" s="144"/>
      <c r="M1902" s="144"/>
      <c r="N1902" s="144"/>
      <c r="O1902" s="144"/>
      <c r="P1902" s="144"/>
      <c r="Q1902" s="144"/>
      <c r="R1902" s="145"/>
    </row>
    <row r="1903" spans="1:18">
      <c r="A1903" s="131">
        <f t="shared" si="58"/>
        <v>0</v>
      </c>
      <c r="C1903" s="133">
        <f t="shared" si="59"/>
        <v>0</v>
      </c>
      <c r="D1903" s="143"/>
      <c r="E1903" s="144"/>
      <c r="F1903" s="144"/>
      <c r="G1903" s="144"/>
      <c r="H1903" s="144"/>
      <c r="I1903" s="144"/>
      <c r="J1903" s="144"/>
      <c r="K1903" s="144"/>
      <c r="L1903" s="144"/>
      <c r="M1903" s="144"/>
      <c r="N1903" s="144"/>
      <c r="O1903" s="144"/>
      <c r="P1903" s="144"/>
      <c r="Q1903" s="144"/>
      <c r="R1903" s="145"/>
    </row>
    <row r="1904" spans="1:18">
      <c r="A1904" s="131">
        <f t="shared" si="58"/>
        <v>0</v>
      </c>
      <c r="C1904" s="133">
        <f t="shared" si="59"/>
        <v>0</v>
      </c>
      <c r="D1904" s="143"/>
      <c r="E1904" s="144"/>
      <c r="F1904" s="144"/>
      <c r="G1904" s="144"/>
      <c r="H1904" s="144"/>
      <c r="I1904" s="144"/>
      <c r="J1904" s="144"/>
      <c r="K1904" s="144"/>
      <c r="L1904" s="144"/>
      <c r="M1904" s="144"/>
      <c r="N1904" s="144"/>
      <c r="O1904" s="144"/>
      <c r="P1904" s="144"/>
      <c r="Q1904" s="144"/>
      <c r="R1904" s="145"/>
    </row>
    <row r="1905" spans="1:18">
      <c r="A1905" s="131">
        <f t="shared" si="58"/>
        <v>0</v>
      </c>
      <c r="C1905" s="133">
        <f t="shared" si="59"/>
        <v>0</v>
      </c>
      <c r="D1905" s="143"/>
      <c r="E1905" s="144"/>
      <c r="F1905" s="144"/>
      <c r="G1905" s="144"/>
      <c r="H1905" s="144"/>
      <c r="I1905" s="144"/>
      <c r="J1905" s="144"/>
      <c r="K1905" s="144"/>
      <c r="L1905" s="144"/>
      <c r="M1905" s="144"/>
      <c r="N1905" s="144"/>
      <c r="O1905" s="144"/>
      <c r="P1905" s="144"/>
      <c r="Q1905" s="144"/>
      <c r="R1905" s="145"/>
    </row>
    <row r="1906" spans="1:18">
      <c r="A1906" s="131">
        <f t="shared" si="58"/>
        <v>0</v>
      </c>
      <c r="C1906" s="133">
        <f t="shared" si="59"/>
        <v>0</v>
      </c>
      <c r="D1906" s="143"/>
      <c r="E1906" s="144"/>
      <c r="F1906" s="144"/>
      <c r="G1906" s="144"/>
      <c r="H1906" s="144"/>
      <c r="I1906" s="144"/>
      <c r="J1906" s="144"/>
      <c r="K1906" s="144"/>
      <c r="L1906" s="144"/>
      <c r="M1906" s="144"/>
      <c r="N1906" s="144"/>
      <c r="O1906" s="144"/>
      <c r="P1906" s="144"/>
      <c r="Q1906" s="144"/>
      <c r="R1906" s="145"/>
    </row>
    <row r="1907" spans="1:18">
      <c r="A1907" s="131">
        <f t="shared" si="58"/>
        <v>0</v>
      </c>
      <c r="C1907" s="133">
        <f t="shared" si="59"/>
        <v>0</v>
      </c>
      <c r="D1907" s="143"/>
      <c r="E1907" s="144"/>
      <c r="F1907" s="144"/>
      <c r="G1907" s="144"/>
      <c r="H1907" s="144"/>
      <c r="I1907" s="144"/>
      <c r="J1907" s="144"/>
      <c r="K1907" s="144"/>
      <c r="L1907" s="144"/>
      <c r="M1907" s="144"/>
      <c r="N1907" s="144"/>
      <c r="O1907" s="144"/>
      <c r="P1907" s="144"/>
      <c r="Q1907" s="144"/>
      <c r="R1907" s="145"/>
    </row>
    <row r="1908" spans="1:18">
      <c r="A1908" s="131">
        <f t="shared" si="58"/>
        <v>0</v>
      </c>
      <c r="C1908" s="133">
        <f t="shared" si="59"/>
        <v>0</v>
      </c>
      <c r="D1908" s="143"/>
      <c r="E1908" s="144"/>
      <c r="F1908" s="144"/>
      <c r="G1908" s="144"/>
      <c r="H1908" s="144"/>
      <c r="I1908" s="144"/>
      <c r="J1908" s="144"/>
      <c r="K1908" s="144"/>
      <c r="L1908" s="144"/>
      <c r="M1908" s="144"/>
      <c r="N1908" s="144"/>
      <c r="O1908" s="144"/>
      <c r="P1908" s="144"/>
      <c r="Q1908" s="144"/>
      <c r="R1908" s="145"/>
    </row>
    <row r="1909" spans="1:18">
      <c r="A1909" s="131">
        <f t="shared" si="58"/>
        <v>0</v>
      </c>
      <c r="C1909" s="133">
        <f t="shared" si="59"/>
        <v>0</v>
      </c>
      <c r="D1909" s="143"/>
      <c r="E1909" s="144"/>
      <c r="F1909" s="144"/>
      <c r="G1909" s="144"/>
      <c r="H1909" s="144"/>
      <c r="I1909" s="144"/>
      <c r="J1909" s="144"/>
      <c r="K1909" s="144"/>
      <c r="L1909" s="144"/>
      <c r="M1909" s="144"/>
      <c r="N1909" s="144"/>
      <c r="O1909" s="144"/>
      <c r="P1909" s="144"/>
      <c r="Q1909" s="144"/>
      <c r="R1909" s="145"/>
    </row>
    <row r="1910" spans="1:18">
      <c r="A1910" s="131">
        <f t="shared" si="58"/>
        <v>0</v>
      </c>
      <c r="C1910" s="133">
        <f t="shared" si="59"/>
        <v>0</v>
      </c>
      <c r="D1910" s="143"/>
      <c r="E1910" s="144"/>
      <c r="F1910" s="144"/>
      <c r="G1910" s="144"/>
      <c r="H1910" s="144"/>
      <c r="I1910" s="144"/>
      <c r="J1910" s="144"/>
      <c r="K1910" s="144"/>
      <c r="L1910" s="144"/>
      <c r="M1910" s="144"/>
      <c r="N1910" s="144"/>
      <c r="O1910" s="144"/>
      <c r="P1910" s="144"/>
      <c r="Q1910" s="144"/>
      <c r="R1910" s="145"/>
    </row>
    <row r="1911" spans="1:18">
      <c r="A1911" s="131">
        <f t="shared" si="58"/>
        <v>0</v>
      </c>
      <c r="C1911" s="133">
        <f t="shared" si="59"/>
        <v>0</v>
      </c>
      <c r="D1911" s="143"/>
      <c r="E1911" s="144"/>
      <c r="F1911" s="144"/>
      <c r="G1911" s="144"/>
      <c r="H1911" s="144"/>
      <c r="I1911" s="144"/>
      <c r="J1911" s="144"/>
      <c r="K1911" s="144"/>
      <c r="L1911" s="144"/>
      <c r="M1911" s="144"/>
      <c r="N1911" s="144"/>
      <c r="O1911" s="144"/>
      <c r="P1911" s="144"/>
      <c r="Q1911" s="144"/>
      <c r="R1911" s="145"/>
    </row>
    <row r="1912" spans="1:18">
      <c r="A1912" s="131">
        <f t="shared" si="58"/>
        <v>0</v>
      </c>
      <c r="C1912" s="133">
        <f t="shared" si="59"/>
        <v>0</v>
      </c>
      <c r="D1912" s="143"/>
      <c r="E1912" s="144"/>
      <c r="F1912" s="144"/>
      <c r="G1912" s="144"/>
      <c r="H1912" s="144"/>
      <c r="I1912" s="144"/>
      <c r="J1912" s="144"/>
      <c r="K1912" s="144"/>
      <c r="L1912" s="144"/>
      <c r="M1912" s="144"/>
      <c r="N1912" s="144"/>
      <c r="O1912" s="144"/>
      <c r="P1912" s="144"/>
      <c r="Q1912" s="144"/>
      <c r="R1912" s="145"/>
    </row>
    <row r="1913" spans="1:18">
      <c r="A1913" s="131">
        <f t="shared" si="58"/>
        <v>0</v>
      </c>
      <c r="C1913" s="133">
        <f t="shared" si="59"/>
        <v>0</v>
      </c>
      <c r="D1913" s="143"/>
      <c r="E1913" s="144"/>
      <c r="F1913" s="144"/>
      <c r="G1913" s="144"/>
      <c r="H1913" s="144"/>
      <c r="I1913" s="144"/>
      <c r="J1913" s="144"/>
      <c r="K1913" s="144"/>
      <c r="L1913" s="144"/>
      <c r="M1913" s="144"/>
      <c r="N1913" s="144"/>
      <c r="O1913" s="144"/>
      <c r="P1913" s="144"/>
      <c r="Q1913" s="144"/>
      <c r="R1913" s="145"/>
    </row>
    <row r="1914" spans="1:18">
      <c r="A1914" s="131">
        <f t="shared" si="58"/>
        <v>0</v>
      </c>
      <c r="C1914" s="133">
        <f t="shared" si="59"/>
        <v>0</v>
      </c>
      <c r="D1914" s="143"/>
      <c r="E1914" s="144"/>
      <c r="F1914" s="144"/>
      <c r="G1914" s="144"/>
      <c r="H1914" s="144"/>
      <c r="I1914" s="144"/>
      <c r="J1914" s="144"/>
      <c r="K1914" s="144"/>
      <c r="L1914" s="144"/>
      <c r="M1914" s="144"/>
      <c r="N1914" s="144"/>
      <c r="O1914" s="144"/>
      <c r="P1914" s="144"/>
      <c r="Q1914" s="144"/>
      <c r="R1914" s="145"/>
    </row>
    <row r="1915" spans="1:18">
      <c r="A1915" s="131">
        <f t="shared" si="58"/>
        <v>0</v>
      </c>
      <c r="C1915" s="133">
        <f t="shared" si="59"/>
        <v>0</v>
      </c>
      <c r="D1915" s="143"/>
      <c r="E1915" s="144"/>
      <c r="F1915" s="144"/>
      <c r="G1915" s="144"/>
      <c r="H1915" s="144"/>
      <c r="I1915" s="144"/>
      <c r="J1915" s="144"/>
      <c r="K1915" s="144"/>
      <c r="L1915" s="144"/>
      <c r="M1915" s="144"/>
      <c r="N1915" s="144"/>
      <c r="O1915" s="144"/>
      <c r="P1915" s="144"/>
      <c r="Q1915" s="144"/>
      <c r="R1915" s="145"/>
    </row>
    <row r="1916" spans="1:18">
      <c r="A1916" s="131">
        <f t="shared" si="58"/>
        <v>0</v>
      </c>
      <c r="C1916" s="133">
        <f t="shared" si="59"/>
        <v>0</v>
      </c>
      <c r="D1916" s="143"/>
      <c r="E1916" s="144"/>
      <c r="F1916" s="144"/>
      <c r="G1916" s="144"/>
      <c r="H1916" s="144"/>
      <c r="I1916" s="144"/>
      <c r="J1916" s="144"/>
      <c r="K1916" s="144"/>
      <c r="L1916" s="144"/>
      <c r="M1916" s="144"/>
      <c r="N1916" s="144"/>
      <c r="O1916" s="144"/>
      <c r="P1916" s="144"/>
      <c r="Q1916" s="144"/>
      <c r="R1916" s="145"/>
    </row>
    <row r="1917" spans="1:18">
      <c r="A1917" s="131">
        <f t="shared" si="58"/>
        <v>0</v>
      </c>
      <c r="C1917" s="133">
        <f t="shared" si="59"/>
        <v>0</v>
      </c>
      <c r="D1917" s="143"/>
      <c r="E1917" s="144"/>
      <c r="F1917" s="144"/>
      <c r="G1917" s="144"/>
      <c r="H1917" s="144"/>
      <c r="I1917" s="144"/>
      <c r="J1917" s="144"/>
      <c r="K1917" s="144"/>
      <c r="L1917" s="144"/>
      <c r="M1917" s="144"/>
      <c r="N1917" s="144"/>
      <c r="O1917" s="144"/>
      <c r="P1917" s="144"/>
      <c r="Q1917" s="144"/>
      <c r="R1917" s="145"/>
    </row>
    <row r="1918" spans="1:18">
      <c r="A1918" s="131">
        <f t="shared" si="58"/>
        <v>0</v>
      </c>
      <c r="C1918" s="133">
        <f t="shared" si="59"/>
        <v>0</v>
      </c>
      <c r="D1918" s="143"/>
      <c r="E1918" s="144"/>
      <c r="F1918" s="144"/>
      <c r="G1918" s="144"/>
      <c r="H1918" s="144"/>
      <c r="I1918" s="144"/>
      <c r="J1918" s="144"/>
      <c r="K1918" s="144"/>
      <c r="L1918" s="144"/>
      <c r="M1918" s="144"/>
      <c r="N1918" s="144"/>
      <c r="O1918" s="144"/>
      <c r="P1918" s="144"/>
      <c r="Q1918" s="144"/>
      <c r="R1918" s="145"/>
    </row>
    <row r="1919" spans="1:18">
      <c r="A1919" s="131">
        <f t="shared" si="58"/>
        <v>0</v>
      </c>
      <c r="C1919" s="133">
        <f t="shared" si="59"/>
        <v>0</v>
      </c>
      <c r="D1919" s="143"/>
      <c r="E1919" s="144"/>
      <c r="F1919" s="144"/>
      <c r="G1919" s="144"/>
      <c r="H1919" s="144"/>
      <c r="I1919" s="144"/>
      <c r="J1919" s="144"/>
      <c r="K1919" s="144"/>
      <c r="L1919" s="144"/>
      <c r="M1919" s="144"/>
      <c r="N1919" s="144"/>
      <c r="O1919" s="144"/>
      <c r="P1919" s="144"/>
      <c r="Q1919" s="144"/>
      <c r="R1919" s="145"/>
    </row>
    <row r="1920" spans="1:18">
      <c r="A1920" s="131">
        <f t="shared" si="58"/>
        <v>0</v>
      </c>
      <c r="C1920" s="133">
        <f t="shared" si="59"/>
        <v>0</v>
      </c>
      <c r="D1920" s="143"/>
      <c r="E1920" s="144"/>
      <c r="F1920" s="144"/>
      <c r="G1920" s="144"/>
      <c r="H1920" s="144"/>
      <c r="I1920" s="144"/>
      <c r="J1920" s="144"/>
      <c r="K1920" s="144"/>
      <c r="L1920" s="144"/>
      <c r="M1920" s="144"/>
      <c r="N1920" s="144"/>
      <c r="O1920" s="144"/>
      <c r="P1920" s="144"/>
      <c r="Q1920" s="144"/>
      <c r="R1920" s="145"/>
    </row>
    <row r="1921" spans="1:18">
      <c r="A1921" s="131">
        <f t="shared" si="58"/>
        <v>0</v>
      </c>
      <c r="C1921" s="133">
        <f t="shared" si="59"/>
        <v>0</v>
      </c>
      <c r="D1921" s="143"/>
      <c r="E1921" s="144"/>
      <c r="F1921" s="144"/>
      <c r="G1921" s="144"/>
      <c r="H1921" s="144"/>
      <c r="I1921" s="144"/>
      <c r="J1921" s="144"/>
      <c r="K1921" s="144"/>
      <c r="L1921" s="144"/>
      <c r="M1921" s="144"/>
      <c r="N1921" s="144"/>
      <c r="O1921" s="144"/>
      <c r="P1921" s="144"/>
      <c r="Q1921" s="144"/>
      <c r="R1921" s="145"/>
    </row>
    <row r="1922" spans="1:18">
      <c r="A1922" s="131">
        <f t="shared" si="58"/>
        <v>0</v>
      </c>
      <c r="C1922" s="133">
        <f t="shared" si="59"/>
        <v>0</v>
      </c>
      <c r="D1922" s="143"/>
      <c r="E1922" s="144"/>
      <c r="F1922" s="144"/>
      <c r="G1922" s="144"/>
      <c r="H1922" s="144"/>
      <c r="I1922" s="144"/>
      <c r="J1922" s="144"/>
      <c r="K1922" s="144"/>
      <c r="L1922" s="144"/>
      <c r="M1922" s="144"/>
      <c r="N1922" s="144"/>
      <c r="O1922" s="144"/>
      <c r="P1922" s="144"/>
      <c r="Q1922" s="144"/>
      <c r="R1922" s="145"/>
    </row>
    <row r="1923" spans="1:18">
      <c r="A1923" s="131">
        <f t="shared" si="58"/>
        <v>0</v>
      </c>
      <c r="C1923" s="133">
        <f t="shared" si="59"/>
        <v>0</v>
      </c>
      <c r="D1923" s="143"/>
      <c r="E1923" s="144"/>
      <c r="F1923" s="144"/>
      <c r="G1923" s="144"/>
      <c r="H1923" s="144"/>
      <c r="I1923" s="144"/>
      <c r="J1923" s="144"/>
      <c r="K1923" s="144"/>
      <c r="L1923" s="144"/>
      <c r="M1923" s="144"/>
      <c r="N1923" s="144"/>
      <c r="O1923" s="144"/>
      <c r="P1923" s="144"/>
      <c r="Q1923" s="144"/>
      <c r="R1923" s="145"/>
    </row>
    <row r="1924" spans="1:18">
      <c r="A1924" s="131">
        <f t="shared" ref="A1924:A1987" si="60">F1924</f>
        <v>0</v>
      </c>
      <c r="C1924" s="133">
        <f t="shared" ref="C1924:C1987" si="61">D1924</f>
        <v>0</v>
      </c>
      <c r="D1924" s="143"/>
      <c r="E1924" s="144"/>
      <c r="F1924" s="144"/>
      <c r="G1924" s="144"/>
      <c r="H1924" s="144"/>
      <c r="I1924" s="144"/>
      <c r="J1924" s="144"/>
      <c r="K1924" s="144"/>
      <c r="L1924" s="144"/>
      <c r="M1924" s="144"/>
      <c r="N1924" s="144"/>
      <c r="O1924" s="144"/>
      <c r="P1924" s="144"/>
      <c r="Q1924" s="144"/>
      <c r="R1924" s="145"/>
    </row>
    <row r="1925" spans="1:18">
      <c r="A1925" s="131">
        <f t="shared" si="60"/>
        <v>0</v>
      </c>
      <c r="C1925" s="133">
        <f t="shared" si="61"/>
        <v>0</v>
      </c>
      <c r="D1925" s="143"/>
      <c r="E1925" s="144"/>
      <c r="F1925" s="144"/>
      <c r="G1925" s="144"/>
      <c r="H1925" s="144"/>
      <c r="I1925" s="144"/>
      <c r="J1925" s="144"/>
      <c r="K1925" s="144"/>
      <c r="L1925" s="144"/>
      <c r="M1925" s="144"/>
      <c r="N1925" s="144"/>
      <c r="O1925" s="144"/>
      <c r="P1925" s="144"/>
      <c r="Q1925" s="144"/>
      <c r="R1925" s="145"/>
    </row>
    <row r="1926" spans="1:18">
      <c r="A1926" s="131">
        <f t="shared" si="60"/>
        <v>0</v>
      </c>
      <c r="C1926" s="133">
        <f t="shared" si="61"/>
        <v>0</v>
      </c>
      <c r="D1926" s="143"/>
      <c r="E1926" s="144"/>
      <c r="F1926" s="144"/>
      <c r="G1926" s="144"/>
      <c r="H1926" s="144"/>
      <c r="I1926" s="144"/>
      <c r="J1926" s="144"/>
      <c r="K1926" s="144"/>
      <c r="L1926" s="144"/>
      <c r="M1926" s="144"/>
      <c r="N1926" s="144"/>
      <c r="O1926" s="144"/>
      <c r="P1926" s="144"/>
      <c r="Q1926" s="144"/>
      <c r="R1926" s="145"/>
    </row>
    <row r="1927" spans="1:18">
      <c r="A1927" s="131">
        <f t="shared" si="60"/>
        <v>0</v>
      </c>
      <c r="C1927" s="133">
        <f t="shared" si="61"/>
        <v>0</v>
      </c>
      <c r="D1927" s="143"/>
      <c r="E1927" s="144"/>
      <c r="F1927" s="144"/>
      <c r="G1927" s="144"/>
      <c r="H1927" s="144"/>
      <c r="I1927" s="144"/>
      <c r="J1927" s="144"/>
      <c r="K1927" s="144"/>
      <c r="L1927" s="144"/>
      <c r="M1927" s="144"/>
      <c r="N1927" s="144"/>
      <c r="O1927" s="144"/>
      <c r="P1927" s="144"/>
      <c r="Q1927" s="144"/>
      <c r="R1927" s="145"/>
    </row>
    <row r="1928" spans="1:18">
      <c r="A1928" s="131">
        <f t="shared" si="60"/>
        <v>0</v>
      </c>
      <c r="C1928" s="133">
        <f t="shared" si="61"/>
        <v>0</v>
      </c>
      <c r="D1928" s="143"/>
      <c r="E1928" s="144"/>
      <c r="F1928" s="144"/>
      <c r="G1928" s="144"/>
      <c r="H1928" s="144"/>
      <c r="I1928" s="144"/>
      <c r="J1928" s="144"/>
      <c r="K1928" s="144"/>
      <c r="L1928" s="144"/>
      <c r="M1928" s="144"/>
      <c r="N1928" s="144"/>
      <c r="O1928" s="144"/>
      <c r="P1928" s="144"/>
      <c r="Q1928" s="144"/>
      <c r="R1928" s="145"/>
    </row>
    <row r="1929" spans="1:18">
      <c r="A1929" s="131">
        <f t="shared" si="60"/>
        <v>0</v>
      </c>
      <c r="C1929" s="133">
        <f t="shared" si="61"/>
        <v>0</v>
      </c>
      <c r="D1929" s="143"/>
      <c r="E1929" s="144"/>
      <c r="F1929" s="144"/>
      <c r="G1929" s="144"/>
      <c r="H1929" s="144"/>
      <c r="I1929" s="144"/>
      <c r="J1929" s="144"/>
      <c r="K1929" s="144"/>
      <c r="L1929" s="144"/>
      <c r="M1929" s="144"/>
      <c r="N1929" s="144"/>
      <c r="O1929" s="144"/>
      <c r="P1929" s="144"/>
      <c r="Q1929" s="144"/>
      <c r="R1929" s="145"/>
    </row>
    <row r="1930" spans="1:18">
      <c r="A1930" s="131">
        <f t="shared" si="60"/>
        <v>0</v>
      </c>
      <c r="C1930" s="133">
        <f t="shared" si="61"/>
        <v>0</v>
      </c>
      <c r="D1930" s="143"/>
      <c r="E1930" s="144"/>
      <c r="F1930" s="144"/>
      <c r="G1930" s="144"/>
      <c r="H1930" s="144"/>
      <c r="I1930" s="144"/>
      <c r="J1930" s="144"/>
      <c r="K1930" s="144"/>
      <c r="L1930" s="144"/>
      <c r="M1930" s="144"/>
      <c r="N1930" s="144"/>
      <c r="O1930" s="144"/>
      <c r="P1930" s="144"/>
      <c r="Q1930" s="144"/>
      <c r="R1930" s="145"/>
    </row>
    <row r="1931" spans="1:18">
      <c r="A1931" s="131">
        <f t="shared" si="60"/>
        <v>0</v>
      </c>
      <c r="C1931" s="133">
        <f t="shared" si="61"/>
        <v>0</v>
      </c>
      <c r="D1931" s="143"/>
      <c r="E1931" s="144"/>
      <c r="F1931" s="144"/>
      <c r="G1931" s="144"/>
      <c r="H1931" s="144"/>
      <c r="I1931" s="144"/>
      <c r="J1931" s="144"/>
      <c r="K1931" s="144"/>
      <c r="L1931" s="144"/>
      <c r="M1931" s="144"/>
      <c r="N1931" s="144"/>
      <c r="O1931" s="144"/>
      <c r="P1931" s="144"/>
      <c r="Q1931" s="144"/>
      <c r="R1931" s="145"/>
    </row>
    <row r="1932" spans="1:18">
      <c r="A1932" s="131">
        <f t="shared" si="60"/>
        <v>0</v>
      </c>
      <c r="C1932" s="133">
        <f t="shared" si="61"/>
        <v>0</v>
      </c>
      <c r="D1932" s="143"/>
      <c r="E1932" s="144"/>
      <c r="F1932" s="144"/>
      <c r="G1932" s="144"/>
      <c r="H1932" s="144"/>
      <c r="I1932" s="144"/>
      <c r="J1932" s="144"/>
      <c r="K1932" s="144"/>
      <c r="L1932" s="144"/>
      <c r="M1932" s="144"/>
      <c r="N1932" s="144"/>
      <c r="O1932" s="144"/>
      <c r="P1932" s="144"/>
      <c r="Q1932" s="144"/>
      <c r="R1932" s="145"/>
    </row>
    <row r="1933" spans="1:18">
      <c r="A1933" s="131">
        <f t="shared" si="60"/>
        <v>0</v>
      </c>
      <c r="C1933" s="133">
        <f t="shared" si="61"/>
        <v>0</v>
      </c>
      <c r="D1933" s="143"/>
      <c r="E1933" s="144"/>
      <c r="F1933" s="144"/>
      <c r="G1933" s="144"/>
      <c r="H1933" s="144"/>
      <c r="I1933" s="144"/>
      <c r="J1933" s="144"/>
      <c r="K1933" s="144"/>
      <c r="L1933" s="144"/>
      <c r="M1933" s="144"/>
      <c r="N1933" s="144"/>
      <c r="O1933" s="144"/>
      <c r="P1933" s="144"/>
      <c r="Q1933" s="144"/>
      <c r="R1933" s="145"/>
    </row>
    <row r="1934" spans="1:18">
      <c r="A1934" s="131">
        <f t="shared" si="60"/>
        <v>0</v>
      </c>
      <c r="C1934" s="133">
        <f t="shared" si="61"/>
        <v>0</v>
      </c>
      <c r="D1934" s="143"/>
      <c r="E1934" s="144"/>
      <c r="F1934" s="144"/>
      <c r="G1934" s="144"/>
      <c r="H1934" s="144"/>
      <c r="I1934" s="144"/>
      <c r="J1934" s="144"/>
      <c r="K1934" s="144"/>
      <c r="L1934" s="144"/>
      <c r="M1934" s="144"/>
      <c r="N1934" s="144"/>
      <c r="O1934" s="144"/>
      <c r="P1934" s="144"/>
      <c r="Q1934" s="144"/>
      <c r="R1934" s="145"/>
    </row>
    <row r="1935" spans="1:18">
      <c r="A1935" s="131">
        <f t="shared" si="60"/>
        <v>0</v>
      </c>
      <c r="C1935" s="133">
        <f t="shared" si="61"/>
        <v>0</v>
      </c>
      <c r="D1935" s="143"/>
      <c r="E1935" s="144"/>
      <c r="F1935" s="144"/>
      <c r="G1935" s="144"/>
      <c r="H1935" s="144"/>
      <c r="I1935" s="144"/>
      <c r="J1935" s="144"/>
      <c r="K1935" s="144"/>
      <c r="L1935" s="144"/>
      <c r="M1935" s="144"/>
      <c r="N1935" s="144"/>
      <c r="O1935" s="144"/>
      <c r="P1935" s="144"/>
      <c r="Q1935" s="144"/>
      <c r="R1935" s="145"/>
    </row>
    <row r="1936" spans="1:18">
      <c r="A1936" s="131">
        <f t="shared" si="60"/>
        <v>0</v>
      </c>
      <c r="C1936" s="133">
        <f t="shared" si="61"/>
        <v>0</v>
      </c>
      <c r="D1936" s="143"/>
      <c r="E1936" s="144"/>
      <c r="F1936" s="144"/>
      <c r="G1936" s="144"/>
      <c r="H1936" s="144"/>
      <c r="I1936" s="144"/>
      <c r="J1936" s="144"/>
      <c r="K1936" s="144"/>
      <c r="L1936" s="144"/>
      <c r="M1936" s="144"/>
      <c r="N1936" s="144"/>
      <c r="O1936" s="144"/>
      <c r="P1936" s="144"/>
      <c r="Q1936" s="144"/>
      <c r="R1936" s="145"/>
    </row>
    <row r="1937" spans="1:18">
      <c r="A1937" s="131">
        <f t="shared" si="60"/>
        <v>0</v>
      </c>
      <c r="C1937" s="133">
        <f t="shared" si="61"/>
        <v>0</v>
      </c>
      <c r="D1937" s="143"/>
      <c r="E1937" s="144"/>
      <c r="F1937" s="144"/>
      <c r="G1937" s="144"/>
      <c r="H1937" s="144"/>
      <c r="I1937" s="144"/>
      <c r="J1937" s="144"/>
      <c r="K1937" s="144"/>
      <c r="L1937" s="144"/>
      <c r="M1937" s="144"/>
      <c r="N1937" s="144"/>
      <c r="O1937" s="144"/>
      <c r="P1937" s="144"/>
      <c r="Q1937" s="144"/>
      <c r="R1937" s="145"/>
    </row>
    <row r="1938" spans="1:18">
      <c r="A1938" s="131">
        <f t="shared" si="60"/>
        <v>0</v>
      </c>
      <c r="C1938" s="133">
        <f t="shared" si="61"/>
        <v>0</v>
      </c>
      <c r="D1938" s="143"/>
      <c r="E1938" s="144"/>
      <c r="F1938" s="144"/>
      <c r="G1938" s="144"/>
      <c r="H1938" s="144"/>
      <c r="I1938" s="144"/>
      <c r="J1938" s="144"/>
      <c r="K1938" s="144"/>
      <c r="L1938" s="144"/>
      <c r="M1938" s="144"/>
      <c r="N1938" s="144"/>
      <c r="O1938" s="144"/>
      <c r="P1938" s="144"/>
      <c r="Q1938" s="144"/>
      <c r="R1938" s="145"/>
    </row>
    <row r="1939" spans="1:18">
      <c r="A1939" s="131">
        <f t="shared" si="60"/>
        <v>0</v>
      </c>
      <c r="C1939" s="133">
        <f t="shared" si="61"/>
        <v>0</v>
      </c>
      <c r="D1939" s="143"/>
      <c r="E1939" s="144"/>
      <c r="F1939" s="144"/>
      <c r="G1939" s="144"/>
      <c r="H1939" s="144"/>
      <c r="I1939" s="144"/>
      <c r="J1939" s="144"/>
      <c r="K1939" s="144"/>
      <c r="L1939" s="144"/>
      <c r="M1939" s="144"/>
      <c r="N1939" s="144"/>
      <c r="O1939" s="144"/>
      <c r="P1939" s="144"/>
      <c r="Q1939" s="144"/>
      <c r="R1939" s="145"/>
    </row>
    <row r="1940" spans="1:18">
      <c r="A1940" s="131">
        <f t="shared" si="60"/>
        <v>0</v>
      </c>
      <c r="C1940" s="133">
        <f t="shared" si="61"/>
        <v>0</v>
      </c>
      <c r="D1940" s="143"/>
      <c r="E1940" s="144"/>
      <c r="F1940" s="144"/>
      <c r="G1940" s="144"/>
      <c r="H1940" s="144"/>
      <c r="I1940" s="144"/>
      <c r="J1940" s="144"/>
      <c r="K1940" s="144"/>
      <c r="L1940" s="144"/>
      <c r="M1940" s="144"/>
      <c r="N1940" s="144"/>
      <c r="O1940" s="144"/>
      <c r="P1940" s="144"/>
      <c r="Q1940" s="144"/>
      <c r="R1940" s="145"/>
    </row>
    <row r="1941" spans="1:18">
      <c r="A1941" s="131">
        <f t="shared" si="60"/>
        <v>0</v>
      </c>
      <c r="C1941" s="133">
        <f t="shared" si="61"/>
        <v>0</v>
      </c>
      <c r="D1941" s="143"/>
      <c r="E1941" s="144"/>
      <c r="F1941" s="144"/>
      <c r="G1941" s="144"/>
      <c r="H1941" s="144"/>
      <c r="I1941" s="144"/>
      <c r="J1941" s="144"/>
      <c r="K1941" s="144"/>
      <c r="L1941" s="144"/>
      <c r="M1941" s="144"/>
      <c r="N1941" s="144"/>
      <c r="O1941" s="144"/>
      <c r="P1941" s="144"/>
      <c r="Q1941" s="144"/>
      <c r="R1941" s="145"/>
    </row>
    <row r="1942" spans="1:18">
      <c r="A1942" s="131">
        <f t="shared" si="60"/>
        <v>0</v>
      </c>
      <c r="C1942" s="133">
        <f t="shared" si="61"/>
        <v>0</v>
      </c>
      <c r="D1942" s="143"/>
      <c r="E1942" s="144"/>
      <c r="F1942" s="144"/>
      <c r="G1942" s="144"/>
      <c r="H1942" s="144"/>
      <c r="I1942" s="144"/>
      <c r="J1942" s="144"/>
      <c r="K1942" s="144"/>
      <c r="L1942" s="144"/>
      <c r="M1942" s="144"/>
      <c r="N1942" s="144"/>
      <c r="O1942" s="144"/>
      <c r="P1942" s="144"/>
      <c r="Q1942" s="144"/>
      <c r="R1942" s="145"/>
    </row>
    <row r="1943" spans="1:18">
      <c r="A1943" s="131">
        <f t="shared" si="60"/>
        <v>0</v>
      </c>
      <c r="C1943" s="133">
        <f t="shared" si="61"/>
        <v>0</v>
      </c>
      <c r="D1943" s="143"/>
      <c r="E1943" s="144"/>
      <c r="F1943" s="144"/>
      <c r="G1943" s="144"/>
      <c r="H1943" s="144"/>
      <c r="I1943" s="144"/>
      <c r="J1943" s="144"/>
      <c r="K1943" s="144"/>
      <c r="L1943" s="144"/>
      <c r="M1943" s="144"/>
      <c r="N1943" s="144"/>
      <c r="O1943" s="144"/>
      <c r="P1943" s="144"/>
      <c r="Q1943" s="144"/>
      <c r="R1943" s="145"/>
    </row>
    <row r="1944" spans="1:18">
      <c r="A1944" s="131">
        <f t="shared" si="60"/>
        <v>0</v>
      </c>
      <c r="C1944" s="133">
        <f t="shared" si="61"/>
        <v>0</v>
      </c>
      <c r="D1944" s="143"/>
      <c r="E1944" s="144"/>
      <c r="F1944" s="144"/>
      <c r="G1944" s="144"/>
      <c r="H1944" s="144"/>
      <c r="I1944" s="144"/>
      <c r="J1944" s="144"/>
      <c r="K1944" s="144"/>
      <c r="L1944" s="144"/>
      <c r="M1944" s="144"/>
      <c r="N1944" s="144"/>
      <c r="O1944" s="144"/>
      <c r="P1944" s="144"/>
      <c r="Q1944" s="144"/>
      <c r="R1944" s="145"/>
    </row>
    <row r="1945" spans="1:18">
      <c r="A1945" s="131">
        <f t="shared" si="60"/>
        <v>0</v>
      </c>
      <c r="C1945" s="133">
        <f t="shared" si="61"/>
        <v>0</v>
      </c>
      <c r="D1945" s="143"/>
      <c r="E1945" s="144"/>
      <c r="F1945" s="144"/>
      <c r="G1945" s="144"/>
      <c r="H1945" s="144"/>
      <c r="I1945" s="144"/>
      <c r="J1945" s="144"/>
      <c r="K1945" s="144"/>
      <c r="L1945" s="144"/>
      <c r="M1945" s="144"/>
      <c r="N1945" s="144"/>
      <c r="O1945" s="144"/>
      <c r="P1945" s="144"/>
      <c r="Q1945" s="144"/>
      <c r="R1945" s="145"/>
    </row>
    <row r="1946" spans="1:18">
      <c r="A1946" s="131">
        <f t="shared" si="60"/>
        <v>0</v>
      </c>
      <c r="C1946" s="133">
        <f t="shared" si="61"/>
        <v>0</v>
      </c>
      <c r="D1946" s="143"/>
      <c r="E1946" s="144"/>
      <c r="F1946" s="144"/>
      <c r="G1946" s="144"/>
      <c r="H1946" s="144"/>
      <c r="I1946" s="144"/>
      <c r="J1946" s="144"/>
      <c r="K1946" s="144"/>
      <c r="L1946" s="144"/>
      <c r="M1946" s="144"/>
      <c r="N1946" s="144"/>
      <c r="O1946" s="144"/>
      <c r="P1946" s="144"/>
      <c r="Q1946" s="144"/>
      <c r="R1946" s="145"/>
    </row>
    <row r="1947" spans="1:18">
      <c r="A1947" s="131">
        <f t="shared" si="60"/>
        <v>0</v>
      </c>
      <c r="C1947" s="133">
        <f t="shared" si="61"/>
        <v>0</v>
      </c>
      <c r="D1947" s="143"/>
      <c r="E1947" s="144"/>
      <c r="F1947" s="144"/>
      <c r="G1947" s="144"/>
      <c r="H1947" s="144"/>
      <c r="I1947" s="144"/>
      <c r="J1947" s="144"/>
      <c r="K1947" s="144"/>
      <c r="L1947" s="144"/>
      <c r="M1947" s="144"/>
      <c r="N1947" s="144"/>
      <c r="O1947" s="144"/>
      <c r="P1947" s="144"/>
      <c r="Q1947" s="144"/>
      <c r="R1947" s="145"/>
    </row>
    <row r="1948" spans="1:18">
      <c r="A1948" s="131">
        <f t="shared" si="60"/>
        <v>0</v>
      </c>
      <c r="C1948" s="133">
        <f t="shared" si="61"/>
        <v>0</v>
      </c>
      <c r="D1948" s="143"/>
      <c r="E1948" s="144"/>
      <c r="F1948" s="144"/>
      <c r="G1948" s="144"/>
      <c r="H1948" s="144"/>
      <c r="I1948" s="144"/>
      <c r="J1948" s="144"/>
      <c r="K1948" s="144"/>
      <c r="L1948" s="144"/>
      <c r="M1948" s="144"/>
      <c r="N1948" s="144"/>
      <c r="O1948" s="144"/>
      <c r="P1948" s="144"/>
      <c r="Q1948" s="144"/>
      <c r="R1948" s="145"/>
    </row>
    <row r="1949" spans="1:18">
      <c r="A1949" s="131">
        <f t="shared" si="60"/>
        <v>0</v>
      </c>
      <c r="C1949" s="133">
        <f t="shared" si="61"/>
        <v>0</v>
      </c>
      <c r="D1949" s="143"/>
      <c r="E1949" s="144"/>
      <c r="F1949" s="144"/>
      <c r="G1949" s="144"/>
      <c r="H1949" s="144"/>
      <c r="I1949" s="144"/>
      <c r="J1949" s="144"/>
      <c r="K1949" s="144"/>
      <c r="L1949" s="144"/>
      <c r="M1949" s="144"/>
      <c r="N1949" s="144"/>
      <c r="O1949" s="144"/>
      <c r="P1949" s="144"/>
      <c r="Q1949" s="144"/>
      <c r="R1949" s="145"/>
    </row>
    <row r="1950" spans="1:18">
      <c r="A1950" s="131">
        <f t="shared" si="60"/>
        <v>0</v>
      </c>
      <c r="C1950" s="133">
        <f t="shared" si="61"/>
        <v>0</v>
      </c>
      <c r="D1950" s="143"/>
      <c r="E1950" s="144"/>
      <c r="F1950" s="144"/>
      <c r="G1950" s="144"/>
      <c r="H1950" s="144"/>
      <c r="I1950" s="144"/>
      <c r="J1950" s="144"/>
      <c r="K1950" s="144"/>
      <c r="L1950" s="144"/>
      <c r="M1950" s="144"/>
      <c r="N1950" s="144"/>
      <c r="O1950" s="144"/>
      <c r="P1950" s="144"/>
      <c r="Q1950" s="144"/>
      <c r="R1950" s="145"/>
    </row>
    <row r="1951" spans="1:18">
      <c r="A1951" s="131">
        <f t="shared" si="60"/>
        <v>0</v>
      </c>
      <c r="C1951" s="133">
        <f t="shared" si="61"/>
        <v>0</v>
      </c>
      <c r="D1951" s="143"/>
      <c r="E1951" s="144"/>
      <c r="F1951" s="144"/>
      <c r="G1951" s="144"/>
      <c r="H1951" s="144"/>
      <c r="I1951" s="144"/>
      <c r="J1951" s="144"/>
      <c r="K1951" s="144"/>
      <c r="L1951" s="144"/>
      <c r="M1951" s="144"/>
      <c r="N1951" s="144"/>
      <c r="O1951" s="144"/>
      <c r="P1951" s="144"/>
      <c r="Q1951" s="144"/>
      <c r="R1951" s="145"/>
    </row>
    <row r="1952" spans="1:18">
      <c r="A1952" s="131">
        <f t="shared" si="60"/>
        <v>0</v>
      </c>
      <c r="C1952" s="133">
        <f t="shared" si="61"/>
        <v>0</v>
      </c>
      <c r="D1952" s="143"/>
      <c r="E1952" s="144"/>
      <c r="F1952" s="144"/>
      <c r="G1952" s="144"/>
      <c r="H1952" s="144"/>
      <c r="I1952" s="144"/>
      <c r="J1952" s="144"/>
      <c r="K1952" s="144"/>
      <c r="L1952" s="144"/>
      <c r="M1952" s="144"/>
      <c r="N1952" s="144"/>
      <c r="O1952" s="144"/>
      <c r="P1952" s="144"/>
      <c r="Q1952" s="144"/>
      <c r="R1952" s="145"/>
    </row>
    <row r="1953" spans="1:18">
      <c r="A1953" s="131">
        <f t="shared" si="60"/>
        <v>0</v>
      </c>
      <c r="C1953" s="133">
        <f t="shared" si="61"/>
        <v>0</v>
      </c>
      <c r="D1953" s="143"/>
      <c r="E1953" s="144"/>
      <c r="F1953" s="144"/>
      <c r="G1953" s="144"/>
      <c r="H1953" s="144"/>
      <c r="I1953" s="144"/>
      <c r="J1953" s="144"/>
      <c r="K1953" s="144"/>
      <c r="L1953" s="144"/>
      <c r="M1953" s="144"/>
      <c r="N1953" s="144"/>
      <c r="O1953" s="144"/>
      <c r="P1953" s="144"/>
      <c r="Q1953" s="144"/>
      <c r="R1953" s="145"/>
    </row>
    <row r="1954" spans="1:18">
      <c r="A1954" s="131">
        <f t="shared" si="60"/>
        <v>0</v>
      </c>
      <c r="C1954" s="133">
        <f t="shared" si="61"/>
        <v>0</v>
      </c>
      <c r="D1954" s="143"/>
      <c r="E1954" s="144"/>
      <c r="F1954" s="144"/>
      <c r="G1954" s="144"/>
      <c r="H1954" s="144"/>
      <c r="I1954" s="144"/>
      <c r="J1954" s="144"/>
      <c r="K1954" s="144"/>
      <c r="L1954" s="144"/>
      <c r="M1954" s="144"/>
      <c r="N1954" s="144"/>
      <c r="O1954" s="144"/>
      <c r="P1954" s="144"/>
      <c r="Q1954" s="144"/>
      <c r="R1954" s="145"/>
    </row>
    <row r="1955" spans="1:18">
      <c r="A1955" s="131">
        <f t="shared" si="60"/>
        <v>0</v>
      </c>
      <c r="C1955" s="133">
        <f t="shared" si="61"/>
        <v>0</v>
      </c>
      <c r="D1955" s="143"/>
      <c r="E1955" s="144"/>
      <c r="F1955" s="144"/>
      <c r="G1955" s="144"/>
      <c r="H1955" s="144"/>
      <c r="I1955" s="144"/>
      <c r="J1955" s="144"/>
      <c r="K1955" s="144"/>
      <c r="L1955" s="144"/>
      <c r="M1955" s="144"/>
      <c r="N1955" s="144"/>
      <c r="O1955" s="144"/>
      <c r="P1955" s="144"/>
      <c r="Q1955" s="144"/>
      <c r="R1955" s="145"/>
    </row>
    <row r="1956" spans="1:18">
      <c r="A1956" s="131">
        <f t="shared" si="60"/>
        <v>0</v>
      </c>
      <c r="C1956" s="133">
        <f t="shared" si="61"/>
        <v>0</v>
      </c>
      <c r="D1956" s="143"/>
      <c r="E1956" s="144"/>
      <c r="F1956" s="144"/>
      <c r="G1956" s="144"/>
      <c r="H1956" s="144"/>
      <c r="I1956" s="144"/>
      <c r="J1956" s="144"/>
      <c r="K1956" s="144"/>
      <c r="L1956" s="144"/>
      <c r="M1956" s="144"/>
      <c r="N1956" s="144"/>
      <c r="O1956" s="144"/>
      <c r="P1956" s="144"/>
      <c r="Q1956" s="144"/>
      <c r="R1956" s="145"/>
    </row>
    <row r="1957" spans="1:18">
      <c r="A1957" s="131">
        <f t="shared" si="60"/>
        <v>0</v>
      </c>
      <c r="C1957" s="133">
        <f t="shared" si="61"/>
        <v>0</v>
      </c>
      <c r="D1957" s="143"/>
      <c r="E1957" s="144"/>
      <c r="F1957" s="144"/>
      <c r="G1957" s="144"/>
      <c r="H1957" s="144"/>
      <c r="I1957" s="144"/>
      <c r="J1957" s="144"/>
      <c r="K1957" s="144"/>
      <c r="L1957" s="144"/>
      <c r="M1957" s="144"/>
      <c r="N1957" s="144"/>
      <c r="O1957" s="144"/>
      <c r="P1957" s="144"/>
      <c r="Q1957" s="144"/>
      <c r="R1957" s="145"/>
    </row>
    <row r="1958" spans="1:18">
      <c r="A1958" s="131">
        <f t="shared" si="60"/>
        <v>0</v>
      </c>
      <c r="C1958" s="133">
        <f t="shared" si="61"/>
        <v>0</v>
      </c>
      <c r="D1958" s="143"/>
      <c r="E1958" s="144"/>
      <c r="F1958" s="144"/>
      <c r="G1958" s="144"/>
      <c r="H1958" s="144"/>
      <c r="I1958" s="144"/>
      <c r="J1958" s="144"/>
      <c r="K1958" s="144"/>
      <c r="L1958" s="144"/>
      <c r="M1958" s="144"/>
      <c r="N1958" s="144"/>
      <c r="O1958" s="144"/>
      <c r="P1958" s="144"/>
      <c r="Q1958" s="144"/>
      <c r="R1958" s="145"/>
    </row>
    <row r="1959" spans="1:18">
      <c r="A1959" s="131">
        <f t="shared" si="60"/>
        <v>0</v>
      </c>
      <c r="C1959" s="133">
        <f t="shared" si="61"/>
        <v>0</v>
      </c>
      <c r="D1959" s="143"/>
      <c r="E1959" s="144"/>
      <c r="F1959" s="144"/>
      <c r="G1959" s="144"/>
      <c r="H1959" s="144"/>
      <c r="I1959" s="144"/>
      <c r="J1959" s="144"/>
      <c r="K1959" s="144"/>
      <c r="L1959" s="144"/>
      <c r="M1959" s="144"/>
      <c r="N1959" s="144"/>
      <c r="O1959" s="144"/>
      <c r="P1959" s="144"/>
      <c r="Q1959" s="144"/>
      <c r="R1959" s="145"/>
    </row>
    <row r="1960" spans="1:18">
      <c r="A1960" s="131">
        <f t="shared" si="60"/>
        <v>0</v>
      </c>
      <c r="C1960" s="133">
        <f t="shared" si="61"/>
        <v>0</v>
      </c>
      <c r="D1960" s="143"/>
      <c r="E1960" s="144"/>
      <c r="F1960" s="144"/>
      <c r="G1960" s="144"/>
      <c r="H1960" s="144"/>
      <c r="I1960" s="144"/>
      <c r="J1960" s="144"/>
      <c r="K1960" s="144"/>
      <c r="L1960" s="144"/>
      <c r="M1960" s="144"/>
      <c r="N1960" s="144"/>
      <c r="O1960" s="144"/>
      <c r="P1960" s="144"/>
      <c r="Q1960" s="144"/>
      <c r="R1960" s="145"/>
    </row>
    <row r="1961" spans="1:18">
      <c r="A1961" s="131">
        <f t="shared" si="60"/>
        <v>0</v>
      </c>
      <c r="C1961" s="133">
        <f t="shared" si="61"/>
        <v>0</v>
      </c>
      <c r="D1961" s="143"/>
      <c r="E1961" s="144"/>
      <c r="F1961" s="144"/>
      <c r="G1961" s="144"/>
      <c r="H1961" s="144"/>
      <c r="I1961" s="144"/>
      <c r="J1961" s="144"/>
      <c r="K1961" s="144"/>
      <c r="L1961" s="144"/>
      <c r="M1961" s="144"/>
      <c r="N1961" s="144"/>
      <c r="O1961" s="144"/>
      <c r="P1961" s="144"/>
      <c r="Q1961" s="144"/>
      <c r="R1961" s="145"/>
    </row>
    <row r="1962" spans="1:18">
      <c r="A1962" s="131">
        <f t="shared" si="60"/>
        <v>0</v>
      </c>
      <c r="C1962" s="133">
        <f t="shared" si="61"/>
        <v>0</v>
      </c>
      <c r="D1962" s="143"/>
      <c r="E1962" s="144"/>
      <c r="F1962" s="144"/>
      <c r="G1962" s="144"/>
      <c r="H1962" s="144"/>
      <c r="I1962" s="144"/>
      <c r="J1962" s="144"/>
      <c r="K1962" s="144"/>
      <c r="L1962" s="144"/>
      <c r="M1962" s="144"/>
      <c r="N1962" s="144"/>
      <c r="O1962" s="144"/>
      <c r="P1962" s="144"/>
      <c r="Q1962" s="144"/>
      <c r="R1962" s="145"/>
    </row>
    <row r="1963" spans="1:18">
      <c r="A1963" s="131">
        <f t="shared" si="60"/>
        <v>0</v>
      </c>
      <c r="C1963" s="133">
        <f t="shared" si="61"/>
        <v>0</v>
      </c>
      <c r="D1963" s="143"/>
      <c r="E1963" s="144"/>
      <c r="F1963" s="144"/>
      <c r="G1963" s="144"/>
      <c r="H1963" s="144"/>
      <c r="I1963" s="144"/>
      <c r="J1963" s="144"/>
      <c r="K1963" s="144"/>
      <c r="L1963" s="144"/>
      <c r="M1963" s="144"/>
      <c r="N1963" s="144"/>
      <c r="O1963" s="144"/>
      <c r="P1963" s="144"/>
      <c r="Q1963" s="144"/>
      <c r="R1963" s="145"/>
    </row>
    <row r="1964" spans="1:18">
      <c r="A1964" s="131">
        <f t="shared" si="60"/>
        <v>0</v>
      </c>
      <c r="C1964" s="133">
        <f t="shared" si="61"/>
        <v>0</v>
      </c>
      <c r="D1964" s="143"/>
      <c r="E1964" s="144"/>
      <c r="F1964" s="144"/>
      <c r="G1964" s="144"/>
      <c r="H1964" s="144"/>
      <c r="I1964" s="144"/>
      <c r="J1964" s="144"/>
      <c r="K1964" s="144"/>
      <c r="L1964" s="144"/>
      <c r="M1964" s="144"/>
      <c r="N1964" s="144"/>
      <c r="O1964" s="144"/>
      <c r="P1964" s="144"/>
      <c r="Q1964" s="144"/>
      <c r="R1964" s="145"/>
    </row>
    <row r="1965" spans="1:18">
      <c r="A1965" s="131">
        <f t="shared" si="60"/>
        <v>0</v>
      </c>
      <c r="C1965" s="133">
        <f t="shared" si="61"/>
        <v>0</v>
      </c>
      <c r="D1965" s="143"/>
      <c r="E1965" s="144"/>
      <c r="F1965" s="144"/>
      <c r="G1965" s="144"/>
      <c r="H1965" s="144"/>
      <c r="I1965" s="144"/>
      <c r="J1965" s="144"/>
      <c r="K1965" s="144"/>
      <c r="L1965" s="144"/>
      <c r="M1965" s="144"/>
      <c r="N1965" s="144"/>
      <c r="O1965" s="144"/>
      <c r="P1965" s="144"/>
      <c r="Q1965" s="144"/>
      <c r="R1965" s="145"/>
    </row>
    <row r="1966" spans="1:18">
      <c r="A1966" s="131">
        <f t="shared" si="60"/>
        <v>0</v>
      </c>
      <c r="C1966" s="133">
        <f t="shared" si="61"/>
        <v>0</v>
      </c>
      <c r="D1966" s="143"/>
      <c r="E1966" s="144"/>
      <c r="F1966" s="144"/>
      <c r="G1966" s="144"/>
      <c r="H1966" s="144"/>
      <c r="I1966" s="144"/>
      <c r="J1966" s="144"/>
      <c r="K1966" s="144"/>
      <c r="L1966" s="144"/>
      <c r="M1966" s="144"/>
      <c r="N1966" s="144"/>
      <c r="O1966" s="144"/>
      <c r="P1966" s="144"/>
      <c r="Q1966" s="144"/>
      <c r="R1966" s="145"/>
    </row>
    <row r="1967" spans="1:18">
      <c r="A1967" s="131">
        <f t="shared" si="60"/>
        <v>0</v>
      </c>
      <c r="C1967" s="133">
        <f t="shared" si="61"/>
        <v>0</v>
      </c>
      <c r="D1967" s="143"/>
      <c r="E1967" s="144"/>
      <c r="F1967" s="144"/>
      <c r="G1967" s="144"/>
      <c r="H1967" s="144"/>
      <c r="I1967" s="144"/>
      <c r="J1967" s="144"/>
      <c r="K1967" s="144"/>
      <c r="L1967" s="144"/>
      <c r="M1967" s="144"/>
      <c r="N1967" s="144"/>
      <c r="O1967" s="144"/>
      <c r="P1967" s="144"/>
      <c r="Q1967" s="144"/>
      <c r="R1967" s="145"/>
    </row>
    <row r="1968" spans="1:18">
      <c r="A1968" s="131">
        <f t="shared" si="60"/>
        <v>0</v>
      </c>
      <c r="C1968" s="133">
        <f t="shared" si="61"/>
        <v>0</v>
      </c>
      <c r="D1968" s="143"/>
      <c r="E1968" s="144"/>
      <c r="F1968" s="144"/>
      <c r="G1968" s="144"/>
      <c r="H1968" s="144"/>
      <c r="I1968" s="144"/>
      <c r="J1968" s="144"/>
      <c r="K1968" s="144"/>
      <c r="L1968" s="144"/>
      <c r="M1968" s="144"/>
      <c r="N1968" s="144"/>
      <c r="O1968" s="144"/>
      <c r="P1968" s="144"/>
      <c r="Q1968" s="144"/>
      <c r="R1968" s="145"/>
    </row>
    <row r="1969" spans="1:18">
      <c r="A1969" s="131">
        <f t="shared" si="60"/>
        <v>0</v>
      </c>
      <c r="C1969" s="133">
        <f t="shared" si="61"/>
        <v>0</v>
      </c>
      <c r="D1969" s="143"/>
      <c r="E1969" s="144"/>
      <c r="F1969" s="144"/>
      <c r="G1969" s="144"/>
      <c r="H1969" s="144"/>
      <c r="I1969" s="144"/>
      <c r="J1969" s="144"/>
      <c r="K1969" s="144"/>
      <c r="L1969" s="144"/>
      <c r="M1969" s="144"/>
      <c r="N1969" s="144"/>
      <c r="O1969" s="144"/>
      <c r="P1969" s="144"/>
      <c r="Q1969" s="144"/>
      <c r="R1969" s="145"/>
    </row>
    <row r="1970" spans="1:18">
      <c r="A1970" s="131">
        <f t="shared" si="60"/>
        <v>0</v>
      </c>
      <c r="C1970" s="133">
        <f t="shared" si="61"/>
        <v>0</v>
      </c>
      <c r="D1970" s="143"/>
      <c r="E1970" s="144"/>
      <c r="F1970" s="144"/>
      <c r="G1970" s="144"/>
      <c r="H1970" s="144"/>
      <c r="I1970" s="144"/>
      <c r="J1970" s="144"/>
      <c r="K1970" s="144"/>
      <c r="L1970" s="144"/>
      <c r="M1970" s="144"/>
      <c r="N1970" s="144"/>
      <c r="O1970" s="144"/>
      <c r="P1970" s="144"/>
      <c r="Q1970" s="144"/>
      <c r="R1970" s="145"/>
    </row>
    <row r="1971" spans="1:18">
      <c r="A1971" s="131">
        <f t="shared" si="60"/>
        <v>0</v>
      </c>
      <c r="C1971" s="133">
        <f t="shared" si="61"/>
        <v>0</v>
      </c>
      <c r="D1971" s="143"/>
      <c r="E1971" s="144"/>
      <c r="F1971" s="144"/>
      <c r="G1971" s="144"/>
      <c r="H1971" s="144"/>
      <c r="I1971" s="144"/>
      <c r="J1971" s="144"/>
      <c r="K1971" s="144"/>
      <c r="L1971" s="144"/>
      <c r="M1971" s="144"/>
      <c r="N1971" s="144"/>
      <c r="O1971" s="144"/>
      <c r="P1971" s="144"/>
      <c r="Q1971" s="144"/>
      <c r="R1971" s="145"/>
    </row>
    <row r="1972" spans="1:18">
      <c r="A1972" s="131">
        <f t="shared" si="60"/>
        <v>0</v>
      </c>
      <c r="C1972" s="133">
        <f t="shared" si="61"/>
        <v>0</v>
      </c>
      <c r="D1972" s="143"/>
      <c r="E1972" s="144"/>
      <c r="F1972" s="144"/>
      <c r="G1972" s="144"/>
      <c r="H1972" s="144"/>
      <c r="I1972" s="144"/>
      <c r="J1972" s="144"/>
      <c r="K1972" s="144"/>
      <c r="L1972" s="144"/>
      <c r="M1972" s="144"/>
      <c r="N1972" s="144"/>
      <c r="O1972" s="144"/>
      <c r="P1972" s="144"/>
      <c r="Q1972" s="144"/>
      <c r="R1972" s="145"/>
    </row>
    <row r="1973" spans="1:18">
      <c r="A1973" s="131">
        <f t="shared" si="60"/>
        <v>0</v>
      </c>
      <c r="C1973" s="133">
        <f t="shared" si="61"/>
        <v>0</v>
      </c>
      <c r="D1973" s="143"/>
      <c r="E1973" s="144"/>
      <c r="F1973" s="144"/>
      <c r="G1973" s="144"/>
      <c r="H1973" s="144"/>
      <c r="I1973" s="144"/>
      <c r="J1973" s="144"/>
      <c r="K1973" s="144"/>
      <c r="L1973" s="144"/>
      <c r="M1973" s="144"/>
      <c r="N1973" s="144"/>
      <c r="O1973" s="144"/>
      <c r="P1973" s="144"/>
      <c r="Q1973" s="144"/>
      <c r="R1973" s="145"/>
    </row>
    <row r="1974" spans="1:18">
      <c r="A1974" s="131">
        <f t="shared" si="60"/>
        <v>0</v>
      </c>
      <c r="C1974" s="133">
        <f t="shared" si="61"/>
        <v>0</v>
      </c>
      <c r="D1974" s="143"/>
      <c r="E1974" s="144"/>
      <c r="F1974" s="144"/>
      <c r="G1974" s="144"/>
      <c r="H1974" s="144"/>
      <c r="I1974" s="144"/>
      <c r="J1974" s="144"/>
      <c r="K1974" s="144"/>
      <c r="L1974" s="144"/>
      <c r="M1974" s="144"/>
      <c r="N1974" s="144"/>
      <c r="O1974" s="144"/>
      <c r="P1974" s="144"/>
      <c r="Q1974" s="144"/>
      <c r="R1974" s="145"/>
    </row>
    <row r="1975" spans="1:18">
      <c r="A1975" s="131">
        <f t="shared" si="60"/>
        <v>0</v>
      </c>
      <c r="C1975" s="133">
        <f t="shared" si="61"/>
        <v>0</v>
      </c>
      <c r="D1975" s="143"/>
      <c r="E1975" s="144"/>
      <c r="F1975" s="144"/>
      <c r="G1975" s="144"/>
      <c r="H1975" s="144"/>
      <c r="I1975" s="144"/>
      <c r="J1975" s="144"/>
      <c r="K1975" s="144"/>
      <c r="L1975" s="144"/>
      <c r="M1975" s="144"/>
      <c r="N1975" s="144"/>
      <c r="O1975" s="144"/>
      <c r="P1975" s="144"/>
      <c r="Q1975" s="144"/>
      <c r="R1975" s="145"/>
    </row>
    <row r="1976" spans="1:18">
      <c r="A1976" s="131">
        <f t="shared" si="60"/>
        <v>0</v>
      </c>
      <c r="C1976" s="133">
        <f t="shared" si="61"/>
        <v>0</v>
      </c>
      <c r="D1976" s="143"/>
      <c r="E1976" s="144"/>
      <c r="F1976" s="144"/>
      <c r="G1976" s="144"/>
      <c r="H1976" s="144"/>
      <c r="I1976" s="144"/>
      <c r="J1976" s="144"/>
      <c r="K1976" s="144"/>
      <c r="L1976" s="144"/>
      <c r="M1976" s="144"/>
      <c r="N1976" s="144"/>
      <c r="O1976" s="144"/>
      <c r="P1976" s="144"/>
      <c r="Q1976" s="144"/>
      <c r="R1976" s="145"/>
    </row>
    <row r="1977" spans="1:18">
      <c r="A1977" s="131">
        <f t="shared" si="60"/>
        <v>0</v>
      </c>
      <c r="C1977" s="133">
        <f t="shared" si="61"/>
        <v>0</v>
      </c>
      <c r="D1977" s="143"/>
      <c r="E1977" s="144"/>
      <c r="F1977" s="144"/>
      <c r="G1977" s="144"/>
      <c r="H1977" s="144"/>
      <c r="I1977" s="144"/>
      <c r="J1977" s="144"/>
      <c r="K1977" s="144"/>
      <c r="L1977" s="144"/>
      <c r="M1977" s="144"/>
      <c r="N1977" s="144"/>
      <c r="O1977" s="144"/>
      <c r="P1977" s="144"/>
      <c r="Q1977" s="144"/>
      <c r="R1977" s="145"/>
    </row>
    <row r="1978" spans="1:18">
      <c r="A1978" s="131">
        <f t="shared" si="60"/>
        <v>0</v>
      </c>
      <c r="C1978" s="133">
        <f t="shared" si="61"/>
        <v>0</v>
      </c>
      <c r="D1978" s="143"/>
      <c r="E1978" s="144"/>
      <c r="F1978" s="144"/>
      <c r="G1978" s="144"/>
      <c r="H1978" s="144"/>
      <c r="I1978" s="144"/>
      <c r="J1978" s="144"/>
      <c r="K1978" s="144"/>
      <c r="L1978" s="144"/>
      <c r="M1978" s="144"/>
      <c r="N1978" s="144"/>
      <c r="O1978" s="144"/>
      <c r="P1978" s="144"/>
      <c r="Q1978" s="144"/>
      <c r="R1978" s="145"/>
    </row>
    <row r="1979" spans="1:18">
      <c r="A1979" s="131">
        <f t="shared" si="60"/>
        <v>0</v>
      </c>
      <c r="C1979" s="133">
        <f t="shared" si="61"/>
        <v>0</v>
      </c>
      <c r="D1979" s="143"/>
      <c r="E1979" s="144"/>
      <c r="F1979" s="144"/>
      <c r="G1979" s="144"/>
      <c r="H1979" s="144"/>
      <c r="I1979" s="144"/>
      <c r="J1979" s="144"/>
      <c r="K1979" s="144"/>
      <c r="L1979" s="144"/>
      <c r="M1979" s="144"/>
      <c r="N1979" s="144"/>
      <c r="O1979" s="144"/>
      <c r="P1979" s="144"/>
      <c r="Q1979" s="144"/>
      <c r="R1979" s="145"/>
    </row>
    <row r="1980" spans="1:18">
      <c r="A1980" s="131">
        <f t="shared" si="60"/>
        <v>0</v>
      </c>
      <c r="C1980" s="133">
        <f t="shared" si="61"/>
        <v>0</v>
      </c>
      <c r="D1980" s="143"/>
      <c r="E1980" s="144"/>
      <c r="F1980" s="144"/>
      <c r="G1980" s="144"/>
      <c r="H1980" s="144"/>
      <c r="I1980" s="144"/>
      <c r="J1980" s="144"/>
      <c r="K1980" s="144"/>
      <c r="L1980" s="144"/>
      <c r="M1980" s="144"/>
      <c r="N1980" s="144"/>
      <c r="O1980" s="144"/>
      <c r="P1980" s="144"/>
      <c r="Q1980" s="144"/>
      <c r="R1980" s="145"/>
    </row>
    <row r="1981" spans="1:18">
      <c r="A1981" s="131">
        <f t="shared" si="60"/>
        <v>0</v>
      </c>
      <c r="C1981" s="133">
        <f t="shared" si="61"/>
        <v>0</v>
      </c>
      <c r="D1981" s="143"/>
      <c r="E1981" s="144"/>
      <c r="F1981" s="144"/>
      <c r="G1981" s="144"/>
      <c r="H1981" s="144"/>
      <c r="I1981" s="144"/>
      <c r="J1981" s="144"/>
      <c r="K1981" s="144"/>
      <c r="L1981" s="144"/>
      <c r="M1981" s="144"/>
      <c r="N1981" s="144"/>
      <c r="O1981" s="144"/>
      <c r="P1981" s="144"/>
      <c r="Q1981" s="144"/>
      <c r="R1981" s="145"/>
    </row>
    <row r="1982" spans="1:18">
      <c r="A1982" s="131">
        <f t="shared" si="60"/>
        <v>0</v>
      </c>
      <c r="C1982" s="133">
        <f t="shared" si="61"/>
        <v>0</v>
      </c>
      <c r="D1982" s="143"/>
      <c r="E1982" s="144"/>
      <c r="F1982" s="144"/>
      <c r="G1982" s="144"/>
      <c r="H1982" s="144"/>
      <c r="I1982" s="144"/>
      <c r="J1982" s="144"/>
      <c r="K1982" s="144"/>
      <c r="L1982" s="144"/>
      <c r="M1982" s="144"/>
      <c r="N1982" s="144"/>
      <c r="O1982" s="144"/>
      <c r="P1982" s="144"/>
      <c r="Q1982" s="144"/>
      <c r="R1982" s="145"/>
    </row>
    <row r="1983" spans="1:18">
      <c r="A1983" s="131">
        <f t="shared" si="60"/>
        <v>0</v>
      </c>
      <c r="C1983" s="133">
        <f t="shared" si="61"/>
        <v>0</v>
      </c>
      <c r="D1983" s="143"/>
      <c r="E1983" s="144"/>
      <c r="F1983" s="144"/>
      <c r="G1983" s="144"/>
      <c r="H1983" s="144"/>
      <c r="I1983" s="144"/>
      <c r="J1983" s="144"/>
      <c r="K1983" s="144"/>
      <c r="L1983" s="144"/>
      <c r="M1983" s="144"/>
      <c r="N1983" s="144"/>
      <c r="O1983" s="144"/>
      <c r="P1983" s="144"/>
      <c r="Q1983" s="144"/>
      <c r="R1983" s="145"/>
    </row>
    <row r="1984" spans="1:18">
      <c r="A1984" s="131">
        <f t="shared" si="60"/>
        <v>0</v>
      </c>
      <c r="C1984" s="133">
        <f t="shared" si="61"/>
        <v>0</v>
      </c>
      <c r="D1984" s="143"/>
      <c r="E1984" s="144"/>
      <c r="F1984" s="144"/>
      <c r="G1984" s="144"/>
      <c r="H1984" s="144"/>
      <c r="I1984" s="144"/>
      <c r="J1984" s="144"/>
      <c r="K1984" s="144"/>
      <c r="L1984" s="144"/>
      <c r="M1984" s="144"/>
      <c r="N1984" s="144"/>
      <c r="O1984" s="144"/>
      <c r="P1984" s="144"/>
      <c r="Q1984" s="144"/>
      <c r="R1984" s="145"/>
    </row>
    <row r="1985" spans="1:18">
      <c r="A1985" s="131">
        <f t="shared" si="60"/>
        <v>0</v>
      </c>
      <c r="C1985" s="133">
        <f t="shared" si="61"/>
        <v>0</v>
      </c>
      <c r="D1985" s="143"/>
      <c r="E1985" s="144"/>
      <c r="F1985" s="144"/>
      <c r="G1985" s="144"/>
      <c r="H1985" s="144"/>
      <c r="I1985" s="144"/>
      <c r="J1985" s="144"/>
      <c r="K1985" s="144"/>
      <c r="L1985" s="144"/>
      <c r="M1985" s="144"/>
      <c r="N1985" s="144"/>
      <c r="O1985" s="144"/>
      <c r="P1985" s="144"/>
      <c r="Q1985" s="144"/>
      <c r="R1985" s="145"/>
    </row>
    <row r="1986" spans="1:18">
      <c r="A1986" s="131">
        <f t="shared" si="60"/>
        <v>0</v>
      </c>
      <c r="C1986" s="133">
        <f t="shared" si="61"/>
        <v>0</v>
      </c>
      <c r="D1986" s="143"/>
      <c r="E1986" s="144"/>
      <c r="F1986" s="144"/>
      <c r="G1986" s="144"/>
      <c r="H1986" s="144"/>
      <c r="I1986" s="144"/>
      <c r="J1986" s="144"/>
      <c r="K1986" s="144"/>
      <c r="L1986" s="144"/>
      <c r="M1986" s="144"/>
      <c r="N1986" s="144"/>
      <c r="O1986" s="144"/>
      <c r="P1986" s="144"/>
      <c r="Q1986" s="144"/>
      <c r="R1986" s="145"/>
    </row>
    <row r="1987" spans="1:18">
      <c r="A1987" s="131">
        <f t="shared" si="60"/>
        <v>0</v>
      </c>
      <c r="C1987" s="133">
        <f t="shared" si="61"/>
        <v>0</v>
      </c>
      <c r="D1987" s="143"/>
      <c r="E1987" s="144"/>
      <c r="F1987" s="144"/>
      <c r="G1987" s="144"/>
      <c r="H1987" s="144"/>
      <c r="I1987" s="144"/>
      <c r="J1987" s="144"/>
      <c r="K1987" s="144"/>
      <c r="L1987" s="144"/>
      <c r="M1987" s="144"/>
      <c r="N1987" s="144"/>
      <c r="O1987" s="144"/>
      <c r="P1987" s="144"/>
      <c r="Q1987" s="144"/>
      <c r="R1987" s="145"/>
    </row>
    <row r="1988" spans="1:18">
      <c r="A1988" s="131">
        <f t="shared" ref="A1988:A2001" si="62">F1988</f>
        <v>0</v>
      </c>
      <c r="C1988" s="133">
        <f t="shared" ref="C1988:C2000" si="63">D1988</f>
        <v>0</v>
      </c>
      <c r="D1988" s="143"/>
      <c r="E1988" s="144"/>
      <c r="F1988" s="144"/>
      <c r="G1988" s="144"/>
      <c r="H1988" s="144"/>
      <c r="I1988" s="144"/>
      <c r="J1988" s="144"/>
      <c r="K1988" s="144"/>
      <c r="L1988" s="144"/>
      <c r="M1988" s="144"/>
      <c r="N1988" s="144"/>
      <c r="O1988" s="144"/>
      <c r="P1988" s="144"/>
      <c r="Q1988" s="144"/>
      <c r="R1988" s="145"/>
    </row>
    <row r="1989" spans="1:18">
      <c r="A1989" s="131">
        <f t="shared" si="62"/>
        <v>0</v>
      </c>
      <c r="C1989" s="133">
        <f t="shared" si="63"/>
        <v>0</v>
      </c>
      <c r="D1989" s="143"/>
      <c r="E1989" s="144"/>
      <c r="F1989" s="144"/>
      <c r="G1989" s="144"/>
      <c r="H1989" s="144"/>
      <c r="I1989" s="144"/>
      <c r="J1989" s="144"/>
      <c r="K1989" s="144"/>
      <c r="L1989" s="144"/>
      <c r="M1989" s="144"/>
      <c r="N1989" s="144"/>
      <c r="O1989" s="144"/>
      <c r="P1989" s="144"/>
      <c r="Q1989" s="144"/>
      <c r="R1989" s="145"/>
    </row>
    <row r="1990" spans="1:18">
      <c r="A1990" s="131">
        <f t="shared" si="62"/>
        <v>0</v>
      </c>
      <c r="C1990" s="133">
        <f t="shared" si="63"/>
        <v>0</v>
      </c>
      <c r="D1990" s="143"/>
      <c r="E1990" s="144"/>
      <c r="F1990" s="144"/>
      <c r="G1990" s="144"/>
      <c r="H1990" s="144"/>
      <c r="I1990" s="144"/>
      <c r="J1990" s="144"/>
      <c r="K1990" s="144"/>
      <c r="L1990" s="144"/>
      <c r="M1990" s="144"/>
      <c r="N1990" s="144"/>
      <c r="O1990" s="144"/>
      <c r="P1990" s="144"/>
      <c r="Q1990" s="144"/>
      <c r="R1990" s="145"/>
    </row>
    <row r="1991" spans="1:18">
      <c r="A1991" s="131">
        <f t="shared" si="62"/>
        <v>0</v>
      </c>
      <c r="C1991" s="133">
        <f t="shared" si="63"/>
        <v>0</v>
      </c>
      <c r="D1991" s="143"/>
      <c r="E1991" s="144"/>
      <c r="F1991" s="144"/>
      <c r="G1991" s="144"/>
      <c r="H1991" s="144"/>
      <c r="I1991" s="144"/>
      <c r="J1991" s="144"/>
      <c r="K1991" s="144"/>
      <c r="L1991" s="144"/>
      <c r="M1991" s="144"/>
      <c r="N1991" s="144"/>
      <c r="O1991" s="144"/>
      <c r="P1991" s="144"/>
      <c r="Q1991" s="144"/>
      <c r="R1991" s="145"/>
    </row>
    <row r="1992" spans="1:18">
      <c r="A1992" s="131">
        <f t="shared" si="62"/>
        <v>0</v>
      </c>
      <c r="C1992" s="133">
        <f t="shared" si="63"/>
        <v>0</v>
      </c>
      <c r="D1992" s="143"/>
      <c r="E1992" s="144"/>
      <c r="F1992" s="144"/>
      <c r="G1992" s="144"/>
      <c r="H1992" s="144"/>
      <c r="I1992" s="144"/>
      <c r="J1992" s="144"/>
      <c r="K1992" s="144"/>
      <c r="L1992" s="144"/>
      <c r="M1992" s="144"/>
      <c r="N1992" s="144"/>
      <c r="O1992" s="144"/>
      <c r="P1992" s="144"/>
      <c r="Q1992" s="144"/>
      <c r="R1992" s="145"/>
    </row>
    <row r="1993" spans="1:18">
      <c r="A1993" s="131">
        <f t="shared" si="62"/>
        <v>0</v>
      </c>
      <c r="C1993" s="133">
        <f t="shared" si="63"/>
        <v>0</v>
      </c>
      <c r="D1993" s="143"/>
      <c r="E1993" s="144"/>
      <c r="F1993" s="144"/>
      <c r="G1993" s="144"/>
      <c r="H1993" s="144"/>
      <c r="I1993" s="144"/>
      <c r="J1993" s="144"/>
      <c r="K1993" s="144"/>
      <c r="L1993" s="144"/>
      <c r="M1993" s="144"/>
      <c r="N1993" s="144"/>
      <c r="O1993" s="144"/>
      <c r="P1993" s="144"/>
      <c r="Q1993" s="144"/>
      <c r="R1993" s="145"/>
    </row>
    <row r="1994" spans="1:18">
      <c r="A1994" s="131">
        <f t="shared" si="62"/>
        <v>0</v>
      </c>
      <c r="C1994" s="133">
        <f t="shared" si="63"/>
        <v>0</v>
      </c>
      <c r="D1994" s="143"/>
      <c r="E1994" s="144"/>
      <c r="F1994" s="144"/>
      <c r="G1994" s="144"/>
      <c r="H1994" s="144"/>
      <c r="I1994" s="144"/>
      <c r="J1994" s="144"/>
      <c r="K1994" s="144"/>
      <c r="L1994" s="144"/>
      <c r="M1994" s="144"/>
      <c r="N1994" s="144"/>
      <c r="O1994" s="144"/>
      <c r="P1994" s="144"/>
      <c r="Q1994" s="144"/>
      <c r="R1994" s="145"/>
    </row>
    <row r="1995" spans="1:18">
      <c r="A1995" s="131">
        <f t="shared" si="62"/>
        <v>0</v>
      </c>
      <c r="C1995" s="133">
        <f t="shared" si="63"/>
        <v>0</v>
      </c>
      <c r="D1995" s="143"/>
      <c r="E1995" s="144"/>
      <c r="F1995" s="144"/>
      <c r="G1995" s="144"/>
      <c r="H1995" s="144"/>
      <c r="I1995" s="144"/>
      <c r="J1995" s="144"/>
      <c r="K1995" s="144"/>
      <c r="L1995" s="144"/>
      <c r="M1995" s="144"/>
      <c r="N1995" s="144"/>
      <c r="O1995" s="144"/>
      <c r="P1995" s="144"/>
      <c r="Q1995" s="144"/>
      <c r="R1995" s="145"/>
    </row>
    <row r="1996" spans="1:18">
      <c r="A1996" s="131">
        <f t="shared" si="62"/>
        <v>0</v>
      </c>
      <c r="C1996" s="133">
        <f t="shared" si="63"/>
        <v>0</v>
      </c>
      <c r="D1996" s="143"/>
      <c r="E1996" s="144"/>
      <c r="F1996" s="144"/>
      <c r="G1996" s="144"/>
      <c r="H1996" s="144"/>
      <c r="I1996" s="144"/>
      <c r="J1996" s="144"/>
      <c r="K1996" s="144"/>
      <c r="L1996" s="144"/>
      <c r="M1996" s="144"/>
      <c r="N1996" s="144"/>
      <c r="O1996" s="144"/>
      <c r="P1996" s="144"/>
      <c r="Q1996" s="144"/>
      <c r="R1996" s="145"/>
    </row>
    <row r="1997" spans="1:18">
      <c r="A1997" s="131">
        <f t="shared" si="62"/>
        <v>0</v>
      </c>
      <c r="C1997" s="133">
        <f t="shared" si="63"/>
        <v>0</v>
      </c>
      <c r="D1997" s="143"/>
      <c r="E1997" s="144"/>
      <c r="F1997" s="144"/>
      <c r="G1997" s="144"/>
      <c r="H1997" s="144"/>
      <c r="I1997" s="144"/>
      <c r="J1997" s="144"/>
      <c r="K1997" s="144"/>
      <c r="L1997" s="144"/>
      <c r="M1997" s="144"/>
      <c r="N1997" s="144"/>
      <c r="O1997" s="144"/>
      <c r="P1997" s="144"/>
      <c r="Q1997" s="144"/>
      <c r="R1997" s="145"/>
    </row>
    <row r="1998" spans="1:18">
      <c r="A1998" s="131">
        <f t="shared" si="62"/>
        <v>0</v>
      </c>
      <c r="C1998" s="133">
        <f t="shared" si="63"/>
        <v>0</v>
      </c>
      <c r="D1998" s="143"/>
      <c r="E1998" s="144"/>
      <c r="F1998" s="144"/>
      <c r="G1998" s="144"/>
      <c r="H1998" s="144"/>
      <c r="I1998" s="144"/>
      <c r="J1998" s="144"/>
      <c r="K1998" s="144"/>
      <c r="L1998" s="144"/>
      <c r="M1998" s="144"/>
      <c r="N1998" s="144"/>
      <c r="O1998" s="144"/>
      <c r="P1998" s="144"/>
      <c r="Q1998" s="144"/>
      <c r="R1998" s="145"/>
    </row>
    <row r="1999" spans="1:18">
      <c r="A1999" s="131">
        <f t="shared" si="62"/>
        <v>0</v>
      </c>
      <c r="C1999" s="133">
        <f t="shared" si="63"/>
        <v>0</v>
      </c>
      <c r="D1999" s="143"/>
      <c r="E1999" s="144"/>
      <c r="F1999" s="144"/>
      <c r="G1999" s="144"/>
      <c r="H1999" s="144"/>
      <c r="I1999" s="144"/>
      <c r="J1999" s="144"/>
      <c r="K1999" s="144"/>
      <c r="L1999" s="144"/>
      <c r="M1999" s="144"/>
      <c r="N1999" s="144"/>
      <c r="O1999" s="144"/>
      <c r="P1999" s="144"/>
      <c r="Q1999" s="144"/>
      <c r="R1999" s="145"/>
    </row>
    <row r="2000" spans="1:18">
      <c r="A2000" s="131">
        <f t="shared" si="62"/>
        <v>0</v>
      </c>
      <c r="C2000" s="133">
        <f t="shared" si="63"/>
        <v>0</v>
      </c>
      <c r="D2000" s="143"/>
      <c r="E2000" s="144"/>
      <c r="F2000" s="144"/>
      <c r="G2000" s="144"/>
      <c r="H2000" s="144"/>
      <c r="I2000" s="144"/>
      <c r="J2000" s="144"/>
      <c r="K2000" s="144"/>
      <c r="L2000" s="144"/>
      <c r="M2000" s="144"/>
      <c r="N2000" s="144"/>
      <c r="O2000" s="144"/>
      <c r="P2000" s="144"/>
      <c r="Q2000" s="144"/>
      <c r="R2000" s="145"/>
    </row>
    <row r="2001" spans="1:18">
      <c r="A2001" s="131">
        <f t="shared" si="62"/>
        <v>0</v>
      </c>
      <c r="C2001" s="133">
        <f t="shared" ref="C2001" si="64">F2001</f>
        <v>0</v>
      </c>
      <c r="D2001" s="146"/>
      <c r="E2001" s="147"/>
      <c r="F2001" s="147"/>
      <c r="G2001" s="147"/>
      <c r="H2001" s="147"/>
      <c r="I2001" s="147"/>
      <c r="J2001" s="147"/>
      <c r="K2001" s="147"/>
      <c r="L2001" s="147"/>
      <c r="M2001" s="147"/>
      <c r="N2001" s="147"/>
      <c r="O2001" s="147"/>
      <c r="P2001" s="147"/>
      <c r="Q2001" s="147"/>
      <c r="R2001" s="148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InputMessage="1" showErrorMessage="1" prompt="Paste Outlook Contacts Here" sqref="D3" xr:uid="{70E9F5F8-2CA6-4E0B-9BA4-535416A60615}"/>
    <dataValidation allowBlank="1" showErrorMessage="1" prompt="Paste Outlook Contacts Here" sqref="D4:D5" xr:uid="{756C2065-342F-42BB-9BC7-7BEB5281C14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9"/>
  <sheetViews>
    <sheetView showGridLines="0" showZeros="0" tabSelected="1" workbookViewId="0">
      <selection activeCell="B8" sqref="B8:D8"/>
    </sheetView>
  </sheetViews>
  <sheetFormatPr defaultColWidth="14.453125" defaultRowHeight="15" customHeight="1"/>
  <sheetData>
    <row r="1" spans="1:17">
      <c r="A1" s="1" t="str">
        <f>A6</f>
        <v>PURCHASE ORDER NUMBER:</v>
      </c>
      <c r="B1" s="1" t="str">
        <f>F6</f>
        <v>JOB/PHASE NUMBER:</v>
      </c>
      <c r="C1" s="1" t="str">
        <f>A8</f>
        <v>To:</v>
      </c>
      <c r="D1" s="1" t="str">
        <f>A20</f>
        <v>Delivery Required By:</v>
      </c>
      <c r="E1" s="1" t="str">
        <f>H47</f>
        <v>Date of Order</v>
      </c>
      <c r="F1" s="1" t="str">
        <f>H37</f>
        <v>GRAND TOTAL:</v>
      </c>
      <c r="G1" s="1" t="str">
        <f>A23</f>
        <v>PROJECT:</v>
      </c>
      <c r="H1" s="1" t="str">
        <f>F39</f>
        <v>Attachment Link:</v>
      </c>
      <c r="I1" s="1" t="s">
        <v>0</v>
      </c>
      <c r="J1" s="1" t="s">
        <v>1</v>
      </c>
      <c r="K1" s="1" t="s">
        <v>2</v>
      </c>
      <c r="L1" s="1" t="s">
        <v>3</v>
      </c>
      <c r="M1" s="1" t="str">
        <f>A44</f>
        <v>Acknowledged By:</v>
      </c>
      <c r="N1" s="1" t="str">
        <f>A47</f>
        <v>Date Signed:</v>
      </c>
      <c r="O1" s="1" t="s">
        <v>4</v>
      </c>
      <c r="P1" s="88"/>
      <c r="Q1" s="89"/>
    </row>
    <row r="2" spans="1:17">
      <c r="A2" s="3">
        <f>D6</f>
        <v>0</v>
      </c>
      <c r="B2" s="3">
        <f>I6</f>
        <v>0</v>
      </c>
      <c r="C2" s="3" t="str">
        <f>B8</f>
        <v>Example Supplier/Vendor</v>
      </c>
      <c r="D2" s="3">
        <f>C20</f>
        <v>1</v>
      </c>
      <c r="E2" s="4">
        <f>H46</f>
        <v>0</v>
      </c>
      <c r="F2" s="5">
        <f>J37</f>
        <v>0</v>
      </c>
      <c r="G2" s="6" t="str">
        <f>B23</f>
        <v>Project Name</v>
      </c>
      <c r="H2" s="3">
        <f>G39</f>
        <v>0</v>
      </c>
      <c r="I2" s="3"/>
      <c r="J2" s="3"/>
      <c r="K2" s="3"/>
      <c r="L2" s="3"/>
      <c r="M2" s="3"/>
      <c r="N2" s="3"/>
      <c r="O2" s="3"/>
      <c r="P2" s="68"/>
      <c r="Q2" s="68"/>
    </row>
    <row r="3" spans="1:17" ht="31" customHeight="1">
      <c r="A3" s="90" t="str">
        <f>Contacts!F4</f>
        <v>Your Company Name</v>
      </c>
      <c r="B3" s="70"/>
      <c r="C3" s="70"/>
      <c r="D3" s="70"/>
      <c r="E3" s="70"/>
      <c r="F3" s="70"/>
      <c r="G3" s="70"/>
      <c r="H3" s="70"/>
      <c r="I3" s="70"/>
      <c r="J3" s="71"/>
      <c r="K3" s="7"/>
      <c r="L3" s="7"/>
      <c r="M3" s="7"/>
      <c r="N3" s="7"/>
      <c r="O3" s="7"/>
      <c r="P3" s="7"/>
      <c r="Q3" s="8"/>
    </row>
    <row r="4" spans="1:17">
      <c r="A4" s="9"/>
      <c r="B4" s="91" t="str">
        <f>Contacts!L4</f>
        <v>1234 Construction Lane</v>
      </c>
      <c r="C4" s="68"/>
      <c r="D4" s="68"/>
      <c r="E4" s="68"/>
      <c r="F4" s="10"/>
      <c r="G4" s="11" t="str">
        <f>VLOOKUP(A3,Contacts!A3:R2001, 13, FALSE) &amp; ", " &amp; VLOOKUP(A3,Contacts!A3:R2001, 14, FALSE) &amp; " " &amp; VLOOKUP(A3,Contacts!A3:R2001, 15, FALSE)</f>
        <v>Springfield, IL 62523</v>
      </c>
      <c r="H4" s="11"/>
      <c r="I4" s="11"/>
      <c r="J4" s="12"/>
      <c r="K4" s="13"/>
      <c r="L4" s="13"/>
      <c r="M4" s="13"/>
      <c r="N4" s="13"/>
      <c r="O4" s="13"/>
      <c r="P4" s="13"/>
      <c r="Q4" s="14"/>
    </row>
    <row r="5" spans="1:17">
      <c r="A5" s="92"/>
      <c r="B5" s="84"/>
      <c r="C5" s="84"/>
      <c r="D5" s="84"/>
      <c r="E5" s="84"/>
      <c r="F5" s="84"/>
      <c r="G5" s="84"/>
      <c r="H5" s="84"/>
      <c r="I5" s="84"/>
      <c r="J5" s="85"/>
      <c r="K5" s="13"/>
      <c r="L5" s="13"/>
      <c r="M5" s="13"/>
      <c r="N5" s="13"/>
      <c r="O5" s="13"/>
      <c r="P5" s="13"/>
      <c r="Q5" s="14"/>
    </row>
    <row r="6" spans="1:17">
      <c r="A6" s="93" t="s">
        <v>6</v>
      </c>
      <c r="B6" s="70"/>
      <c r="C6" s="70"/>
      <c r="D6" s="15"/>
      <c r="E6" s="16"/>
      <c r="F6" s="94" t="s">
        <v>7</v>
      </c>
      <c r="G6" s="70"/>
      <c r="H6" s="70"/>
      <c r="I6" s="18"/>
      <c r="J6" s="16"/>
      <c r="K6" s="13"/>
      <c r="L6" s="13"/>
      <c r="M6" s="13"/>
      <c r="N6" s="13"/>
      <c r="O6" s="13"/>
      <c r="P6" s="13"/>
      <c r="Q6" s="14"/>
    </row>
    <row r="7" spans="1:17" ht="14.5">
      <c r="A7" s="19"/>
      <c r="B7" s="20"/>
      <c r="C7" s="20"/>
      <c r="D7" s="21"/>
      <c r="E7" s="16"/>
      <c r="F7" s="20"/>
      <c r="G7" s="20"/>
      <c r="H7" s="20"/>
      <c r="I7" s="21"/>
      <c r="J7" s="16"/>
      <c r="K7" s="13"/>
      <c r="L7" s="13"/>
      <c r="M7" s="13"/>
      <c r="N7" s="13"/>
      <c r="O7" s="13"/>
      <c r="P7" s="13"/>
      <c r="Q7" s="14"/>
    </row>
    <row r="8" spans="1:17" ht="15" customHeight="1">
      <c r="A8" s="19" t="s">
        <v>8</v>
      </c>
      <c r="B8" s="95" t="s">
        <v>98</v>
      </c>
      <c r="C8" s="68"/>
      <c r="D8" s="68"/>
      <c r="E8" s="16"/>
      <c r="F8" s="20" t="s">
        <v>9</v>
      </c>
      <c r="G8" s="95" t="s">
        <v>76</v>
      </c>
      <c r="H8" s="68"/>
      <c r="I8" s="68"/>
      <c r="J8" s="16"/>
      <c r="K8" s="13"/>
      <c r="L8" s="13"/>
      <c r="M8" s="13"/>
      <c r="N8" s="13"/>
      <c r="O8" s="13"/>
      <c r="P8" s="13"/>
      <c r="Q8" s="14"/>
    </row>
    <row r="9" spans="1:17" ht="15" customHeight="1">
      <c r="A9" s="19"/>
      <c r="B9" s="96" t="str">
        <f>VLOOKUP(B8,Contacts!A3:R2001,12,FALSE)</f>
        <v>440 North Industrial Drive</v>
      </c>
      <c r="C9" s="68"/>
      <c r="D9" s="68"/>
      <c r="E9" s="16"/>
      <c r="F9" s="20"/>
      <c r="G9" s="96" t="str">
        <f>VLOOKUP(G8,Contacts!A3:W2001,12,FALSE)</f>
        <v>101 Enterprise Dr</v>
      </c>
      <c r="H9" s="68"/>
      <c r="I9" s="68"/>
      <c r="J9" s="16"/>
      <c r="K9" s="13"/>
      <c r="L9" s="13"/>
      <c r="M9" s="13"/>
      <c r="N9" s="13"/>
      <c r="O9" s="13"/>
      <c r="P9" s="13"/>
      <c r="Q9" s="14"/>
    </row>
    <row r="10" spans="1:17" ht="15" customHeight="1">
      <c r="A10" s="19"/>
      <c r="B10" s="97" t="str">
        <f>VLOOKUP(B8,Contacts!A3:R2001, 13, FALSE) &amp; ", " &amp; VLOOKUP(B8,Contacts!A3:R2001, 14, FALSE) &amp; " " &amp; VLOOKUP(B8,Contacts!A3:R2001, 15, FALSE)</f>
        <v>Springfield, IL 62523</v>
      </c>
      <c r="C10" s="68"/>
      <c r="D10" s="68"/>
      <c r="E10" s="16"/>
      <c r="F10" s="20"/>
      <c r="G10" s="97" t="str">
        <f>VLOOKUP(G8,Contacts!A3:W2001, 13, FALSE) &amp; ", " &amp; VLOOKUP(G8,Contacts!A3:W2001, 14, FALSE) &amp; " " &amp; VLOOKUP(G8,Contacts!A3:W2001, 15, FALSE)</f>
        <v>Springfield, Illinois 62523</v>
      </c>
      <c r="H10" s="68"/>
      <c r="I10" s="68"/>
      <c r="J10" s="16"/>
      <c r="K10" s="13"/>
      <c r="L10" s="13"/>
      <c r="M10" s="13"/>
      <c r="N10" s="13"/>
      <c r="O10" s="13"/>
      <c r="P10" s="13"/>
      <c r="Q10" s="14"/>
    </row>
    <row r="11" spans="1:17" ht="14.5">
      <c r="A11" s="19"/>
      <c r="B11" s="97"/>
      <c r="C11" s="68"/>
      <c r="D11" s="68"/>
      <c r="E11" s="16"/>
      <c r="F11" s="20"/>
      <c r="G11" s="86"/>
      <c r="H11" s="68"/>
      <c r="I11" s="68"/>
      <c r="J11" s="16"/>
      <c r="K11" s="13"/>
      <c r="L11" s="13"/>
      <c r="M11" s="13"/>
      <c r="N11" s="13"/>
      <c r="O11" s="13"/>
      <c r="P11" s="13"/>
      <c r="Q11" s="14"/>
    </row>
    <row r="12" spans="1:17">
      <c r="A12" s="19" t="s">
        <v>10</v>
      </c>
      <c r="B12" s="96" t="str">
        <f>VLOOKUP(B8,Contacts!A3:R2001,4,FALSE)</f>
        <v>Michael Jordan</v>
      </c>
      <c r="C12" s="68"/>
      <c r="D12" s="68"/>
      <c r="E12" s="16"/>
      <c r="F12" s="20"/>
      <c r="G12" s="20"/>
      <c r="H12" s="20"/>
      <c r="I12" s="20"/>
      <c r="J12" s="16"/>
      <c r="K12" s="13"/>
      <c r="L12" s="13"/>
      <c r="M12" s="13"/>
      <c r="N12" s="13"/>
      <c r="O12" s="13"/>
      <c r="P12" s="13"/>
      <c r="Q12" s="14"/>
    </row>
    <row r="13" spans="1:17">
      <c r="A13" s="19"/>
      <c r="B13" s="86"/>
      <c r="C13" s="68"/>
      <c r="D13" s="68"/>
      <c r="E13" s="16"/>
      <c r="F13" s="20" t="s">
        <v>11</v>
      </c>
      <c r="G13" s="24" t="s">
        <v>12</v>
      </c>
      <c r="H13" s="101"/>
      <c r="I13" s="84"/>
      <c r="J13" s="85"/>
      <c r="K13" s="13"/>
      <c r="L13" s="13"/>
      <c r="M13" s="13"/>
      <c r="N13" s="13"/>
      <c r="O13" s="13"/>
      <c r="P13" s="13"/>
      <c r="Q13" s="14"/>
    </row>
    <row r="14" spans="1:17">
      <c r="A14" s="19"/>
      <c r="B14" s="23"/>
      <c r="C14" s="23"/>
      <c r="D14" s="23"/>
      <c r="E14" s="16"/>
      <c r="F14" s="20"/>
      <c r="G14" s="20" t="s">
        <v>13</v>
      </c>
      <c r="H14" s="102"/>
      <c r="I14" s="84"/>
      <c r="J14" s="85"/>
      <c r="K14" s="13"/>
      <c r="L14" s="13"/>
      <c r="M14" s="13"/>
      <c r="N14" s="13"/>
      <c r="O14" s="13"/>
      <c r="P14" s="13"/>
      <c r="Q14" s="14"/>
    </row>
    <row r="15" spans="1:17" ht="14.5">
      <c r="A15" s="19" t="s">
        <v>14</v>
      </c>
      <c r="B15" s="98" t="str">
        <f>VLOOKUP(B8,Contacts!A3:R2001,10,FALSE)</f>
        <v>(555) 555-1733</v>
      </c>
      <c r="C15" s="68"/>
      <c r="D15" s="68"/>
      <c r="E15" s="16"/>
      <c r="F15" s="20" t="s">
        <v>15</v>
      </c>
      <c r="G15" s="20"/>
      <c r="H15" s="20"/>
      <c r="I15" s="20"/>
      <c r="J15" s="16"/>
      <c r="K15" s="13"/>
      <c r="L15" s="13"/>
      <c r="M15" s="13"/>
      <c r="N15" s="13"/>
      <c r="O15" s="13"/>
      <c r="P15" s="13"/>
      <c r="Q15" s="14"/>
    </row>
    <row r="16" spans="1:17" ht="15" customHeight="1">
      <c r="A16" s="19" t="s">
        <v>16</v>
      </c>
      <c r="B16" s="98" t="str">
        <f>VLOOKUP(B8,Contacts!A3:R2001,11,FALSE)</f>
        <v>(555) 555-9790</v>
      </c>
      <c r="C16" s="68"/>
      <c r="D16" s="68"/>
      <c r="E16" s="16"/>
      <c r="F16" s="20"/>
      <c r="G16" s="95" t="s">
        <v>5</v>
      </c>
      <c r="H16" s="68"/>
      <c r="I16" s="68"/>
      <c r="J16" s="16"/>
      <c r="K16" s="13"/>
      <c r="L16" s="13"/>
      <c r="M16" s="13"/>
      <c r="N16" s="13"/>
      <c r="O16" s="13"/>
      <c r="P16" s="13"/>
      <c r="Q16" s="14"/>
    </row>
    <row r="17" spans="1:10" ht="15" customHeight="1">
      <c r="A17" s="19" t="s">
        <v>17</v>
      </c>
      <c r="B17" s="99" t="str">
        <f>VLOOKUP(B8,Contacts!A3:R2001,18,FALSE)</f>
        <v>mjordan@examplesupplier.com</v>
      </c>
      <c r="C17" s="68"/>
      <c r="D17" s="68"/>
      <c r="E17" s="16"/>
      <c r="F17" s="20"/>
      <c r="G17" s="96" t="str">
        <f>VLOOKUP(G16,Contacts!A3:W2009,12,FALSE)</f>
        <v>1234 Construction Lane</v>
      </c>
      <c r="H17" s="68"/>
      <c r="I17" s="68"/>
      <c r="J17" s="16"/>
    </row>
    <row r="18" spans="1:10" ht="15" customHeight="1">
      <c r="A18" s="19" t="s">
        <v>18</v>
      </c>
      <c r="B18" s="100" t="s">
        <v>19</v>
      </c>
      <c r="C18" s="68"/>
      <c r="D18" s="68"/>
      <c r="E18" s="16"/>
      <c r="F18" s="20"/>
      <c r="G18" s="97" t="str">
        <f>VLOOKUP(G16,Contacts!A3:W2009, 13, FALSE) &amp; ", " &amp; VLOOKUP(G16,Contacts!A3:W2009, 14, FALSE) &amp; " " &amp; VLOOKUP(G16,Contacts!A3:W2009, 15, FALSE)</f>
        <v>Springfield, IL 62523</v>
      </c>
      <c r="H18" s="68"/>
      <c r="I18" s="68"/>
      <c r="J18" s="16"/>
    </row>
    <row r="19" spans="1:10" ht="14.5">
      <c r="A19" s="19"/>
      <c r="B19" s="68"/>
      <c r="C19" s="68"/>
      <c r="D19" s="68"/>
      <c r="E19" s="16"/>
      <c r="F19" s="20"/>
      <c r="G19" s="23"/>
      <c r="H19" s="20"/>
      <c r="I19" s="20"/>
      <c r="J19" s="16"/>
    </row>
    <row r="20" spans="1:10">
      <c r="A20" s="19" t="s">
        <v>20</v>
      </c>
      <c r="B20" s="20"/>
      <c r="C20" s="25">
        <v>1</v>
      </c>
      <c r="D20" s="20"/>
      <c r="E20" s="17" t="s">
        <v>21</v>
      </c>
      <c r="F20" s="103" t="s">
        <v>22</v>
      </c>
      <c r="G20" s="85"/>
      <c r="H20" s="26" t="s">
        <v>23</v>
      </c>
      <c r="I20" s="26"/>
      <c r="J20" s="25" t="s">
        <v>24</v>
      </c>
    </row>
    <row r="21" spans="1:10">
      <c r="A21" s="104"/>
      <c r="B21" s="84"/>
      <c r="C21" s="84"/>
      <c r="D21" s="84"/>
      <c r="E21" s="84"/>
      <c r="F21" s="84"/>
      <c r="G21" s="84"/>
      <c r="H21" s="84"/>
      <c r="I21" s="84"/>
      <c r="J21" s="85"/>
    </row>
    <row r="22" spans="1:10">
      <c r="A22" s="102" t="s">
        <v>25</v>
      </c>
      <c r="B22" s="84"/>
      <c r="C22" s="84"/>
      <c r="D22" s="84"/>
      <c r="E22" s="84"/>
      <c r="F22" s="84"/>
      <c r="G22" s="85"/>
      <c r="H22" s="27" t="s">
        <v>26</v>
      </c>
      <c r="I22" s="27" t="s">
        <v>27</v>
      </c>
      <c r="J22" s="27" t="s">
        <v>28</v>
      </c>
    </row>
    <row r="23" spans="1:10">
      <c r="A23" s="28" t="s">
        <v>29</v>
      </c>
      <c r="B23" s="105" t="s">
        <v>30</v>
      </c>
      <c r="C23" s="84"/>
      <c r="D23" s="84"/>
      <c r="E23" s="84"/>
      <c r="F23" s="84"/>
      <c r="G23" s="85"/>
      <c r="H23" s="29"/>
      <c r="I23" s="30"/>
      <c r="J23" s="31"/>
    </row>
    <row r="24" spans="1:10">
      <c r="A24" s="106" t="s">
        <v>31</v>
      </c>
      <c r="B24" s="68"/>
      <c r="C24" s="68"/>
      <c r="D24" s="68"/>
      <c r="E24" s="68"/>
      <c r="F24" s="68"/>
      <c r="G24" s="68"/>
      <c r="H24" s="32"/>
      <c r="I24" s="33"/>
      <c r="J24" s="34"/>
    </row>
    <row r="25" spans="1:10">
      <c r="A25" s="107" t="s">
        <v>32</v>
      </c>
      <c r="B25" s="84"/>
      <c r="C25" s="84"/>
      <c r="D25" s="84"/>
      <c r="E25" s="84"/>
      <c r="F25" s="84"/>
      <c r="G25" s="85"/>
      <c r="H25" s="35" t="s">
        <v>33</v>
      </c>
      <c r="I25" s="36"/>
      <c r="J25" s="37"/>
    </row>
    <row r="26" spans="1:10">
      <c r="A26" s="108" t="s">
        <v>34</v>
      </c>
      <c r="B26" s="68"/>
      <c r="C26" s="68"/>
      <c r="D26" s="68"/>
      <c r="E26" s="68"/>
      <c r="F26" s="68"/>
      <c r="G26" s="68"/>
      <c r="H26" s="32"/>
      <c r="I26" s="33"/>
      <c r="J26" s="34"/>
    </row>
    <row r="27" spans="1:10">
      <c r="A27" s="101"/>
      <c r="B27" s="84"/>
      <c r="C27" s="84"/>
      <c r="D27" s="84"/>
      <c r="E27" s="84"/>
      <c r="F27" s="84"/>
      <c r="G27" s="85"/>
      <c r="H27" s="38"/>
      <c r="I27" s="39"/>
      <c r="J27" s="40">
        <f t="shared" ref="J27:J33" si="0">H27*I27</f>
        <v>0</v>
      </c>
    </row>
    <row r="28" spans="1:10">
      <c r="A28" s="101"/>
      <c r="B28" s="84"/>
      <c r="C28" s="84"/>
      <c r="D28" s="84"/>
      <c r="E28" s="84"/>
      <c r="F28" s="84"/>
      <c r="G28" s="85"/>
      <c r="H28" s="38"/>
      <c r="I28" s="39"/>
      <c r="J28" s="40">
        <f t="shared" si="0"/>
        <v>0</v>
      </c>
    </row>
    <row r="29" spans="1:10">
      <c r="A29" s="101"/>
      <c r="B29" s="84"/>
      <c r="C29" s="84"/>
      <c r="D29" s="84"/>
      <c r="E29" s="84"/>
      <c r="F29" s="84"/>
      <c r="G29" s="85"/>
      <c r="H29" s="38"/>
      <c r="I29" s="39"/>
      <c r="J29" s="40">
        <f t="shared" si="0"/>
        <v>0</v>
      </c>
    </row>
    <row r="30" spans="1:10">
      <c r="A30" s="101"/>
      <c r="B30" s="84"/>
      <c r="C30" s="84"/>
      <c r="D30" s="84"/>
      <c r="E30" s="84"/>
      <c r="F30" s="84"/>
      <c r="G30" s="85"/>
      <c r="H30" s="38"/>
      <c r="I30" s="39"/>
      <c r="J30" s="40">
        <f t="shared" si="0"/>
        <v>0</v>
      </c>
    </row>
    <row r="31" spans="1:10">
      <c r="A31" s="101"/>
      <c r="B31" s="84"/>
      <c r="C31" s="84"/>
      <c r="D31" s="84"/>
      <c r="E31" s="84"/>
      <c r="F31" s="84"/>
      <c r="G31" s="85"/>
      <c r="H31" s="38"/>
      <c r="I31" s="39"/>
      <c r="J31" s="40">
        <f t="shared" si="0"/>
        <v>0</v>
      </c>
    </row>
    <row r="32" spans="1:10">
      <c r="A32" s="101"/>
      <c r="B32" s="84"/>
      <c r="C32" s="84"/>
      <c r="D32" s="84"/>
      <c r="E32" s="84"/>
      <c r="F32" s="84"/>
      <c r="G32" s="85"/>
      <c r="H32" s="38"/>
      <c r="I32" s="39"/>
      <c r="J32" s="40">
        <f t="shared" si="0"/>
        <v>0</v>
      </c>
    </row>
    <row r="33" spans="1:10">
      <c r="A33" s="101"/>
      <c r="B33" s="84"/>
      <c r="C33" s="84"/>
      <c r="D33" s="84"/>
      <c r="E33" s="84"/>
      <c r="F33" s="84"/>
      <c r="G33" s="85"/>
      <c r="H33" s="38"/>
      <c r="I33" s="39"/>
      <c r="J33" s="40">
        <f t="shared" si="0"/>
        <v>0</v>
      </c>
    </row>
    <row r="34" spans="1:10">
      <c r="A34" s="19"/>
      <c r="B34" s="20"/>
      <c r="C34" s="20"/>
      <c r="D34" s="20"/>
      <c r="E34" s="20"/>
      <c r="F34" s="20"/>
      <c r="G34" s="23" t="s">
        <v>35</v>
      </c>
      <c r="H34" s="32"/>
      <c r="I34" s="33"/>
      <c r="J34" s="34">
        <f>SUM(J27:J33)</f>
        <v>0</v>
      </c>
    </row>
    <row r="35" spans="1:10">
      <c r="A35" s="41" t="s">
        <v>36</v>
      </c>
      <c r="B35" s="20"/>
      <c r="C35" s="20"/>
      <c r="D35" s="20"/>
      <c r="E35" s="20"/>
      <c r="F35" s="20"/>
      <c r="G35" s="23"/>
      <c r="H35" s="32"/>
      <c r="I35" s="33"/>
      <c r="J35" s="34"/>
    </row>
    <row r="36" spans="1:10">
      <c r="A36" s="42"/>
      <c r="B36" s="86" t="s">
        <v>37</v>
      </c>
      <c r="C36" s="68"/>
      <c r="D36" s="68"/>
      <c r="E36" s="68"/>
      <c r="F36" s="68"/>
      <c r="G36" s="20"/>
      <c r="H36" s="43"/>
      <c r="I36" s="44"/>
      <c r="J36" s="45"/>
    </row>
    <row r="37" spans="1:10">
      <c r="A37" s="19"/>
      <c r="B37" s="68"/>
      <c r="C37" s="68"/>
      <c r="D37" s="68"/>
      <c r="E37" s="68"/>
      <c r="F37" s="68"/>
      <c r="G37" s="20"/>
      <c r="H37" s="46" t="s">
        <v>38</v>
      </c>
      <c r="I37" s="47"/>
      <c r="J37" s="48">
        <f>SUM(J34)</f>
        <v>0</v>
      </c>
    </row>
    <row r="38" spans="1:10">
      <c r="A38" s="78" t="s">
        <v>39</v>
      </c>
      <c r="B38" s="79"/>
      <c r="C38" s="79"/>
      <c r="D38" s="79"/>
      <c r="E38" s="79"/>
      <c r="F38" s="79"/>
      <c r="G38" s="79"/>
      <c r="H38" s="79"/>
      <c r="I38" s="79"/>
      <c r="J38" s="80"/>
    </row>
    <row r="39" spans="1:10">
      <c r="A39" s="49" t="s">
        <v>40</v>
      </c>
      <c r="B39" s="50"/>
      <c r="C39" s="50"/>
      <c r="D39" s="50"/>
      <c r="E39" s="50"/>
      <c r="F39" s="50" t="s">
        <v>41</v>
      </c>
      <c r="G39" s="109"/>
      <c r="H39" s="79"/>
      <c r="I39" s="79"/>
      <c r="J39" s="79"/>
    </row>
    <row r="40" spans="1:10">
      <c r="A40" s="110" t="s">
        <v>42</v>
      </c>
      <c r="B40" s="111"/>
      <c r="C40" s="111"/>
      <c r="D40" s="111"/>
      <c r="E40" s="112" t="str">
        <f>A3</f>
        <v>Your Company Name</v>
      </c>
      <c r="F40" s="111"/>
      <c r="G40" s="111"/>
      <c r="H40" s="111"/>
      <c r="I40" s="111"/>
      <c r="J40" s="113"/>
    </row>
    <row r="41" spans="1:10" ht="14.5">
      <c r="A41" s="75" t="s">
        <v>33</v>
      </c>
      <c r="B41" s="76"/>
      <c r="C41" s="76"/>
      <c r="D41" s="76"/>
      <c r="E41" s="76"/>
      <c r="F41" s="76"/>
      <c r="G41" s="76"/>
      <c r="H41" s="76"/>
      <c r="I41" s="76"/>
      <c r="J41" s="77"/>
    </row>
    <row r="42" spans="1:10" ht="14.5">
      <c r="A42" s="78" t="s">
        <v>43</v>
      </c>
      <c r="B42" s="79"/>
      <c r="C42" s="79"/>
      <c r="D42" s="79"/>
      <c r="E42" s="79"/>
      <c r="F42" s="79"/>
      <c r="G42" s="79"/>
      <c r="H42" s="79"/>
      <c r="I42" s="79"/>
      <c r="J42" s="80"/>
    </row>
    <row r="43" spans="1:10" ht="14.5">
      <c r="A43" s="81"/>
      <c r="B43" s="68"/>
      <c r="C43" s="82"/>
      <c r="D43" s="68"/>
      <c r="E43" s="68"/>
      <c r="F43" s="68"/>
      <c r="G43" s="68"/>
      <c r="H43" s="68"/>
      <c r="I43" s="68"/>
      <c r="J43" s="68"/>
    </row>
    <row r="44" spans="1:10" ht="20">
      <c r="A44" s="19" t="s">
        <v>44</v>
      </c>
      <c r="B44" s="20"/>
      <c r="C44" s="20"/>
      <c r="D44" s="51"/>
      <c r="E44" s="20"/>
      <c r="F44" s="20" t="s">
        <v>45</v>
      </c>
      <c r="G44" s="20"/>
      <c r="H44" s="83"/>
      <c r="I44" s="84"/>
      <c r="J44" s="85"/>
    </row>
    <row r="45" spans="1:10" ht="14.5">
      <c r="A45" s="41" t="s">
        <v>46</v>
      </c>
      <c r="B45" s="86" t="str">
        <f>B8</f>
        <v>Example Supplier/Vendor</v>
      </c>
      <c r="C45" s="68"/>
      <c r="D45" s="68"/>
      <c r="E45" s="68"/>
      <c r="F45" s="23" t="str">
        <f>VLOOKUP(B45,Contacts!A3:R2001,4,FALSE)</f>
        <v>Michael Jordan</v>
      </c>
      <c r="G45" s="20"/>
      <c r="H45" s="20"/>
      <c r="I45" s="20"/>
      <c r="J45" s="16"/>
    </row>
    <row r="46" spans="1:10" ht="14.5">
      <c r="A46" s="41" t="s">
        <v>47</v>
      </c>
      <c r="B46" s="20"/>
      <c r="C46" s="20"/>
      <c r="D46" s="52"/>
      <c r="E46" s="20"/>
      <c r="F46" s="23"/>
      <c r="G46" s="20"/>
      <c r="H46" s="87"/>
      <c r="I46" s="85"/>
      <c r="J46" s="16"/>
    </row>
    <row r="47" spans="1:10" ht="14.5">
      <c r="A47" s="41" t="s">
        <v>48</v>
      </c>
      <c r="B47" s="20"/>
      <c r="C47" s="20"/>
      <c r="D47" s="53"/>
      <c r="E47" s="20"/>
      <c r="F47" s="20"/>
      <c r="G47" s="20"/>
      <c r="H47" s="67" t="s">
        <v>49</v>
      </c>
      <c r="I47" s="68"/>
      <c r="J47" s="16"/>
    </row>
    <row r="48" spans="1:10" ht="14.5">
      <c r="A48" s="69" t="s">
        <v>50</v>
      </c>
      <c r="B48" s="70"/>
      <c r="C48" s="70"/>
      <c r="D48" s="70"/>
      <c r="E48" s="70"/>
      <c r="F48" s="70"/>
      <c r="G48" s="70"/>
      <c r="H48" s="70"/>
      <c r="I48" s="70"/>
      <c r="J48" s="71"/>
    </row>
    <row r="49" spans="1:10" ht="14.5">
      <c r="A49" s="72"/>
      <c r="B49" s="73"/>
      <c r="C49" s="73"/>
      <c r="D49" s="73"/>
      <c r="E49" s="73"/>
      <c r="F49" s="73"/>
      <c r="G49" s="73"/>
      <c r="H49" s="73"/>
      <c r="I49" s="73"/>
      <c r="J49" s="74"/>
    </row>
  </sheetData>
  <mergeCells count="54">
    <mergeCell ref="A38:J38"/>
    <mergeCell ref="G39:J39"/>
    <mergeCell ref="A40:D40"/>
    <mergeCell ref="E40:J40"/>
    <mergeCell ref="A30:G30"/>
    <mergeCell ref="A31:G31"/>
    <mergeCell ref="A32:G32"/>
    <mergeCell ref="A33:G33"/>
    <mergeCell ref="B36:F37"/>
    <mergeCell ref="A25:G25"/>
    <mergeCell ref="A26:G26"/>
    <mergeCell ref="A27:G27"/>
    <mergeCell ref="A28:G28"/>
    <mergeCell ref="A29:G29"/>
    <mergeCell ref="F20:G20"/>
    <mergeCell ref="A21:J21"/>
    <mergeCell ref="A22:G22"/>
    <mergeCell ref="B23:G23"/>
    <mergeCell ref="A24:G24"/>
    <mergeCell ref="B18:D19"/>
    <mergeCell ref="B11:D11"/>
    <mergeCell ref="B12:D12"/>
    <mergeCell ref="B13:D13"/>
    <mergeCell ref="H13:J13"/>
    <mergeCell ref="H14:J14"/>
    <mergeCell ref="B15:D15"/>
    <mergeCell ref="G16:I16"/>
    <mergeCell ref="G17:I17"/>
    <mergeCell ref="G18:I18"/>
    <mergeCell ref="B10:D10"/>
    <mergeCell ref="G10:I10"/>
    <mergeCell ref="G11:I11"/>
    <mergeCell ref="B16:D16"/>
    <mergeCell ref="B17:D17"/>
    <mergeCell ref="A6:C6"/>
    <mergeCell ref="F6:H6"/>
    <mergeCell ref="B8:D8"/>
    <mergeCell ref="G8:I8"/>
    <mergeCell ref="B9:D9"/>
    <mergeCell ref="G9:I9"/>
    <mergeCell ref="P1:P2"/>
    <mergeCell ref="Q1:Q2"/>
    <mergeCell ref="A3:J3"/>
    <mergeCell ref="B4:E4"/>
    <mergeCell ref="A5:J5"/>
    <mergeCell ref="H47:I47"/>
    <mergeCell ref="A48:J49"/>
    <mergeCell ref="A41:J41"/>
    <mergeCell ref="A42:J42"/>
    <mergeCell ref="A43:B43"/>
    <mergeCell ref="C43:J43"/>
    <mergeCell ref="H44:J44"/>
    <mergeCell ref="B45:E45"/>
    <mergeCell ref="H46:I46"/>
  </mergeCells>
  <dataValidations count="1">
    <dataValidation allowBlank="1" showErrorMessage="1" sqref="B45:E45" xr:uid="{B24DD56B-E195-4C0E-9D55-739E3F87B33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82F6A57-E41F-4FD5-8484-0A66E2D930DC}">
          <x14:formula1>
            <xm:f>Contacts!$F$2:$F$2000</xm:f>
          </x14:formula1>
          <xm:sqref>B8:D8 G8:I8 G16:I16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49"/>
  <sheetViews>
    <sheetView showGridLines="0" showZeros="0" workbookViewId="0">
      <selection activeCell="N2" sqref="N2"/>
    </sheetView>
  </sheetViews>
  <sheetFormatPr defaultColWidth="14.453125" defaultRowHeight="15" customHeight="1"/>
  <sheetData>
    <row r="1" spans="1:17">
      <c r="A1" s="2" t="str">
        <f>View_Print!B2</f>
        <v>PURCHASE ORDER NUMBER:- JOB/PHASE NUMBER:- To:- Delivery Required By:- Date of Order- GRAND TOTAL:- PROJECT:- Attachment Link:-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Acknowledged By:</v>
      </c>
      <c r="N1" s="2" t="str">
        <f>Input!N1</f>
        <v>Date Signed:</v>
      </c>
      <c r="O1" s="2" t="str">
        <f>Input!O1</f>
        <v>Update 3</v>
      </c>
      <c r="P1" s="2"/>
      <c r="Q1" s="2"/>
    </row>
    <row r="2" spans="1:17">
      <c r="A2" s="2"/>
      <c r="B2" s="116" t="s">
        <v>51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54" t="e">
        <f>VLOOKUP(A1,Update!$A$1:$P$10000,2,FALSE)</f>
        <v>#N/A</v>
      </c>
      <c r="N2" s="62" t="e">
        <f>VLOOKUP(A1,Update!$A$1:$P$10000,3,FALSE)</f>
        <v>#N/A</v>
      </c>
      <c r="O2" s="54" t="e">
        <f>VLOOKUP(A1,Update!$A$1:$P$10000,4,FALSE)</f>
        <v>#N/A</v>
      </c>
      <c r="P2" s="2"/>
      <c r="Q2" s="2"/>
    </row>
    <row r="3" spans="1:17" ht="15" customHeight="1">
      <c r="A3" s="90">
        <f>VLOOKUP(A1,Data!$A$1:$AFS$10000,36,FALSE)</f>
        <v>0</v>
      </c>
      <c r="B3" s="70"/>
      <c r="C3" s="70"/>
      <c r="D3" s="70"/>
      <c r="E3" s="70"/>
      <c r="F3" s="70"/>
      <c r="G3" s="70"/>
      <c r="H3" s="70"/>
      <c r="I3" s="70"/>
      <c r="J3" s="71"/>
      <c r="K3" s="55">
        <f>VLOOKUP(A1,Data!$A$1:$AFS$10000,46,FALSE)</f>
        <v>0</v>
      </c>
      <c r="L3" s="55">
        <f>VLOOKUP(A1,Data!$A$1:$AFS$10000,47,FALSE)</f>
        <v>0</v>
      </c>
      <c r="M3" s="55">
        <f>VLOOKUP(A1,Data!$A$1:$AFS$10000,48,FALSE)</f>
        <v>0</v>
      </c>
      <c r="N3" s="55">
        <f>VLOOKUP(A1,Data!$A$1:$AFS$10000,49,FALSE)</f>
        <v>0</v>
      </c>
      <c r="O3" s="55">
        <f>VLOOKUP(A1,Data!$A$1:$AFS$10000,50,FALSE)</f>
        <v>0</v>
      </c>
      <c r="P3" s="55">
        <f>VLOOKUP(A1,Data!$A$1:$AFS$10000,51,FALSE)</f>
        <v>0</v>
      </c>
      <c r="Q3" s="56">
        <f>VLOOKUP(A1,Data!$A$1:$AFS$10000,52,FALSE)</f>
        <v>0</v>
      </c>
    </row>
    <row r="4" spans="1:17">
      <c r="A4" s="9">
        <f>VLOOKUP(A1,Data!$A$1:$AFS$10000,53,FALSE)</f>
        <v>0</v>
      </c>
      <c r="B4" s="117">
        <f>VLOOKUP(A1,Data!$A$1:$AFS$10000,54,FALSE)</f>
        <v>0</v>
      </c>
      <c r="C4" s="73"/>
      <c r="D4" s="73"/>
      <c r="E4" s="73"/>
      <c r="F4" s="10">
        <f>VLOOKUP(A1,Data!$A$1:$AFS$10000,58,FALSE)</f>
        <v>0</v>
      </c>
      <c r="G4" s="117">
        <f>VLOOKUP(A1,Data!$A$1:$AFS$10000,59,FALSE)</f>
        <v>0</v>
      </c>
      <c r="H4" s="73"/>
      <c r="I4" s="73"/>
      <c r="J4" s="74"/>
      <c r="K4" s="54">
        <f>VLOOKUP(A1,Data!$A$1:$AFS$10000,63,FALSE)</f>
        <v>0</v>
      </c>
      <c r="L4" s="54">
        <f>VLOOKUP(A1,Data!$A$1:$AFS$10000,64,FALSE)</f>
        <v>0</v>
      </c>
      <c r="M4" s="54">
        <f>VLOOKUP(A1,Data!$A$1:$AFS$10000,65,FALSE)</f>
        <v>0</v>
      </c>
      <c r="N4" s="54">
        <f>VLOOKUP(A1,Data!$A$1:$AFS$10000,66,FALSE)</f>
        <v>0</v>
      </c>
      <c r="O4" s="54">
        <f>VLOOKUP(A1,Data!$A$1:$AFS$10000,67,FALSE)</f>
        <v>0</v>
      </c>
      <c r="P4" s="54">
        <f>VLOOKUP(A1,Data!$A$1:$AFS$10000,68,FALSE)</f>
        <v>0</v>
      </c>
      <c r="Q4" s="57">
        <f>VLOOKUP(A1,Data!$A$1:$AFS$10000,69,FALSE)</f>
        <v>0</v>
      </c>
    </row>
    <row r="5" spans="1:17">
      <c r="A5" s="92">
        <f>VLOOKUP(A1,Data!$A$1:$AFS$10000,70,FALSE)</f>
        <v>0</v>
      </c>
      <c r="B5" s="84"/>
      <c r="C5" s="84"/>
      <c r="D5" s="84"/>
      <c r="E5" s="84"/>
      <c r="F5" s="84"/>
      <c r="G5" s="84"/>
      <c r="H5" s="84"/>
      <c r="I5" s="84"/>
      <c r="J5" s="85"/>
      <c r="K5" s="54">
        <f>VLOOKUP(A1,Data!$A$1:$AFS$10000,80,FALSE)</f>
        <v>0</v>
      </c>
      <c r="L5" s="54">
        <f>VLOOKUP(A1,Data!$A$1:$AFS$10000,81,FALSE)</f>
        <v>0</v>
      </c>
      <c r="M5" s="54">
        <f>VLOOKUP(A1,Data!$A$1:$AFS$10000,82,FALSE)</f>
        <v>0</v>
      </c>
      <c r="N5" s="54">
        <f>VLOOKUP(A1,Data!$A$1:$AFS$10000,83,FALSE)</f>
        <v>0</v>
      </c>
      <c r="O5" s="54">
        <f>VLOOKUP(A1,Data!$A$1:$AFS$10000,84,FALSE)</f>
        <v>0</v>
      </c>
      <c r="P5" s="54">
        <f>VLOOKUP(A1,Data!$A$1:$AFS$10000,85,FALSE)</f>
        <v>0</v>
      </c>
      <c r="Q5" s="57">
        <f>VLOOKUP(A1,Data!$A$1:$AFS$10000,86,FALSE)</f>
        <v>0</v>
      </c>
    </row>
    <row r="6" spans="1:17">
      <c r="A6" s="93">
        <f>VLOOKUP(A1,Data!$A$1:$AFS$10000,87,FALSE)</f>
        <v>0</v>
      </c>
      <c r="B6" s="70"/>
      <c r="C6" s="70"/>
      <c r="D6" s="58">
        <f>VLOOKUP(A1,Data!$A$1:$AFS$10000,90,FALSE)</f>
        <v>0</v>
      </c>
      <c r="E6" s="16">
        <f>VLOOKUP(A1,Data!$A$1:$AFS$10000,91,FALSE)</f>
        <v>0</v>
      </c>
      <c r="F6" s="94">
        <f>VLOOKUP(A1,Data!$A$1:$AFS$10000,92,FALSE)</f>
        <v>0</v>
      </c>
      <c r="G6" s="70"/>
      <c r="H6" s="70"/>
      <c r="I6" s="22">
        <f>VLOOKUP(A1,Data!$A$1:$AFS$10000,95,FALSE)</f>
        <v>0</v>
      </c>
      <c r="J6" s="16">
        <f>VLOOKUP(A1,Data!$A$1:$AFS$10000,96,FALSE)</f>
        <v>0</v>
      </c>
      <c r="K6" s="54">
        <f>VLOOKUP(A1,Data!$A$1:$AFS$10000,97,FALSE)</f>
        <v>0</v>
      </c>
      <c r="L6" s="54">
        <f>VLOOKUP(A1,Data!$A$1:$AFS$10000,98,FALSE)</f>
        <v>0</v>
      </c>
      <c r="M6" s="54">
        <f>VLOOKUP(A1,Data!$A$1:$AFS$10000,99,FALSE)</f>
        <v>0</v>
      </c>
      <c r="N6" s="54">
        <f>VLOOKUP(A1,Data!$A$1:$AFS$10000,100,FALSE)</f>
        <v>0</v>
      </c>
      <c r="O6" s="54">
        <f>VLOOKUP(A1,Data!$A$1:$AFS$10000,101,FALSE)</f>
        <v>0</v>
      </c>
      <c r="P6" s="54">
        <f>VLOOKUP(A1,Data!$A$1:$AFS$10000,102,FALSE)</f>
        <v>0</v>
      </c>
      <c r="Q6" s="57">
        <f>VLOOKUP(A1,Data!$A$1:$AFS$10000,103,FALSE)</f>
        <v>0</v>
      </c>
    </row>
    <row r="7" spans="1:17">
      <c r="A7" s="19">
        <f>VLOOKUP(A1,Data!$A$1:$AFS$10000,104,FALSE)</f>
        <v>0</v>
      </c>
      <c r="B7" s="20">
        <f>VLOOKUP(A1,Data!$A$1:$AFS$10000,105,FALSE)</f>
        <v>0</v>
      </c>
      <c r="C7" s="20">
        <f>VLOOKUP(A1,Data!$A$1:$AFS$10000,106,FALSE)</f>
        <v>0</v>
      </c>
      <c r="D7" s="21">
        <f>VLOOKUP(A1,Data!$A$1:$AFS$10000,107,FALSE)</f>
        <v>0</v>
      </c>
      <c r="E7" s="16">
        <f>VLOOKUP(A1,Data!$A$1:$AFS$10000,108,FALSE)</f>
        <v>0</v>
      </c>
      <c r="F7" s="20">
        <f>VLOOKUP(A1,Data!$A$1:$AFS$10000,109,FALSE)</f>
        <v>0</v>
      </c>
      <c r="G7" s="20">
        <f>VLOOKUP(A1,Data!$A$1:$AFS$10000,110,FALSE)</f>
        <v>0</v>
      </c>
      <c r="H7" s="20">
        <f>VLOOKUP(A1,Data!$A$1:$AFS$10000,111,FALSE)</f>
        <v>0</v>
      </c>
      <c r="I7" s="21">
        <f>VLOOKUP(A1,Data!$A$1:$AFS$10000,112,FALSE)</f>
        <v>0</v>
      </c>
      <c r="J7" s="16">
        <f>VLOOKUP(A1,Data!$A$1:$AFS$10000,113,FALSE)</f>
        <v>0</v>
      </c>
      <c r="K7" s="54">
        <f>VLOOKUP(A1,Data!$A$1:$AFS$10000,114,FALSE)</f>
        <v>0</v>
      </c>
      <c r="L7" s="54">
        <f>VLOOKUP(A1,Data!$A$1:$AFS$10000,115,FALSE)</f>
        <v>0</v>
      </c>
      <c r="M7" s="54">
        <f>VLOOKUP(A1,Data!$A$1:$AFS$10000,116,FALSE)</f>
        <v>0</v>
      </c>
      <c r="N7" s="54">
        <f>VLOOKUP(A1,Data!$A$1:$AFS$10000,117,FALSE)</f>
        <v>0</v>
      </c>
      <c r="O7" s="54">
        <f>VLOOKUP(A1,Data!$A$1:$AFS$10000,118,FALSE)</f>
        <v>0</v>
      </c>
      <c r="P7" s="54">
        <f>VLOOKUP(A1,Data!$A$1:$AFS$10000,119,FALSE)</f>
        <v>0</v>
      </c>
      <c r="Q7" s="57">
        <f>VLOOKUP(A1,Data!$A$1:$AFS$10000,120,FALSE)</f>
        <v>0</v>
      </c>
    </row>
    <row r="8" spans="1:17">
      <c r="A8" s="19">
        <f>VLOOKUP(A1,Data!$A$1:$AFS$10000,121,FALSE)</f>
        <v>0</v>
      </c>
      <c r="B8" s="95">
        <f>VLOOKUP(A1,Data!$A$1:$AFS$10000,122,FALSE)</f>
        <v>0</v>
      </c>
      <c r="C8" s="68"/>
      <c r="D8" s="68"/>
      <c r="E8" s="16">
        <f>VLOOKUP(A1,Data!$A$1:$AFS$10000,125,FALSE)</f>
        <v>0</v>
      </c>
      <c r="F8" s="20">
        <f>VLOOKUP(A1,Data!$A$1:$AFS$10000,126,FALSE)</f>
        <v>0</v>
      </c>
      <c r="G8" s="95">
        <f>VLOOKUP(A1,Data!$A$1:$AFS$10000,127,FALSE)</f>
        <v>0</v>
      </c>
      <c r="H8" s="68"/>
      <c r="I8" s="68"/>
      <c r="J8" s="16">
        <f>VLOOKUP(A1,Data!$A$1:$AFS$10000,130,FALSE)</f>
        <v>0</v>
      </c>
      <c r="K8" s="54">
        <f>VLOOKUP(A1,Data!$A$1:$AFS$10000,131,FALSE)</f>
        <v>0</v>
      </c>
      <c r="L8" s="54">
        <f>VLOOKUP(A1,Data!$A$1:$AFS$10000,132,FALSE)</f>
        <v>0</v>
      </c>
      <c r="M8" s="54">
        <f>VLOOKUP(A1,Data!$A$1:$AFS$10000,133,FALSE)</f>
        <v>0</v>
      </c>
      <c r="N8" s="54">
        <f>VLOOKUP(A1,Data!$A$1:$AFS$10000,134,FALSE)</f>
        <v>0</v>
      </c>
      <c r="O8" s="54">
        <f>VLOOKUP(A1,Data!$A$1:$AFS$10000,135,FALSE)</f>
        <v>0</v>
      </c>
      <c r="P8" s="54">
        <f>VLOOKUP(A1,Data!$A$1:$AFS$10000,136,FALSE)</f>
        <v>0</v>
      </c>
      <c r="Q8" s="57">
        <f>VLOOKUP(A1,Data!$A$1:$AFS$10000,137,FALSE)</f>
        <v>0</v>
      </c>
    </row>
    <row r="9" spans="1:17">
      <c r="A9" s="19">
        <f>VLOOKUP(A1,Data!$A$1:$AFS$10000,138,FALSE)</f>
        <v>0</v>
      </c>
      <c r="B9" s="96">
        <f>VLOOKUP(A1,Data!$A$1:$AFS$10000,139,FALSE)</f>
        <v>0</v>
      </c>
      <c r="C9" s="68"/>
      <c r="D9" s="68"/>
      <c r="E9" s="16">
        <f>VLOOKUP(A1,Data!$A$1:$AFS$10000,142,FALSE)</f>
        <v>0</v>
      </c>
      <c r="F9" s="20">
        <f>VLOOKUP(A1,Data!$A$1:$AFS$10000,143,FALSE)</f>
        <v>0</v>
      </c>
      <c r="G9" s="96">
        <f>VLOOKUP(A1,Data!$A$1:$AFS$10000,144,FALSE)</f>
        <v>0</v>
      </c>
      <c r="H9" s="68"/>
      <c r="I9" s="68"/>
      <c r="J9" s="16">
        <f>VLOOKUP(A1,Data!$A$1:$AFS$10000,147,FALSE)</f>
        <v>0</v>
      </c>
      <c r="K9" s="54">
        <f>VLOOKUP(A1,Data!$A$1:$AFS$10000,148,FALSE)</f>
        <v>0</v>
      </c>
      <c r="L9" s="54">
        <f>VLOOKUP(A1,Data!$A$1:$AFS$10000,149,FALSE)</f>
        <v>0</v>
      </c>
      <c r="M9" s="54">
        <f>VLOOKUP(A1,Data!$A$1:$AFS$10000,150,FALSE)</f>
        <v>0</v>
      </c>
      <c r="N9" s="54">
        <f>VLOOKUP(A1,Data!$A$1:$AFS$10000,151,FALSE)</f>
        <v>0</v>
      </c>
      <c r="O9" s="54">
        <f>VLOOKUP(A1,Data!$A$1:$AFS$10000,152,FALSE)</f>
        <v>0</v>
      </c>
      <c r="P9" s="54">
        <f>VLOOKUP(A1,Data!$A$1:$AFS$10000,153,FALSE)</f>
        <v>0</v>
      </c>
      <c r="Q9" s="57">
        <f>VLOOKUP(A1,Data!$A$1:$AFS$10000,154,FALSE)</f>
        <v>0</v>
      </c>
    </row>
    <row r="10" spans="1:17">
      <c r="A10" s="19">
        <f>VLOOKUP(A1,Data!$A$1:$AFS$10000,155,FALSE)</f>
        <v>0</v>
      </c>
      <c r="B10" s="97">
        <f>VLOOKUP(A1,Data!$A$1:$AFS$10000,156,FALSE)</f>
        <v>0</v>
      </c>
      <c r="C10" s="68"/>
      <c r="D10" s="68"/>
      <c r="E10" s="16">
        <f>VLOOKUP(A1,Data!$A$1:$AFS$10000,159,FALSE)</f>
        <v>0</v>
      </c>
      <c r="F10" s="20">
        <f>VLOOKUP(A1,Data!$A$1:$AFS$10000,160,FALSE)</f>
        <v>0</v>
      </c>
      <c r="G10" s="96">
        <f>VLOOKUP(A1,Data!$A$1:$AFS$10000,161,FALSE)</f>
        <v>0</v>
      </c>
      <c r="H10" s="68"/>
      <c r="I10" s="68"/>
      <c r="J10" s="16">
        <f>VLOOKUP(A1,Data!$A$1:$AFS$10000,164,FALSE)</f>
        <v>0</v>
      </c>
      <c r="K10" s="54">
        <f>VLOOKUP(A1,Data!$A$1:$AFS$10000,165,FALSE)</f>
        <v>0</v>
      </c>
      <c r="L10" s="54">
        <f>VLOOKUP(A1,Data!$A$1:$AFS$10000,166,FALSE)</f>
        <v>0</v>
      </c>
      <c r="M10" s="54">
        <f>VLOOKUP(A1,Data!$A$1:$AFS$10000,167,FALSE)</f>
        <v>0</v>
      </c>
      <c r="N10" s="54">
        <f>VLOOKUP(A1,Data!$A$1:$AFS$10000,168,FALSE)</f>
        <v>0</v>
      </c>
      <c r="O10" s="54">
        <f>VLOOKUP(A1,Data!$A$1:$AFS$10000,169,FALSE)</f>
        <v>0</v>
      </c>
      <c r="P10" s="54">
        <f>VLOOKUP(A1,Data!$A$1:$AFS$10000,170,FALSE)</f>
        <v>0</v>
      </c>
      <c r="Q10" s="57">
        <f>VLOOKUP(A1,Data!$A$1:$AFS$10000,171,FALSE)</f>
        <v>0</v>
      </c>
    </row>
    <row r="11" spans="1:17">
      <c r="A11" s="19">
        <f>VLOOKUP(A1,Data!$A$1:$AFS$10000,172,FALSE)</f>
        <v>0</v>
      </c>
      <c r="B11" s="97">
        <f>VLOOKUP(A1,Data!$A$1:$AFS$10000,173,FALSE)</f>
        <v>0</v>
      </c>
      <c r="C11" s="68"/>
      <c r="D11" s="68"/>
      <c r="E11" s="16">
        <f>VLOOKUP(A1,Data!$A$1:$AFS$10000,176,FALSE)</f>
        <v>0</v>
      </c>
      <c r="F11" s="20">
        <f>VLOOKUP(A1,Data!$A$1:$AFS$10000,177,FALSE)</f>
        <v>0</v>
      </c>
      <c r="G11" s="86">
        <f>VLOOKUP(A1,Data!$A$1:$AFS$10000,178,FALSE)</f>
        <v>0</v>
      </c>
      <c r="H11" s="68"/>
      <c r="I11" s="68"/>
      <c r="J11" s="16">
        <f>VLOOKUP(A1,Data!$A$1:$AFS$10000,181,FALSE)</f>
        <v>0</v>
      </c>
      <c r="K11" s="54">
        <f>VLOOKUP(A1,Data!$A$1:$AFS$10000,182,FALSE)</f>
        <v>0</v>
      </c>
      <c r="L11" s="54">
        <f>VLOOKUP(A1,Data!$A$1:$AFS$10000,183,FALSE)</f>
        <v>0</v>
      </c>
      <c r="M11" s="54">
        <f>VLOOKUP(A1,Data!$A$1:$AFS$10000,184,FALSE)</f>
        <v>0</v>
      </c>
      <c r="N11" s="54">
        <f>VLOOKUP(A1,Data!$A$1:$AFS$10000,185,FALSE)</f>
        <v>0</v>
      </c>
      <c r="O11" s="54">
        <f>VLOOKUP(A1,Data!$A$1:$AFS$10000,186,FALSE)</f>
        <v>0</v>
      </c>
      <c r="P11" s="54">
        <f>VLOOKUP(A1,Data!$A$1:$AFS$10000,187,FALSE)</f>
        <v>0</v>
      </c>
      <c r="Q11" s="57">
        <f>VLOOKUP(A1,Data!$A$1:$AFS$10000,188,FALSE)</f>
        <v>0</v>
      </c>
    </row>
    <row r="12" spans="1:17">
      <c r="A12" s="19">
        <f>VLOOKUP(A1,Data!$A$1:$AFS$10000,189,FALSE)</f>
        <v>0</v>
      </c>
      <c r="B12" s="96">
        <f>VLOOKUP(A1,Data!$A$1:$AFS$10000,190,FALSE)</f>
        <v>0</v>
      </c>
      <c r="C12" s="68"/>
      <c r="D12" s="68"/>
      <c r="E12" s="16">
        <f>VLOOKUP(A1,Data!$A$1:$AFS$10000,193,FALSE)</f>
        <v>0</v>
      </c>
      <c r="F12" s="20">
        <f>VLOOKUP(A1,Data!$A$1:$AFS$10000,194,FALSE)</f>
        <v>0</v>
      </c>
      <c r="G12" s="20">
        <f>VLOOKUP(A1,Data!$A$1:$AFS$10000,195,FALSE)</f>
        <v>0</v>
      </c>
      <c r="H12" s="20">
        <f>VLOOKUP(A1,Data!$A$1:$AFS$10000,196,FALSE)</f>
        <v>0</v>
      </c>
      <c r="I12" s="20">
        <f>VLOOKUP(A1,Data!$A$1:$AFS$10000,197,FALSE)</f>
        <v>0</v>
      </c>
      <c r="J12" s="16">
        <f>VLOOKUP(A1,Data!$A$1:$AFS$10000,198,FALSE)</f>
        <v>0</v>
      </c>
      <c r="K12" s="54">
        <f>VLOOKUP(A1,Data!$A$1:$AFS$10000,199,FALSE)</f>
        <v>0</v>
      </c>
      <c r="L12" s="54">
        <f>VLOOKUP(A1,Data!$A$1:$AFS$10000,200,FALSE)</f>
        <v>0</v>
      </c>
      <c r="M12" s="54">
        <f>VLOOKUP(A1,Data!$A$1:$AFS$10000,201,FALSE)</f>
        <v>0</v>
      </c>
      <c r="N12" s="54">
        <f>VLOOKUP(A1,Data!$A$1:$AFS$10000,202,FALSE)</f>
        <v>0</v>
      </c>
      <c r="O12" s="54">
        <f>VLOOKUP(A1,Data!$A$1:$AFS$10000,203,FALSE)</f>
        <v>0</v>
      </c>
      <c r="P12" s="54">
        <f>VLOOKUP(A1,Data!$A$1:$AFS$10000,204,FALSE)</f>
        <v>0</v>
      </c>
      <c r="Q12" s="57">
        <f>VLOOKUP(A1,Data!$A$1:$AFS$10000,205,FALSE)</f>
        <v>0</v>
      </c>
    </row>
    <row r="13" spans="1:17">
      <c r="A13" s="19">
        <f>VLOOKUP(A1,Data!$A$1:$AFS$10000,206,FALSE)</f>
        <v>0</v>
      </c>
      <c r="B13" s="86">
        <f>VLOOKUP(A1,Data!$A$1:$AFS$10000,207,FALSE)</f>
        <v>0</v>
      </c>
      <c r="C13" s="68"/>
      <c r="D13" s="68"/>
      <c r="E13" s="16">
        <f>VLOOKUP(A1,Data!$A$1:$AFS$10000,210,FALSE)</f>
        <v>0</v>
      </c>
      <c r="F13" s="20">
        <f>VLOOKUP(A1,Data!$A$1:$AFS$10000,211,FALSE)</f>
        <v>0</v>
      </c>
      <c r="G13" s="24">
        <f>VLOOKUP(A1,Data!$A$1:$AFS$10000,212,FALSE)</f>
        <v>0</v>
      </c>
      <c r="H13" s="96">
        <f>VLOOKUP(A1,Data!$A$1:$AFS$10000,213,FALSE)</f>
        <v>0</v>
      </c>
      <c r="I13" s="68"/>
      <c r="J13" s="114"/>
      <c r="K13" s="54">
        <f>VLOOKUP(A1,Data!$A$1:$AFS$10000,216,FALSE)</f>
        <v>0</v>
      </c>
      <c r="L13" s="54">
        <f>VLOOKUP(A1,Data!$A$1:$AFS$10000,217,FALSE)</f>
        <v>0</v>
      </c>
      <c r="M13" s="54">
        <f>VLOOKUP(A1,Data!$A$1:$AFS$10000,218,FALSE)</f>
        <v>0</v>
      </c>
      <c r="N13" s="54">
        <f>VLOOKUP(A1,Data!$A$1:$AFS$10000,219,FALSE)</f>
        <v>0</v>
      </c>
      <c r="O13" s="54">
        <f>VLOOKUP(A1,Data!$A$1:$AFS$10000,220,FALSE)</f>
        <v>0</v>
      </c>
      <c r="P13" s="54">
        <f>VLOOKUP(A1,Data!$A$1:$AFS$10000,221,FALSE)</f>
        <v>0</v>
      </c>
      <c r="Q13" s="57">
        <f>VLOOKUP(A1,Data!$A$1:$AFS$10000,222,FALSE)</f>
        <v>0</v>
      </c>
    </row>
    <row r="14" spans="1:17">
      <c r="A14" s="19">
        <f>VLOOKUP(A1,Data!$A$1:$AFS$10000,223,FALSE)</f>
        <v>0</v>
      </c>
      <c r="B14" s="23">
        <f>VLOOKUP(A1,Data!$A$1:$AFS$10000,224,FALSE)</f>
        <v>0</v>
      </c>
      <c r="C14" s="23">
        <f>VLOOKUP(A1,Data!$A$1:$AFS$10000,225,FALSE)</f>
        <v>0</v>
      </c>
      <c r="D14" s="23">
        <f>VLOOKUP(A1,Data!$A$1:$AFS$10000,226,FALSE)</f>
        <v>0</v>
      </c>
      <c r="E14" s="16">
        <f>VLOOKUP(A1,Data!$A$1:$AFS$10000,227,FALSE)</f>
        <v>0</v>
      </c>
      <c r="F14" s="20">
        <f>VLOOKUP(A1,Data!$A$1:$AFS$10000,228,FALSE)</f>
        <v>0</v>
      </c>
      <c r="G14" s="20">
        <f>VLOOKUP(A1,Data!$A$1:$AFS$10000,229,FALSE)</f>
        <v>0</v>
      </c>
      <c r="H14" s="86">
        <f>VLOOKUP(A1,Data!$A$1:$AFS$10000,230,FALSE)</f>
        <v>0</v>
      </c>
      <c r="I14" s="68"/>
      <c r="J14" s="114"/>
      <c r="K14" s="54">
        <f>VLOOKUP(A1,Data!$A$1:$AFS$10000,233,FALSE)</f>
        <v>0</v>
      </c>
      <c r="L14" s="54">
        <f>VLOOKUP(A1,Data!$A$1:$AFS$10000,234,FALSE)</f>
        <v>0</v>
      </c>
      <c r="M14" s="54">
        <f>VLOOKUP(A1,Data!$A$1:$AFS$10000,235,FALSE)</f>
        <v>0</v>
      </c>
      <c r="N14" s="54">
        <f>VLOOKUP(A1,Data!$A$1:$AFS$10000,236,FALSE)</f>
        <v>0</v>
      </c>
      <c r="O14" s="54">
        <f>VLOOKUP(A1,Data!$A$1:$AFS$10000,237,FALSE)</f>
        <v>0</v>
      </c>
      <c r="P14" s="54">
        <f>VLOOKUP(A1,Data!$A$1:$AFS$10000,238,FALSE)</f>
        <v>0</v>
      </c>
      <c r="Q14" s="57">
        <f>VLOOKUP(A1,Data!$A$1:$AFS$10000,239,FALSE)</f>
        <v>0</v>
      </c>
    </row>
    <row r="15" spans="1:17">
      <c r="A15" s="19">
        <f>VLOOKUP(A1,Data!$A$1:$AFS$10000,240,FALSE)</f>
        <v>0</v>
      </c>
      <c r="B15" s="98">
        <f>VLOOKUP(A1,Data!$A$1:$AFS$10000,241,FALSE)</f>
        <v>0</v>
      </c>
      <c r="C15" s="68"/>
      <c r="D15" s="68"/>
      <c r="E15" s="16">
        <f>VLOOKUP(A1,Data!$A$1:$AFS$10000,244,FALSE)</f>
        <v>0</v>
      </c>
      <c r="F15" s="20">
        <f>VLOOKUP(A1,Data!$A$1:$AFS$10000,245,FALSE)</f>
        <v>0</v>
      </c>
      <c r="G15" s="20">
        <f>VLOOKUP(A1,Data!$A$1:$AFS$10000,246,FALSE)</f>
        <v>0</v>
      </c>
      <c r="H15" s="20">
        <f>VLOOKUP(A1,Data!$A$1:$AFS$10000,247,FALSE)</f>
        <v>0</v>
      </c>
      <c r="I15" s="20">
        <f>VLOOKUP(A1,Data!$A$1:$AFS$10000,248,FALSE)</f>
        <v>0</v>
      </c>
      <c r="J15" s="16">
        <f>VLOOKUP(A1,Data!$A$1:$AFS$10000,249,FALSE)</f>
        <v>0</v>
      </c>
      <c r="K15" s="54">
        <f>VLOOKUP(A1,Data!$A$1:$AFS$10000,250,FALSE)</f>
        <v>0</v>
      </c>
      <c r="L15" s="54">
        <f>VLOOKUP(A1,Data!$A$1:$AFS$10000,251,FALSE)</f>
        <v>0</v>
      </c>
      <c r="M15" s="54">
        <f>VLOOKUP(A1,Data!$A$1:$AFS$10000,252,FALSE)</f>
        <v>0</v>
      </c>
      <c r="N15" s="54">
        <f>VLOOKUP(A1,Data!$A$1:$AFS$10000,253,FALSE)</f>
        <v>0</v>
      </c>
      <c r="O15" s="54">
        <f>VLOOKUP(A1,Data!$A$1:$AFS$10000,254,FALSE)</f>
        <v>0</v>
      </c>
      <c r="P15" s="54">
        <f>VLOOKUP(A1,Data!$A$1:$AFS$10000,255,FALSE)</f>
        <v>0</v>
      </c>
      <c r="Q15" s="57">
        <f>VLOOKUP(A1,Data!$A$1:$AFS$10000,256,FALSE)</f>
        <v>0</v>
      </c>
    </row>
    <row r="16" spans="1:17">
      <c r="A16" s="19">
        <f>VLOOKUP(A1,Data!$A$1:$AFS$10000,257,FALSE)</f>
        <v>0</v>
      </c>
      <c r="B16" s="98">
        <f>VLOOKUP(A1,Data!$A$1:$AFS$10000,258,FALSE)</f>
        <v>0</v>
      </c>
      <c r="C16" s="68"/>
      <c r="D16" s="68"/>
      <c r="E16" s="16">
        <f>VLOOKUP(A1,Data!$A$1:$AFS$10000,261,FALSE)</f>
        <v>0</v>
      </c>
      <c r="F16" s="20">
        <f>VLOOKUP(A1,Data!$A$1:$AFS$10000,262,FALSE)</f>
        <v>0</v>
      </c>
      <c r="G16" s="95">
        <f>VLOOKUP(A1,Data!$A$1:$AFS$10000,263,FALSE)</f>
        <v>0</v>
      </c>
      <c r="H16" s="68"/>
      <c r="I16" s="68"/>
      <c r="J16" s="16">
        <f>VLOOKUP(A1,Data!$A$1:$AFS$10000,266,FALSE)</f>
        <v>0</v>
      </c>
      <c r="K16" s="54">
        <f>VLOOKUP(A1,Data!$A$1:$AFS$10000,267,FALSE)</f>
        <v>0</v>
      </c>
      <c r="L16" s="54">
        <f>VLOOKUP(A1,Data!$A$1:$AFS$10000,268,FALSE)</f>
        <v>0</v>
      </c>
      <c r="M16" s="54">
        <f>VLOOKUP(A1,Data!$A$1:$AFS$10000,269,FALSE)</f>
        <v>0</v>
      </c>
      <c r="N16" s="54">
        <f>VLOOKUP(A1,Data!$A$1:$AFS$10000,270,FALSE)</f>
        <v>0</v>
      </c>
      <c r="O16" s="54">
        <f>VLOOKUP(A1,Data!$A$1:$AFS$10000,271,FALSE)</f>
        <v>0</v>
      </c>
      <c r="P16" s="54">
        <f>VLOOKUP(A1,Data!$A$1:$AFS$10000,272,FALSE)</f>
        <v>0</v>
      </c>
      <c r="Q16" s="57">
        <f>VLOOKUP(A1,Data!$A$1:$AFS$10000,273,FALSE)</f>
        <v>0</v>
      </c>
    </row>
    <row r="17" spans="1:17">
      <c r="A17" s="19">
        <f>VLOOKUP(A1,Data!$A$1:$AFS$10000,274,FALSE)</f>
        <v>0</v>
      </c>
      <c r="B17" s="86">
        <f>VLOOKUP(A1,Data!$A$1:$AFS$10000,275,FALSE)</f>
        <v>0</v>
      </c>
      <c r="C17" s="68"/>
      <c r="D17" s="68"/>
      <c r="E17" s="16">
        <f>VLOOKUP(A1,Data!$A$1:$AFS$10000,278,FALSE)</f>
        <v>0</v>
      </c>
      <c r="F17" s="20">
        <f>VLOOKUP(A1,Data!$A$1:$AFS$10000,279,FALSE)</f>
        <v>0</v>
      </c>
      <c r="G17" s="96">
        <f>VLOOKUP(A1,Data!$A$1:$AFS$10000,280,FALSE)</f>
        <v>0</v>
      </c>
      <c r="H17" s="68"/>
      <c r="I17" s="68"/>
      <c r="J17" s="16">
        <f>VLOOKUP(A1,Data!$A$1:$AFS$10000,283,FALSE)</f>
        <v>0</v>
      </c>
      <c r="K17" s="54">
        <f>VLOOKUP(A1,Data!$A$1:$AFS$10000,284,FALSE)</f>
        <v>0</v>
      </c>
      <c r="L17" s="54">
        <f>VLOOKUP(A1,Data!$A$1:$AFS$10000,285,FALSE)</f>
        <v>0</v>
      </c>
      <c r="M17" s="54">
        <f>VLOOKUP(A1,Data!$A$1:$AFS$10000,286,FALSE)</f>
        <v>0</v>
      </c>
      <c r="N17" s="54">
        <f>VLOOKUP(A1,Data!$A$1:$AFS$10000,287,FALSE)</f>
        <v>0</v>
      </c>
      <c r="O17" s="54">
        <f>VLOOKUP(A1,Data!$A$1:$AFS$10000,288,FALSE)</f>
        <v>0</v>
      </c>
      <c r="P17" s="54">
        <f>VLOOKUP(A1,Data!$A$1:$AFS$10000,289,FALSE)</f>
        <v>0</v>
      </c>
      <c r="Q17" s="57">
        <f>VLOOKUP(A1,Data!$A$1:$AFS$10000,290,FALSE)</f>
        <v>0</v>
      </c>
    </row>
    <row r="18" spans="1:17">
      <c r="A18" s="19">
        <f>VLOOKUP(A1,Data!$A$1:$AFS$10000,291,FALSE)</f>
        <v>0</v>
      </c>
      <c r="B18" s="100">
        <f>VLOOKUP(A1,Data!$A$1:$AFS$10000,292,FALSE)</f>
        <v>0</v>
      </c>
      <c r="C18" s="68"/>
      <c r="D18" s="68"/>
      <c r="E18" s="16">
        <f>VLOOKUP(A1,Data!$A$1:$AFS$10000,295,FALSE)</f>
        <v>0</v>
      </c>
      <c r="F18" s="20">
        <f>VLOOKUP(A1,Data!$A$1:$AFS$10000,296,FALSE)</f>
        <v>0</v>
      </c>
      <c r="G18" s="96">
        <f>VLOOKUP(A1,Data!$A$1:$AFS$10000,297,FALSE)</f>
        <v>0</v>
      </c>
      <c r="H18" s="68"/>
      <c r="I18" s="68"/>
      <c r="J18" s="16">
        <f>VLOOKUP(A1,Data!$A$1:$AFS$10000,300,FALSE)</f>
        <v>0</v>
      </c>
      <c r="K18" s="54">
        <f>VLOOKUP(A1,Data!$A$1:$AFS$10000,301,FALSE)</f>
        <v>0</v>
      </c>
      <c r="L18" s="54">
        <f>VLOOKUP(A1,Data!$A$1:$AFS$10000,302,FALSE)</f>
        <v>0</v>
      </c>
      <c r="M18" s="54">
        <f>VLOOKUP(A1,Data!$A$1:$AFS$10000,303,FALSE)</f>
        <v>0</v>
      </c>
      <c r="N18" s="54">
        <f>VLOOKUP(A1,Data!$A$1:$AFS$10000,304,FALSE)</f>
        <v>0</v>
      </c>
      <c r="O18" s="54">
        <f>VLOOKUP(A1,Data!$A$1:$AFS$10000,305,FALSE)</f>
        <v>0</v>
      </c>
      <c r="P18" s="54">
        <f>VLOOKUP(A1,Data!$A$1:$AFS$10000,306,FALSE)</f>
        <v>0</v>
      </c>
      <c r="Q18" s="57">
        <f>VLOOKUP(A1,Data!$A$1:$AFS$10000,307,FALSE)</f>
        <v>0</v>
      </c>
    </row>
    <row r="19" spans="1:17">
      <c r="A19" s="19">
        <f>VLOOKUP(A1,Data!$A$1:$AFS$10000,308,FALSE)</f>
        <v>0</v>
      </c>
      <c r="B19" s="68"/>
      <c r="C19" s="68"/>
      <c r="D19" s="68"/>
      <c r="E19" s="16">
        <f>VLOOKUP(A1,Data!$A$1:$AFS$10000,312,FALSE)</f>
        <v>0</v>
      </c>
      <c r="F19" s="20">
        <f>VLOOKUP(A1,Data!$A$1:$AFS$10000,313,FALSE)</f>
        <v>0</v>
      </c>
      <c r="G19" s="23">
        <f>VLOOKUP(A1,Data!$A$1:$AFS$10000,314,FALSE)</f>
        <v>0</v>
      </c>
      <c r="H19" s="20">
        <f>VLOOKUP(A1,Data!$A$1:$AFS$10000,315,FALSE)</f>
        <v>0</v>
      </c>
      <c r="I19" s="20">
        <f>VLOOKUP(A1,Data!$A$1:$AFS$10000,316,FALSE)</f>
        <v>0</v>
      </c>
      <c r="J19" s="16">
        <f>VLOOKUP(A1,Data!$A$1:$AFS$10000,317,FALSE)</f>
        <v>0</v>
      </c>
      <c r="K19" s="54">
        <f>VLOOKUP(A1,Data!$A$1:$AFS$10000,318,FALSE)</f>
        <v>0</v>
      </c>
      <c r="L19" s="54">
        <f>VLOOKUP(A1,Data!$A$1:$AFS$10000,319,FALSE)</f>
        <v>0</v>
      </c>
      <c r="M19" s="54">
        <f>VLOOKUP(A1,Data!$A$1:$AFS$10000,320,FALSE)</f>
        <v>0</v>
      </c>
      <c r="N19" s="54">
        <f>VLOOKUP(A1,Data!$A$1:$AFS$10000,321,FALSE)</f>
        <v>0</v>
      </c>
      <c r="O19" s="54">
        <f>VLOOKUP(A1,Data!$A$1:$AFS$10000,322,FALSE)</f>
        <v>0</v>
      </c>
      <c r="P19" s="54">
        <f>VLOOKUP(A1,Data!$A$1:$AFS$10000,323,FALSE)</f>
        <v>0</v>
      </c>
      <c r="Q19" s="57">
        <f>VLOOKUP(A1,Data!$A$1:$AFS$10000,324,FALSE)</f>
        <v>0</v>
      </c>
    </row>
    <row r="20" spans="1:17">
      <c r="A20" s="81">
        <f>VLOOKUP(A1,Data!$A$1:$AFS$10000,325,FALSE)</f>
        <v>0</v>
      </c>
      <c r="B20" s="68"/>
      <c r="C20" s="59">
        <f>VLOOKUP(A1,Data!$A$1:$AFS$10000,327,FALSE)</f>
        <v>0</v>
      </c>
      <c r="D20" s="20">
        <f>VLOOKUP(A1,Data!$A$1:$AFS$10000,328,FALSE)</f>
        <v>0</v>
      </c>
      <c r="E20" s="17">
        <f>VLOOKUP(A1,Data!$A$1:$AFS$10000,329,FALSE)</f>
        <v>0</v>
      </c>
      <c r="F20" s="103">
        <f>VLOOKUP(A1,Data!$A$1:$AFS$10000,330,FALSE)</f>
        <v>0</v>
      </c>
      <c r="G20" s="85"/>
      <c r="H20" s="118">
        <f>VLOOKUP(A1,Data!$A$1:$AFS$10000,332,FALSE)</f>
        <v>0</v>
      </c>
      <c r="I20" s="70"/>
      <c r="J20" s="25">
        <f>VLOOKUP(A1,Data!$A$1:$AFS$10000,334,FALSE)</f>
        <v>0</v>
      </c>
      <c r="K20" s="54">
        <f>VLOOKUP(A1,Data!$A$1:$AFS$10000,335,FALSE)</f>
        <v>0</v>
      </c>
      <c r="L20" s="54">
        <f>VLOOKUP(A1,Data!$A$1:$AFS$10000,336,FALSE)</f>
        <v>0</v>
      </c>
      <c r="M20" s="54">
        <f>VLOOKUP(A1,Data!$A$1:$AFS$10000,337,FALSE)</f>
        <v>0</v>
      </c>
      <c r="N20" s="54">
        <f>VLOOKUP(A1,Data!$A$1:$AFS$10000,338,FALSE)</f>
        <v>0</v>
      </c>
      <c r="O20" s="54">
        <f>VLOOKUP(A1,Data!$A$1:$AFS$10000,339,FALSE)</f>
        <v>0</v>
      </c>
      <c r="P20" s="54">
        <f>VLOOKUP(A1,Data!$A$1:$AFS$10000,340,FALSE)</f>
        <v>0</v>
      </c>
      <c r="Q20" s="57">
        <f>VLOOKUP(A1,Data!$A$1:$AFS$10000,341,FALSE)</f>
        <v>0</v>
      </c>
    </row>
    <row r="21" spans="1:17">
      <c r="A21" s="104">
        <f>VLOOKUP(A1,Data!$A$1:$AFS$10000,342,FALSE)</f>
        <v>0</v>
      </c>
      <c r="B21" s="84"/>
      <c r="C21" s="84"/>
      <c r="D21" s="84"/>
      <c r="E21" s="84"/>
      <c r="F21" s="84"/>
      <c r="G21" s="84"/>
      <c r="H21" s="84"/>
      <c r="I21" s="84"/>
      <c r="J21" s="85"/>
      <c r="K21" s="54">
        <f>VLOOKUP(A1,Data!$A$1:$AFS$10000,352,FALSE)</f>
        <v>0</v>
      </c>
      <c r="L21" s="54">
        <f>VLOOKUP(A1,Data!$A$1:$AFS$10000,353,FALSE)</f>
        <v>0</v>
      </c>
      <c r="M21" s="54">
        <f>VLOOKUP(A1,Data!$A$1:$AFS$10000,354,FALSE)</f>
        <v>0</v>
      </c>
      <c r="N21" s="54">
        <f>VLOOKUP(A1,Data!$A$1:$AFS$10000,355,FALSE)</f>
        <v>0</v>
      </c>
      <c r="O21" s="54">
        <f>VLOOKUP(A1,Data!$A$1:$AFS$10000,356,FALSE)</f>
        <v>0</v>
      </c>
      <c r="P21" s="54">
        <f>VLOOKUP(A1,Data!$A$1:$AFS$10000,357,FALSE)</f>
        <v>0</v>
      </c>
      <c r="Q21" s="57">
        <f>VLOOKUP(A1,Data!$A$1:$AFS$10000,358,FALSE)</f>
        <v>0</v>
      </c>
    </row>
    <row r="22" spans="1:17">
      <c r="A22" s="102">
        <f>VLOOKUP(A1,Data!$A$1:$AFS$10000,359,FALSE)</f>
        <v>0</v>
      </c>
      <c r="B22" s="84"/>
      <c r="C22" s="84"/>
      <c r="D22" s="84"/>
      <c r="E22" s="84"/>
      <c r="F22" s="84"/>
      <c r="G22" s="85"/>
      <c r="H22" s="27">
        <f>VLOOKUP(A1,Data!$A$1:$AFS$10000,366,FALSE)</f>
        <v>0</v>
      </c>
      <c r="I22" s="27">
        <f>VLOOKUP(A1,Data!$A$1:$AFS$10000,367,FALSE)</f>
        <v>0</v>
      </c>
      <c r="J22" s="27">
        <f>VLOOKUP(A1,Data!$A$1:$AFS$10000,368,FALSE)</f>
        <v>0</v>
      </c>
      <c r="K22" s="54">
        <f>VLOOKUP(A1,Data!$A$1:$AFS$10000,369,FALSE)</f>
        <v>0</v>
      </c>
      <c r="L22" s="54">
        <f>VLOOKUP(A1,Data!$A$1:$AFS$10000,370,FALSE)</f>
        <v>0</v>
      </c>
      <c r="M22" s="54">
        <f>VLOOKUP(A1,Data!$A$1:$AFS$10000,371,FALSE)</f>
        <v>0</v>
      </c>
      <c r="N22" s="54">
        <f>VLOOKUP(A1,Data!$A$1:$AFS$10000,372,FALSE)</f>
        <v>0</v>
      </c>
      <c r="O22" s="54">
        <f>VLOOKUP(A1,Data!$A$1:$AFS$10000,373,FALSE)</f>
        <v>0</v>
      </c>
      <c r="P22" s="54">
        <f>VLOOKUP(A1,Data!$A$1:$AFS$10000,374,FALSE)</f>
        <v>0</v>
      </c>
      <c r="Q22" s="57">
        <f>VLOOKUP(A1,Data!$A$1:$AFS$10000,375,FALSE)</f>
        <v>0</v>
      </c>
    </row>
    <row r="23" spans="1:17">
      <c r="A23" s="28">
        <f>VLOOKUP(A1,Data!$A$1:$AFS$10000,376,FALSE)</f>
        <v>0</v>
      </c>
      <c r="B23" s="119">
        <f>VLOOKUP(A1,Data!$A$1:$AFS$10000,377,FALSE)</f>
        <v>0</v>
      </c>
      <c r="C23" s="68"/>
      <c r="D23" s="68"/>
      <c r="E23" s="68"/>
      <c r="F23" s="68"/>
      <c r="G23" s="68"/>
      <c r="H23" s="29">
        <f>VLOOKUP(A1,Data!$A$1:$AFS$10000,383,FALSE)</f>
        <v>0</v>
      </c>
      <c r="I23" s="30">
        <f>VLOOKUP(A1,Data!$A$1:$AFS$10000,384,FALSE)</f>
        <v>0</v>
      </c>
      <c r="J23" s="31">
        <f>VLOOKUP(A1,Data!$A$1:$AFS$10000,385,FALSE)</f>
        <v>0</v>
      </c>
      <c r="K23" s="54">
        <f>VLOOKUP(A1,Data!$A$1:$AFS$10000,386,FALSE)</f>
        <v>0</v>
      </c>
      <c r="L23" s="54">
        <f>VLOOKUP(A1,Data!$A$1:$AFS$10000,387,FALSE)</f>
        <v>0</v>
      </c>
      <c r="M23" s="54">
        <f>VLOOKUP(A1,Data!$A$1:$AFS$10000,388,FALSE)</f>
        <v>0</v>
      </c>
      <c r="N23" s="54">
        <f>VLOOKUP(A1,Data!$A$1:$AFS$10000,389,FALSE)</f>
        <v>0</v>
      </c>
      <c r="O23" s="54">
        <f>VLOOKUP(A1,Data!$A$1:$AFS$10000,390,FALSE)</f>
        <v>0</v>
      </c>
      <c r="P23" s="54">
        <f>VLOOKUP(A1,Data!$A$1:$AFS$10000,391,FALSE)</f>
        <v>0</v>
      </c>
      <c r="Q23" s="57">
        <f>VLOOKUP(A1,Data!$A$1:$AFS$10000,392,FALSE)</f>
        <v>0</v>
      </c>
    </row>
    <row r="24" spans="1:17">
      <c r="A24" s="106">
        <f>VLOOKUP(A1,Data!$A$1:$AFS$10000,393,FALSE)</f>
        <v>0</v>
      </c>
      <c r="B24" s="68"/>
      <c r="C24" s="68"/>
      <c r="D24" s="68"/>
      <c r="E24" s="68"/>
      <c r="F24" s="68"/>
      <c r="G24" s="68"/>
      <c r="H24" s="32">
        <f>VLOOKUP(A1,Data!$A$1:$AFS$10000,400,FALSE)</f>
        <v>0</v>
      </c>
      <c r="I24" s="33">
        <f>VLOOKUP(A1,Data!$A$1:$AFS$10000,401,FALSE)</f>
        <v>0</v>
      </c>
      <c r="J24" s="34">
        <f>VLOOKUP(A1,Data!$A$1:$AFS$10000,402,FALSE)</f>
        <v>0</v>
      </c>
      <c r="K24" s="54">
        <f>VLOOKUP(A1,Data!$A$1:$AFS$10000,403,FALSE)</f>
        <v>0</v>
      </c>
      <c r="L24" s="54">
        <f>VLOOKUP(A1,Data!$A$1:$AFS$10000,404,FALSE)</f>
        <v>0</v>
      </c>
      <c r="M24" s="54">
        <f>VLOOKUP(A1,Data!$A$1:$AFS$10000,405,FALSE)</f>
        <v>0</v>
      </c>
      <c r="N24" s="54">
        <f>VLOOKUP(A1,Data!$A$1:$AFS$10000,406,FALSE)</f>
        <v>0</v>
      </c>
      <c r="O24" s="54">
        <f>VLOOKUP(A1,Data!$A$1:$AFS$10000,407,FALSE)</f>
        <v>0</v>
      </c>
      <c r="P24" s="54">
        <f>VLOOKUP(A1,Data!$A$1:$AFS$10000,408,FALSE)</f>
        <v>0</v>
      </c>
      <c r="Q24" s="57">
        <f>VLOOKUP(A1,Data!$A$1:$AFS$10000,409,FALSE)</f>
        <v>0</v>
      </c>
    </row>
    <row r="25" spans="1:17">
      <c r="A25" s="107">
        <f>VLOOKUP(A1,Data!$A$1:$AFS$10000,410,FALSE)</f>
        <v>0</v>
      </c>
      <c r="B25" s="84"/>
      <c r="C25" s="84"/>
      <c r="D25" s="84"/>
      <c r="E25" s="84"/>
      <c r="F25" s="84"/>
      <c r="G25" s="85"/>
      <c r="H25" s="35">
        <f>VLOOKUP(A1,Data!$A$1:$AFS$10000,417,FALSE)</f>
        <v>0</v>
      </c>
      <c r="I25" s="36">
        <f>VLOOKUP(A1,Data!$A$1:$AFS$10000,418,FALSE)</f>
        <v>0</v>
      </c>
      <c r="J25" s="37">
        <f>VLOOKUP(A1,Data!$A$1:$AFS$10000,419,FALSE)</f>
        <v>0</v>
      </c>
      <c r="K25" s="54">
        <f>VLOOKUP(A1,Data!$A$1:$AFS$10000,420,FALSE)</f>
        <v>0</v>
      </c>
      <c r="L25" s="54">
        <f>VLOOKUP(A1,Data!$A$1:$AFS$10000,421,FALSE)</f>
        <v>0</v>
      </c>
      <c r="M25" s="54">
        <f>VLOOKUP(A1,Data!$A$1:$AFS$10000,422,FALSE)</f>
        <v>0</v>
      </c>
      <c r="N25" s="54">
        <f>VLOOKUP(A1,Data!$A$1:$AFS$10000,423,FALSE)</f>
        <v>0</v>
      </c>
      <c r="O25" s="54">
        <f>VLOOKUP(A1,Data!$A$1:$AFS$10000,424,FALSE)</f>
        <v>0</v>
      </c>
      <c r="P25" s="54">
        <f>VLOOKUP(A1,Data!$A$1:$AFS$10000,425,FALSE)</f>
        <v>0</v>
      </c>
      <c r="Q25" s="57">
        <f>VLOOKUP(A1,Data!$A$1:$AFS$10000,426,FALSE)</f>
        <v>0</v>
      </c>
    </row>
    <row r="26" spans="1:17">
      <c r="A26" s="108">
        <f>VLOOKUP(A1,Data!$A$1:$AFS$10000,427,FALSE)</f>
        <v>0</v>
      </c>
      <c r="B26" s="68"/>
      <c r="C26" s="68"/>
      <c r="D26" s="68"/>
      <c r="E26" s="68"/>
      <c r="F26" s="68"/>
      <c r="G26" s="68"/>
      <c r="H26" s="43">
        <f>VLOOKUP(A1,Data!$A$1:$AFS$10000,434,FALSE)</f>
        <v>0</v>
      </c>
      <c r="I26" s="33">
        <f>VLOOKUP(A1,Data!$A$1:$AFS$10000,435,FALSE)</f>
        <v>0</v>
      </c>
      <c r="J26" s="34">
        <f>VLOOKUP(A1,Data!$A$1:$AFS$10000,436,FALSE)</f>
        <v>0</v>
      </c>
      <c r="K26" s="54">
        <f>VLOOKUP(A1,Data!$A$1:$AFS$10000,437,FALSE)</f>
        <v>0</v>
      </c>
      <c r="L26" s="54">
        <f>VLOOKUP(A1,Data!$A$1:$AFS$10000,438,FALSE)</f>
        <v>0</v>
      </c>
      <c r="M26" s="54">
        <f>VLOOKUP(A1,Data!$A$1:$AFS$10000,439,FALSE)</f>
        <v>0</v>
      </c>
      <c r="N26" s="54">
        <f>VLOOKUP(A1,Data!$A$1:$AFS$10000,440,FALSE)</f>
        <v>0</v>
      </c>
      <c r="O26" s="54">
        <f>VLOOKUP(A1,Data!$A$1:$AFS$10000,441,FALSE)</f>
        <v>0</v>
      </c>
      <c r="P26" s="54">
        <f>VLOOKUP(A1,Data!$A$1:$AFS$10000,442,FALSE)</f>
        <v>0</v>
      </c>
      <c r="Q26" s="57">
        <f>VLOOKUP(A1,Data!$A$1:$AFS$10000,443,FALSE)</f>
        <v>0</v>
      </c>
    </row>
    <row r="27" spans="1:17">
      <c r="A27" s="101">
        <f>VLOOKUP(A1,Data!$A$1:$AFS$10000,444,FALSE)</f>
        <v>0</v>
      </c>
      <c r="B27" s="84"/>
      <c r="C27" s="84"/>
      <c r="D27" s="84"/>
      <c r="E27" s="84"/>
      <c r="F27" s="84"/>
      <c r="G27" s="85"/>
      <c r="H27" s="38">
        <f>VLOOKUP(A1,Data!$A$1:$AFS$10000,451,FALSE)</f>
        <v>0</v>
      </c>
      <c r="I27" s="39">
        <f>VLOOKUP(A1,Data!$A$1:$AFS$10000,452,FALSE)</f>
        <v>0</v>
      </c>
      <c r="J27" s="40">
        <f>VLOOKUP(A1,Data!$A$1:$AFS$10000,453,FALSE)</f>
        <v>0</v>
      </c>
      <c r="K27" s="54">
        <f>VLOOKUP(A1,Data!$A$1:$AFS$10000,454,FALSE)</f>
        <v>0</v>
      </c>
      <c r="L27" s="54">
        <f>VLOOKUP(A1,Data!$A$1:$AFS$10000,455,FALSE)</f>
        <v>0</v>
      </c>
      <c r="M27" s="54">
        <f>VLOOKUP(A1,Data!$A$1:$AFS$10000,456,FALSE)</f>
        <v>0</v>
      </c>
      <c r="N27" s="54">
        <f>VLOOKUP(A1,Data!$A$1:$AFS$10000,457,FALSE)</f>
        <v>0</v>
      </c>
      <c r="O27" s="54">
        <f>VLOOKUP(A1,Data!$A$1:$AFS$10000,458,FALSE)</f>
        <v>0</v>
      </c>
      <c r="P27" s="54">
        <f>VLOOKUP(A1,Data!$A$1:$AFS$10000,459,FALSE)</f>
        <v>0</v>
      </c>
      <c r="Q27" s="57">
        <f>VLOOKUP(A1,Data!$A$1:$AFS$10000,460,FALSE)</f>
        <v>0</v>
      </c>
    </row>
    <row r="28" spans="1:17">
      <c r="A28" s="101">
        <f>VLOOKUP(A1,Data!$A$1:$AFS$10000,461,FALSE)</f>
        <v>0</v>
      </c>
      <c r="B28" s="84"/>
      <c r="C28" s="84"/>
      <c r="D28" s="84"/>
      <c r="E28" s="84"/>
      <c r="F28" s="84"/>
      <c r="G28" s="85"/>
      <c r="H28" s="38">
        <f>VLOOKUP(A1,Data!$A$1:$AFS$10000,468,FALSE)</f>
        <v>0</v>
      </c>
      <c r="I28" s="39">
        <f>VLOOKUP(A1,Data!$A$1:$AFS$10000,469,FALSE)</f>
        <v>0</v>
      </c>
      <c r="J28" s="40">
        <f>VLOOKUP(A1,Data!$A$1:$AFS$10000,470,FALSE)</f>
        <v>0</v>
      </c>
      <c r="K28" s="54">
        <f>VLOOKUP(A1,Data!$A$1:$AFS$10000,471,FALSE)</f>
        <v>0</v>
      </c>
      <c r="L28" s="54">
        <f>VLOOKUP(A1,Data!$A$1:$AFS$10000,472,FALSE)</f>
        <v>0</v>
      </c>
      <c r="M28" s="54">
        <f>VLOOKUP(A1,Data!$A$1:$AFS$10000,473,FALSE)</f>
        <v>0</v>
      </c>
      <c r="N28" s="54">
        <f>VLOOKUP(A1,Data!$A$1:$AFS$10000,474,FALSE)</f>
        <v>0</v>
      </c>
      <c r="O28" s="54">
        <f>VLOOKUP(A1,Data!$A$1:$AFS$10000,475,FALSE)</f>
        <v>0</v>
      </c>
      <c r="P28" s="54">
        <f>VLOOKUP(A1,Data!$A$1:$AFS$10000,476,FALSE)</f>
        <v>0</v>
      </c>
      <c r="Q28" s="57">
        <f>VLOOKUP(A1,Data!$A$1:$AFS$10000,477,FALSE)</f>
        <v>0</v>
      </c>
    </row>
    <row r="29" spans="1:17">
      <c r="A29" s="101">
        <f>VLOOKUP(A1,Data!$A$1:$AFS$10000,478,FALSE)</f>
        <v>0</v>
      </c>
      <c r="B29" s="84"/>
      <c r="C29" s="84"/>
      <c r="D29" s="84"/>
      <c r="E29" s="84"/>
      <c r="F29" s="84"/>
      <c r="G29" s="85"/>
      <c r="H29" s="38">
        <f>VLOOKUP(A1,Data!$A$1:$AFS$10000,485,FALSE)</f>
        <v>0</v>
      </c>
      <c r="I29" s="39">
        <f>VLOOKUP(A1,Data!$A$1:$AFS$10000,486,FALSE)</f>
        <v>0</v>
      </c>
      <c r="J29" s="40">
        <f>VLOOKUP(A1,Data!$A$1:$AFS$10000,487,FALSE)</f>
        <v>0</v>
      </c>
      <c r="K29" s="54">
        <f>VLOOKUP(A1,Data!$A$1:$AFS$10000,488,FALSE)</f>
        <v>0</v>
      </c>
      <c r="L29" s="54">
        <f>VLOOKUP(A1,Data!$A$1:$AFS$10000,489,FALSE)</f>
        <v>0</v>
      </c>
      <c r="M29" s="54">
        <f>VLOOKUP(A1,Data!$A$1:$AFS$10000,490,FALSE)</f>
        <v>0</v>
      </c>
      <c r="N29" s="54">
        <f>VLOOKUP(A1,Data!$A$1:$AFS$10000,491,FALSE)</f>
        <v>0</v>
      </c>
      <c r="O29" s="54">
        <f>VLOOKUP(A1,Data!$A$1:$AFS$10000,492,FALSE)</f>
        <v>0</v>
      </c>
      <c r="P29" s="54">
        <f>VLOOKUP(A1,Data!$A$1:$AFS$10000,493,FALSE)</f>
        <v>0</v>
      </c>
      <c r="Q29" s="57">
        <f>VLOOKUP(A1,Data!$A$1:$AFS$10000,494,FALSE)</f>
        <v>0</v>
      </c>
    </row>
    <row r="30" spans="1:17">
      <c r="A30" s="101">
        <f>VLOOKUP(A1,Data!$A$1:$AFS$10000,495,FALSE)</f>
        <v>0</v>
      </c>
      <c r="B30" s="84"/>
      <c r="C30" s="84"/>
      <c r="D30" s="84"/>
      <c r="E30" s="84"/>
      <c r="F30" s="84"/>
      <c r="G30" s="85"/>
      <c r="H30" s="38">
        <f>VLOOKUP(A1,Data!$A$1:$AFS$10000,502,FALSE)</f>
        <v>0</v>
      </c>
      <c r="I30" s="39">
        <f>VLOOKUP(A1,Data!$A$1:$AFS$10000,503,FALSE)</f>
        <v>0</v>
      </c>
      <c r="J30" s="40">
        <f>VLOOKUP(A1,Data!$A$1:$AFS$10000,504,FALSE)</f>
        <v>0</v>
      </c>
      <c r="K30" s="54">
        <f>VLOOKUP(A1,Data!$A$1:$AFS$10000,505,FALSE)</f>
        <v>0</v>
      </c>
      <c r="L30" s="54">
        <f>VLOOKUP(A1,Data!$A$1:$AFS$10000,506,FALSE)</f>
        <v>0</v>
      </c>
      <c r="M30" s="54">
        <f>VLOOKUP(A1,Data!$A$1:$AFS$10000,507,FALSE)</f>
        <v>0</v>
      </c>
      <c r="N30" s="54">
        <f>VLOOKUP(A1,Data!$A$1:$AFS$10000,508,FALSE)</f>
        <v>0</v>
      </c>
      <c r="O30" s="54">
        <f>VLOOKUP(A1,Data!$A$1:$AFS$10000,509,FALSE)</f>
        <v>0</v>
      </c>
      <c r="P30" s="54">
        <f>VLOOKUP(A1,Data!$A$1:$AFS$10000,510,FALSE)</f>
        <v>0</v>
      </c>
      <c r="Q30" s="57">
        <f>VLOOKUP(A1,Data!$A$1:$AFS$10000,511,FALSE)</f>
        <v>0</v>
      </c>
    </row>
    <row r="31" spans="1:17">
      <c r="A31" s="101">
        <f>VLOOKUP(A1,Data!$A$1:$AFS$10000,512,FALSE)</f>
        <v>0</v>
      </c>
      <c r="B31" s="84"/>
      <c r="C31" s="84"/>
      <c r="D31" s="84"/>
      <c r="E31" s="84"/>
      <c r="F31" s="84"/>
      <c r="G31" s="85"/>
      <c r="H31" s="38">
        <f>VLOOKUP(A1,Data!$A$1:$AFS$10000,519,FALSE)</f>
        <v>0</v>
      </c>
      <c r="I31" s="39">
        <f>VLOOKUP(A1,Data!$A$1:$AFS$10000,520,FALSE)</f>
        <v>0</v>
      </c>
      <c r="J31" s="40">
        <f>VLOOKUP(A1,Data!$A$1:$AFS$10000,521,FALSE)</f>
        <v>0</v>
      </c>
      <c r="K31" s="54">
        <f>VLOOKUP(A1,Data!$A$1:$AFS$10000,522,FALSE)</f>
        <v>0</v>
      </c>
      <c r="L31" s="54">
        <f>VLOOKUP(A1,Data!$A$1:$AFS$10000,523,FALSE)</f>
        <v>0</v>
      </c>
      <c r="M31" s="54">
        <f>VLOOKUP(A1,Data!$A$1:$AFS$10000,524,FALSE)</f>
        <v>0</v>
      </c>
      <c r="N31" s="54">
        <f>VLOOKUP(A1,Data!$A$1:$AFS$10000,525,FALSE)</f>
        <v>0</v>
      </c>
      <c r="O31" s="54">
        <f>VLOOKUP(A1,Data!$A$1:$AFS$10000,526,FALSE)</f>
        <v>0</v>
      </c>
      <c r="P31" s="54">
        <f>VLOOKUP(A1,Data!$A$1:$AFS$10000,527,FALSE)</f>
        <v>0</v>
      </c>
      <c r="Q31" s="57">
        <f>VLOOKUP(A1,Data!$A$1:$AFS$10000,528,FALSE)</f>
        <v>0</v>
      </c>
    </row>
    <row r="32" spans="1:17">
      <c r="A32" s="101">
        <f>VLOOKUP(A1,Data!$A$1:$AFS$10000,529,FALSE)</f>
        <v>0</v>
      </c>
      <c r="B32" s="84"/>
      <c r="C32" s="84"/>
      <c r="D32" s="84"/>
      <c r="E32" s="84"/>
      <c r="F32" s="84"/>
      <c r="G32" s="85"/>
      <c r="H32" s="38">
        <f>VLOOKUP(A1,Data!$A$1:$AFS$10000,536,FALSE)</f>
        <v>0</v>
      </c>
      <c r="I32" s="39">
        <f>VLOOKUP(A1,Data!$A$1:$AFS$10000,537,FALSE)</f>
        <v>0</v>
      </c>
      <c r="J32" s="40">
        <f>VLOOKUP(A1,Data!$A$1:$AFS$10000,538,FALSE)</f>
        <v>0</v>
      </c>
      <c r="K32" s="54">
        <f>VLOOKUP(A1,Data!$A$1:$AFS$10000,539,FALSE)</f>
        <v>0</v>
      </c>
      <c r="L32" s="54">
        <f>VLOOKUP(A1,Data!$A$1:$AFS$10000,540,FALSE)</f>
        <v>0</v>
      </c>
      <c r="M32" s="54">
        <f>VLOOKUP(A1,Data!$A$1:$AFS$10000,541,FALSE)</f>
        <v>0</v>
      </c>
      <c r="N32" s="54">
        <f>VLOOKUP(A1,Data!$A$1:$AFS$10000,542,FALSE)</f>
        <v>0</v>
      </c>
      <c r="O32" s="54">
        <f>VLOOKUP(A1,Data!$A$1:$AFS$10000,543,FALSE)</f>
        <v>0</v>
      </c>
      <c r="P32" s="54">
        <f>VLOOKUP(A1,Data!$A$1:$AFS$10000,544,FALSE)</f>
        <v>0</v>
      </c>
      <c r="Q32" s="57">
        <f>VLOOKUP(A1,Data!$A$1:$AFS$10000,545,FALSE)</f>
        <v>0</v>
      </c>
    </row>
    <row r="33" spans="1:17">
      <c r="A33" s="101">
        <f>VLOOKUP(A1,Data!$A$1:$AFS$10000,546,FALSE)</f>
        <v>0</v>
      </c>
      <c r="B33" s="84"/>
      <c r="C33" s="84"/>
      <c r="D33" s="84"/>
      <c r="E33" s="84"/>
      <c r="F33" s="84"/>
      <c r="G33" s="85"/>
      <c r="H33" s="38">
        <f>VLOOKUP(A1,Data!$A$1:$AFS$10000,553,FALSE)</f>
        <v>0</v>
      </c>
      <c r="I33" s="39">
        <f>VLOOKUP(A1,Data!$A$1:$AFS$10000,554,FALSE)</f>
        <v>0</v>
      </c>
      <c r="J33" s="40">
        <f>VLOOKUP(A1,Data!$A$1:$AFS$10000,555,FALSE)</f>
        <v>0</v>
      </c>
      <c r="K33" s="54">
        <f>VLOOKUP(A1,Data!$A$1:$AFS$10000,556,FALSE)</f>
        <v>0</v>
      </c>
      <c r="L33" s="54">
        <f>VLOOKUP(A1,Data!$A$1:$AFS$10000,557,FALSE)</f>
        <v>0</v>
      </c>
      <c r="M33" s="54">
        <f>VLOOKUP(A1,Data!$A$1:$AFS$10000,558,FALSE)</f>
        <v>0</v>
      </c>
      <c r="N33" s="54">
        <f>VLOOKUP(A1,Data!$A$1:$AFS$10000,559,FALSE)</f>
        <v>0</v>
      </c>
      <c r="O33" s="54">
        <f>VLOOKUP(A1,Data!$A$1:$AFS$10000,560,FALSE)</f>
        <v>0</v>
      </c>
      <c r="P33" s="54">
        <f>VLOOKUP(A1,Data!$A$1:$AFS$10000,561,FALSE)</f>
        <v>0</v>
      </c>
      <c r="Q33" s="57">
        <f>VLOOKUP(A1,Data!$A$1:$AFS$10000,562,FALSE)</f>
        <v>0</v>
      </c>
    </row>
    <row r="34" spans="1:17">
      <c r="A34" s="19">
        <f>VLOOKUP(A1,Data!$A$1:$AFS$10000,563,FALSE)</f>
        <v>0</v>
      </c>
      <c r="B34" s="20">
        <f>VLOOKUP(A1,Data!$A$1:$AFS$10000,564,FALSE)</f>
        <v>0</v>
      </c>
      <c r="C34" s="20">
        <f>VLOOKUP(A1,Data!$A$1:$AFS$10000,565,FALSE)</f>
        <v>0</v>
      </c>
      <c r="D34" s="20">
        <f>VLOOKUP(A1,Data!$A$1:$AFS$10000,566,FALSE)</f>
        <v>0</v>
      </c>
      <c r="E34" s="20">
        <f>VLOOKUP(A1,Data!$A$1:$AFS$10000,567,FALSE)</f>
        <v>0</v>
      </c>
      <c r="F34" s="20">
        <f>VLOOKUP(A1,Data!$A$1:$AFS$10000,568,FALSE)</f>
        <v>0</v>
      </c>
      <c r="G34" s="23">
        <f>VLOOKUP(A1,Data!$A$1:$AFS$10000,569,FALSE)</f>
        <v>0</v>
      </c>
      <c r="H34" s="32">
        <f>VLOOKUP(A1,Data!$A$1:$AFS$10000,570,FALSE)</f>
        <v>0</v>
      </c>
      <c r="I34" s="33">
        <f>VLOOKUP(A1,Data!$A$1:$AFS$10000,571,FALSE)</f>
        <v>0</v>
      </c>
      <c r="J34" s="34">
        <f>VLOOKUP(A1,Data!$A$1:$AFS$10000,572,FALSE)</f>
        <v>0</v>
      </c>
      <c r="K34" s="54">
        <f>VLOOKUP(A1,Data!$A$1:$AFS$10000,573,FALSE)</f>
        <v>0</v>
      </c>
      <c r="L34" s="54">
        <f>VLOOKUP(A1,Data!$A$1:$AFS$10000,574,FALSE)</f>
        <v>0</v>
      </c>
      <c r="M34" s="54">
        <f>VLOOKUP(A1,Data!$A$1:$AFS$10000,575,FALSE)</f>
        <v>0</v>
      </c>
      <c r="N34" s="54">
        <f>VLOOKUP(A1,Data!$A$1:$AFS$10000,576,FALSE)</f>
        <v>0</v>
      </c>
      <c r="O34" s="54">
        <f>VLOOKUP(A1,Data!$A$1:$AFS$10000,577,FALSE)</f>
        <v>0</v>
      </c>
      <c r="P34" s="54">
        <f>VLOOKUP(A1,Data!$A$1:$AFS$10000,578,FALSE)</f>
        <v>0</v>
      </c>
      <c r="Q34" s="57">
        <f>VLOOKUP(A1,Data!$A$1:$AFS$10000,579,FALSE)</f>
        <v>0</v>
      </c>
    </row>
    <row r="35" spans="1:17">
      <c r="A35" s="41">
        <f>VLOOKUP(A1,Data!$A$1:$AFS$10000,580,FALSE)</f>
        <v>0</v>
      </c>
      <c r="B35" s="20">
        <f>VLOOKUP(A1,Data!$A$1:$AFS$10000,581,FALSE)</f>
        <v>0</v>
      </c>
      <c r="C35" s="20">
        <f>VLOOKUP(A1,Data!$A$1:$AFS$10000,582,FALSE)</f>
        <v>0</v>
      </c>
      <c r="D35" s="20">
        <f>VLOOKUP(A1,Data!$A$1:$AFS$10000,583,FALSE)</f>
        <v>0</v>
      </c>
      <c r="E35" s="20">
        <f>VLOOKUP(A1,Data!$A$1:$AFS$10000,584,FALSE)</f>
        <v>0</v>
      </c>
      <c r="F35" s="20">
        <f>VLOOKUP(A1,Data!$A$1:$AFS$10000,585,FALSE)</f>
        <v>0</v>
      </c>
      <c r="G35" s="23">
        <f>VLOOKUP(A1,Data!$A$1:$AFS$10000,586,FALSE)</f>
        <v>0</v>
      </c>
      <c r="H35" s="32">
        <f>VLOOKUP(A1,Data!$A$1:$AFS$10000,587,FALSE)</f>
        <v>0</v>
      </c>
      <c r="I35" s="33">
        <f>VLOOKUP(A1,Data!$A$1:$AFS$10000,588,FALSE)</f>
        <v>0</v>
      </c>
      <c r="J35" s="34">
        <f>VLOOKUP(A1,Data!$A$1:$AFS$10000,589,FALSE)</f>
        <v>0</v>
      </c>
      <c r="K35" s="54">
        <f>VLOOKUP(A1,Data!$A$1:$AFS$10000,590,FALSE)</f>
        <v>0</v>
      </c>
      <c r="L35" s="54">
        <f>VLOOKUP(A1,Data!$A$1:$AFS$10000,591,FALSE)</f>
        <v>0</v>
      </c>
      <c r="M35" s="54">
        <f>VLOOKUP(A1,Data!$A$1:$AFS$10000,592,FALSE)</f>
        <v>0</v>
      </c>
      <c r="N35" s="54">
        <f>VLOOKUP(A1,Data!$A$1:$AFS$10000,593,FALSE)</f>
        <v>0</v>
      </c>
      <c r="O35" s="54">
        <f>VLOOKUP(A1,Data!$A$1:$AFS$10000,594,FALSE)</f>
        <v>0</v>
      </c>
      <c r="P35" s="54">
        <f>VLOOKUP(A1,Data!$A$1:$AFS$10000,595,FALSE)</f>
        <v>0</v>
      </c>
      <c r="Q35" s="57">
        <f>VLOOKUP(A1,Data!$A$1:$AFS$10000,596,FALSE)</f>
        <v>0</v>
      </c>
    </row>
    <row r="36" spans="1:17">
      <c r="A36" s="42">
        <f>VLOOKUP(A1,Data!$A$1:$AFS$10000,597,FALSE)</f>
        <v>0</v>
      </c>
      <c r="B36" s="86">
        <f>VLOOKUP(A1,Data!$A$1:$AFS$10000,598,FALSE)</f>
        <v>0</v>
      </c>
      <c r="C36" s="68"/>
      <c r="D36" s="68"/>
      <c r="E36" s="68"/>
      <c r="F36" s="68"/>
      <c r="G36" s="20">
        <f>VLOOKUP(A1,Data!$A$1:$AFS$10000,603,FALSE)</f>
        <v>0</v>
      </c>
      <c r="H36" s="43">
        <f>VLOOKUP(A1,Data!$A$1:$AFS$10000,604,FALSE)</f>
        <v>0</v>
      </c>
      <c r="I36" s="44">
        <f>VLOOKUP(A1,Data!$A$1:$AFS$10000,605,FALSE)</f>
        <v>0</v>
      </c>
      <c r="J36" s="45">
        <f>VLOOKUP(A1,Data!$A$1:$AFS$10000,606,FALSE)</f>
        <v>0</v>
      </c>
      <c r="K36" s="54">
        <f>VLOOKUP(A1,Data!$A$1:$AFS$10000,607,FALSE)</f>
        <v>0</v>
      </c>
      <c r="L36" s="54">
        <f>VLOOKUP(A1,Data!$A$1:$AFS$10000,608,FALSE)</f>
        <v>0</v>
      </c>
      <c r="M36" s="54">
        <f>VLOOKUP(A1,Data!$A$1:$AFS$10000,609,FALSE)</f>
        <v>0</v>
      </c>
      <c r="N36" s="54">
        <f>VLOOKUP(A1,Data!$A$1:$AFS$10000,610,FALSE)</f>
        <v>0</v>
      </c>
      <c r="O36" s="54">
        <f>VLOOKUP(A1,Data!$A$1:$AFS$10000,611,FALSE)</f>
        <v>0</v>
      </c>
      <c r="P36" s="54">
        <f>VLOOKUP(A1,Data!$A$1:$AFS$10000,612,FALSE)</f>
        <v>0</v>
      </c>
      <c r="Q36" s="57">
        <f>VLOOKUP(A1,Data!$A$1:$AFS$10000,613,FALSE)</f>
        <v>0</v>
      </c>
    </row>
    <row r="37" spans="1:17">
      <c r="A37" s="19">
        <f>VLOOKUP(A1,Data!$A$1:$AFS$10000,614,FALSE)</f>
        <v>0</v>
      </c>
      <c r="B37" s="68"/>
      <c r="C37" s="68"/>
      <c r="D37" s="68"/>
      <c r="E37" s="68"/>
      <c r="F37" s="68"/>
      <c r="G37" s="20">
        <f>VLOOKUP(A1,Data!$A$1:$AFS$10000,620,FALSE)</f>
        <v>0</v>
      </c>
      <c r="H37" s="46">
        <f>VLOOKUP(A1,Data!$A$1:$AFS$10000,621,FALSE)</f>
        <v>0</v>
      </c>
      <c r="I37" s="47">
        <f>VLOOKUP(A1,Data!$A$1:$AFS$10000,622,FALSE)</f>
        <v>0</v>
      </c>
      <c r="J37" s="48">
        <f>VLOOKUP(A1,Data!$A$1:$AFS$10000,623,FALSE)</f>
        <v>0</v>
      </c>
      <c r="K37" s="54">
        <f>VLOOKUP(A1,Data!$A$1:$AFS$10000,624,FALSE)</f>
        <v>0</v>
      </c>
      <c r="L37" s="54">
        <f>VLOOKUP(A1,Data!$A$1:$AFS$10000,625,FALSE)</f>
        <v>0</v>
      </c>
      <c r="M37" s="54">
        <f>VLOOKUP(A1,Data!$A$1:$AFS$10000,626,FALSE)</f>
        <v>0</v>
      </c>
      <c r="N37" s="54">
        <f>VLOOKUP(A1,Data!$A$1:$AFS$10000,627,FALSE)</f>
        <v>0</v>
      </c>
      <c r="O37" s="54">
        <f>VLOOKUP(A1,Data!$A$1:$AFS$10000,628,FALSE)</f>
        <v>0</v>
      </c>
      <c r="P37" s="54">
        <f>VLOOKUP(A1,Data!$A$1:$AFS$10000,629,FALSE)</f>
        <v>0</v>
      </c>
      <c r="Q37" s="57">
        <f>VLOOKUP(A1,Data!$A$1:$AFS$10000,630,FALSE)</f>
        <v>0</v>
      </c>
    </row>
    <row r="38" spans="1:17">
      <c r="A38" s="78">
        <f>VLOOKUP(A1,Data!$A$1:$AFS$10000,631,FALSE)</f>
        <v>0</v>
      </c>
      <c r="B38" s="79"/>
      <c r="C38" s="79"/>
      <c r="D38" s="79"/>
      <c r="E38" s="79"/>
      <c r="F38" s="79"/>
      <c r="G38" s="79"/>
      <c r="H38" s="79"/>
      <c r="I38" s="79"/>
      <c r="J38" s="80"/>
      <c r="K38" s="54">
        <f>VLOOKUP(A1,Data!$A$1:$AFS$10000,641,FALSE)</f>
        <v>0</v>
      </c>
      <c r="L38" s="54">
        <f>VLOOKUP(A1,Data!$A$1:$AFS$10000,642,FALSE)</f>
        <v>0</v>
      </c>
      <c r="M38" s="54">
        <f>VLOOKUP(A1,Data!$A$1:$AFS$10000,643,FALSE)</f>
        <v>0</v>
      </c>
      <c r="N38" s="54">
        <f>VLOOKUP(A1,Data!$A$1:$AFS$10000,644,FALSE)</f>
        <v>0</v>
      </c>
      <c r="O38" s="54">
        <f>VLOOKUP(A1,Data!$A$1:$AFS$10000,645,FALSE)</f>
        <v>0</v>
      </c>
      <c r="P38" s="54">
        <f>VLOOKUP(A1,Data!$A$1:$AFS$10000,646,FALSE)</f>
        <v>0</v>
      </c>
      <c r="Q38" s="57">
        <f>VLOOKUP(A1,Data!$A$1:$AFS$10000,647,FALSE)</f>
        <v>0</v>
      </c>
    </row>
    <row r="39" spans="1:17">
      <c r="A39" s="49">
        <f>VLOOKUP(A1,Data!$A$1:$AFS$10000,648,FALSE)</f>
        <v>0</v>
      </c>
      <c r="B39" s="50">
        <f>VLOOKUP(A1,Data!$A$1:$AFS$10000,649,FALSE)</f>
        <v>0</v>
      </c>
      <c r="C39" s="50">
        <f>VLOOKUP(A1,Data!$A$1:$AFS$10000,650,FALSE)</f>
        <v>0</v>
      </c>
      <c r="D39" s="50">
        <f>VLOOKUP(A1,Data!$A$1:$AFS$10000,651,FALSE)</f>
        <v>0</v>
      </c>
      <c r="E39" s="50">
        <f>VLOOKUP(A1,Data!$A$1:$AFS$10000,652,FALSE)</f>
        <v>0</v>
      </c>
      <c r="F39" s="50">
        <f>VLOOKUP(A1,Data!$A$1:$AFS$10000,653,FALSE)</f>
        <v>0</v>
      </c>
      <c r="G39" s="109">
        <f>VLOOKUP(A1,Data!$A$1:$AFS$10000,654,FALSE)</f>
        <v>0</v>
      </c>
      <c r="H39" s="79"/>
      <c r="I39" s="79"/>
      <c r="J39" s="80"/>
      <c r="K39" s="54">
        <f>VLOOKUP(A1,Data!$A$1:$AFS$10000,658,FALSE)</f>
        <v>0</v>
      </c>
      <c r="L39" s="54">
        <f>VLOOKUP(A1,Data!$A$1:$AFS$10000,659,FALSE)</f>
        <v>0</v>
      </c>
      <c r="M39" s="54">
        <f>VLOOKUP(A1,Data!$A$1:$AFS$10000,660,FALSE)</f>
        <v>0</v>
      </c>
      <c r="N39" s="54">
        <f>VLOOKUP(A1,Data!$A$1:$AFS$10000,661,FALSE)</f>
        <v>0</v>
      </c>
      <c r="O39" s="54">
        <f>VLOOKUP(A1,Data!$A$1:$AFS$10000,662,FALSE)</f>
        <v>0</v>
      </c>
      <c r="P39" s="54">
        <f>VLOOKUP(A1,Data!$A$1:$AFS$10000,663,FALSE)</f>
        <v>0</v>
      </c>
      <c r="Q39" s="57">
        <f>VLOOKUP(A1,Data!$A$1:$AFS$10000,664,FALSE)</f>
        <v>0</v>
      </c>
    </row>
    <row r="40" spans="1:17">
      <c r="A40" s="110">
        <f>VLOOKUP(A1,Data!$A$1:$AFS$10000,665,FALSE)</f>
        <v>0</v>
      </c>
      <c r="B40" s="111"/>
      <c r="C40" s="111"/>
      <c r="D40" s="111"/>
      <c r="E40" s="112">
        <f>VLOOKUP(A1,Data!$A$1:$AFS$10000,669,FALSE)</f>
        <v>0</v>
      </c>
      <c r="F40" s="111"/>
      <c r="G40" s="111"/>
      <c r="H40" s="111"/>
      <c r="I40" s="111"/>
      <c r="J40" s="113"/>
      <c r="K40" s="54">
        <f>VLOOKUP(A1,Data!$A$1:$AFS$10000,675,FALSE)</f>
        <v>0</v>
      </c>
      <c r="L40" s="54">
        <f>VLOOKUP(A1,Data!$A$1:$AFS$10000,676,FALSE)</f>
        <v>0</v>
      </c>
      <c r="M40" s="54">
        <f>VLOOKUP(A1,Data!$A$1:$AFS$10000,677,FALSE)</f>
        <v>0</v>
      </c>
      <c r="N40" s="54">
        <f>VLOOKUP(A1,Data!$A$1:$AFS$10000,678,FALSE)</f>
        <v>0</v>
      </c>
      <c r="O40" s="54">
        <f>VLOOKUP(A1,Data!$A$1:$AFS$10000,679,FALSE)</f>
        <v>0</v>
      </c>
      <c r="P40" s="54">
        <f>VLOOKUP(A1,Data!$A$1:$AFS$10000,680,FALSE)</f>
        <v>0</v>
      </c>
      <c r="Q40" s="57">
        <f>VLOOKUP(A1,Data!$A$1:$AFS$10000,681,FALSE)</f>
        <v>0</v>
      </c>
    </row>
    <row r="41" spans="1:17" ht="14.5">
      <c r="A41" s="75">
        <f>VLOOKUP(A1,Data!$A$1:$AFS$10000,682,FALSE)</f>
        <v>0</v>
      </c>
      <c r="B41" s="76"/>
      <c r="C41" s="76"/>
      <c r="D41" s="76"/>
      <c r="E41" s="76"/>
      <c r="F41" s="76"/>
      <c r="G41" s="76"/>
      <c r="H41" s="76"/>
      <c r="I41" s="76"/>
      <c r="J41" s="77"/>
      <c r="K41" s="54">
        <f>VLOOKUP(A1,Data!$A$1:$AFS$10000,692,FALSE)</f>
        <v>0</v>
      </c>
      <c r="L41" s="54">
        <f>VLOOKUP(A1,Data!$A$1:$AFS$10000,693,FALSE)</f>
        <v>0</v>
      </c>
      <c r="M41" s="54">
        <f>VLOOKUP(A1,Data!$A$1:$AFS$10000,694,FALSE)</f>
        <v>0</v>
      </c>
      <c r="N41" s="54">
        <f>VLOOKUP(A1,Data!$A$1:$AFS$10000,695,FALSE)</f>
        <v>0</v>
      </c>
      <c r="O41" s="54">
        <f>VLOOKUP(A1,Data!$A$1:$AFS$10000,696,FALSE)</f>
        <v>0</v>
      </c>
      <c r="P41" s="54">
        <f>VLOOKUP(A1,Data!$A$1:$AFS$10000,697,FALSE)</f>
        <v>0</v>
      </c>
      <c r="Q41" s="57">
        <f>VLOOKUP(A1,Data!$A$1:$AFS$10000,698,FALSE)</f>
        <v>0</v>
      </c>
    </row>
    <row r="42" spans="1:17" ht="14.5">
      <c r="A42" s="78">
        <f>VLOOKUP(A1,Data!$A$1:$AFS$10000,699,FALSE)</f>
        <v>0</v>
      </c>
      <c r="B42" s="79"/>
      <c r="C42" s="79"/>
      <c r="D42" s="79"/>
      <c r="E42" s="79"/>
      <c r="F42" s="79"/>
      <c r="G42" s="79"/>
      <c r="H42" s="79"/>
      <c r="I42" s="79"/>
      <c r="J42" s="80"/>
      <c r="K42" s="54">
        <f>VLOOKUP(A1,Data!$A$1:$AFS$10000,709,FALSE)</f>
        <v>0</v>
      </c>
      <c r="L42" s="54">
        <f>VLOOKUP(A1,Data!$A$1:$AFS$10000,710,FALSE)</f>
        <v>0</v>
      </c>
      <c r="M42" s="54">
        <f>VLOOKUP(A1,Data!$A$1:$AFS$10000,711,FALSE)</f>
        <v>0</v>
      </c>
      <c r="N42" s="54">
        <f>VLOOKUP(A1,Data!$A$1:$AFS$10000,712,FALSE)</f>
        <v>0</v>
      </c>
      <c r="O42" s="54">
        <f>VLOOKUP(A1,Data!$A$1:$AFS$10000,713,FALSE)</f>
        <v>0</v>
      </c>
      <c r="P42" s="54">
        <f>VLOOKUP(A1,Data!$A$1:$AFS$10000,714,FALSE)</f>
        <v>0</v>
      </c>
      <c r="Q42" s="57">
        <f>VLOOKUP(A1,Data!$A$1:$AFS$10000,715,FALSE)</f>
        <v>0</v>
      </c>
    </row>
    <row r="43" spans="1:17" ht="14.5">
      <c r="A43" s="81">
        <f>VLOOKUP(A1,Data!$A$1:$AFS$10000,716,FALSE)</f>
        <v>0</v>
      </c>
      <c r="B43" s="68"/>
      <c r="C43" s="82">
        <f>VLOOKUP(A1,Data!$A$1:$AFS$10000,718,FALSE)</f>
        <v>0</v>
      </c>
      <c r="D43" s="68"/>
      <c r="E43" s="68"/>
      <c r="F43" s="68"/>
      <c r="G43" s="68"/>
      <c r="H43" s="68"/>
      <c r="I43" s="68"/>
      <c r="J43" s="114"/>
      <c r="K43" s="54">
        <f>VLOOKUP(A1,Data!$A$1:$AFS$10000,726,FALSE)</f>
        <v>0</v>
      </c>
      <c r="L43" s="54">
        <f>VLOOKUP(A1,Data!$A$1:$AFS$10000,727,FALSE)</f>
        <v>0</v>
      </c>
      <c r="M43" s="54">
        <f>VLOOKUP(A1,Data!$A$1:$AFS$10000,728,FALSE)</f>
        <v>0</v>
      </c>
      <c r="N43" s="54">
        <f>VLOOKUP(A1,Data!$A$1:$AFS$10000,729,FALSE)</f>
        <v>0</v>
      </c>
      <c r="O43" s="54">
        <f>VLOOKUP(A1,Data!$A$1:$AFS$10000,730,FALSE)</f>
        <v>0</v>
      </c>
      <c r="P43" s="54">
        <f>VLOOKUP(A1,Data!$A$1:$AFS$10000,731,FALSE)</f>
        <v>0</v>
      </c>
      <c r="Q43" s="57">
        <f>VLOOKUP(A1,Data!$A$1:$AFS$10000,732,FALSE)</f>
        <v>0</v>
      </c>
    </row>
    <row r="44" spans="1:17" ht="20">
      <c r="A44" s="19">
        <f>VLOOKUP(A1,Data!$A$1:$AFS$10000,733,FALSE)</f>
        <v>0</v>
      </c>
      <c r="B44" s="20">
        <f>VLOOKUP(A1,Data!$A$1:$AFS$10000,734,FALSE)</f>
        <v>0</v>
      </c>
      <c r="C44" s="20">
        <f>VLOOKUP(A1,Data!$A$1:$AFS$10000,735,FALSE)</f>
        <v>0</v>
      </c>
      <c r="D44" s="51" t="e">
        <f>M2</f>
        <v>#N/A</v>
      </c>
      <c r="E44" s="20">
        <f>VLOOKUP(A1,Data!$A$1:$AFS$10000,737,FALSE)</f>
        <v>0</v>
      </c>
      <c r="F44" s="20">
        <f>VLOOKUP(A1,Data!$A$1:$AFS$10000,738,FALSE)</f>
        <v>0</v>
      </c>
      <c r="G44" s="20">
        <f>VLOOKUP(A1,Data!$A$1:$AFS$10000,739,FALSE)</f>
        <v>0</v>
      </c>
      <c r="H44" s="115">
        <f>VLOOKUP(A1,Data!$A$1:$AFS$10000,740,FALSE)</f>
        <v>0</v>
      </c>
      <c r="I44" s="68"/>
      <c r="J44" s="114"/>
      <c r="K44" s="54">
        <f>VLOOKUP(A1,Data!$A$1:$AFS$10000,743,FALSE)</f>
        <v>0</v>
      </c>
      <c r="L44" s="54">
        <f>VLOOKUP(A1,Data!$A$1:$AFS$10000,744,FALSE)</f>
        <v>0</v>
      </c>
      <c r="M44" s="54">
        <f>VLOOKUP(A1,Data!$A$1:$AFS$10000,745,FALSE)</f>
        <v>0</v>
      </c>
      <c r="N44" s="54">
        <f>VLOOKUP(A1,Data!$A$1:$AFS$10000,746,FALSE)</f>
        <v>0</v>
      </c>
      <c r="O44" s="54">
        <f>VLOOKUP(A1,Data!$A$1:$AFS$10000,747,FALSE)</f>
        <v>0</v>
      </c>
      <c r="P44" s="54">
        <f>VLOOKUP(A1,Data!$A$1:$AFS$10000,748,FALSE)</f>
        <v>0</v>
      </c>
      <c r="Q44" s="57">
        <f>VLOOKUP(A1,Data!$A$1:$AFS$10000,749,FALSE)</f>
        <v>0</v>
      </c>
    </row>
    <row r="45" spans="1:17" ht="14.5">
      <c r="A45" s="41">
        <f>VLOOKUP(A1,Data!$A$1:$AFS$10000,750,FALSE)</f>
        <v>0</v>
      </c>
      <c r="B45" s="86">
        <f>VLOOKUP(A1,Data!$A$1:$AFS$10000,751,FALSE)</f>
        <v>0</v>
      </c>
      <c r="C45" s="68"/>
      <c r="D45" s="68"/>
      <c r="E45" s="68"/>
      <c r="F45" s="23">
        <f>VLOOKUP(A1,Data!$A$1:$AFS$10000,755,FALSE)</f>
        <v>0</v>
      </c>
      <c r="G45" s="20">
        <f>VLOOKUP(A1,Data!$A$1:$AFS$10000,756,FALSE)</f>
        <v>0</v>
      </c>
      <c r="H45" s="20">
        <f>VLOOKUP(A1,Data!$A$1:$AFS$10000,757,FALSE)</f>
        <v>0</v>
      </c>
      <c r="I45" s="20">
        <f>VLOOKUP(A1,Data!$A$1:$AFS$10000,758,FALSE)</f>
        <v>0</v>
      </c>
      <c r="J45" s="16">
        <f>VLOOKUP(A1,Data!$A$1:$AFS$10000,759,FALSE)</f>
        <v>0</v>
      </c>
      <c r="K45" s="54">
        <f>VLOOKUP(A1,Data!$A$1:$AFS$10000,760,FALSE)</f>
        <v>0</v>
      </c>
      <c r="L45" s="54">
        <f>VLOOKUP(A1,Data!$A$1:$AFS$10000,761,FALSE)</f>
        <v>0</v>
      </c>
      <c r="M45" s="54">
        <f>VLOOKUP(A1,Data!$A$1:$AFS$10000,762,FALSE)</f>
        <v>0</v>
      </c>
      <c r="N45" s="54">
        <f>VLOOKUP(A1,Data!$A$1:$AFS$10000,763,FALSE)</f>
        <v>0</v>
      </c>
      <c r="O45" s="54">
        <f>VLOOKUP(A1,Data!$A$1:$AFS$10000,764,FALSE)</f>
        <v>0</v>
      </c>
      <c r="P45" s="54">
        <f>VLOOKUP(A1,Data!$A$1:$AFS$10000,765,FALSE)</f>
        <v>0</v>
      </c>
      <c r="Q45" s="57">
        <f>VLOOKUP(A1,Data!$A$1:$AFS$10000,766,FALSE)</f>
        <v>0</v>
      </c>
    </row>
    <row r="46" spans="1:17" ht="14.5">
      <c r="A46" s="41">
        <f>VLOOKUP(A1,Data!$A$1:$AFS$10000,767,FALSE)</f>
        <v>0</v>
      </c>
      <c r="B46" s="20">
        <f>VLOOKUP(A1,Data!$A$1:$AFS$10000,768,FALSE)</f>
        <v>0</v>
      </c>
      <c r="C46" s="20">
        <f>VLOOKUP(A1,Data!$A$1:$AFS$10000,769,FALSE)</f>
        <v>0</v>
      </c>
      <c r="D46" s="52">
        <f>VLOOKUP(A1,Data!$A$1:$AFS$10000,770,FALSE)</f>
        <v>0</v>
      </c>
      <c r="E46" s="20">
        <f>VLOOKUP(A1,Data!$A$1:$AFS$10000,771,FALSE)</f>
        <v>0</v>
      </c>
      <c r="F46" s="23">
        <f>VLOOKUP(A1,Data!$A$1:$AFS$10000,772,FALSE)</f>
        <v>0</v>
      </c>
      <c r="G46" s="20">
        <f>VLOOKUP(A1,Data!$A$1:$AFS$10000,773,FALSE)</f>
        <v>0</v>
      </c>
      <c r="H46" s="120">
        <f>VLOOKUP(A1,Data!$A$1:$AFS$10000,774,FALSE)</f>
        <v>0</v>
      </c>
      <c r="I46" s="68"/>
      <c r="J46" s="16">
        <f>VLOOKUP(A1,Data!$A$1:$AFS$10000,776,FALSE)</f>
        <v>0</v>
      </c>
      <c r="K46" s="54">
        <f>VLOOKUP(A1,Data!$A$1:$AFS$10000,777,FALSE)</f>
        <v>0</v>
      </c>
      <c r="L46" s="54">
        <f>VLOOKUP(A1,Data!$A$1:$AFS$10000,778,FALSE)</f>
        <v>0</v>
      </c>
      <c r="M46" s="54">
        <f>VLOOKUP(A1,Data!$A$1:$AFS$10000,779,FALSE)</f>
        <v>0</v>
      </c>
      <c r="N46" s="54">
        <f>VLOOKUP(A1,Data!$A$1:$AFS$10000,780,FALSE)</f>
        <v>0</v>
      </c>
      <c r="O46" s="54">
        <f>VLOOKUP(A1,Data!$A$1:$AFS$10000,781,FALSE)</f>
        <v>0</v>
      </c>
      <c r="P46" s="54">
        <f>VLOOKUP(A1,Data!$A$1:$AFS$10000,782,FALSE)</f>
        <v>0</v>
      </c>
      <c r="Q46" s="57">
        <f>VLOOKUP(A1,Data!$A$1:$AFS$10000,783,FALSE)</f>
        <v>0</v>
      </c>
    </row>
    <row r="47" spans="1:17" ht="14.5">
      <c r="A47" s="41">
        <f>VLOOKUP(A1,Data!$A$1:$AFS$10000,784,FALSE)</f>
        <v>0</v>
      </c>
      <c r="B47" s="20">
        <f>VLOOKUP(A1,Data!$A$1:$AFS$10000,785,FALSE)</f>
        <v>0</v>
      </c>
      <c r="C47" s="20">
        <f>VLOOKUP(A1,Data!$A$1:$AFS$10000,786,FALSE)</f>
        <v>0</v>
      </c>
      <c r="D47" s="53" t="e">
        <f>N2</f>
        <v>#N/A</v>
      </c>
      <c r="E47" s="20">
        <f>VLOOKUP(A1,Data!$A$1:$AFS$10000,788,FALSE)</f>
        <v>0</v>
      </c>
      <c r="F47" s="20">
        <f>VLOOKUP(A1,Data!$A$1:$AFS$10000,789,FALSE)</f>
        <v>0</v>
      </c>
      <c r="G47" s="20">
        <f>VLOOKUP(A1,Data!$A$1:$AFS$10000,790,FALSE)</f>
        <v>0</v>
      </c>
      <c r="H47" s="67">
        <f>VLOOKUP(A1,Data!$A$1:$AFS$10000,791,FALSE)</f>
        <v>0</v>
      </c>
      <c r="I47" s="68"/>
      <c r="J47" s="16">
        <f>VLOOKUP(A1,Data!$A$1:$AFS$10000,793,FALSE)</f>
        <v>0</v>
      </c>
      <c r="K47" s="54">
        <f>VLOOKUP(A1,Data!$A$1:$AFS$10000,794,FALSE)</f>
        <v>0</v>
      </c>
      <c r="L47" s="54">
        <f>VLOOKUP(A1,Data!$A$1:$AFS$10000,795,FALSE)</f>
        <v>0</v>
      </c>
      <c r="M47" s="54">
        <f>VLOOKUP(A1,Data!$A$1:$AFS$10000,796,FALSE)</f>
        <v>0</v>
      </c>
      <c r="N47" s="54">
        <f>VLOOKUP(A1,Data!$A$1:$AFS$10000,797,FALSE)</f>
        <v>0</v>
      </c>
      <c r="O47" s="54">
        <f>VLOOKUP(A1,Data!$A$1:$AFS$10000,798,FALSE)</f>
        <v>0</v>
      </c>
      <c r="P47" s="54">
        <f>VLOOKUP(A1,Data!$A$1:$AFS$10000,799,FALSE)</f>
        <v>0</v>
      </c>
      <c r="Q47" s="57">
        <f>VLOOKUP(A1,Data!$A$1:$AFS$10000,800,FALSE)</f>
        <v>0</v>
      </c>
    </row>
    <row r="48" spans="1:17" ht="14.5">
      <c r="A48" s="69">
        <f>VLOOKUP(A1,Data!$A$1:$AFS$10000,801,FALSE)</f>
        <v>0</v>
      </c>
      <c r="B48" s="70"/>
      <c r="C48" s="70"/>
      <c r="D48" s="70"/>
      <c r="E48" s="70"/>
      <c r="F48" s="70"/>
      <c r="G48" s="70"/>
      <c r="H48" s="70"/>
      <c r="I48" s="70"/>
      <c r="J48" s="71"/>
      <c r="K48" s="60">
        <f>VLOOKUP(A1,Data!$A$1:$AFS$10000,811,FALSE)</f>
        <v>0</v>
      </c>
      <c r="L48" s="60">
        <f>VLOOKUP(A1,Data!$A$1:$AFS$10000,812,FALSE)</f>
        <v>0</v>
      </c>
      <c r="M48" s="60">
        <f>VLOOKUP(A1,Data!$A$1:$AFS$10000,813,FALSE)</f>
        <v>0</v>
      </c>
      <c r="N48" s="60">
        <f>VLOOKUP(A1,Data!$A$1:$AFS$10000,814,FALSE)</f>
        <v>0</v>
      </c>
      <c r="O48" s="60">
        <f>VLOOKUP(A1,Data!$A$1:$AFS$10000,815,FALSE)</f>
        <v>0</v>
      </c>
      <c r="P48" s="60">
        <f>VLOOKUP(A1,Data!$A$1:$AFS$10000,816,FALSE)</f>
        <v>0</v>
      </c>
      <c r="Q48" s="61">
        <f>VLOOKUP(A1,Data!$A$1:$AFS$10000,817,FALSE)</f>
        <v>0</v>
      </c>
    </row>
    <row r="49" spans="1:10" ht="14.5">
      <c r="A49" s="72"/>
      <c r="B49" s="73"/>
      <c r="C49" s="73"/>
      <c r="D49" s="73"/>
      <c r="E49" s="73"/>
      <c r="F49" s="73"/>
      <c r="G49" s="73"/>
      <c r="H49" s="73"/>
      <c r="I49" s="73"/>
      <c r="J49" s="74"/>
    </row>
  </sheetData>
  <mergeCells count="56">
    <mergeCell ref="H46:I46"/>
    <mergeCell ref="H47:I47"/>
    <mergeCell ref="A48:J49"/>
    <mergeCell ref="A26:G26"/>
    <mergeCell ref="A27:G27"/>
    <mergeCell ref="A28:G28"/>
    <mergeCell ref="A29:G29"/>
    <mergeCell ref="A30:G30"/>
    <mergeCell ref="A21:J21"/>
    <mergeCell ref="A22:G22"/>
    <mergeCell ref="B23:G23"/>
    <mergeCell ref="A24:G24"/>
    <mergeCell ref="A25:G25"/>
    <mergeCell ref="A20:B20"/>
    <mergeCell ref="B11:D11"/>
    <mergeCell ref="B12:D12"/>
    <mergeCell ref="B13:D13"/>
    <mergeCell ref="H13:J13"/>
    <mergeCell ref="H14:J14"/>
    <mergeCell ref="B15:D15"/>
    <mergeCell ref="G16:I16"/>
    <mergeCell ref="G17:I17"/>
    <mergeCell ref="G18:I18"/>
    <mergeCell ref="F20:G20"/>
    <mergeCell ref="H20:I20"/>
    <mergeCell ref="G10:I10"/>
    <mergeCell ref="G11:I11"/>
    <mergeCell ref="B16:D16"/>
    <mergeCell ref="B17:D17"/>
    <mergeCell ref="B18:D19"/>
    <mergeCell ref="A43:B43"/>
    <mergeCell ref="C43:J43"/>
    <mergeCell ref="H44:J44"/>
    <mergeCell ref="B45:E45"/>
    <mergeCell ref="B2:L2"/>
    <mergeCell ref="A3:J3"/>
    <mergeCell ref="B4:E4"/>
    <mergeCell ref="G4:J4"/>
    <mergeCell ref="A5:J5"/>
    <mergeCell ref="A6:C6"/>
    <mergeCell ref="F6:H6"/>
    <mergeCell ref="B8:D8"/>
    <mergeCell ref="G8:I8"/>
    <mergeCell ref="B9:D9"/>
    <mergeCell ref="G9:I9"/>
    <mergeCell ref="B10:D10"/>
    <mergeCell ref="G39:J39"/>
    <mergeCell ref="A40:D40"/>
    <mergeCell ref="E40:J40"/>
    <mergeCell ref="A41:J41"/>
    <mergeCell ref="A42:J42"/>
    <mergeCell ref="A31:G31"/>
    <mergeCell ref="A32:G32"/>
    <mergeCell ref="A33:G33"/>
    <mergeCell ref="B36:F37"/>
    <mergeCell ref="A38:J3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#REF!</xm:f>
          </x14:formula1>
          <xm:sqref>B8 G8 G16 B45</xm:sqref>
        </x14:dataValidation>
        <x14:dataValidation type="list" allowBlank="1" showErrorMessage="1" xr:uid="{00000000-0002-0000-0100-000001000000}">
          <x14:formula1>
            <xm:f>Data!$A:$A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9"/>
  <sheetViews>
    <sheetView showZeros="0" workbookViewId="0">
      <selection activeCell="N1" sqref="N1:N1048576"/>
    </sheetView>
  </sheetViews>
  <sheetFormatPr defaultColWidth="14.453125" defaultRowHeight="15" customHeight="1"/>
  <cols>
    <col min="1" max="1" width="24.453125" customWidth="1"/>
    <col min="2" max="2" width="18.54296875" customWidth="1"/>
    <col min="3" max="3" width="45.26953125" customWidth="1"/>
    <col min="4" max="4" width="22.453125" style="152" customWidth="1"/>
    <col min="5" max="5" width="15.26953125" style="152" customWidth="1"/>
    <col min="6" max="6" width="16.81640625" customWidth="1"/>
    <col min="7" max="7" width="31.08984375" customWidth="1"/>
    <col min="8" max="8" width="19.08984375" customWidth="1"/>
    <col min="9" max="12" width="14.453125" hidden="1"/>
    <col min="13" max="13" width="24.08984375" customWidth="1"/>
    <col min="14" max="14" width="14.453125" style="152"/>
    <col min="15" max="15" width="14.453125" hidden="1"/>
  </cols>
  <sheetData>
    <row r="2" spans="1:15" ht="26.5" customHeight="1">
      <c r="A2" s="64" t="s">
        <v>52</v>
      </c>
      <c r="E2" s="62"/>
      <c r="F2" s="63"/>
      <c r="N2" s="62"/>
    </row>
    <row r="3" spans="1:15">
      <c r="A3" s="54" t="s">
        <v>53</v>
      </c>
      <c r="B3" s="62">
        <f ca="1">TODAY()</f>
        <v>45619</v>
      </c>
      <c r="E3" s="62"/>
      <c r="F3" s="63"/>
      <c r="N3" s="62"/>
    </row>
    <row r="4" spans="1:15">
      <c r="E4" s="62"/>
      <c r="F4" s="63"/>
      <c r="N4" s="62"/>
    </row>
    <row r="5" spans="1:15">
      <c r="E5" s="62"/>
      <c r="F5" s="63"/>
      <c r="N5" s="62"/>
    </row>
    <row r="6" spans="1:15">
      <c r="E6" s="62"/>
      <c r="F6" s="63"/>
      <c r="N6" s="62"/>
    </row>
    <row r="7" spans="1:15">
      <c r="E7" s="62"/>
      <c r="F7" s="63"/>
      <c r="N7" s="62"/>
    </row>
    <row r="8" spans="1:15">
      <c r="E8" s="62"/>
      <c r="F8" s="63"/>
      <c r="N8" s="62"/>
    </row>
    <row r="9" spans="1:15">
      <c r="A9" s="54" t="str">
        <f>Input!A1</f>
        <v>PURCHASE ORDER NUMBER:</v>
      </c>
      <c r="B9" s="54" t="str">
        <f>Input!B1</f>
        <v>JOB/PHASE NUMBER:</v>
      </c>
      <c r="C9" s="54" t="str">
        <f>Input!C1</f>
        <v>To:</v>
      </c>
      <c r="D9" s="62" t="str">
        <f>Input!D1</f>
        <v>Delivery Required By:</v>
      </c>
      <c r="E9" s="62" t="str">
        <f>Input!E1</f>
        <v>Date of Order</v>
      </c>
      <c r="F9" s="63" t="str">
        <f>Input!F1</f>
        <v>GRAND TOTAL:</v>
      </c>
      <c r="G9" s="54" t="str">
        <f>Input!G1</f>
        <v>PROJECT:</v>
      </c>
      <c r="H9" s="54" t="str">
        <f>Input!H1</f>
        <v>Attachment Link:</v>
      </c>
      <c r="I9" s="54" t="str">
        <f>Input!I1</f>
        <v>Log 9</v>
      </c>
      <c r="J9" s="54" t="str">
        <f>Input!J1</f>
        <v>Log 10</v>
      </c>
      <c r="K9" s="54" t="str">
        <f>Input!K1</f>
        <v>Log 11</v>
      </c>
      <c r="L9" s="54" t="str">
        <f>Input!L1</f>
        <v>Log 12</v>
      </c>
      <c r="M9" s="54" t="str">
        <f>Input!M1</f>
        <v>Acknowledged By:</v>
      </c>
      <c r="N9" s="62" t="str">
        <f>Input!N1</f>
        <v>Date Signed:</v>
      </c>
      <c r="O9" s="54" t="str">
        <f>Input!O1</f>
        <v>Update 3</v>
      </c>
    </row>
  </sheetData>
  <autoFilter ref="A9:O909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P1000"/>
  <sheetViews>
    <sheetView showZeros="0" workbookViewId="0">
      <selection activeCell="C1" sqref="C1:C1048576"/>
    </sheetView>
  </sheetViews>
  <sheetFormatPr defaultColWidth="14.453125" defaultRowHeight="15" customHeight="1"/>
  <cols>
    <col min="2" max="2" width="22.7265625" customWidth="1"/>
    <col min="3" max="3" width="14.453125" style="152"/>
  </cols>
  <sheetData>
    <row r="1" spans="2:16">
      <c r="B1" s="60" t="str">
        <f>Input!M1</f>
        <v>Acknowledged By:</v>
      </c>
      <c r="C1" s="151" t="str">
        <f>Input!N1</f>
        <v>Date Signed:</v>
      </c>
      <c r="D1" s="60" t="str">
        <f>Input!O1</f>
        <v>Update 3</v>
      </c>
      <c r="E1" s="65" t="str">
        <f>Input!A1</f>
        <v>PURCHASE ORDER NUMBER:</v>
      </c>
      <c r="F1" s="65" t="str">
        <f>Input!B1</f>
        <v>JOB/PHASE NUMBER:</v>
      </c>
      <c r="G1" s="65" t="str">
        <f>Input!C1</f>
        <v>To:</v>
      </c>
      <c r="H1" s="65" t="str">
        <f>Input!D1</f>
        <v>Delivery Required By:</v>
      </c>
      <c r="I1" s="65" t="str">
        <f>Input!E1</f>
        <v>Date of Order</v>
      </c>
      <c r="J1" s="65" t="str">
        <f>Input!F1</f>
        <v>GRAND TOTAL:</v>
      </c>
      <c r="K1" s="65" t="str">
        <f>Input!G1</f>
        <v>PROJECT:</v>
      </c>
      <c r="L1" s="65" t="str">
        <f>Input!H1</f>
        <v>Attachment Link:</v>
      </c>
      <c r="M1" s="66" t="str">
        <f>Input!I1</f>
        <v>Log 9</v>
      </c>
      <c r="N1" s="66" t="str">
        <f>Input!J1</f>
        <v>Log 10</v>
      </c>
      <c r="O1" s="66" t="str">
        <f>Input!K1</f>
        <v>Log 11</v>
      </c>
      <c r="P1" s="66" t="str">
        <f>Input!L1</f>
        <v>Log 12</v>
      </c>
    </row>
    <row r="2" spans="2:16"/>
    <row r="3" spans="2:16"/>
    <row r="4" spans="2:16"/>
    <row r="5" spans="2:16"/>
    <row r="6" spans="2:16"/>
    <row r="7" spans="2:16"/>
    <row r="8" spans="2:16"/>
    <row r="9" spans="2:16"/>
    <row r="10" spans="2:16"/>
    <row r="11" spans="2:16"/>
    <row r="12" spans="2:16"/>
    <row r="13" spans="2:16"/>
    <row r="14" spans="2:16"/>
    <row r="15" spans="2:16"/>
    <row r="16" spans="2: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"/>
  <sheetViews>
    <sheetView workbookViewId="0"/>
  </sheetViews>
  <sheetFormatPr defaultColWidth="14.453125" defaultRowHeight="15" customHeight="1"/>
  <sheetData>
    <row r="1" spans="1:33">
      <c r="A1" s="54" t="str">
        <f>Data!S1&amp;"- "&amp;T1&amp;"- "&amp;U1&amp;"- "&amp;V1&amp;"- "&amp;W1&amp;"- "&amp;X1&amp;"- "&amp;Y1&amp;"- "&amp;Z1&amp;"- "&amp;AA1&amp;"- "&amp;AB1&amp;"- "&amp;AC1&amp;"- "&amp;AD1</f>
        <v>PURCHASE ORDER NUMBER:- JOB/PHASE NUMBER:- To:- Delivery Required By:- Date of Order- GRAND TOTAL:- PROJECT:- Attachment Link:- Log 9- Log 10- Log 11- Log 12</v>
      </c>
      <c r="S1" s="54" t="str">
        <f>Input!A1</f>
        <v>PURCHASE ORDER NUMBER:</v>
      </c>
      <c r="T1" s="54" t="str">
        <f>Input!B1</f>
        <v>JOB/PHASE NUMBER:</v>
      </c>
      <c r="U1" s="54" t="str">
        <f>Input!C1</f>
        <v>To:</v>
      </c>
      <c r="V1" s="54" t="str">
        <f>Input!D1</f>
        <v>Delivery Required By:</v>
      </c>
      <c r="W1" s="54" t="str">
        <f>Input!E1</f>
        <v>Date of Order</v>
      </c>
      <c r="X1" s="54" t="str">
        <f>Input!F1</f>
        <v>GRAND TOTAL:</v>
      </c>
      <c r="Y1" s="54" t="str">
        <f>Input!G1</f>
        <v>PROJECT:</v>
      </c>
      <c r="Z1" s="54" t="str">
        <f>Input!H1</f>
        <v>Attachment Link:</v>
      </c>
      <c r="AA1" s="54" t="str">
        <f>Input!I1</f>
        <v>Log 9</v>
      </c>
      <c r="AB1" s="54" t="str">
        <f>Input!J1</f>
        <v>Log 10</v>
      </c>
      <c r="AC1" s="54" t="str">
        <f>Input!K1</f>
        <v>Log 11</v>
      </c>
      <c r="AD1" s="54" t="str">
        <f>Input!L1</f>
        <v>Log 12</v>
      </c>
      <c r="AE1" s="54" t="str">
        <f>Input!M1</f>
        <v>Acknowledged By:</v>
      </c>
      <c r="AF1" s="54" t="str">
        <f>Input!N1</f>
        <v>Date Signed:</v>
      </c>
      <c r="AG1" s="54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Contacts</vt:lpstr>
      <vt:lpstr>Input</vt:lpstr>
      <vt:lpstr>View_Print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Northway</cp:lastModifiedBy>
  <dcterms:created xsi:type="dcterms:W3CDTF">2024-11-23T18:50:10Z</dcterms:created>
  <dcterms:modified xsi:type="dcterms:W3CDTF">2024-11-23T18:54:46Z</dcterms:modified>
</cp:coreProperties>
</file>