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ffed9c0cf3f584e6/Documents/DataMate/"/>
    </mc:Choice>
  </mc:AlternateContent>
  <xr:revisionPtr revIDLastSave="0" documentId="8_{BCF0709A-F73F-43EE-9BBE-741EF641A31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ventory" sheetId="1" r:id="rId1"/>
    <sheet name="Input" sheetId="2" r:id="rId2"/>
    <sheet name="Receipt" sheetId="3" r:id="rId3"/>
    <sheet name="Packing Slip" sheetId="4" r:id="rId4"/>
    <sheet name="View_Print" sheetId="5" r:id="rId5"/>
    <sheet name="FormSetup" sheetId="6" r:id="rId6"/>
    <sheet name="Log" sheetId="7" r:id="rId7"/>
    <sheet name="Update" sheetId="8" r:id="rId8"/>
    <sheet name="Sheet1" sheetId="9" r:id="rId9"/>
    <sheet name="contacts" sheetId="10" r:id="rId10"/>
    <sheet name="Address" sheetId="11" r:id="rId11"/>
    <sheet name="NewContact" sheetId="12" r:id="rId12"/>
    <sheet name="Advertisement" sheetId="13" r:id="rId13"/>
    <sheet name="Data" sheetId="14" r:id="rId14"/>
  </sheets>
  <definedNames>
    <definedName name="_xlnm._FilterDatabase" localSheetId="9" hidden="1">contacts!$A$1:$CL$3001</definedName>
    <definedName name="_xlnm._FilterDatabase" localSheetId="6" hidden="1">Log!$A$9:$O$10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" i="14" l="1"/>
  <c r="AF1" i="14"/>
  <c r="AE1" i="14"/>
  <c r="AD1" i="14"/>
  <c r="AC1" i="14"/>
  <c r="AB1" i="14"/>
  <c r="AA1" i="14"/>
  <c r="Z1" i="14"/>
  <c r="A20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1" i="12"/>
  <c r="E14" i="11"/>
  <c r="B14" i="11"/>
  <c r="A14" i="11"/>
  <c r="E13" i="11"/>
  <c r="A13" i="11"/>
  <c r="E12" i="11"/>
  <c r="A12" i="11"/>
  <c r="E11" i="11"/>
  <c r="A11" i="11"/>
  <c r="E10" i="11"/>
  <c r="A10" i="11"/>
  <c r="E9" i="11"/>
  <c r="A9" i="11"/>
  <c r="E8" i="11"/>
  <c r="A8" i="11"/>
  <c r="E7" i="11"/>
  <c r="A7" i="11"/>
  <c r="E6" i="11"/>
  <c r="B6" i="11"/>
  <c r="A6" i="11"/>
  <c r="E5" i="11"/>
  <c r="A5" i="11"/>
  <c r="E4" i="11"/>
  <c r="A4" i="11"/>
  <c r="E3" i="11"/>
  <c r="A3" i="11"/>
  <c r="E2" i="11"/>
  <c r="A2" i="11"/>
  <c r="A3001" i="10"/>
  <c r="A3000" i="10"/>
  <c r="A2999" i="10"/>
  <c r="A2998" i="10"/>
  <c r="A2997" i="10"/>
  <c r="A2996" i="10"/>
  <c r="A2995" i="10"/>
  <c r="A2994" i="10"/>
  <c r="A2993" i="10"/>
  <c r="A2992" i="10"/>
  <c r="A2991" i="10"/>
  <c r="A2990" i="10"/>
  <c r="A2989" i="10"/>
  <c r="A2988" i="10"/>
  <c r="A2987" i="10"/>
  <c r="A2986" i="10"/>
  <c r="A2985" i="10"/>
  <c r="A2984" i="10"/>
  <c r="A2983" i="10"/>
  <c r="A2982" i="10"/>
  <c r="A2981" i="10"/>
  <c r="A2980" i="10"/>
  <c r="A2979" i="10"/>
  <c r="A2978" i="10"/>
  <c r="A2977" i="10"/>
  <c r="A2976" i="10"/>
  <c r="A2975" i="10"/>
  <c r="A2974" i="10"/>
  <c r="A2973" i="10"/>
  <c r="A2972" i="10"/>
  <c r="A2971" i="10"/>
  <c r="A2970" i="10"/>
  <c r="A2969" i="10"/>
  <c r="A2968" i="10"/>
  <c r="A2967" i="10"/>
  <c r="A2966" i="10"/>
  <c r="A2965" i="10"/>
  <c r="A2964" i="10"/>
  <c r="A2963" i="10"/>
  <c r="A2962" i="10"/>
  <c r="A2961" i="10"/>
  <c r="A2960" i="10"/>
  <c r="A2959" i="10"/>
  <c r="A2958" i="10"/>
  <c r="A2957" i="10"/>
  <c r="A2956" i="10"/>
  <c r="A2955" i="10"/>
  <c r="A2954" i="10"/>
  <c r="A2953" i="10"/>
  <c r="A2952" i="10"/>
  <c r="A2951" i="10"/>
  <c r="A2950" i="10"/>
  <c r="A2949" i="10"/>
  <c r="A2948" i="10"/>
  <c r="A2947" i="10"/>
  <c r="A2946" i="10"/>
  <c r="A2945" i="10"/>
  <c r="A2944" i="10"/>
  <c r="A2943" i="10"/>
  <c r="A2942" i="10"/>
  <c r="A2941" i="10"/>
  <c r="A2940" i="10"/>
  <c r="A2939" i="10"/>
  <c r="A2938" i="10"/>
  <c r="A2937" i="10"/>
  <c r="A2936" i="10"/>
  <c r="A2935" i="10"/>
  <c r="A2934" i="10"/>
  <c r="A2933" i="10"/>
  <c r="A2932" i="10"/>
  <c r="A2931" i="10"/>
  <c r="A2930" i="10"/>
  <c r="A2929" i="10"/>
  <c r="A2928" i="10"/>
  <c r="A2927" i="10"/>
  <c r="A2926" i="10"/>
  <c r="A2925" i="10"/>
  <c r="A2924" i="10"/>
  <c r="A2923" i="10"/>
  <c r="A2922" i="10"/>
  <c r="A2921" i="10"/>
  <c r="A2920" i="10"/>
  <c r="A2919" i="10"/>
  <c r="A2918" i="10"/>
  <c r="A2917" i="10"/>
  <c r="A2916" i="10"/>
  <c r="A2915" i="10"/>
  <c r="A2914" i="10"/>
  <c r="A2913" i="10"/>
  <c r="A2912" i="10"/>
  <c r="A2911" i="10"/>
  <c r="A2910" i="10"/>
  <c r="A2909" i="10"/>
  <c r="A2908" i="10"/>
  <c r="A2907" i="10"/>
  <c r="A2906" i="10"/>
  <c r="A2905" i="10"/>
  <c r="A2904" i="10"/>
  <c r="A2903" i="10"/>
  <c r="A2902" i="10"/>
  <c r="A2901" i="10"/>
  <c r="A2900" i="10"/>
  <c r="A2899" i="10"/>
  <c r="A2898" i="10"/>
  <c r="A2897" i="10"/>
  <c r="A2896" i="10"/>
  <c r="A2895" i="10"/>
  <c r="A2894" i="10"/>
  <c r="A2893" i="10"/>
  <c r="A2892" i="10"/>
  <c r="A2891" i="10"/>
  <c r="A2890" i="10"/>
  <c r="A2889" i="10"/>
  <c r="A2888" i="10"/>
  <c r="A2887" i="10"/>
  <c r="A2886" i="10"/>
  <c r="A2885" i="10"/>
  <c r="A2884" i="10"/>
  <c r="A2883" i="10"/>
  <c r="A2882" i="10"/>
  <c r="A2881" i="10"/>
  <c r="A2880" i="10"/>
  <c r="A2879" i="10"/>
  <c r="A2878" i="10"/>
  <c r="A2877" i="10"/>
  <c r="A2876" i="10"/>
  <c r="A2875" i="10"/>
  <c r="A2874" i="10"/>
  <c r="A2873" i="10"/>
  <c r="A2872" i="10"/>
  <c r="A2871" i="10"/>
  <c r="A2870" i="10"/>
  <c r="A2869" i="10"/>
  <c r="A2868" i="10"/>
  <c r="A2867" i="10"/>
  <c r="A2866" i="10"/>
  <c r="A2865" i="10"/>
  <c r="A2864" i="10"/>
  <c r="A2863" i="10"/>
  <c r="A2862" i="10"/>
  <c r="A2861" i="10"/>
  <c r="A2860" i="10"/>
  <c r="A2859" i="10"/>
  <c r="A2858" i="10"/>
  <c r="A2857" i="10"/>
  <c r="A2856" i="10"/>
  <c r="A2855" i="10"/>
  <c r="A2854" i="10"/>
  <c r="A2853" i="10"/>
  <c r="A2852" i="10"/>
  <c r="A2851" i="10"/>
  <c r="A2850" i="10"/>
  <c r="A2849" i="10"/>
  <c r="A2848" i="10"/>
  <c r="A2847" i="10"/>
  <c r="A2846" i="10"/>
  <c r="A2845" i="10"/>
  <c r="A2844" i="10"/>
  <c r="A2843" i="10"/>
  <c r="A2842" i="10"/>
  <c r="A2841" i="10"/>
  <c r="A2840" i="10"/>
  <c r="A2839" i="10"/>
  <c r="A2838" i="10"/>
  <c r="A2837" i="10"/>
  <c r="A2836" i="10"/>
  <c r="A2835" i="10"/>
  <c r="A2834" i="10"/>
  <c r="A2833" i="10"/>
  <c r="A2832" i="10"/>
  <c r="A2831" i="10"/>
  <c r="A2830" i="10"/>
  <c r="A2829" i="10"/>
  <c r="A2828" i="10"/>
  <c r="A2827" i="10"/>
  <c r="A2826" i="10"/>
  <c r="A2825" i="10"/>
  <c r="A2824" i="10"/>
  <c r="A2823" i="10"/>
  <c r="A2822" i="10"/>
  <c r="A2821" i="10"/>
  <c r="A2820" i="10"/>
  <c r="A2819" i="10"/>
  <c r="A2818" i="10"/>
  <c r="A2817" i="10"/>
  <c r="A2816" i="10"/>
  <c r="A2815" i="10"/>
  <c r="A2814" i="10"/>
  <c r="A2813" i="10"/>
  <c r="A2812" i="10"/>
  <c r="A2811" i="10"/>
  <c r="A2810" i="10"/>
  <c r="A2809" i="10"/>
  <c r="A2808" i="10"/>
  <c r="A2807" i="10"/>
  <c r="A2806" i="10"/>
  <c r="A2805" i="10"/>
  <c r="A2804" i="10"/>
  <c r="A2803" i="10"/>
  <c r="A2802" i="10"/>
  <c r="A2801" i="10"/>
  <c r="A2800" i="10"/>
  <c r="A2799" i="10"/>
  <c r="A2798" i="10"/>
  <c r="A2797" i="10"/>
  <c r="A2796" i="10"/>
  <c r="A2795" i="10"/>
  <c r="A2794" i="10"/>
  <c r="A2793" i="10"/>
  <c r="A2792" i="10"/>
  <c r="A2791" i="10"/>
  <c r="A2790" i="10"/>
  <c r="A2789" i="10"/>
  <c r="A2788" i="10"/>
  <c r="A2787" i="10"/>
  <c r="A2786" i="10"/>
  <c r="A2785" i="10"/>
  <c r="A2784" i="10"/>
  <c r="A2783" i="10"/>
  <c r="A2782" i="10"/>
  <c r="A2781" i="10"/>
  <c r="A2780" i="10"/>
  <c r="A2779" i="10"/>
  <c r="A2778" i="10"/>
  <c r="A2777" i="10"/>
  <c r="A2776" i="10"/>
  <c r="A2775" i="10"/>
  <c r="A2774" i="10"/>
  <c r="A2773" i="10"/>
  <c r="A2772" i="10"/>
  <c r="A2771" i="10"/>
  <c r="A2770" i="10"/>
  <c r="A2769" i="10"/>
  <c r="A2768" i="10"/>
  <c r="A2767" i="10"/>
  <c r="A2766" i="10"/>
  <c r="A2765" i="10"/>
  <c r="A2764" i="10"/>
  <c r="A2763" i="10"/>
  <c r="A2762" i="10"/>
  <c r="A2761" i="10"/>
  <c r="A2760" i="10"/>
  <c r="A2759" i="10"/>
  <c r="A2758" i="10"/>
  <c r="A2757" i="10"/>
  <c r="A2756" i="10"/>
  <c r="A2755" i="10"/>
  <c r="A2754" i="10"/>
  <c r="A2753" i="10"/>
  <c r="A2752" i="10"/>
  <c r="A2751" i="10"/>
  <c r="A2750" i="10"/>
  <c r="A2749" i="10"/>
  <c r="A2748" i="10"/>
  <c r="A2747" i="10"/>
  <c r="A2746" i="10"/>
  <c r="A2745" i="10"/>
  <c r="A2744" i="10"/>
  <c r="A2743" i="10"/>
  <c r="A2742" i="10"/>
  <c r="A2741" i="10"/>
  <c r="A2740" i="10"/>
  <c r="A2739" i="10"/>
  <c r="A2738" i="10"/>
  <c r="A2737" i="10"/>
  <c r="A2736" i="10"/>
  <c r="A2735" i="10"/>
  <c r="A2734" i="10"/>
  <c r="A2733" i="10"/>
  <c r="A2732" i="10"/>
  <c r="A2731" i="10"/>
  <c r="A2730" i="10"/>
  <c r="A2729" i="10"/>
  <c r="A2728" i="10"/>
  <c r="A2727" i="10"/>
  <c r="A2726" i="10"/>
  <c r="A2725" i="10"/>
  <c r="A2724" i="10"/>
  <c r="A2723" i="10"/>
  <c r="A2722" i="10"/>
  <c r="A2721" i="10"/>
  <c r="A2720" i="10"/>
  <c r="A2719" i="10"/>
  <c r="A2718" i="10"/>
  <c r="A2717" i="10"/>
  <c r="A2716" i="10"/>
  <c r="A2715" i="10"/>
  <c r="A2714" i="10"/>
  <c r="A2713" i="10"/>
  <c r="A2712" i="10"/>
  <c r="A2711" i="10"/>
  <c r="A2710" i="10"/>
  <c r="A2709" i="10"/>
  <c r="A2708" i="10"/>
  <c r="A2707" i="10"/>
  <c r="A2706" i="10"/>
  <c r="A2705" i="10"/>
  <c r="A2704" i="10"/>
  <c r="A2703" i="10"/>
  <c r="A2702" i="10"/>
  <c r="A2701" i="10"/>
  <c r="A2700" i="10"/>
  <c r="A2699" i="10"/>
  <c r="A2698" i="10"/>
  <c r="A2697" i="10"/>
  <c r="A2696" i="10"/>
  <c r="A2695" i="10"/>
  <c r="A2694" i="10"/>
  <c r="A2693" i="10"/>
  <c r="A2692" i="10"/>
  <c r="A2691" i="10"/>
  <c r="A2690" i="10"/>
  <c r="A2689" i="10"/>
  <c r="A2688" i="10"/>
  <c r="A2687" i="10"/>
  <c r="A2686" i="10"/>
  <c r="A2685" i="10"/>
  <c r="A2684" i="10"/>
  <c r="A2683" i="10"/>
  <c r="A2682" i="10"/>
  <c r="A2681" i="10"/>
  <c r="A2680" i="10"/>
  <c r="A2679" i="10"/>
  <c r="A2678" i="10"/>
  <c r="A2677" i="10"/>
  <c r="A2676" i="10"/>
  <c r="A2675" i="10"/>
  <c r="A2674" i="10"/>
  <c r="A2673" i="10"/>
  <c r="A2672" i="10"/>
  <c r="A2671" i="10"/>
  <c r="A2670" i="10"/>
  <c r="A2669" i="10"/>
  <c r="A2668" i="10"/>
  <c r="A2667" i="10"/>
  <c r="A2666" i="10"/>
  <c r="A2665" i="10"/>
  <c r="A2664" i="10"/>
  <c r="A2663" i="10"/>
  <c r="A2662" i="10"/>
  <c r="A2661" i="10"/>
  <c r="A2660" i="10"/>
  <c r="A2659" i="10"/>
  <c r="A2658" i="10"/>
  <c r="A2657" i="10"/>
  <c r="A2656" i="10"/>
  <c r="A2655" i="10"/>
  <c r="A2654" i="10"/>
  <c r="A2653" i="10"/>
  <c r="A2652" i="10"/>
  <c r="A2651" i="10"/>
  <c r="A2650" i="10"/>
  <c r="A2649" i="10"/>
  <c r="A2648" i="10"/>
  <c r="A2647" i="10"/>
  <c r="A2646" i="10"/>
  <c r="A2645" i="10"/>
  <c r="A2644" i="10"/>
  <c r="A2643" i="10"/>
  <c r="A2642" i="10"/>
  <c r="A2641" i="10"/>
  <c r="A2640" i="10"/>
  <c r="A2639" i="10"/>
  <c r="A2638" i="10"/>
  <c r="A2637" i="10"/>
  <c r="A2636" i="10"/>
  <c r="A2635" i="10"/>
  <c r="A2634" i="10"/>
  <c r="A2633" i="10"/>
  <c r="A2632" i="10"/>
  <c r="A2631" i="10"/>
  <c r="A2630" i="10"/>
  <c r="A2629" i="10"/>
  <c r="A2628" i="10"/>
  <c r="A2627" i="10"/>
  <c r="A2626" i="10"/>
  <c r="A2625" i="10"/>
  <c r="A2624" i="10"/>
  <c r="A2623" i="10"/>
  <c r="A2622" i="10"/>
  <c r="A2621" i="10"/>
  <c r="A2620" i="10"/>
  <c r="A2619" i="10"/>
  <c r="A2618" i="10"/>
  <c r="A2617" i="10"/>
  <c r="A2616" i="10"/>
  <c r="A2615" i="10"/>
  <c r="A2614" i="10"/>
  <c r="A2613" i="10"/>
  <c r="A2612" i="10"/>
  <c r="A2611" i="10"/>
  <c r="A2610" i="10"/>
  <c r="A2609" i="10"/>
  <c r="A2608" i="10"/>
  <c r="A2607" i="10"/>
  <c r="A2606" i="10"/>
  <c r="A2605" i="10"/>
  <c r="A2604" i="10"/>
  <c r="A2603" i="10"/>
  <c r="A2602" i="10"/>
  <c r="A2601" i="10"/>
  <c r="A2600" i="10"/>
  <c r="A2599" i="10"/>
  <c r="A2598" i="10"/>
  <c r="A2597" i="10"/>
  <c r="A2596" i="10"/>
  <c r="A2595" i="10"/>
  <c r="A2594" i="10"/>
  <c r="A2593" i="10"/>
  <c r="A2592" i="10"/>
  <c r="A2591" i="10"/>
  <c r="A2590" i="10"/>
  <c r="A2589" i="10"/>
  <c r="A2588" i="10"/>
  <c r="A2587" i="10"/>
  <c r="A2586" i="10"/>
  <c r="A2585" i="10"/>
  <c r="A2584" i="10"/>
  <c r="A2583" i="10"/>
  <c r="A2582" i="10"/>
  <c r="A2581" i="10"/>
  <c r="A2580" i="10"/>
  <c r="A2579" i="10"/>
  <c r="A2578" i="10"/>
  <c r="A2577" i="10"/>
  <c r="A2576" i="10"/>
  <c r="A2575" i="10"/>
  <c r="A2574" i="10"/>
  <c r="A2573" i="10"/>
  <c r="A2572" i="10"/>
  <c r="A2571" i="10"/>
  <c r="A2570" i="10"/>
  <c r="A2569" i="10"/>
  <c r="A2568" i="10"/>
  <c r="A2567" i="10"/>
  <c r="A2566" i="10"/>
  <c r="A2565" i="10"/>
  <c r="A2564" i="10"/>
  <c r="A2563" i="10"/>
  <c r="A2562" i="10"/>
  <c r="A2561" i="10"/>
  <c r="A2560" i="10"/>
  <c r="A2559" i="10"/>
  <c r="A2558" i="10"/>
  <c r="A2557" i="10"/>
  <c r="A2556" i="10"/>
  <c r="A2555" i="10"/>
  <c r="A2554" i="10"/>
  <c r="A2553" i="10"/>
  <c r="A2552" i="10"/>
  <c r="A2551" i="10"/>
  <c r="A2550" i="10"/>
  <c r="A2549" i="10"/>
  <c r="A2548" i="10"/>
  <c r="A2547" i="10"/>
  <c r="A2546" i="10"/>
  <c r="A2545" i="10"/>
  <c r="A2544" i="10"/>
  <c r="A2543" i="10"/>
  <c r="A2542" i="10"/>
  <c r="A2541" i="10"/>
  <c r="A2540" i="10"/>
  <c r="A2539" i="10"/>
  <c r="A2538" i="10"/>
  <c r="A2537" i="10"/>
  <c r="A2536" i="10"/>
  <c r="A2535" i="10"/>
  <c r="A2534" i="10"/>
  <c r="A2533" i="10"/>
  <c r="A2532" i="10"/>
  <c r="A2531" i="10"/>
  <c r="A2530" i="10"/>
  <c r="A2529" i="10"/>
  <c r="A2528" i="10"/>
  <c r="A2527" i="10"/>
  <c r="A2526" i="10"/>
  <c r="A2525" i="10"/>
  <c r="A2524" i="10"/>
  <c r="A2523" i="10"/>
  <c r="A2522" i="10"/>
  <c r="A2521" i="10"/>
  <c r="A2520" i="10"/>
  <c r="A2519" i="10"/>
  <c r="A2518" i="10"/>
  <c r="A2517" i="10"/>
  <c r="A2516" i="10"/>
  <c r="A2515" i="10"/>
  <c r="A2514" i="10"/>
  <c r="A2513" i="10"/>
  <c r="A2512" i="10"/>
  <c r="A2511" i="10"/>
  <c r="A2510" i="10"/>
  <c r="A2509" i="10"/>
  <c r="A2508" i="10"/>
  <c r="A2507" i="10"/>
  <c r="A2506" i="10"/>
  <c r="A2505" i="10"/>
  <c r="A2504" i="10"/>
  <c r="A2503" i="10"/>
  <c r="A2502" i="10"/>
  <c r="A2501" i="10"/>
  <c r="A2500" i="10"/>
  <c r="A2499" i="10"/>
  <c r="A2498" i="10"/>
  <c r="A2497" i="10"/>
  <c r="A2496" i="10"/>
  <c r="A2495" i="10"/>
  <c r="A2494" i="10"/>
  <c r="A2493" i="10"/>
  <c r="A2492" i="10"/>
  <c r="A2491" i="10"/>
  <c r="A2490" i="10"/>
  <c r="A2489" i="10"/>
  <c r="A2488" i="10"/>
  <c r="A2487" i="10"/>
  <c r="A2486" i="10"/>
  <c r="A2485" i="10"/>
  <c r="A2484" i="10"/>
  <c r="A2483" i="10"/>
  <c r="A2482" i="10"/>
  <c r="A2481" i="10"/>
  <c r="A2480" i="10"/>
  <c r="A2479" i="10"/>
  <c r="A2478" i="10"/>
  <c r="A2477" i="10"/>
  <c r="A2476" i="10"/>
  <c r="A2475" i="10"/>
  <c r="A2474" i="10"/>
  <c r="A2473" i="10"/>
  <c r="A2472" i="10"/>
  <c r="A2471" i="10"/>
  <c r="A2470" i="10"/>
  <c r="A2469" i="10"/>
  <c r="A2468" i="10"/>
  <c r="A2467" i="10"/>
  <c r="A2466" i="10"/>
  <c r="A2465" i="10"/>
  <c r="A2464" i="10"/>
  <c r="A2463" i="10"/>
  <c r="A2462" i="10"/>
  <c r="A2461" i="10"/>
  <c r="A2460" i="10"/>
  <c r="A2459" i="10"/>
  <c r="A2458" i="10"/>
  <c r="A2457" i="10"/>
  <c r="A2456" i="10"/>
  <c r="A2455" i="10"/>
  <c r="A2454" i="10"/>
  <c r="A2453" i="10"/>
  <c r="A2452" i="10"/>
  <c r="A2451" i="10"/>
  <c r="A2450" i="10"/>
  <c r="A2449" i="10"/>
  <c r="A2448" i="10"/>
  <c r="A2447" i="10"/>
  <c r="A2446" i="10"/>
  <c r="A2445" i="10"/>
  <c r="A2444" i="10"/>
  <c r="A2443" i="10"/>
  <c r="A2442" i="10"/>
  <c r="A2441" i="10"/>
  <c r="A2440" i="10"/>
  <c r="A2439" i="10"/>
  <c r="A2438" i="10"/>
  <c r="A2437" i="10"/>
  <c r="A2436" i="10"/>
  <c r="A2435" i="10"/>
  <c r="A2434" i="10"/>
  <c r="A2433" i="10"/>
  <c r="A2432" i="10"/>
  <c r="A2431" i="10"/>
  <c r="A2430" i="10"/>
  <c r="A2429" i="10"/>
  <c r="A2428" i="10"/>
  <c r="A2427" i="10"/>
  <c r="A2426" i="10"/>
  <c r="A2425" i="10"/>
  <c r="A2424" i="10"/>
  <c r="A2423" i="10"/>
  <c r="A2422" i="10"/>
  <c r="A2421" i="10"/>
  <c r="A2420" i="10"/>
  <c r="A2419" i="10"/>
  <c r="A2418" i="10"/>
  <c r="A2417" i="10"/>
  <c r="A2416" i="10"/>
  <c r="A2415" i="10"/>
  <c r="A2414" i="10"/>
  <c r="A2413" i="10"/>
  <c r="A2412" i="10"/>
  <c r="A2411" i="10"/>
  <c r="A2410" i="10"/>
  <c r="A2409" i="10"/>
  <c r="A2408" i="10"/>
  <c r="A2407" i="10"/>
  <c r="A2406" i="10"/>
  <c r="A2405" i="10"/>
  <c r="A2404" i="10"/>
  <c r="A2403" i="10"/>
  <c r="A2402" i="10"/>
  <c r="A2401" i="10"/>
  <c r="A2400" i="10"/>
  <c r="A2399" i="10"/>
  <c r="A2398" i="10"/>
  <c r="A2397" i="10"/>
  <c r="A2396" i="10"/>
  <c r="A2395" i="10"/>
  <c r="A2394" i="10"/>
  <c r="A2393" i="10"/>
  <c r="A2392" i="10"/>
  <c r="A2391" i="10"/>
  <c r="A2390" i="10"/>
  <c r="A2389" i="10"/>
  <c r="A2388" i="10"/>
  <c r="A2387" i="10"/>
  <c r="A2386" i="10"/>
  <c r="A2385" i="10"/>
  <c r="A2384" i="10"/>
  <c r="A2383" i="10"/>
  <c r="A2382" i="10"/>
  <c r="A2381" i="10"/>
  <c r="A2380" i="10"/>
  <c r="A2379" i="10"/>
  <c r="A2378" i="10"/>
  <c r="A2377" i="10"/>
  <c r="A2376" i="10"/>
  <c r="A2375" i="10"/>
  <c r="A2374" i="10"/>
  <c r="A2373" i="10"/>
  <c r="A2372" i="10"/>
  <c r="A2371" i="10"/>
  <c r="A2370" i="10"/>
  <c r="A2369" i="10"/>
  <c r="A2368" i="10"/>
  <c r="A2367" i="10"/>
  <c r="A2366" i="10"/>
  <c r="A2365" i="10"/>
  <c r="A2364" i="10"/>
  <c r="A2363" i="10"/>
  <c r="A2362" i="10"/>
  <c r="A2361" i="10"/>
  <c r="A2360" i="10"/>
  <c r="A2359" i="10"/>
  <c r="A2358" i="10"/>
  <c r="A2357" i="10"/>
  <c r="A2356" i="10"/>
  <c r="A2355" i="10"/>
  <c r="A2354" i="10"/>
  <c r="A2353" i="10"/>
  <c r="A2352" i="10"/>
  <c r="A2351" i="10"/>
  <c r="A2350" i="10"/>
  <c r="A2349" i="10"/>
  <c r="A2348" i="10"/>
  <c r="A2347" i="10"/>
  <c r="A2346" i="10"/>
  <c r="A2345" i="10"/>
  <c r="A2344" i="10"/>
  <c r="A2343" i="10"/>
  <c r="A2342" i="10"/>
  <c r="A2341" i="10"/>
  <c r="A2340" i="10"/>
  <c r="A2339" i="10"/>
  <c r="A2338" i="10"/>
  <c r="A2337" i="10"/>
  <c r="A2336" i="10"/>
  <c r="A2335" i="10"/>
  <c r="A2334" i="10"/>
  <c r="A2333" i="10"/>
  <c r="A2332" i="10"/>
  <c r="A2331" i="10"/>
  <c r="A2330" i="10"/>
  <c r="A2329" i="10"/>
  <c r="A2328" i="10"/>
  <c r="A2327" i="10"/>
  <c r="A2326" i="10"/>
  <c r="A2325" i="10"/>
  <c r="A2324" i="10"/>
  <c r="A2323" i="10"/>
  <c r="A2322" i="10"/>
  <c r="A2321" i="10"/>
  <c r="A2320" i="10"/>
  <c r="A2319" i="10"/>
  <c r="A2318" i="10"/>
  <c r="A2317" i="10"/>
  <c r="A2316" i="10"/>
  <c r="A2315" i="10"/>
  <c r="A2314" i="10"/>
  <c r="A2313" i="10"/>
  <c r="A2312" i="10"/>
  <c r="A2311" i="10"/>
  <c r="A2310" i="10"/>
  <c r="A2309" i="10"/>
  <c r="A2308" i="10"/>
  <c r="A2307" i="10"/>
  <c r="A2306" i="10"/>
  <c r="A2305" i="10"/>
  <c r="A2304" i="10"/>
  <c r="A2303" i="10"/>
  <c r="A2302" i="10"/>
  <c r="A2301" i="10"/>
  <c r="A2300" i="10"/>
  <c r="A2299" i="10"/>
  <c r="A2298" i="10"/>
  <c r="A2297" i="10"/>
  <c r="A2296" i="10"/>
  <c r="A2295" i="10"/>
  <c r="A2294" i="10"/>
  <c r="A2293" i="10"/>
  <c r="A2292" i="10"/>
  <c r="A2291" i="10"/>
  <c r="A2290" i="10"/>
  <c r="A2289" i="10"/>
  <c r="A2288" i="10"/>
  <c r="A2287" i="10"/>
  <c r="A2286" i="10"/>
  <c r="A2285" i="10"/>
  <c r="A2284" i="10"/>
  <c r="A2283" i="10"/>
  <c r="A2282" i="10"/>
  <c r="A2281" i="10"/>
  <c r="A2280" i="10"/>
  <c r="A2279" i="10"/>
  <c r="A2278" i="10"/>
  <c r="A2277" i="10"/>
  <c r="A2276" i="10"/>
  <c r="A2275" i="10"/>
  <c r="A2274" i="10"/>
  <c r="A2273" i="10"/>
  <c r="A2272" i="10"/>
  <c r="A2271" i="10"/>
  <c r="A2270" i="10"/>
  <c r="A2269" i="10"/>
  <c r="A2268" i="10"/>
  <c r="A2267" i="10"/>
  <c r="A2266" i="10"/>
  <c r="A2265" i="10"/>
  <c r="A2264" i="10"/>
  <c r="A2263" i="10"/>
  <c r="A2262" i="10"/>
  <c r="A2261" i="10"/>
  <c r="A2260" i="10"/>
  <c r="A2259" i="10"/>
  <c r="A2258" i="10"/>
  <c r="A2257" i="10"/>
  <c r="A2256" i="10"/>
  <c r="A2255" i="10"/>
  <c r="A2254" i="10"/>
  <c r="A2253" i="10"/>
  <c r="A2252" i="10"/>
  <c r="A2251" i="10"/>
  <c r="A2250" i="10"/>
  <c r="A2249" i="10"/>
  <c r="A2248" i="10"/>
  <c r="A2247" i="10"/>
  <c r="A2246" i="10"/>
  <c r="A2245" i="10"/>
  <c r="A2244" i="10"/>
  <c r="A2243" i="10"/>
  <c r="A2242" i="10"/>
  <c r="A2241" i="10"/>
  <c r="A2240" i="10"/>
  <c r="A2239" i="10"/>
  <c r="A2238" i="10"/>
  <c r="A2237" i="10"/>
  <c r="A2236" i="10"/>
  <c r="A2235" i="10"/>
  <c r="A2234" i="10"/>
  <c r="A2233" i="10"/>
  <c r="A2232" i="10"/>
  <c r="A2231" i="10"/>
  <c r="A2230" i="10"/>
  <c r="A2229" i="10"/>
  <c r="A2228" i="10"/>
  <c r="A2227" i="10"/>
  <c r="A2226" i="10"/>
  <c r="A2225" i="10"/>
  <c r="A2224" i="10"/>
  <c r="A2223" i="10"/>
  <c r="A2222" i="10"/>
  <c r="A2221" i="10"/>
  <c r="A2220" i="10"/>
  <c r="A2219" i="10"/>
  <c r="A2218" i="10"/>
  <c r="A2217" i="10"/>
  <c r="A2216" i="10"/>
  <c r="A2215" i="10"/>
  <c r="A2214" i="10"/>
  <c r="A2213" i="10"/>
  <c r="A2212" i="10"/>
  <c r="A2211" i="10"/>
  <c r="A2210" i="10"/>
  <c r="A2209" i="10"/>
  <c r="A2208" i="10"/>
  <c r="A2207" i="10"/>
  <c r="A2206" i="10"/>
  <c r="A2205" i="10"/>
  <c r="A2204" i="10"/>
  <c r="A2203" i="10"/>
  <c r="A2202" i="10"/>
  <c r="A2201" i="10"/>
  <c r="A2200" i="10"/>
  <c r="A2199" i="10"/>
  <c r="A2198" i="10"/>
  <c r="A2197" i="10"/>
  <c r="A2196" i="10"/>
  <c r="A2195" i="10"/>
  <c r="A2194" i="10"/>
  <c r="A2193" i="10"/>
  <c r="A2192" i="10"/>
  <c r="A2191" i="10"/>
  <c r="A2190" i="10"/>
  <c r="A2189" i="10"/>
  <c r="A2188" i="10"/>
  <c r="A2187" i="10"/>
  <c r="A2186" i="10"/>
  <c r="A2185" i="10"/>
  <c r="A2184" i="10"/>
  <c r="A2183" i="10"/>
  <c r="A2182" i="10"/>
  <c r="A2181" i="10"/>
  <c r="A2180" i="10"/>
  <c r="A2179" i="10"/>
  <c r="A2178" i="10"/>
  <c r="A2177" i="10"/>
  <c r="A2176" i="10"/>
  <c r="A2175" i="10"/>
  <c r="A2174" i="10"/>
  <c r="A2173" i="10"/>
  <c r="A2172" i="10"/>
  <c r="A2171" i="10"/>
  <c r="A2170" i="10"/>
  <c r="A2169" i="10"/>
  <c r="A2168" i="10"/>
  <c r="A2167" i="10"/>
  <c r="A2166" i="10"/>
  <c r="A2165" i="10"/>
  <c r="A2164" i="10"/>
  <c r="A2163" i="10"/>
  <c r="A2162" i="10"/>
  <c r="A2161" i="10"/>
  <c r="A2160" i="10"/>
  <c r="A2159" i="10"/>
  <c r="A2158" i="10"/>
  <c r="A2157" i="10"/>
  <c r="A2156" i="10"/>
  <c r="A2155" i="10"/>
  <c r="A2154" i="10"/>
  <c r="A2153" i="10"/>
  <c r="A2152" i="10"/>
  <c r="A2151" i="10"/>
  <c r="A2150" i="10"/>
  <c r="A2149" i="10"/>
  <c r="A2148" i="10"/>
  <c r="A2147" i="10"/>
  <c r="A2146" i="10"/>
  <c r="A2145" i="10"/>
  <c r="A2144" i="10"/>
  <c r="A2143" i="10"/>
  <c r="A2142" i="10"/>
  <c r="A2141" i="10"/>
  <c r="A2140" i="10"/>
  <c r="A2139" i="10"/>
  <c r="A2138" i="10"/>
  <c r="A2137" i="10"/>
  <c r="A2136" i="10"/>
  <c r="A2135" i="10"/>
  <c r="A2134" i="10"/>
  <c r="A2133" i="10"/>
  <c r="A2132" i="10"/>
  <c r="A2131" i="10"/>
  <c r="A2130" i="10"/>
  <c r="A2129" i="10"/>
  <c r="A2128" i="10"/>
  <c r="A2127" i="10"/>
  <c r="A2126" i="10"/>
  <c r="A2125" i="10"/>
  <c r="A2124" i="10"/>
  <c r="A2123" i="10"/>
  <c r="A2122" i="10"/>
  <c r="A2121" i="10"/>
  <c r="A2120" i="10"/>
  <c r="A2119" i="10"/>
  <c r="A2118" i="10"/>
  <c r="A2117" i="10"/>
  <c r="A2116" i="10"/>
  <c r="A2115" i="10"/>
  <c r="A2114" i="10"/>
  <c r="A2113" i="10"/>
  <c r="A2112" i="10"/>
  <c r="A2111" i="10"/>
  <c r="A2110" i="10"/>
  <c r="A2109" i="10"/>
  <c r="A2108" i="10"/>
  <c r="A2107" i="10"/>
  <c r="A2106" i="10"/>
  <c r="A2105" i="10"/>
  <c r="A2104" i="10"/>
  <c r="A2103" i="10"/>
  <c r="A2102" i="10"/>
  <c r="A2101" i="10"/>
  <c r="A2100" i="10"/>
  <c r="A2099" i="10"/>
  <c r="A2098" i="10"/>
  <c r="A2097" i="10"/>
  <c r="A2096" i="10"/>
  <c r="A2095" i="10"/>
  <c r="A2094" i="10"/>
  <c r="A2093" i="10"/>
  <c r="A2092" i="10"/>
  <c r="A2091" i="10"/>
  <c r="A2090" i="10"/>
  <c r="A2089" i="10"/>
  <c r="A2088" i="10"/>
  <c r="A2087" i="10"/>
  <c r="A2086" i="10"/>
  <c r="A2085" i="10"/>
  <c r="A2084" i="10"/>
  <c r="A2083" i="10"/>
  <c r="A2082" i="10"/>
  <c r="A2081" i="10"/>
  <c r="A2080" i="10"/>
  <c r="A2079" i="10"/>
  <c r="A2078" i="10"/>
  <c r="A2077" i="10"/>
  <c r="A2076" i="10"/>
  <c r="A2075" i="10"/>
  <c r="A2074" i="10"/>
  <c r="A2073" i="10"/>
  <c r="A2072" i="10"/>
  <c r="A2071" i="10"/>
  <c r="A2070" i="10"/>
  <c r="A2069" i="10"/>
  <c r="A2068" i="10"/>
  <c r="A2067" i="10"/>
  <c r="A2066" i="10"/>
  <c r="A2065" i="10"/>
  <c r="A2064" i="10"/>
  <c r="A2063" i="10"/>
  <c r="A2062" i="10"/>
  <c r="A2061" i="10"/>
  <c r="A2060" i="10"/>
  <c r="A2059" i="10"/>
  <c r="A2058" i="10"/>
  <c r="A2057" i="10"/>
  <c r="A2056" i="10"/>
  <c r="A2055" i="10"/>
  <c r="A2054" i="10"/>
  <c r="A2053" i="10"/>
  <c r="A2052" i="10"/>
  <c r="A2051" i="10"/>
  <c r="A2050" i="10"/>
  <c r="A2049" i="10"/>
  <c r="A2048" i="10"/>
  <c r="A2047" i="10"/>
  <c r="A2046" i="10"/>
  <c r="A2045" i="10"/>
  <c r="A2044" i="10"/>
  <c r="A2043" i="10"/>
  <c r="A2042" i="10"/>
  <c r="A2041" i="10"/>
  <c r="A2040" i="10"/>
  <c r="A2039" i="10"/>
  <c r="A2038" i="10"/>
  <c r="A2037" i="10"/>
  <c r="A2036" i="10"/>
  <c r="A2035" i="10"/>
  <c r="A2034" i="10"/>
  <c r="A2033" i="10"/>
  <c r="A2032" i="10"/>
  <c r="A2031" i="10"/>
  <c r="A2030" i="10"/>
  <c r="A2029" i="10"/>
  <c r="A2028" i="10"/>
  <c r="A2027" i="10"/>
  <c r="A2026" i="10"/>
  <c r="A2025" i="10"/>
  <c r="A2024" i="10"/>
  <c r="A2023" i="10"/>
  <c r="A2022" i="10"/>
  <c r="A2021" i="10"/>
  <c r="A2020" i="10"/>
  <c r="A2019" i="10"/>
  <c r="A2018" i="10"/>
  <c r="A2017" i="10"/>
  <c r="A2016" i="10"/>
  <c r="A2015" i="10"/>
  <c r="A2014" i="10"/>
  <c r="A2013" i="10"/>
  <c r="A2012" i="10"/>
  <c r="A2011" i="10"/>
  <c r="A2010" i="10"/>
  <c r="A2009" i="10"/>
  <c r="A2008" i="10"/>
  <c r="A2007" i="10"/>
  <c r="A2006" i="10"/>
  <c r="A2005" i="10"/>
  <c r="A2004" i="10"/>
  <c r="A2003" i="10"/>
  <c r="A2002" i="10"/>
  <c r="A2001" i="10"/>
  <c r="A2000" i="10"/>
  <c r="A1999" i="10"/>
  <c r="A1998" i="10"/>
  <c r="A1997" i="10"/>
  <c r="A1996" i="10"/>
  <c r="A1995" i="10"/>
  <c r="A1994" i="10"/>
  <c r="A1993" i="10"/>
  <c r="A1992" i="10"/>
  <c r="A1991" i="10"/>
  <c r="A1990" i="10"/>
  <c r="A1989" i="10"/>
  <c r="A1988" i="10"/>
  <c r="A1987" i="10"/>
  <c r="A1986" i="10"/>
  <c r="A1985" i="10"/>
  <c r="A1984" i="10"/>
  <c r="A1983" i="10"/>
  <c r="A1982" i="10"/>
  <c r="A1981" i="10"/>
  <c r="A1980" i="10"/>
  <c r="A1979" i="10"/>
  <c r="A1978" i="10"/>
  <c r="A1977" i="10"/>
  <c r="A1976" i="10"/>
  <c r="A1975" i="10"/>
  <c r="A1974" i="10"/>
  <c r="A1973" i="10"/>
  <c r="A1972" i="10"/>
  <c r="A1971" i="10"/>
  <c r="A1970" i="10"/>
  <c r="A1969" i="10"/>
  <c r="A1968" i="10"/>
  <c r="A1967" i="10"/>
  <c r="A1966" i="10"/>
  <c r="A1965" i="10"/>
  <c r="A1964" i="10"/>
  <c r="A1963" i="10"/>
  <c r="A1962" i="10"/>
  <c r="A1961" i="10"/>
  <c r="A1960" i="10"/>
  <c r="A1959" i="10"/>
  <c r="A1958" i="10"/>
  <c r="A1957" i="10"/>
  <c r="A1956" i="10"/>
  <c r="A1955" i="10"/>
  <c r="A1954" i="10"/>
  <c r="A1953" i="10"/>
  <c r="A1952" i="10"/>
  <c r="A1951" i="10"/>
  <c r="A1950" i="10"/>
  <c r="A1949" i="10"/>
  <c r="A1948" i="10"/>
  <c r="A1947" i="10"/>
  <c r="A1946" i="10"/>
  <c r="A1945" i="10"/>
  <c r="A1944" i="10"/>
  <c r="A1943" i="10"/>
  <c r="A1942" i="10"/>
  <c r="A1941" i="10"/>
  <c r="A1940" i="10"/>
  <c r="A1939" i="10"/>
  <c r="A1938" i="10"/>
  <c r="A1937" i="10"/>
  <c r="A1936" i="10"/>
  <c r="A1935" i="10"/>
  <c r="A1934" i="10"/>
  <c r="A1933" i="10"/>
  <c r="A1932" i="10"/>
  <c r="A1931" i="10"/>
  <c r="A1930" i="10"/>
  <c r="A1929" i="10"/>
  <c r="A1928" i="10"/>
  <c r="A1927" i="10"/>
  <c r="A1926" i="10"/>
  <c r="A1925" i="10"/>
  <c r="A1924" i="10"/>
  <c r="A1923" i="10"/>
  <c r="A1922" i="10"/>
  <c r="A1921" i="10"/>
  <c r="A1920" i="10"/>
  <c r="A1919" i="10"/>
  <c r="A1918" i="10"/>
  <c r="A1917" i="10"/>
  <c r="A1916" i="10"/>
  <c r="A1915" i="10"/>
  <c r="A1914" i="10"/>
  <c r="A1913" i="10"/>
  <c r="A1912" i="10"/>
  <c r="A1911" i="10"/>
  <c r="A1910" i="10"/>
  <c r="A1909" i="10"/>
  <c r="A1908" i="10"/>
  <c r="A1907" i="10"/>
  <c r="A1906" i="10"/>
  <c r="A1905" i="10"/>
  <c r="A1904" i="10"/>
  <c r="A1903" i="10"/>
  <c r="A1902" i="10"/>
  <c r="A1901" i="10"/>
  <c r="A1900" i="10"/>
  <c r="A1899" i="10"/>
  <c r="A1898" i="10"/>
  <c r="A1897" i="10"/>
  <c r="A1896" i="10"/>
  <c r="A1895" i="10"/>
  <c r="A1894" i="10"/>
  <c r="A1893" i="10"/>
  <c r="A1892" i="10"/>
  <c r="A1891" i="10"/>
  <c r="A1890" i="10"/>
  <c r="A1889" i="10"/>
  <c r="A1888" i="10"/>
  <c r="A1887" i="10"/>
  <c r="A1886" i="10"/>
  <c r="A1885" i="10"/>
  <c r="A1884" i="10"/>
  <c r="A1883" i="10"/>
  <c r="A1882" i="10"/>
  <c r="A1881" i="10"/>
  <c r="A1880" i="10"/>
  <c r="A1879" i="10"/>
  <c r="A1878" i="10"/>
  <c r="A1877" i="10"/>
  <c r="A1876" i="10"/>
  <c r="A1875" i="10"/>
  <c r="A1874" i="10"/>
  <c r="A1873" i="10"/>
  <c r="A1872" i="10"/>
  <c r="A1871" i="10"/>
  <c r="A1870" i="10"/>
  <c r="A1869" i="10"/>
  <c r="A1868" i="10"/>
  <c r="A1867" i="10"/>
  <c r="A1866" i="10"/>
  <c r="A1865" i="10"/>
  <c r="A1864" i="10"/>
  <c r="A1863" i="10"/>
  <c r="A1862" i="10"/>
  <c r="A1861" i="10"/>
  <c r="A1860" i="10"/>
  <c r="A1859" i="10"/>
  <c r="A1858" i="10"/>
  <c r="A1857" i="10"/>
  <c r="A1856" i="10"/>
  <c r="A1855" i="10"/>
  <c r="A1854" i="10"/>
  <c r="A1853" i="10"/>
  <c r="A1852" i="10"/>
  <c r="A1851" i="10"/>
  <c r="A1850" i="10"/>
  <c r="A1849" i="10"/>
  <c r="A1848" i="10"/>
  <c r="A1847" i="10"/>
  <c r="A1846" i="10"/>
  <c r="A1845" i="10"/>
  <c r="A1844" i="10"/>
  <c r="A1843" i="10"/>
  <c r="A1842" i="10"/>
  <c r="A1841" i="10"/>
  <c r="A1840" i="10"/>
  <c r="A1839" i="10"/>
  <c r="A1838" i="10"/>
  <c r="A1837" i="10"/>
  <c r="A1836" i="10"/>
  <c r="A1835" i="10"/>
  <c r="A1834" i="10"/>
  <c r="A1833" i="10"/>
  <c r="A1832" i="10"/>
  <c r="A1831" i="10"/>
  <c r="A1830" i="10"/>
  <c r="A1829" i="10"/>
  <c r="A1828" i="10"/>
  <c r="A1827" i="10"/>
  <c r="A1826" i="10"/>
  <c r="A1825" i="10"/>
  <c r="A1824" i="10"/>
  <c r="A1823" i="10"/>
  <c r="A1822" i="10"/>
  <c r="A1821" i="10"/>
  <c r="A1820" i="10"/>
  <c r="A1819" i="10"/>
  <c r="A1818" i="10"/>
  <c r="A1817" i="10"/>
  <c r="A1816" i="10"/>
  <c r="A1815" i="10"/>
  <c r="A1814" i="10"/>
  <c r="A1813" i="10"/>
  <c r="A1812" i="10"/>
  <c r="A1811" i="10"/>
  <c r="A1810" i="10"/>
  <c r="A1809" i="10"/>
  <c r="A1808" i="10"/>
  <c r="A1807" i="10"/>
  <c r="A1806" i="10"/>
  <c r="A1805" i="10"/>
  <c r="A1804" i="10"/>
  <c r="A1803" i="10"/>
  <c r="A1802" i="10"/>
  <c r="A1801" i="10"/>
  <c r="A1800" i="10"/>
  <c r="A1799" i="10"/>
  <c r="A1798" i="10"/>
  <c r="A1797" i="10"/>
  <c r="A1796" i="10"/>
  <c r="A1795" i="10"/>
  <c r="A1794" i="10"/>
  <c r="A1793" i="10"/>
  <c r="A1792" i="10"/>
  <c r="A1791" i="10"/>
  <c r="A1790" i="10"/>
  <c r="A1789" i="10"/>
  <c r="A1788" i="10"/>
  <c r="A1787" i="10"/>
  <c r="A1786" i="10"/>
  <c r="A1785" i="10"/>
  <c r="A1784" i="10"/>
  <c r="A1783" i="10"/>
  <c r="A1782" i="10"/>
  <c r="A1781" i="10"/>
  <c r="A1780" i="10"/>
  <c r="A1779" i="10"/>
  <c r="A1778" i="10"/>
  <c r="A1777" i="10"/>
  <c r="A1776" i="10"/>
  <c r="A1775" i="10"/>
  <c r="A1774" i="10"/>
  <c r="A1773" i="10"/>
  <c r="A1772" i="10"/>
  <c r="A1771" i="10"/>
  <c r="A1770" i="10"/>
  <c r="A1769" i="10"/>
  <c r="A1768" i="10"/>
  <c r="A1767" i="10"/>
  <c r="A1766" i="10"/>
  <c r="A1765" i="10"/>
  <c r="A1764" i="10"/>
  <c r="A1763" i="10"/>
  <c r="A1762" i="10"/>
  <c r="A1761" i="10"/>
  <c r="A1760" i="10"/>
  <c r="A1759" i="10"/>
  <c r="A1758" i="10"/>
  <c r="A1757" i="10"/>
  <c r="A1756" i="10"/>
  <c r="A1755" i="10"/>
  <c r="A1754" i="10"/>
  <c r="A1753" i="10"/>
  <c r="A1752" i="10"/>
  <c r="A1751" i="10"/>
  <c r="A1750" i="10"/>
  <c r="A1749" i="10"/>
  <c r="A1748" i="10"/>
  <c r="A1747" i="10"/>
  <c r="A1746" i="10"/>
  <c r="A1745" i="10"/>
  <c r="A1744" i="10"/>
  <c r="A1743" i="10"/>
  <c r="A1742" i="10"/>
  <c r="A1741" i="10"/>
  <c r="A1740" i="10"/>
  <c r="A1739" i="10"/>
  <c r="A1738" i="10"/>
  <c r="A1737" i="10"/>
  <c r="A1736" i="10"/>
  <c r="A1735" i="10"/>
  <c r="A1734" i="10"/>
  <c r="A1733" i="10"/>
  <c r="A1732" i="10"/>
  <c r="A1731" i="10"/>
  <c r="A1730" i="10"/>
  <c r="A1729" i="10"/>
  <c r="A1728" i="10"/>
  <c r="A1727" i="10"/>
  <c r="A1726" i="10"/>
  <c r="A1725" i="10"/>
  <c r="A1724" i="10"/>
  <c r="A1723" i="10"/>
  <c r="A1722" i="10"/>
  <c r="A1721" i="10"/>
  <c r="A1720" i="10"/>
  <c r="A1719" i="10"/>
  <c r="A1718" i="10"/>
  <c r="A1717" i="10"/>
  <c r="A1716" i="10"/>
  <c r="A1715" i="10"/>
  <c r="A1714" i="10"/>
  <c r="A1713" i="10"/>
  <c r="A1712" i="10"/>
  <c r="A1711" i="10"/>
  <c r="A1710" i="10"/>
  <c r="A1709" i="10"/>
  <c r="A1708" i="10"/>
  <c r="A1707" i="10"/>
  <c r="A1706" i="10"/>
  <c r="A1705" i="10"/>
  <c r="A1704" i="10"/>
  <c r="A1703" i="10"/>
  <c r="A1702" i="10"/>
  <c r="A1701" i="10"/>
  <c r="A1700" i="10"/>
  <c r="A1699" i="10"/>
  <c r="A1698" i="10"/>
  <c r="A1697" i="10"/>
  <c r="A1696" i="10"/>
  <c r="A1695" i="10"/>
  <c r="A1694" i="10"/>
  <c r="A1693" i="10"/>
  <c r="A1692" i="10"/>
  <c r="A1691" i="10"/>
  <c r="A1690" i="10"/>
  <c r="A1689" i="10"/>
  <c r="A1688" i="10"/>
  <c r="A1687" i="10"/>
  <c r="A1686" i="10"/>
  <c r="A1685" i="10"/>
  <c r="A1684" i="10"/>
  <c r="A1683" i="10"/>
  <c r="A1682" i="10"/>
  <c r="A1681" i="10"/>
  <c r="A1680" i="10"/>
  <c r="A1679" i="10"/>
  <c r="A1678" i="10"/>
  <c r="A1677" i="10"/>
  <c r="A1676" i="10"/>
  <c r="A1675" i="10"/>
  <c r="A1674" i="10"/>
  <c r="A1673" i="10"/>
  <c r="A1672" i="10"/>
  <c r="A1671" i="10"/>
  <c r="A1670" i="10"/>
  <c r="A1669" i="10"/>
  <c r="A1668" i="10"/>
  <c r="A1667" i="10"/>
  <c r="A1666" i="10"/>
  <c r="A1665" i="10"/>
  <c r="A1664" i="10"/>
  <c r="A1663" i="10"/>
  <c r="A1662" i="10"/>
  <c r="A1661" i="10"/>
  <c r="A1660" i="10"/>
  <c r="A1659" i="10"/>
  <c r="A1658" i="10"/>
  <c r="A1657" i="10"/>
  <c r="A1656" i="10"/>
  <c r="A1655" i="10"/>
  <c r="A1654" i="10"/>
  <c r="A1653" i="10"/>
  <c r="A1652" i="10"/>
  <c r="A1651" i="10"/>
  <c r="A1650" i="10"/>
  <c r="A1649" i="10"/>
  <c r="A1648" i="10"/>
  <c r="A1647" i="10"/>
  <c r="A1646" i="10"/>
  <c r="A1645" i="10"/>
  <c r="A1644" i="10"/>
  <c r="A1643" i="10"/>
  <c r="A1642" i="10"/>
  <c r="A1641" i="10"/>
  <c r="A1640" i="10"/>
  <c r="A1639" i="10"/>
  <c r="A1638" i="10"/>
  <c r="A1637" i="10"/>
  <c r="A1636" i="10"/>
  <c r="A1635" i="10"/>
  <c r="A1634" i="10"/>
  <c r="A1633" i="10"/>
  <c r="A1632" i="10"/>
  <c r="A1631" i="10"/>
  <c r="A1630" i="10"/>
  <c r="A1629" i="10"/>
  <c r="A1628" i="10"/>
  <c r="A1627" i="10"/>
  <c r="A1626" i="10"/>
  <c r="A1625" i="10"/>
  <c r="A1624" i="10"/>
  <c r="A1623" i="10"/>
  <c r="A1622" i="10"/>
  <c r="A1621" i="10"/>
  <c r="A1620" i="10"/>
  <c r="A1619" i="10"/>
  <c r="A1618" i="10"/>
  <c r="A1617" i="10"/>
  <c r="A1616" i="10"/>
  <c r="A1615" i="10"/>
  <c r="A1614" i="10"/>
  <c r="A1613" i="10"/>
  <c r="A1612" i="10"/>
  <c r="A1611" i="10"/>
  <c r="A1610" i="10"/>
  <c r="A1609" i="10"/>
  <c r="A1608" i="10"/>
  <c r="A1607" i="10"/>
  <c r="A1606" i="10"/>
  <c r="A1605" i="10"/>
  <c r="A1604" i="10"/>
  <c r="A1603" i="10"/>
  <c r="A1602" i="10"/>
  <c r="A1601" i="10"/>
  <c r="A1600" i="10"/>
  <c r="A1599" i="10"/>
  <c r="A1598" i="10"/>
  <c r="A1597" i="10"/>
  <c r="A1596" i="10"/>
  <c r="A1595" i="10"/>
  <c r="A1594" i="10"/>
  <c r="A1593" i="10"/>
  <c r="A1592" i="10"/>
  <c r="A1591" i="10"/>
  <c r="A1590" i="10"/>
  <c r="A1589" i="10"/>
  <c r="A1588" i="10"/>
  <c r="A1587" i="10"/>
  <c r="A1586" i="10"/>
  <c r="A1585" i="10"/>
  <c r="A1584" i="10"/>
  <c r="A1583" i="10"/>
  <c r="A1582" i="10"/>
  <c r="A1581" i="10"/>
  <c r="A1580" i="10"/>
  <c r="A1579" i="10"/>
  <c r="A1578" i="10"/>
  <c r="A1577" i="10"/>
  <c r="A1576" i="10"/>
  <c r="A1575" i="10"/>
  <c r="A1574" i="10"/>
  <c r="A1573" i="10"/>
  <c r="A1572" i="10"/>
  <c r="A1571" i="10"/>
  <c r="A1570" i="10"/>
  <c r="A1569" i="10"/>
  <c r="A1568" i="10"/>
  <c r="A1567" i="10"/>
  <c r="A1566" i="10"/>
  <c r="A1565" i="10"/>
  <c r="A1564" i="10"/>
  <c r="A1563" i="10"/>
  <c r="A1562" i="10"/>
  <c r="A1561" i="10"/>
  <c r="A1560" i="10"/>
  <c r="A1559" i="10"/>
  <c r="A1558" i="10"/>
  <c r="A1557" i="10"/>
  <c r="A1556" i="10"/>
  <c r="A1555" i="10"/>
  <c r="A1554" i="10"/>
  <c r="A1553" i="10"/>
  <c r="A1552" i="10"/>
  <c r="A1551" i="10"/>
  <c r="A1550" i="10"/>
  <c r="A1549" i="10"/>
  <c r="A1548" i="10"/>
  <c r="A1547" i="10"/>
  <c r="A1546" i="10"/>
  <c r="A1545" i="10"/>
  <c r="A1544" i="10"/>
  <c r="A1543" i="10"/>
  <c r="A1542" i="10"/>
  <c r="A1541" i="10"/>
  <c r="A1540" i="10"/>
  <c r="A1539" i="10"/>
  <c r="A1538" i="10"/>
  <c r="A1537" i="10"/>
  <c r="A1536" i="10"/>
  <c r="A1535" i="10"/>
  <c r="A1534" i="10"/>
  <c r="A1533" i="10"/>
  <c r="A1532" i="10"/>
  <c r="A1531" i="10"/>
  <c r="A1530" i="10"/>
  <c r="A1529" i="10"/>
  <c r="A1528" i="10"/>
  <c r="A1527" i="10"/>
  <c r="A1526" i="10"/>
  <c r="A1525" i="10"/>
  <c r="A1524" i="10"/>
  <c r="A1523" i="10"/>
  <c r="A1522" i="10"/>
  <c r="A1521" i="10"/>
  <c r="A1520" i="10"/>
  <c r="A1519" i="10"/>
  <c r="A1518" i="10"/>
  <c r="A1517" i="10"/>
  <c r="A1516" i="10"/>
  <c r="A1515" i="10"/>
  <c r="A1514" i="10"/>
  <c r="A1513" i="10"/>
  <c r="A1512" i="10"/>
  <c r="A1511" i="10"/>
  <c r="A1510" i="10"/>
  <c r="A1509" i="10"/>
  <c r="A1508" i="10"/>
  <c r="A1507" i="10"/>
  <c r="A1506" i="10"/>
  <c r="A1505" i="10"/>
  <c r="A1504" i="10"/>
  <c r="A1503" i="10"/>
  <c r="A1502" i="10"/>
  <c r="A1501" i="10"/>
  <c r="A1500" i="10"/>
  <c r="A1499" i="10"/>
  <c r="A1498" i="10"/>
  <c r="A1497" i="10"/>
  <c r="A1496" i="10"/>
  <c r="A1495" i="10"/>
  <c r="A1494" i="10"/>
  <c r="A1493" i="10"/>
  <c r="A1492" i="10"/>
  <c r="A1491" i="10"/>
  <c r="A1490" i="10"/>
  <c r="A1489" i="10"/>
  <c r="A1488" i="10"/>
  <c r="A1487" i="10"/>
  <c r="A1486" i="10"/>
  <c r="A1485" i="10"/>
  <c r="A1484" i="10"/>
  <c r="A1483" i="10"/>
  <c r="A1482" i="10"/>
  <c r="A1481" i="10"/>
  <c r="A1480" i="10"/>
  <c r="A1479" i="10"/>
  <c r="A1478" i="10"/>
  <c r="A1477" i="10"/>
  <c r="A1476" i="10"/>
  <c r="A1475" i="10"/>
  <c r="A1474" i="10"/>
  <c r="A1473" i="10"/>
  <c r="A1472" i="10"/>
  <c r="A1471" i="10"/>
  <c r="A1470" i="10"/>
  <c r="A1469" i="10"/>
  <c r="A1468" i="10"/>
  <c r="A1467" i="10"/>
  <c r="A1466" i="10"/>
  <c r="A1465" i="10"/>
  <c r="A1464" i="10"/>
  <c r="A1463" i="10"/>
  <c r="A1462" i="10"/>
  <c r="A1461" i="10"/>
  <c r="A1460" i="10"/>
  <c r="A1459" i="10"/>
  <c r="A1458" i="10"/>
  <c r="A1457" i="10"/>
  <c r="A1456" i="10"/>
  <c r="A1455" i="10"/>
  <c r="A1454" i="10"/>
  <c r="A1453" i="10"/>
  <c r="A1452" i="10"/>
  <c r="A1451" i="10"/>
  <c r="A1450" i="10"/>
  <c r="A1449" i="10"/>
  <c r="A1448" i="10"/>
  <c r="A1447" i="10"/>
  <c r="A1446" i="10"/>
  <c r="A1445" i="10"/>
  <c r="A1444" i="10"/>
  <c r="A1443" i="10"/>
  <c r="A1442" i="10"/>
  <c r="A1441" i="10"/>
  <c r="A1440" i="10"/>
  <c r="A1439" i="10"/>
  <c r="A1438" i="10"/>
  <c r="A1437" i="10"/>
  <c r="A1436" i="10"/>
  <c r="A1435" i="10"/>
  <c r="A1434" i="10"/>
  <c r="A1433" i="10"/>
  <c r="A1432" i="10"/>
  <c r="A1431" i="10"/>
  <c r="A1430" i="10"/>
  <c r="A1429" i="10"/>
  <c r="A1428" i="10"/>
  <c r="A1427" i="10"/>
  <c r="A1426" i="10"/>
  <c r="A1425" i="10"/>
  <c r="A1424" i="10"/>
  <c r="A1423" i="10"/>
  <c r="A1422" i="10"/>
  <c r="A1421" i="10"/>
  <c r="A1420" i="10"/>
  <c r="A1419" i="10"/>
  <c r="A1418" i="10"/>
  <c r="A1417" i="10"/>
  <c r="A1416" i="10"/>
  <c r="A1415" i="10"/>
  <c r="A1414" i="10"/>
  <c r="A1413" i="10"/>
  <c r="A1412" i="10"/>
  <c r="A1411" i="10"/>
  <c r="A1410" i="10"/>
  <c r="A1409" i="10"/>
  <c r="A1408" i="10"/>
  <c r="A1407" i="10"/>
  <c r="A1406" i="10"/>
  <c r="A1405" i="10"/>
  <c r="A1404" i="10"/>
  <c r="A1403" i="10"/>
  <c r="A1402" i="10"/>
  <c r="A1401" i="10"/>
  <c r="A1400" i="10"/>
  <c r="A1399" i="10"/>
  <c r="A1398" i="10"/>
  <c r="A1397" i="10"/>
  <c r="A1396" i="10"/>
  <c r="A1395" i="10"/>
  <c r="A1394" i="10"/>
  <c r="A1393" i="10"/>
  <c r="A1392" i="10"/>
  <c r="A1391" i="10"/>
  <c r="A1390" i="10"/>
  <c r="A1389" i="10"/>
  <c r="A1388" i="10"/>
  <c r="A1387" i="10"/>
  <c r="A1386" i="10"/>
  <c r="A1385" i="10"/>
  <c r="A1384" i="10"/>
  <c r="A1383" i="10"/>
  <c r="A1382" i="10"/>
  <c r="A1381" i="10"/>
  <c r="A1380" i="10"/>
  <c r="A1379" i="10"/>
  <c r="A1378" i="10"/>
  <c r="A1377" i="10"/>
  <c r="A1376" i="10"/>
  <c r="A1375" i="10"/>
  <c r="A1374" i="10"/>
  <c r="A1373" i="10"/>
  <c r="A1372" i="10"/>
  <c r="A1371" i="10"/>
  <c r="A1370" i="10"/>
  <c r="A1369" i="10"/>
  <c r="A1368" i="10"/>
  <c r="A1367" i="10"/>
  <c r="A1366" i="10"/>
  <c r="A1365" i="10"/>
  <c r="A1364" i="10"/>
  <c r="A1363" i="10"/>
  <c r="A1362" i="10"/>
  <c r="A1361" i="10"/>
  <c r="A1360" i="10"/>
  <c r="A1359" i="10"/>
  <c r="A1358" i="10"/>
  <c r="A1357" i="10"/>
  <c r="A1356" i="10"/>
  <c r="A1355" i="10"/>
  <c r="A1354" i="10"/>
  <c r="A1353" i="10"/>
  <c r="A1352" i="10"/>
  <c r="A1351" i="10"/>
  <c r="A1350" i="10"/>
  <c r="A1349" i="10"/>
  <c r="A1348" i="10"/>
  <c r="A1347" i="10"/>
  <c r="A1346" i="10"/>
  <c r="A1345" i="10"/>
  <c r="A1344" i="10"/>
  <c r="A1343" i="10"/>
  <c r="A1342" i="10"/>
  <c r="A1341" i="10"/>
  <c r="A1340" i="10"/>
  <c r="A1339" i="10"/>
  <c r="A1338" i="10"/>
  <c r="A1337" i="10"/>
  <c r="A1336" i="10"/>
  <c r="A1335" i="10"/>
  <c r="A1334" i="10"/>
  <c r="A1333" i="10"/>
  <c r="A1332" i="10"/>
  <c r="A1331" i="10"/>
  <c r="A1330" i="10"/>
  <c r="A1329" i="10"/>
  <c r="A1328" i="10"/>
  <c r="A1327" i="10"/>
  <c r="A1326" i="10"/>
  <c r="A1325" i="10"/>
  <c r="A1324" i="10"/>
  <c r="A1323" i="10"/>
  <c r="A1322" i="10"/>
  <c r="A1321" i="10"/>
  <c r="A1320" i="10"/>
  <c r="A1319" i="10"/>
  <c r="A1318" i="10"/>
  <c r="A1317" i="10"/>
  <c r="A1316" i="10"/>
  <c r="A1315" i="10"/>
  <c r="A1314" i="10"/>
  <c r="A1313" i="10"/>
  <c r="A1312" i="10"/>
  <c r="A1311" i="10"/>
  <c r="A1310" i="10"/>
  <c r="A1309" i="10"/>
  <c r="A1308" i="10"/>
  <c r="A1307" i="10"/>
  <c r="A1306" i="10"/>
  <c r="A1305" i="10"/>
  <c r="A1304" i="10"/>
  <c r="A1303" i="10"/>
  <c r="A1302" i="10"/>
  <c r="A1301" i="10"/>
  <c r="A1300" i="10"/>
  <c r="A1299" i="10"/>
  <c r="A1298" i="10"/>
  <c r="A1297" i="10"/>
  <c r="A1296" i="10"/>
  <c r="A1295" i="10"/>
  <c r="A1294" i="10"/>
  <c r="A1293" i="10"/>
  <c r="A1292" i="10"/>
  <c r="A1291" i="10"/>
  <c r="A1290" i="10"/>
  <c r="A1289" i="10"/>
  <c r="A1288" i="10"/>
  <c r="A1287" i="10"/>
  <c r="A1286" i="10"/>
  <c r="A1285" i="10"/>
  <c r="A1284" i="10"/>
  <c r="A1283" i="10"/>
  <c r="A1282" i="10"/>
  <c r="A1281" i="10"/>
  <c r="A1280" i="10"/>
  <c r="A1279" i="10"/>
  <c r="A1278" i="10"/>
  <c r="A1277" i="10"/>
  <c r="A1276" i="10"/>
  <c r="A1275" i="10"/>
  <c r="A1274" i="10"/>
  <c r="A1273" i="10"/>
  <c r="A1272" i="10"/>
  <c r="A1271" i="10"/>
  <c r="A1270" i="10"/>
  <c r="A1269" i="10"/>
  <c r="A1268" i="10"/>
  <c r="A1267" i="10"/>
  <c r="A1266" i="10"/>
  <c r="A1265" i="10"/>
  <c r="A1264" i="10"/>
  <c r="A1263" i="10"/>
  <c r="A1262" i="10"/>
  <c r="A1261" i="10"/>
  <c r="A1260" i="10"/>
  <c r="A1259" i="10"/>
  <c r="A1258" i="10"/>
  <c r="A1257" i="10"/>
  <c r="A1256" i="10"/>
  <c r="A1255" i="10"/>
  <c r="A1254" i="10"/>
  <c r="A1253" i="10"/>
  <c r="A1252" i="10"/>
  <c r="A1251" i="10"/>
  <c r="A1250" i="10"/>
  <c r="A1249" i="10"/>
  <c r="A1248" i="10"/>
  <c r="A1247" i="10"/>
  <c r="A1246" i="10"/>
  <c r="A1245" i="10"/>
  <c r="A1244" i="10"/>
  <c r="A1243" i="10"/>
  <c r="A1242" i="10"/>
  <c r="A1241" i="10"/>
  <c r="A1240" i="10"/>
  <c r="A1239" i="10"/>
  <c r="A1238" i="10"/>
  <c r="A1237" i="10"/>
  <c r="A1236" i="10"/>
  <c r="A1235" i="10"/>
  <c r="A1234" i="10"/>
  <c r="A1233" i="10"/>
  <c r="A1232" i="10"/>
  <c r="A1231" i="10"/>
  <c r="A1230" i="10"/>
  <c r="A1229" i="10"/>
  <c r="A1228" i="10"/>
  <c r="A1227" i="10"/>
  <c r="A1226" i="10"/>
  <c r="A1225" i="10"/>
  <c r="A1224" i="10"/>
  <c r="A1223" i="10"/>
  <c r="A1222" i="10"/>
  <c r="A1221" i="10"/>
  <c r="A1220" i="10"/>
  <c r="A1219" i="10"/>
  <c r="A1218" i="10"/>
  <c r="A1217" i="10"/>
  <c r="A1216" i="10"/>
  <c r="A1215" i="10"/>
  <c r="A1214" i="10"/>
  <c r="A1213" i="10"/>
  <c r="A1212" i="10"/>
  <c r="A1211" i="10"/>
  <c r="A1210" i="10"/>
  <c r="A1209" i="10"/>
  <c r="A1208" i="10"/>
  <c r="A1207" i="10"/>
  <c r="A1206" i="10"/>
  <c r="A1205" i="10"/>
  <c r="A1204" i="10"/>
  <c r="A1203" i="10"/>
  <c r="A1202" i="10"/>
  <c r="A1201" i="10"/>
  <c r="A1200" i="10"/>
  <c r="A1199" i="10"/>
  <c r="A1198" i="10"/>
  <c r="A1197" i="10"/>
  <c r="A1196" i="10"/>
  <c r="A1195" i="10"/>
  <c r="A1194" i="10"/>
  <c r="A1193" i="10"/>
  <c r="A1192" i="10"/>
  <c r="A1191" i="10"/>
  <c r="A1190" i="10"/>
  <c r="A1189" i="10"/>
  <c r="A1188" i="10"/>
  <c r="A1187" i="10"/>
  <c r="A1186" i="10"/>
  <c r="A1185" i="10"/>
  <c r="A1184" i="10"/>
  <c r="A1183" i="10"/>
  <c r="A1182" i="10"/>
  <c r="A1181" i="10"/>
  <c r="A1180" i="10"/>
  <c r="A1179" i="10"/>
  <c r="A1178" i="10"/>
  <c r="A1177" i="10"/>
  <c r="A1176" i="10"/>
  <c r="A1175" i="10"/>
  <c r="A1174" i="10"/>
  <c r="A1173" i="10"/>
  <c r="A1172" i="10"/>
  <c r="A1171" i="10"/>
  <c r="A1170" i="10"/>
  <c r="A1169" i="10"/>
  <c r="A1168" i="10"/>
  <c r="A1167" i="10"/>
  <c r="A1166" i="10"/>
  <c r="A1165" i="10"/>
  <c r="A1164" i="10"/>
  <c r="A1163" i="10"/>
  <c r="A1162" i="10"/>
  <c r="A1161" i="10"/>
  <c r="A1160" i="10"/>
  <c r="A1159" i="10"/>
  <c r="A1158" i="10"/>
  <c r="A1157" i="10"/>
  <c r="A1156" i="10"/>
  <c r="A1155" i="10"/>
  <c r="A1154" i="10"/>
  <c r="A1153" i="10"/>
  <c r="A1152" i="10"/>
  <c r="A1151" i="10"/>
  <c r="A1150" i="10"/>
  <c r="A1149" i="10"/>
  <c r="A1148" i="10"/>
  <c r="A1147" i="10"/>
  <c r="A1146" i="10"/>
  <c r="A1145" i="10"/>
  <c r="A1144" i="10"/>
  <c r="A1143" i="10"/>
  <c r="A1142" i="10"/>
  <c r="A1141" i="10"/>
  <c r="A1140" i="10"/>
  <c r="A1139" i="10"/>
  <c r="A1138" i="10"/>
  <c r="A1137" i="10"/>
  <c r="A1136" i="10"/>
  <c r="A1135" i="10"/>
  <c r="A1134" i="10"/>
  <c r="A1133" i="10"/>
  <c r="A1132" i="10"/>
  <c r="A1131" i="10"/>
  <c r="A1130" i="10"/>
  <c r="A1129" i="10"/>
  <c r="A1128" i="10"/>
  <c r="A1127" i="10"/>
  <c r="A1126" i="10"/>
  <c r="A1125" i="10"/>
  <c r="A1124" i="10"/>
  <c r="A1123" i="10"/>
  <c r="A1122" i="10"/>
  <c r="A1121" i="10"/>
  <c r="A1120" i="10"/>
  <c r="A1119" i="10"/>
  <c r="A1118" i="10"/>
  <c r="A1117" i="10"/>
  <c r="A1116" i="10"/>
  <c r="A1115" i="10"/>
  <c r="A1114" i="10"/>
  <c r="A1113" i="10"/>
  <c r="A1112" i="10"/>
  <c r="A1111" i="10"/>
  <c r="A1110" i="10"/>
  <c r="A1109" i="10"/>
  <c r="A1108" i="10"/>
  <c r="A1107" i="10"/>
  <c r="A1106" i="10"/>
  <c r="A1105" i="10"/>
  <c r="A1104" i="10"/>
  <c r="A1103" i="10"/>
  <c r="A1102" i="10"/>
  <c r="A1101" i="10"/>
  <c r="A1100" i="10"/>
  <c r="A1099" i="10"/>
  <c r="A1098" i="10"/>
  <c r="A1097" i="10"/>
  <c r="A1096" i="10"/>
  <c r="A1095" i="10"/>
  <c r="A1094" i="10"/>
  <c r="A1093" i="10"/>
  <c r="A1092" i="10"/>
  <c r="A1091" i="10"/>
  <c r="A1090" i="10"/>
  <c r="A1089" i="10"/>
  <c r="A1088" i="10"/>
  <c r="A1087" i="10"/>
  <c r="A1086" i="10"/>
  <c r="A1085" i="10"/>
  <c r="A1084" i="10"/>
  <c r="A1083" i="10"/>
  <c r="A1082" i="10"/>
  <c r="A1081" i="10"/>
  <c r="A1080" i="10"/>
  <c r="A1079" i="10"/>
  <c r="A1078" i="10"/>
  <c r="A1077" i="10"/>
  <c r="A1076" i="10"/>
  <c r="A1075" i="10"/>
  <c r="A1074" i="10"/>
  <c r="A1073" i="10"/>
  <c r="A1072" i="10"/>
  <c r="A1071" i="10"/>
  <c r="A1070" i="10"/>
  <c r="A1069" i="10"/>
  <c r="A1068" i="10"/>
  <c r="A1067" i="10"/>
  <c r="A1066" i="10"/>
  <c r="A1065" i="10"/>
  <c r="A1064" i="10"/>
  <c r="A1063" i="10"/>
  <c r="A1062" i="10"/>
  <c r="A1061" i="10"/>
  <c r="A1060" i="10"/>
  <c r="A1059" i="10"/>
  <c r="A1058" i="10"/>
  <c r="A1057" i="10"/>
  <c r="A1056" i="10"/>
  <c r="A1055" i="10"/>
  <c r="A1054" i="10"/>
  <c r="A1053" i="10"/>
  <c r="A1052" i="10"/>
  <c r="A1051" i="10"/>
  <c r="A1050" i="10"/>
  <c r="A1049" i="10"/>
  <c r="A1048" i="10"/>
  <c r="A1047" i="10"/>
  <c r="A1046" i="10"/>
  <c r="A1045" i="10"/>
  <c r="A1044" i="10"/>
  <c r="A1043" i="10"/>
  <c r="A1042" i="10"/>
  <c r="A1041" i="10"/>
  <c r="A1040" i="10"/>
  <c r="A1039" i="10"/>
  <c r="A1038" i="10"/>
  <c r="A1037" i="10"/>
  <c r="A1036" i="10"/>
  <c r="A1035" i="10"/>
  <c r="A1034" i="10"/>
  <c r="A1033" i="10"/>
  <c r="A1032" i="10"/>
  <c r="A1031" i="10"/>
  <c r="A1030" i="10"/>
  <c r="A1029" i="10"/>
  <c r="A1028" i="10"/>
  <c r="A1027" i="10"/>
  <c r="A1026" i="10"/>
  <c r="A1025" i="10"/>
  <c r="A1024" i="10"/>
  <c r="A1023" i="10"/>
  <c r="A1022" i="10"/>
  <c r="A1021" i="10"/>
  <c r="A1020" i="10"/>
  <c r="A1019" i="10"/>
  <c r="A1018" i="10"/>
  <c r="A1017" i="10"/>
  <c r="A1016" i="10"/>
  <c r="A1015" i="10"/>
  <c r="A1014" i="10"/>
  <c r="A1013" i="10"/>
  <c r="A1012" i="10"/>
  <c r="A1011" i="10"/>
  <c r="A1010" i="10"/>
  <c r="A1009" i="10"/>
  <c r="A1008" i="10"/>
  <c r="A1007" i="10"/>
  <c r="A1006" i="10"/>
  <c r="A1005" i="10"/>
  <c r="A1004" i="10"/>
  <c r="A1003" i="10"/>
  <c r="A1002" i="10"/>
  <c r="A1001" i="10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1" i="10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D32" i="9" s="1"/>
  <c r="C21" i="9"/>
  <c r="A17" i="9"/>
  <c r="D13" i="9"/>
  <c r="P1" i="8"/>
  <c r="O1" i="8"/>
  <c r="N1" i="8"/>
  <c r="M1" i="8"/>
  <c r="L1" i="8"/>
  <c r="G1" i="8"/>
  <c r="B3" i="7"/>
  <c r="O1" i="5"/>
  <c r="D1" i="8" s="1"/>
  <c r="N1" i="5"/>
  <c r="C1" i="8" s="1"/>
  <c r="M1" i="5"/>
  <c r="B1" i="8" s="1"/>
  <c r="A1" i="5"/>
  <c r="D33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D32" i="2" s="1"/>
  <c r="C21" i="2"/>
  <c r="A17" i="2"/>
  <c r="A16" i="2"/>
  <c r="A15" i="2"/>
  <c r="A14" i="2"/>
  <c r="D13" i="2"/>
  <c r="G2" i="2"/>
  <c r="F2" i="2"/>
  <c r="C2" i="2"/>
  <c r="B2" i="2"/>
  <c r="A2" i="2"/>
  <c r="P1" i="2"/>
  <c r="G1" i="2"/>
  <c r="Y1" i="14" s="1"/>
  <c r="F1" i="2"/>
  <c r="E1" i="2"/>
  <c r="D1" i="2"/>
  <c r="C1" i="2"/>
  <c r="U1" i="14" s="1"/>
  <c r="B1" i="2"/>
  <c r="A1" i="2"/>
  <c r="F1" i="8" l="1"/>
  <c r="T1" i="14"/>
  <c r="H1" i="8"/>
  <c r="V1" i="14"/>
  <c r="J1" i="8"/>
  <c r="X1" i="14"/>
  <c r="Q48" i="5"/>
  <c r="O48" i="5"/>
  <c r="M48" i="5"/>
  <c r="K48" i="5"/>
  <c r="I48" i="5"/>
  <c r="G48" i="5"/>
  <c r="E48" i="5"/>
  <c r="C48" i="5"/>
  <c r="A48" i="5"/>
  <c r="P47" i="5"/>
  <c r="N47" i="5"/>
  <c r="L47" i="5"/>
  <c r="J47" i="5"/>
  <c r="H47" i="5"/>
  <c r="F47" i="5"/>
  <c r="D47" i="5"/>
  <c r="B47" i="5"/>
  <c r="Q46" i="5"/>
  <c r="O46" i="5"/>
  <c r="M46" i="5"/>
  <c r="K46" i="5"/>
  <c r="I46" i="5"/>
  <c r="G46" i="5"/>
  <c r="E46" i="5"/>
  <c r="C46" i="5"/>
  <c r="A46" i="5"/>
  <c r="P45" i="5"/>
  <c r="N45" i="5"/>
  <c r="L45" i="5"/>
  <c r="J45" i="5"/>
  <c r="H45" i="5"/>
  <c r="F45" i="5"/>
  <c r="D45" i="5"/>
  <c r="B45" i="5"/>
  <c r="Q44" i="5"/>
  <c r="O44" i="5"/>
  <c r="M44" i="5"/>
  <c r="K44" i="5"/>
  <c r="I44" i="5"/>
  <c r="G44" i="5"/>
  <c r="E44" i="5"/>
  <c r="C44" i="5"/>
  <c r="A44" i="5"/>
  <c r="P43" i="5"/>
  <c r="N43" i="5"/>
  <c r="L43" i="5"/>
  <c r="J43" i="5"/>
  <c r="H43" i="5"/>
  <c r="F43" i="5"/>
  <c r="D43" i="5"/>
  <c r="B43" i="5"/>
  <c r="Q42" i="5"/>
  <c r="O42" i="5"/>
  <c r="M42" i="5"/>
  <c r="K42" i="5"/>
  <c r="I42" i="5"/>
  <c r="G42" i="5"/>
  <c r="E42" i="5"/>
  <c r="C42" i="5"/>
  <c r="A42" i="5"/>
  <c r="P41" i="5"/>
  <c r="N41" i="5"/>
  <c r="L41" i="5"/>
  <c r="J41" i="5"/>
  <c r="H41" i="5"/>
  <c r="F41" i="5"/>
  <c r="N48" i="5"/>
  <c r="J48" i="5"/>
  <c r="F48" i="5"/>
  <c r="B48" i="5"/>
  <c r="O47" i="5"/>
  <c r="K47" i="5"/>
  <c r="G47" i="5"/>
  <c r="C47" i="5"/>
  <c r="P46" i="5"/>
  <c r="L46" i="5"/>
  <c r="H46" i="5"/>
  <c r="D46" i="5"/>
  <c r="Q45" i="5"/>
  <c r="M45" i="5"/>
  <c r="I45" i="5"/>
  <c r="E45" i="5"/>
  <c r="A45" i="5"/>
  <c r="N44" i="5"/>
  <c r="J44" i="5"/>
  <c r="F44" i="5"/>
  <c r="B44" i="5"/>
  <c r="O43" i="5"/>
  <c r="K43" i="5"/>
  <c r="G43" i="5"/>
  <c r="C43" i="5"/>
  <c r="P42" i="5"/>
  <c r="L42" i="5"/>
  <c r="H42" i="5"/>
  <c r="D42" i="5"/>
  <c r="Q41" i="5"/>
  <c r="M41" i="5"/>
  <c r="I41" i="5"/>
  <c r="E41" i="5"/>
  <c r="C41" i="5"/>
  <c r="A41" i="5"/>
  <c r="P40" i="5"/>
  <c r="N40" i="5"/>
  <c r="L40" i="5"/>
  <c r="J40" i="5"/>
  <c r="H40" i="5"/>
  <c r="F40" i="5"/>
  <c r="D40" i="5"/>
  <c r="B40" i="5"/>
  <c r="Q39" i="5"/>
  <c r="O39" i="5"/>
  <c r="M39" i="5"/>
  <c r="K39" i="5"/>
  <c r="I39" i="5"/>
  <c r="G39" i="5"/>
  <c r="E39" i="5"/>
  <c r="C39" i="5"/>
  <c r="A39" i="5"/>
  <c r="P38" i="5"/>
  <c r="N38" i="5"/>
  <c r="L38" i="5"/>
  <c r="J38" i="5"/>
  <c r="H38" i="5"/>
  <c r="F38" i="5"/>
  <c r="D38" i="5"/>
  <c r="B38" i="5"/>
  <c r="Q37" i="5"/>
  <c r="O37" i="5"/>
  <c r="M37" i="5"/>
  <c r="K37" i="5"/>
  <c r="I37" i="5"/>
  <c r="G37" i="5"/>
  <c r="A37" i="5"/>
  <c r="P36" i="5"/>
  <c r="N36" i="5"/>
  <c r="L36" i="5"/>
  <c r="J36" i="5"/>
  <c r="H36" i="5"/>
  <c r="F36" i="5"/>
  <c r="Q35" i="5"/>
  <c r="O35" i="5"/>
  <c r="M35" i="5"/>
  <c r="K35" i="5"/>
  <c r="I35" i="5"/>
  <c r="G35" i="5"/>
  <c r="E35" i="5"/>
  <c r="C35" i="5"/>
  <c r="A35" i="5"/>
  <c r="P34" i="5"/>
  <c r="N34" i="5"/>
  <c r="L34" i="5"/>
  <c r="J34" i="5"/>
  <c r="H34" i="5"/>
  <c r="F34" i="5"/>
  <c r="D34" i="5"/>
  <c r="B34" i="5"/>
  <c r="Q33" i="5"/>
  <c r="O33" i="5"/>
  <c r="M33" i="5"/>
  <c r="K33" i="5"/>
  <c r="I33" i="5"/>
  <c r="G33" i="5"/>
  <c r="E33" i="5"/>
  <c r="C33" i="5"/>
  <c r="A33" i="5"/>
  <c r="P32" i="5"/>
  <c r="N32" i="5"/>
  <c r="L32" i="5"/>
  <c r="J32" i="5"/>
  <c r="H32" i="5"/>
  <c r="F32" i="5"/>
  <c r="D32" i="5"/>
  <c r="B32" i="5"/>
  <c r="Q31" i="5"/>
  <c r="O31" i="5"/>
  <c r="M31" i="5"/>
  <c r="K31" i="5"/>
  <c r="I31" i="5"/>
  <c r="G31" i="5"/>
  <c r="E31" i="5"/>
  <c r="C31" i="5"/>
  <c r="A31" i="5"/>
  <c r="P30" i="5"/>
  <c r="N30" i="5"/>
  <c r="L30" i="5"/>
  <c r="J30" i="5"/>
  <c r="H30" i="5"/>
  <c r="F30" i="5"/>
  <c r="D30" i="5"/>
  <c r="B30" i="5"/>
  <c r="Q29" i="5"/>
  <c r="O29" i="5"/>
  <c r="M29" i="5"/>
  <c r="K29" i="5"/>
  <c r="I29" i="5"/>
  <c r="G29" i="5"/>
  <c r="E29" i="5"/>
  <c r="C29" i="5"/>
  <c r="A29" i="5"/>
  <c r="P28" i="5"/>
  <c r="N28" i="5"/>
  <c r="L28" i="5"/>
  <c r="J28" i="5"/>
  <c r="H28" i="5"/>
  <c r="F28" i="5"/>
  <c r="D28" i="5"/>
  <c r="B28" i="5"/>
  <c r="Q27" i="5"/>
  <c r="O27" i="5"/>
  <c r="M27" i="5"/>
  <c r="K27" i="5"/>
  <c r="I27" i="5"/>
  <c r="G27" i="5"/>
  <c r="E27" i="5"/>
  <c r="C27" i="5"/>
  <c r="A27" i="5"/>
  <c r="P26" i="5"/>
  <c r="N26" i="5"/>
  <c r="L26" i="5"/>
  <c r="J26" i="5"/>
  <c r="H26" i="5"/>
  <c r="F26" i="5"/>
  <c r="D26" i="5"/>
  <c r="B26" i="5"/>
  <c r="Q25" i="5"/>
  <c r="O25" i="5"/>
  <c r="M25" i="5"/>
  <c r="P48" i="5"/>
  <c r="H48" i="5"/>
  <c r="Q47" i="5"/>
  <c r="I47" i="5"/>
  <c r="A47" i="5"/>
  <c r="J46" i="5"/>
  <c r="B46" i="5"/>
  <c r="K45" i="5"/>
  <c r="C45" i="5"/>
  <c r="L44" i="5"/>
  <c r="D44" i="5"/>
  <c r="M43" i="5"/>
  <c r="E43" i="5"/>
  <c r="N42" i="5"/>
  <c r="F42" i="5"/>
  <c r="O41" i="5"/>
  <c r="G41" i="5"/>
  <c r="B41" i="5"/>
  <c r="O40" i="5"/>
  <c r="K40" i="5"/>
  <c r="G40" i="5"/>
  <c r="C40" i="5"/>
  <c r="P39" i="5"/>
  <c r="L39" i="5"/>
  <c r="H39" i="5"/>
  <c r="D39" i="5"/>
  <c r="Q38" i="5"/>
  <c r="M38" i="5"/>
  <c r="I38" i="5"/>
  <c r="E38" i="5"/>
  <c r="A38" i="5"/>
  <c r="N37" i="5"/>
  <c r="J37" i="5"/>
  <c r="F37" i="5"/>
  <c r="O36" i="5"/>
  <c r="K36" i="5"/>
  <c r="G36" i="5"/>
  <c r="P35" i="5"/>
  <c r="L35" i="5"/>
  <c r="H35" i="5"/>
  <c r="D35" i="5"/>
  <c r="Q34" i="5"/>
  <c r="M34" i="5"/>
  <c r="I34" i="5"/>
  <c r="E34" i="5"/>
  <c r="A34" i="5"/>
  <c r="N33" i="5"/>
  <c r="J33" i="5"/>
  <c r="F33" i="5"/>
  <c r="B33" i="5"/>
  <c r="O32" i="5"/>
  <c r="K32" i="5"/>
  <c r="G32" i="5"/>
  <c r="C32" i="5"/>
  <c r="P31" i="5"/>
  <c r="L31" i="5"/>
  <c r="H31" i="5"/>
  <c r="D31" i="5"/>
  <c r="Q30" i="5"/>
  <c r="M30" i="5"/>
  <c r="I30" i="5"/>
  <c r="E30" i="5"/>
  <c r="A30" i="5"/>
  <c r="N29" i="5"/>
  <c r="J29" i="5"/>
  <c r="F29" i="5"/>
  <c r="B29" i="5"/>
  <c r="O28" i="5"/>
  <c r="K28" i="5"/>
  <c r="G28" i="5"/>
  <c r="C28" i="5"/>
  <c r="P27" i="5"/>
  <c r="L27" i="5"/>
  <c r="H27" i="5"/>
  <c r="D27" i="5"/>
  <c r="Q26" i="5"/>
  <c r="M26" i="5"/>
  <c r="I26" i="5"/>
  <c r="E26" i="5"/>
  <c r="A26" i="5"/>
  <c r="N25" i="5"/>
  <c r="K25" i="5"/>
  <c r="I25" i="5"/>
  <c r="G25" i="5"/>
  <c r="E25" i="5"/>
  <c r="C25" i="5"/>
  <c r="A25" i="5"/>
  <c r="P24" i="5"/>
  <c r="N24" i="5"/>
  <c r="L24" i="5"/>
  <c r="J24" i="5"/>
  <c r="H24" i="5"/>
  <c r="F24" i="5"/>
  <c r="D24" i="5"/>
  <c r="B24" i="5"/>
  <c r="Q23" i="5"/>
  <c r="O23" i="5"/>
  <c r="M23" i="5"/>
  <c r="K23" i="5"/>
  <c r="I23" i="5"/>
  <c r="G23" i="5"/>
  <c r="E23" i="5"/>
  <c r="C23" i="5"/>
  <c r="A23" i="5"/>
  <c r="P22" i="5"/>
  <c r="N22" i="5"/>
  <c r="L22" i="5"/>
  <c r="J22" i="5"/>
  <c r="H22" i="5"/>
  <c r="F22" i="5"/>
  <c r="D22" i="5"/>
  <c r="B22" i="5"/>
  <c r="Q21" i="5"/>
  <c r="O21" i="5"/>
  <c r="M21" i="5"/>
  <c r="K21" i="5"/>
  <c r="I21" i="5"/>
  <c r="G21" i="5"/>
  <c r="E21" i="5"/>
  <c r="C21" i="5"/>
  <c r="A21" i="5"/>
  <c r="P20" i="5"/>
  <c r="N20" i="5"/>
  <c r="L20" i="5"/>
  <c r="J20" i="5"/>
  <c r="H20" i="5"/>
  <c r="F20" i="5"/>
  <c r="D20" i="5"/>
  <c r="B20" i="5"/>
  <c r="Q19" i="5"/>
  <c r="O19" i="5"/>
  <c r="M19" i="5"/>
  <c r="K19" i="5"/>
  <c r="I19" i="5"/>
  <c r="G19" i="5"/>
  <c r="E19" i="5"/>
  <c r="C19" i="5"/>
  <c r="A19" i="5"/>
  <c r="P18" i="5"/>
  <c r="N18" i="5"/>
  <c r="L18" i="5"/>
  <c r="J18" i="5"/>
  <c r="H18" i="5"/>
  <c r="F18" i="5"/>
  <c r="D18" i="5"/>
  <c r="B18" i="5"/>
  <c r="Q17" i="5"/>
  <c r="O17" i="5"/>
  <c r="M17" i="5"/>
  <c r="K17" i="5"/>
  <c r="I17" i="5"/>
  <c r="G17" i="5"/>
  <c r="E17" i="5"/>
  <c r="C17" i="5"/>
  <c r="Q16" i="5"/>
  <c r="O16" i="5"/>
  <c r="M16" i="5"/>
  <c r="K16" i="5"/>
  <c r="I16" i="5"/>
  <c r="G16" i="5"/>
  <c r="E16" i="5"/>
  <c r="C16" i="5"/>
  <c r="Q15" i="5"/>
  <c r="O15" i="5"/>
  <c r="M15" i="5"/>
  <c r="K15" i="5"/>
  <c r="I15" i="5"/>
  <c r="G15" i="5"/>
  <c r="E15" i="5"/>
  <c r="C15" i="5"/>
  <c r="Q14" i="5"/>
  <c r="O14" i="5"/>
  <c r="M14" i="5"/>
  <c r="K14" i="5"/>
  <c r="I14" i="5"/>
  <c r="G14" i="5"/>
  <c r="E14" i="5"/>
  <c r="C14" i="5"/>
  <c r="Q13" i="5"/>
  <c r="O13" i="5"/>
  <c r="M13" i="5"/>
  <c r="K13" i="5"/>
  <c r="I13" i="5"/>
  <c r="G13" i="5"/>
  <c r="D13" i="5"/>
  <c r="B13" i="5"/>
  <c r="Q12" i="5"/>
  <c r="O12" i="5"/>
  <c r="M12" i="5"/>
  <c r="K12" i="5"/>
  <c r="I12" i="5"/>
  <c r="G12" i="5"/>
  <c r="D12" i="5"/>
  <c r="B12" i="5"/>
  <c r="Q11" i="5"/>
  <c r="O11" i="5"/>
  <c r="M11" i="5"/>
  <c r="K11" i="5"/>
  <c r="I11" i="5"/>
  <c r="G11" i="5"/>
  <c r="E11" i="5"/>
  <c r="C11" i="5"/>
  <c r="A11" i="5"/>
  <c r="P10" i="5"/>
  <c r="N10" i="5"/>
  <c r="L10" i="5"/>
  <c r="J10" i="5"/>
  <c r="H10" i="5"/>
  <c r="F10" i="5"/>
  <c r="Q9" i="5"/>
  <c r="O9" i="5"/>
  <c r="M9" i="5"/>
  <c r="K9" i="5"/>
  <c r="I9" i="5"/>
  <c r="G9" i="5"/>
  <c r="E9" i="5"/>
  <c r="C9" i="5"/>
  <c r="A9" i="5"/>
  <c r="P8" i="5"/>
  <c r="N8" i="5"/>
  <c r="L8" i="5"/>
  <c r="J8" i="5"/>
  <c r="H8" i="5"/>
  <c r="F8" i="5"/>
  <c r="D8" i="5"/>
  <c r="B8" i="5"/>
  <c r="Q7" i="5"/>
  <c r="O7" i="5"/>
  <c r="M7" i="5"/>
  <c r="K7" i="5"/>
  <c r="I7" i="5"/>
  <c r="G7" i="5"/>
  <c r="E7" i="5"/>
  <c r="C7" i="5"/>
  <c r="A7" i="5"/>
  <c r="P6" i="5"/>
  <c r="N6" i="5"/>
  <c r="L6" i="5"/>
  <c r="J6" i="5"/>
  <c r="H6" i="5"/>
  <c r="F6" i="5"/>
  <c r="D6" i="5"/>
  <c r="B6" i="5"/>
  <c r="Q5" i="5"/>
  <c r="O5" i="5"/>
  <c r="M5" i="5"/>
  <c r="K5" i="5"/>
  <c r="I5" i="5"/>
  <c r="G5" i="5"/>
  <c r="E5" i="5"/>
  <c r="C5" i="5"/>
  <c r="A5" i="5"/>
  <c r="P4" i="5"/>
  <c r="N4" i="5"/>
  <c r="L4" i="5"/>
  <c r="J4" i="5"/>
  <c r="H4" i="5"/>
  <c r="F4" i="5"/>
  <c r="D4" i="5"/>
  <c r="B4" i="5"/>
  <c r="Q3" i="5"/>
  <c r="O3" i="5"/>
  <c r="M3" i="5"/>
  <c r="K3" i="5"/>
  <c r="I3" i="5"/>
  <c r="G3" i="5"/>
  <c r="E3" i="5"/>
  <c r="C3" i="5"/>
  <c r="A3" i="5"/>
  <c r="N2" i="5"/>
  <c r="L48" i="5"/>
  <c r="D48" i="5"/>
  <c r="M47" i="5"/>
  <c r="E47" i="5"/>
  <c r="N46" i="5"/>
  <c r="F46" i="5"/>
  <c r="M2" i="5"/>
  <c r="D11" i="3" s="1"/>
  <c r="B3" i="5"/>
  <c r="F3" i="5"/>
  <c r="J3" i="5"/>
  <c r="N3" i="5"/>
  <c r="A4" i="5"/>
  <c r="E4" i="5"/>
  <c r="I4" i="5"/>
  <c r="M4" i="5"/>
  <c r="Q4" i="5"/>
  <c r="D5" i="5"/>
  <c r="H5" i="5"/>
  <c r="L5" i="5"/>
  <c r="P5" i="5"/>
  <c r="C6" i="5"/>
  <c r="G6" i="5"/>
  <c r="K6" i="5"/>
  <c r="O6" i="5"/>
  <c r="B7" i="5"/>
  <c r="F7" i="5"/>
  <c r="J7" i="5"/>
  <c r="N7" i="5"/>
  <c r="A8" i="5"/>
  <c r="E8" i="5"/>
  <c r="I8" i="5"/>
  <c r="M8" i="5"/>
  <c r="Q8" i="5"/>
  <c r="D9" i="5"/>
  <c r="H9" i="5"/>
  <c r="L9" i="5"/>
  <c r="P9" i="5"/>
  <c r="G10" i="5"/>
  <c r="K10" i="5"/>
  <c r="O10" i="5"/>
  <c r="B11" i="5"/>
  <c r="F11" i="5"/>
  <c r="J11" i="5"/>
  <c r="N11" i="5"/>
  <c r="A12" i="5"/>
  <c r="F12" i="5"/>
  <c r="J12" i="5"/>
  <c r="N12" i="5"/>
  <c r="A13" i="5"/>
  <c r="F13" i="5"/>
  <c r="J13" i="5"/>
  <c r="N13" i="5"/>
  <c r="A14" i="5"/>
  <c r="F14" i="5"/>
  <c r="J14" i="5"/>
  <c r="N14" i="5"/>
  <c r="A15" i="5"/>
  <c r="F15" i="5"/>
  <c r="J15" i="5"/>
  <c r="N15" i="5"/>
  <c r="A16" i="5"/>
  <c r="F16" i="5"/>
  <c r="J16" i="5"/>
  <c r="N16" i="5"/>
  <c r="A17" i="5"/>
  <c r="F17" i="5"/>
  <c r="J17" i="5"/>
  <c r="N17" i="5"/>
  <c r="A18" i="5"/>
  <c r="E18" i="5"/>
  <c r="I18" i="5"/>
  <c r="M18" i="5"/>
  <c r="Q18" i="5"/>
  <c r="D19" i="5"/>
  <c r="H19" i="5"/>
  <c r="L19" i="5"/>
  <c r="P19" i="5"/>
  <c r="C20" i="5"/>
  <c r="G20" i="5"/>
  <c r="K20" i="5"/>
  <c r="O20" i="5"/>
  <c r="B21" i="5"/>
  <c r="F21" i="5"/>
  <c r="J21" i="5"/>
  <c r="N21" i="5"/>
  <c r="A22" i="5"/>
  <c r="E22" i="5"/>
  <c r="I22" i="5"/>
  <c r="M22" i="5"/>
  <c r="Q22" i="5"/>
  <c r="D23" i="5"/>
  <c r="H23" i="5"/>
  <c r="L23" i="5"/>
  <c r="P23" i="5"/>
  <c r="C24" i="5"/>
  <c r="G24" i="5"/>
  <c r="K24" i="5"/>
  <c r="O24" i="5"/>
  <c r="B25" i="5"/>
  <c r="F25" i="5"/>
  <c r="J25" i="5"/>
  <c r="P25" i="5"/>
  <c r="G26" i="5"/>
  <c r="O26" i="5"/>
  <c r="F27" i="5"/>
  <c r="N27" i="5"/>
  <c r="E28" i="5"/>
  <c r="M28" i="5"/>
  <c r="D29" i="5"/>
  <c r="L29" i="5"/>
  <c r="C30" i="5"/>
  <c r="K30" i="5"/>
  <c r="B31" i="5"/>
  <c r="J31" i="5"/>
  <c r="A32" i="5"/>
  <c r="I32" i="5"/>
  <c r="Q32" i="5"/>
  <c r="H33" i="5"/>
  <c r="P33" i="5"/>
  <c r="G34" i="5"/>
  <c r="O34" i="5"/>
  <c r="F35" i="5"/>
  <c r="N35" i="5"/>
  <c r="I36" i="5"/>
  <c r="Q36" i="5"/>
  <c r="L37" i="5"/>
  <c r="C38" i="5"/>
  <c r="K38" i="5"/>
  <c r="B39" i="5"/>
  <c r="J39" i="5"/>
  <c r="A40" i="5"/>
  <c r="I40" i="5"/>
  <c r="Q40" i="5"/>
  <c r="K41" i="5"/>
  <c r="J42" i="5"/>
  <c r="I43" i="5"/>
  <c r="H44" i="5"/>
  <c r="G45" i="5"/>
  <c r="D34" i="2"/>
  <c r="D2" i="2" s="1"/>
  <c r="E2" i="2"/>
  <c r="O2" i="5"/>
  <c r="D11" i="4" s="1"/>
  <c r="D3" i="5"/>
  <c r="H3" i="5"/>
  <c r="L3" i="5"/>
  <c r="P3" i="5"/>
  <c r="C4" i="5"/>
  <c r="G4" i="5"/>
  <c r="K4" i="5"/>
  <c r="O4" i="5"/>
  <c r="B5" i="5"/>
  <c r="F5" i="5"/>
  <c r="J5" i="5"/>
  <c r="N5" i="5"/>
  <c r="A6" i="5"/>
  <c r="E6" i="5"/>
  <c r="I6" i="5"/>
  <c r="M6" i="5"/>
  <c r="Q6" i="5"/>
  <c r="D7" i="5"/>
  <c r="H7" i="5"/>
  <c r="L7" i="5"/>
  <c r="P7" i="5"/>
  <c r="C8" i="5"/>
  <c r="G8" i="5"/>
  <c r="K8" i="5"/>
  <c r="O8" i="5"/>
  <c r="B9" i="5"/>
  <c r="F9" i="5"/>
  <c r="J9" i="5"/>
  <c r="N9" i="5"/>
  <c r="A10" i="5"/>
  <c r="I10" i="5"/>
  <c r="M10" i="5"/>
  <c r="Q10" i="5"/>
  <c r="D11" i="5"/>
  <c r="H11" i="5"/>
  <c r="L11" i="5"/>
  <c r="P11" i="5"/>
  <c r="C12" i="5"/>
  <c r="H12" i="5"/>
  <c r="L12" i="5"/>
  <c r="P12" i="5"/>
  <c r="C13" i="5"/>
  <c r="H13" i="5"/>
  <c r="L13" i="5"/>
  <c r="P13" i="5"/>
  <c r="D14" i="5"/>
  <c r="H14" i="5"/>
  <c r="L14" i="5"/>
  <c r="P14" i="5"/>
  <c r="D15" i="5"/>
  <c r="H15" i="5"/>
  <c r="L15" i="5"/>
  <c r="P15" i="5"/>
  <c r="D16" i="5"/>
  <c r="H16" i="5"/>
  <c r="L16" i="5"/>
  <c r="P16" i="5"/>
  <c r="D17" i="5"/>
  <c r="H17" i="5"/>
  <c r="L17" i="5"/>
  <c r="P17" i="5"/>
  <c r="C18" i="5"/>
  <c r="G18" i="5"/>
  <c r="K18" i="5"/>
  <c r="O18" i="5"/>
  <c r="B19" i="5"/>
  <c r="F19" i="5"/>
  <c r="J19" i="5"/>
  <c r="N19" i="5"/>
  <c r="A20" i="5"/>
  <c r="E20" i="5"/>
  <c r="I20" i="5"/>
  <c r="M20" i="5"/>
  <c r="Q20" i="5"/>
  <c r="D21" i="5"/>
  <c r="H21" i="5"/>
  <c r="L21" i="5"/>
  <c r="P21" i="5"/>
  <c r="C22" i="5"/>
  <c r="G22" i="5"/>
  <c r="K22" i="5"/>
  <c r="O22" i="5"/>
  <c r="B23" i="5"/>
  <c r="F23" i="5"/>
  <c r="J23" i="5"/>
  <c r="N23" i="5"/>
  <c r="A24" i="5"/>
  <c r="E24" i="5"/>
  <c r="I24" i="5"/>
  <c r="M24" i="5"/>
  <c r="Q24" i="5"/>
  <c r="D25" i="5"/>
  <c r="H25" i="5"/>
  <c r="L25" i="5"/>
  <c r="C26" i="5"/>
  <c r="K26" i="5"/>
  <c r="B27" i="5"/>
  <c r="J27" i="5"/>
  <c r="A28" i="5"/>
  <c r="I28" i="5"/>
  <c r="Q28" i="5"/>
  <c r="H29" i="5"/>
  <c r="P29" i="5"/>
  <c r="G30" i="5"/>
  <c r="O30" i="5"/>
  <c r="F31" i="5"/>
  <c r="N31" i="5"/>
  <c r="E32" i="5"/>
  <c r="M32" i="5"/>
  <c r="D33" i="5"/>
  <c r="L33" i="5"/>
  <c r="C34" i="5"/>
  <c r="K34" i="5"/>
  <c r="B35" i="5"/>
  <c r="J35" i="5"/>
  <c r="A36" i="5"/>
  <c r="M36" i="5"/>
  <c r="H37" i="5"/>
  <c r="P37" i="5"/>
  <c r="G38" i="5"/>
  <c r="O38" i="5"/>
  <c r="F39" i="5"/>
  <c r="N39" i="5"/>
  <c r="E40" i="5"/>
  <c r="M40" i="5"/>
  <c r="D41" i="5"/>
  <c r="B42" i="5"/>
  <c r="A43" i="5"/>
  <c r="Q43" i="5"/>
  <c r="P44" i="5"/>
  <c r="O45" i="5"/>
  <c r="D34" i="9"/>
  <c r="D33" i="9"/>
  <c r="S1" i="14"/>
  <c r="E1" i="8"/>
  <c r="W1" i="14"/>
  <c r="I1" i="8"/>
  <c r="K1" i="8"/>
  <c r="B13" i="11"/>
  <c r="B11" i="11"/>
  <c r="B9" i="11"/>
  <c r="B7" i="11"/>
  <c r="B5" i="11"/>
  <c r="B3" i="11"/>
  <c r="A16" i="9"/>
  <c r="A14" i="9"/>
  <c r="B12" i="11"/>
  <c r="B8" i="11"/>
  <c r="B4" i="11"/>
  <c r="A15" i="9"/>
  <c r="A1" i="11"/>
  <c r="B2" i="11"/>
  <c r="B10" i="11"/>
  <c r="D31" i="3" l="1"/>
  <c r="D31" i="4"/>
  <c r="D23" i="4"/>
  <c r="D23" i="3"/>
  <c r="C28" i="3"/>
  <c r="C28" i="4"/>
  <c r="D27" i="4"/>
  <c r="D27" i="3"/>
  <c r="B23" i="4"/>
  <c r="B23" i="3"/>
  <c r="C22" i="3"/>
  <c r="C22" i="4"/>
  <c r="D21" i="4"/>
  <c r="D21" i="3"/>
  <c r="A11" i="3"/>
  <c r="A11" i="4"/>
  <c r="A1" i="4"/>
  <c r="A1" i="3"/>
  <c r="A6" i="4"/>
  <c r="A6" i="3"/>
  <c r="A19" i="3"/>
  <c r="A19" i="4"/>
  <c r="D20" i="4"/>
  <c r="D20" i="3"/>
  <c r="C21" i="3"/>
  <c r="C21" i="4"/>
  <c r="B22" i="4"/>
  <c r="B22" i="3"/>
  <c r="A23" i="3"/>
  <c r="A23" i="4"/>
  <c r="D25" i="4"/>
  <c r="D25" i="3"/>
  <c r="C26" i="3"/>
  <c r="C26" i="4"/>
  <c r="B27" i="4"/>
  <c r="B27" i="3"/>
  <c r="A28" i="3"/>
  <c r="A28" i="4"/>
  <c r="B24" i="4"/>
  <c r="B24" i="3"/>
  <c r="A25" i="3"/>
  <c r="A25" i="4"/>
  <c r="D26" i="4"/>
  <c r="D26" i="3"/>
  <c r="C27" i="3"/>
  <c r="C27" i="4"/>
  <c r="B28" i="4"/>
  <c r="B28" i="3"/>
  <c r="D30" i="3"/>
  <c r="D30" i="4"/>
  <c r="C31" i="4"/>
  <c r="C31" i="3"/>
  <c r="A26" i="3"/>
  <c r="A26" i="4"/>
  <c r="B25" i="4"/>
  <c r="B25" i="3"/>
  <c r="C24" i="3"/>
  <c r="C24" i="4"/>
  <c r="A22" i="3"/>
  <c r="A22" i="4"/>
  <c r="B21" i="4"/>
  <c r="B21" i="3"/>
  <c r="C20" i="3"/>
  <c r="C20" i="4"/>
  <c r="D19" i="4"/>
  <c r="D19" i="3"/>
  <c r="A5" i="3"/>
  <c r="A5" i="4"/>
  <c r="A20" i="3"/>
  <c r="A20" i="4"/>
  <c r="B19" i="4"/>
  <c r="B19" i="3"/>
  <c r="A3" i="3"/>
  <c r="A3" i="4"/>
  <c r="A4" i="4"/>
  <c r="A4" i="3"/>
  <c r="C19" i="3"/>
  <c r="C19" i="4"/>
  <c r="B20" i="4"/>
  <c r="B20" i="3"/>
  <c r="A21" i="3"/>
  <c r="A21" i="4"/>
  <c r="D22" i="4"/>
  <c r="D22" i="3"/>
  <c r="C23" i="3"/>
  <c r="C23" i="4"/>
  <c r="A24" i="3"/>
  <c r="A24" i="4"/>
  <c r="D24" i="4"/>
  <c r="D24" i="3"/>
  <c r="C25" i="3"/>
  <c r="C25" i="4"/>
  <c r="B26" i="4"/>
  <c r="B26" i="3"/>
  <c r="A27" i="3"/>
  <c r="A27" i="4"/>
  <c r="D28" i="4"/>
  <c r="D28" i="3"/>
  <c r="D32" i="4"/>
  <c r="D32" i="3"/>
  <c r="A14" i="3" l="1"/>
  <c r="A12" i="3"/>
  <c r="A13" i="3"/>
  <c r="A15" i="3"/>
  <c r="A15" i="4"/>
  <c r="A13" i="4"/>
  <c r="A14" i="4"/>
  <c r="A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00000000-0006-0000-0500-000001000000}">
      <text>
        <r>
          <rPr>
            <sz val="10"/>
            <color rgb="FF000000"/>
            <rFont val="Arial"/>
            <scheme val="minor"/>
          </rPr>
          <t>Enter comma-separated function names (e.g., checkout, newcontact, save, copyInput1) to run on form submission.</t>
        </r>
      </text>
    </comment>
    <comment ref="I6" authorId="0" shapeId="0" xr:uid="{00000000-0006-0000-0500-000002000000}">
      <text>
        <r>
          <rPr>
            <sz val="10"/>
            <color rgb="FF000000"/>
            <rFont val="Arial"/>
            <scheme val="minor"/>
          </rPr>
          <t>Enter your form name.</t>
        </r>
      </text>
    </comment>
    <comment ref="B7" authorId="0" shapeId="0" xr:uid="{00000000-0006-0000-0500-000003000000}">
      <text>
        <r>
          <rPr>
            <sz val="10"/>
            <color rgb="FF000000"/>
            <rFont val="Arial"/>
            <scheme val="minor"/>
          </rPr>
          <t>Tax rate used for Checkout field and checkout function.</t>
        </r>
      </text>
    </comment>
    <comment ref="B8" authorId="0" shapeId="0" xr:uid="{00000000-0006-0000-0500-000004000000}">
      <text>
        <r>
          <rPr>
            <sz val="10"/>
            <color rgb="FF000000"/>
            <rFont val="Arial"/>
            <scheme val="minor"/>
          </rPr>
          <t>Enter an email address to receive form submission notifications.</t>
        </r>
      </text>
    </comment>
  </commentList>
</comments>
</file>

<file path=xl/sharedStrings.xml><?xml version="1.0" encoding="utf-8"?>
<sst xmlns="http://schemas.openxmlformats.org/spreadsheetml/2006/main" count="280" uniqueCount="173">
  <si>
    <t>Item Description</t>
  </si>
  <si>
    <t>Unit Price</t>
  </si>
  <si>
    <t>Quantity in Stock</t>
  </si>
  <si>
    <t>Category</t>
  </si>
  <si>
    <t>Supplier</t>
  </si>
  <si>
    <t>Image</t>
  </si>
  <si>
    <t>Video</t>
  </si>
  <si>
    <t>Item 1</t>
  </si>
  <si>
    <t>Category 1</t>
  </si>
  <si>
    <t>Supplier A</t>
  </si>
  <si>
    <t>https://drive.google.com/uc?export=view&amp;id=165kqv1atBk1WBbSkIbj6pnoikR9JOpLj</t>
  </si>
  <si>
    <t>https://www.youtube.com/watch?v=dQw4w9WgXcQ</t>
  </si>
  <si>
    <t>Item 2</t>
  </si>
  <si>
    <t>Category 2</t>
  </si>
  <si>
    <t>Supplier B</t>
  </si>
  <si>
    <t>Item 3</t>
  </si>
  <si>
    <t>Category 3</t>
  </si>
  <si>
    <t>Supplier C</t>
  </si>
  <si>
    <t>Log 8</t>
  </si>
  <si>
    <t>Log 9</t>
  </si>
  <si>
    <t>Log 10</t>
  </si>
  <si>
    <t>Log 11</t>
  </si>
  <si>
    <t>Log 12</t>
  </si>
  <si>
    <t>Date Paid</t>
  </si>
  <si>
    <t>Amount</t>
  </si>
  <si>
    <t>Date Shipped</t>
  </si>
  <si>
    <t>Your Company Name</t>
  </si>
  <si>
    <t>Business Street</t>
  </si>
  <si>
    <t>Business City, Business State Business Postal Code</t>
  </si>
  <si>
    <t>E-mail Address</t>
  </si>
  <si>
    <t>Business Phone</t>
  </si>
  <si>
    <t>INVOICE</t>
  </si>
  <si>
    <t>Number</t>
  </si>
  <si>
    <t>Bill to:</t>
  </si>
  <si>
    <t>Date:</t>
  </si>
  <si>
    <t>First Name Middle Name Last Name</t>
  </si>
  <si>
    <t>Description</t>
  </si>
  <si>
    <t>Quantity</t>
  </si>
  <si>
    <t>Total</t>
  </si>
  <si>
    <t>Subtotal:</t>
  </si>
  <si>
    <t>Tax:</t>
  </si>
  <si>
    <t>Total:</t>
  </si>
  <si>
    <t>Payment Instructions:</t>
  </si>
  <si>
    <t>[Your Payment Instructions]</t>
  </si>
  <si>
    <t>RECEIPT</t>
  </si>
  <si>
    <t>Bill To:</t>
  </si>
  <si>
    <t>Date Paid:</t>
  </si>
  <si>
    <t>Thank you for your business!</t>
  </si>
  <si>
    <t>PACKING SLIP</t>
  </si>
  <si>
    <t>Ship To:</t>
  </si>
  <si>
    <t>Date Shipped:</t>
  </si>
  <si>
    <t>DataMate FormBuilder Form Setup Dashboard</t>
  </si>
  <si>
    <t>All 29 Field Types:</t>
  </si>
  <si>
    <t>Configure your form below. Delete sample rows and add fields and targets in A10:J directly or use Form Builer.</t>
  </si>
  <si>
    <t>Header</t>
  </si>
  <si>
    <t>Radio</t>
  </si>
  <si>
    <t>Conditional</t>
  </si>
  <si>
    <t>Footer</t>
  </si>
  <si>
    <t>Enter comma-separated function names (e.g., checkout, newcontact, save, copyInput1) to run on form submission.</t>
  </si>
  <si>
    <t>Text</t>
  </si>
  <si>
    <t>Textarea</t>
  </si>
  <si>
    <t>Calculated</t>
  </si>
  <si>
    <t>ImageLink</t>
  </si>
  <si>
    <t>*FileUpload and Signature fields are available only when deployed as a web app with the open source code.</t>
  </si>
  <si>
    <t>Enter the tax rate as a decimal (e.g., 0.08 for 8%) for checkout calculations.</t>
  </si>
  <si>
    <t>Email</t>
  </si>
  <si>
    <t>Dropdown</t>
  </si>
  <si>
    <t>Signature*</t>
  </si>
  <si>
    <t>VideoLink</t>
  </si>
  <si>
    <t>Deploy as a Web App via Google Apps Script.</t>
  </si>
  <si>
    <t>Enter an email address to receive notifications for each form submission.</t>
  </si>
  <si>
    <t>Date</t>
  </si>
  <si>
    <t>MultiSelect</t>
  </si>
  <si>
    <t>Geolocation</t>
  </si>
  <si>
    <t>StaticText</t>
  </si>
  <si>
    <t>Optional: Use Open Source Code From Our Website</t>
  </si>
  <si>
    <t>On Submit Functions:</t>
  </si>
  <si>
    <t>checkout</t>
  </si>
  <si>
    <t>Form Name:</t>
  </si>
  <si>
    <t>Store</t>
  </si>
  <si>
    <t>Time</t>
  </si>
  <si>
    <t>StarRating</t>
  </si>
  <si>
    <t>ProgressBar</t>
  </si>
  <si>
    <t>Table</t>
  </si>
  <si>
    <t>Copy the provided open-source code and paste it into the Apps Script Editor.</t>
  </si>
  <si>
    <t>Tax Rate:</t>
  </si>
  <si>
    <t>Tax rate used for Checkout field and checkout function.</t>
  </si>
  <si>
    <t>RangeSlider</t>
  </si>
  <si>
    <t>Captcha</t>
  </si>
  <si>
    <t>Container</t>
  </si>
  <si>
    <t>In the Apps Script Editor, click Deploy &gt; New Deployment, Select Web App,Configure the deployment, Click Deploy.</t>
  </si>
  <si>
    <t>Email Notification:</t>
  </si>
  <si>
    <t>Checkbox</t>
  </si>
  <si>
    <t>FileUpload*</t>
  </si>
  <si>
    <t>Checkout</t>
  </si>
  <si>
    <t>Share the Web App URL with users to access the form directly in their browsers.</t>
  </si>
  <si>
    <t>Form Fields</t>
  </si>
  <si>
    <t>Target Sheet 1</t>
  </si>
  <si>
    <t>Target Cell/Column 1</t>
  </si>
  <si>
    <t>Target Sheet 2</t>
  </si>
  <si>
    <t>Target Cell/Column 2</t>
  </si>
  <si>
    <t>Target Sheet 3</t>
  </si>
  <si>
    <t>Target Cell/Column 3</t>
  </si>
  <si>
    <t>Field Type</t>
  </si>
  <si>
    <t>Options</t>
  </si>
  <si>
    <t>Required</t>
  </si>
  <si>
    <t>Form Header</t>
  </si>
  <si>
    <t>&lt;!DOCTYPE html&gt;
&lt;html lang="en" xmlns="http://www.w3.org/1999/xhtml"&gt;
&lt;head&gt;
    &lt;meta charset="UTF-8"&gt;
    &lt;title&gt;My Custom Form&lt;/title&gt;
    &lt;style&gt;
        .header {
            background-color: #2c3e50;
            color: #ecf0f1;
            font-family: Arial, sans-serif;
            padding: 20px;
        }
        .footer {
            background-color: #2c3e50;
            color: #ecf0f1;
            font-family: Arial, sans-serif;
            padding: 20px;
        }
        h2 {
            font-size: 28px;
            margin-bottom: 10px;
        }
        p {
            color: #ffffff;
            font-style: italic;
        }
        a {
            color: yellow; /* Sets link color to yellow */
        }
        .highlight {
            background-color: yellow;
            padding: 5px;
            border-radius: 3px;
            color: black;
        }
    &lt;/style&gt;
&lt;/head&gt;
&lt;body&gt;
    &lt;h2&gt;Welcome to Our Store&lt;/h2&gt;
    &lt;p&gt;&lt;a href="https://datamateapp.github.io/" target="_blank"&gt;Website&lt;/a&gt;&lt;/p&gt;
&lt;/body&gt;
&lt;/html&gt;</t>
  </si>
  <si>
    <t>No</t>
  </si>
  <si>
    <t>Inventory</t>
  </si>
  <si>
    <t>Inventory!A1:G</t>
  </si>
  <si>
    <t>Customer Information</t>
  </si>
  <si>
    <t>First Name</t>
  </si>
  <si>
    <t>NewContact</t>
  </si>
  <si>
    <t>B1</t>
  </si>
  <si>
    <t>Yes</t>
  </si>
  <si>
    <t>Last Name</t>
  </si>
  <si>
    <t>B3</t>
  </si>
  <si>
    <t>Company</t>
  </si>
  <si>
    <t>B4</t>
  </si>
  <si>
    <t>B9</t>
  </si>
  <si>
    <t>Address Information</t>
  </si>
  <si>
    <t>Bill to Street</t>
  </si>
  <si>
    <t>B12</t>
  </si>
  <si>
    <t>Bill to City</t>
  </si>
  <si>
    <t>B13</t>
  </si>
  <si>
    <t>Bill to State</t>
  </si>
  <si>
    <t>B14</t>
  </si>
  <si>
    <t>Bill to Zip</t>
  </si>
  <si>
    <t>B15</t>
  </si>
  <si>
    <t>Ship to Street</t>
  </si>
  <si>
    <t>B16</t>
  </si>
  <si>
    <t>Ship to City</t>
  </si>
  <si>
    <t>B17</t>
  </si>
  <si>
    <t>Ship to State</t>
  </si>
  <si>
    <t>B18</t>
  </si>
  <si>
    <t>Ship to Zip</t>
  </si>
  <si>
    <t>B19</t>
  </si>
  <si>
    <t>border: 2px dashed #4CAF50;</t>
  </si>
  <si>
    <t>Orders</t>
  </si>
  <si>
    <t>A</t>
  </si>
  <si>
    <t>Inventory!A2:B</t>
  </si>
  <si>
    <t>View Payment Instructions</t>
  </si>
  <si>
    <t>Form Footer</t>
  </si>
  <si>
    <t>&lt;!DOCTYPE html&gt;
&lt;html lang="en" xmlns="http://www.w3.org/1999/xhtml"&gt;
&lt;head&gt;
    &lt;meta charset="UTF-8"&gt;
    &lt;title&gt;My Custom Form&lt;/title&gt;
    &lt;style&gt;
        .header {
            background-color: #2c3e50;
            color: #ecf0f1;
            font-family: Arial, sans-serif;
            padding: 20px;
        }
        .footer {
            background-color: #2c3e50;
            color: #ecf0f1;
            font-family: Arial, sans-serif;
            padding: 20px;
        }
        h2 {
            font-size: 28px;
            margin-bottom: 10px;
        }
        p {
            color: #ffffff;
            font-style: italic;
        }
        .highlight {
            background-color: yellow;
            padding: 5px;
            border-radius: 3px;
            color: black;
        }
    &lt;/style&gt;
&lt;/head&gt;
&lt;body&gt;
    &lt;h2&gt;Your contribution helps us grow and improve!&lt;/h2&gt;
    &lt;p&gt;&lt;a href="https://donate.stripe.com/14kdRf5mweVjg6IaEH?locale=en&amp;__embed_source=buy_btn_1QO2WDG1lPcU42DNgACDVfYi" target="_blank"&gt;Payment Instructions&lt;/a&gt;&lt;/p&gt;
&lt;/body&gt;
&lt;/html&gt;</t>
  </si>
  <si>
    <t>Order Log</t>
  </si>
  <si>
    <t>Middle Name</t>
  </si>
  <si>
    <t>Title</t>
  </si>
  <si>
    <t>Home Phone</t>
  </si>
  <si>
    <t>Mobile Phone</t>
  </si>
  <si>
    <t>Home Street</t>
  </si>
  <si>
    <t>Home City</t>
  </si>
  <si>
    <t>Home State</t>
  </si>
  <si>
    <t>Home Postal Code</t>
  </si>
  <si>
    <t>Business Fax</t>
  </si>
  <si>
    <t>Business City</t>
  </si>
  <si>
    <t>Business State</t>
  </si>
  <si>
    <t>Business Postal Code</t>
  </si>
  <si>
    <t>Other Street</t>
  </si>
  <si>
    <t>Other City</t>
  </si>
  <si>
    <t>Other State</t>
  </si>
  <si>
    <t>Other Postal Code</t>
  </si>
  <si>
    <t>Target Cell on Sheet1</t>
  </si>
  <si>
    <t>Vlookup by Name</t>
  </si>
  <si>
    <t>Xlookup by Company</t>
  </si>
  <si>
    <t>Enter information and select New Contact.</t>
  </si>
  <si>
    <t>&lt;!DOCTYPE html&gt;
&lt;html lang="en" xmlns="http://www.w3.org/1999/xhtml"&gt;
&lt;head&gt;
    &lt;meta charset="UTF-8"&gt;
    &lt;meta name="viewport" content="width=device-width, initial-scale=1.0"&gt;
    &lt;title&gt;My Custom Form&lt;/title&gt;
    &lt;style&gt;
        header {
            background: #35424a;
            color: #ffffff;
            padding: 10px 0;
            border-bottom: #e8491d 3px solid;
        }
        header a {
            color: #ffffff;
            text-decoration: none;
            text-transform: uppercase;
            font-size: 14px;
            padding: 5px;
            display: inline-block;
        }
        header h1 {
            margin: 0;
            font-size: 24px;
            text-align: center;
        }
        header nav {
            display: none;
        }
        .highlight, .current a {
            color: #e8491d;
            font-weight: bold;
        }
        header a:hover {
            color: #cccccc;
            font-weight: bold;
        }
        @media (min-width: 768px) {
            .container {
                width: 80%;
            }
            header h1 {
                font-size: 36px;
                text-align: left;
            }
            header nav {
                display: block;
                text-align: right;
            }
            header a {
                font-size: 16px;
                padding: 10px;
            }
            .feature-box {
                float: left;
                width: 30%;
            }
        }
    &lt;/style&gt;
&lt;/head&gt;
&lt;body&gt;
    &lt;header class="header"&gt;
        &lt;h1&gt;DataMateApps&lt;/h1&gt;
        &lt;nav class="desktop-nav"&gt;
            &lt;a href="https://datamateapp.github.io/"&gt;Home&lt;/a&gt;
            &lt;a href="https://datamateapp.github.io/features.html"&gt;Features&lt;/a&gt;
            &lt;a href="https://datamateapp.github.io/help.html" class="highlight"&gt;Help&lt;/a&gt;
            &lt;a href="https://script.google.com/macros/s/AKfycbx_WcbEWrHHVBd3Bg_7s7aipXoy7LeZwUxS-tyFJHo-h_uozwg4PRZBR3gnhxaFXJvLVg/exec"&gt;DataMate Counter&lt;/a&gt;
            &lt;a href="https://datamateapp.github.io/DownloadConstruction.html"&gt;Excel™ Versions&lt;/a&gt;
            &lt;a href="https://script.google.com/macros/s/AKfycbSRF3xIBTC-76ECjCrpb6GFcbqczOZHIZ8ZrGDBd88fDCyVtAEqH2sOiWS3ui1_ordQg/exec"&gt;Add-ins and Templates&lt;/a&gt;
            &lt;a href="https://datamateapp.github.io/Donate 5 per mo.html"&gt;Support DataMate&lt;/a&gt;
            &lt;a href="https://billing.stripe.com/p/login/bIY01q6q33nl1Ww4gg"&gt;Donor Portal&lt;/a&gt;
            &lt;a href="https://script.google.com/macros/s/AKfycbzWZM7qyNnKKw9T3LMODI5MQXMvzTUO9YvP-QvP49KipDphi48pR5iLhad1ZN-3FFqa/exec"&gt;Reviews&lt;/a&gt;
            &lt;a href="https://www.reddit.com/r/DataMateApps/"&gt;Community&lt;/a&gt;
            &lt;a href="https://drive.google.com/file/d/1yBphbReTNS95pbjNodU-USWuq-L48Jes/view?usp=drive_link"&gt;Open Source&lt;/a&gt;
        &lt;/nav&gt;
    &lt;/header&gt;
&lt;/body&gt;
&lt;/html&gt;</t>
  </si>
  <si>
    <t>Limited-time deals pulled directly from our live inventory!</t>
  </si>
  <si>
    <t>Price</t>
  </si>
  <si>
    <t>Qty</t>
  </si>
  <si>
    <t>Picture</t>
  </si>
  <si>
    <t>Ready to order or learn more?</t>
  </si>
  <si>
    <t>Watch our 2-minute demo 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</si>
</sst>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u/>
      <sz val="16"/>
      <color rgb="FFFF0000"/>
      <name val="Arial"/>
    </font>
    <font>
      <b/>
      <sz val="16"/>
      <color theme="1"/>
      <name val="Arial"/>
      <scheme val="minor"/>
    </font>
    <font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8"/>
      <color rgb="FFFFFFFF"/>
      <name val="Arial"/>
      <scheme val="minor"/>
    </font>
    <font>
      <sz val="12"/>
      <color rgb="FF666666"/>
      <name val="Arial"/>
      <scheme val="minor"/>
    </font>
    <font>
      <sz val="12"/>
      <color rgb="FF333333"/>
      <name val="Arial"/>
      <scheme val="minor"/>
    </font>
    <font>
      <b/>
      <sz val="10"/>
      <color rgb="FFFFFFFF"/>
      <name val="Arial"/>
      <scheme val="minor"/>
    </font>
    <font>
      <b/>
      <sz val="10"/>
      <color rgb="FFFF0000"/>
      <name val="Arial"/>
      <scheme val="minor"/>
    </font>
    <font>
      <i/>
      <sz val="12"/>
      <color rgb="FF555555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2"/>
      <color theme="1"/>
      <name val="Arial"/>
      <scheme val="minor"/>
    </font>
    <font>
      <sz val="11"/>
      <color rgb="FF1155CC"/>
      <name val="Arial"/>
      <scheme val="minor"/>
    </font>
    <font>
      <b/>
      <u/>
      <sz val="12"/>
      <color rgb="FF0000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  <fill>
      <patternFill patternType="solid">
        <fgColor rgb="FF2C3E50"/>
        <bgColor rgb="FF2C3E50"/>
      </patternFill>
    </fill>
    <fill>
      <patternFill patternType="solid">
        <fgColor rgb="FFE8ECEF"/>
        <bgColor rgb="FFE8ECEF"/>
      </patternFill>
    </fill>
    <fill>
      <patternFill patternType="solid">
        <fgColor rgb="FFE0E0E0"/>
        <bgColor rgb="FFE0E0E0"/>
      </patternFill>
    </fill>
    <fill>
      <patternFill patternType="solid">
        <fgColor rgb="FFFFFFFF"/>
        <bgColor rgb="FFFFFFFF"/>
      </patternFill>
    </fill>
    <fill>
      <patternFill patternType="solid">
        <fgColor rgb="FF4CAF50"/>
        <bgColor rgb="FF4CAF5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left"/>
    </xf>
    <xf numFmtId="0" fontId="2" fillId="2" borderId="0" xfId="0" applyFont="1" applyFill="1"/>
    <xf numFmtId="0" fontId="2" fillId="4" borderId="0" xfId="0" applyFont="1" applyFill="1"/>
    <xf numFmtId="0" fontId="2" fillId="7" borderId="0" xfId="0" applyFont="1" applyFill="1"/>
    <xf numFmtId="0" fontId="13" fillId="9" borderId="2" xfId="0" applyFont="1" applyFill="1" applyBorder="1"/>
    <xf numFmtId="0" fontId="13" fillId="9" borderId="3" xfId="0" applyFont="1" applyFill="1" applyBorder="1"/>
    <xf numFmtId="0" fontId="13" fillId="9" borderId="4" xfId="0" applyFont="1" applyFill="1" applyBorder="1"/>
    <xf numFmtId="0" fontId="2" fillId="8" borderId="5" xfId="0" applyFont="1" applyFill="1" applyBorder="1"/>
    <xf numFmtId="0" fontId="7" fillId="0" borderId="0" xfId="0" applyFont="1"/>
    <xf numFmtId="14" fontId="2" fillId="0" borderId="0" xfId="0" applyNumberFormat="1" applyFont="1"/>
    <xf numFmtId="0" fontId="2" fillId="10" borderId="6" xfId="0" applyFont="1" applyFill="1" applyBorder="1"/>
    <xf numFmtId="0" fontId="2" fillId="0" borderId="6" xfId="0" applyFont="1" applyBorder="1"/>
    <xf numFmtId="0" fontId="2" fillId="10" borderId="0" xfId="0" applyFont="1" applyFill="1"/>
    <xf numFmtId="0" fontId="7" fillId="0" borderId="0" xfId="0" applyFont="1" applyAlignment="1">
      <alignment vertical="top" wrapText="1"/>
    </xf>
    <xf numFmtId="0" fontId="14" fillId="0" borderId="0" xfId="0" applyFont="1"/>
    <xf numFmtId="0" fontId="16" fillId="11" borderId="1" xfId="0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9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12" fillId="8" borderId="0" xfId="0" applyFont="1" applyFill="1" applyAlignment="1">
      <alignment horizontal="left"/>
    </xf>
    <xf numFmtId="0" fontId="12" fillId="8" borderId="0" xfId="0" applyFont="1" applyFill="1"/>
    <xf numFmtId="0" fontId="11" fillId="6" borderId="0" xfId="0" applyFont="1" applyFill="1" applyAlignment="1">
      <alignment horizontal="center" wrapText="1"/>
    </xf>
    <xf numFmtId="0" fontId="10" fillId="5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 wrapText="1"/>
    </xf>
    <xf numFmtId="0" fontId="2" fillId="0" borderId="0" xfId="0" applyFont="1"/>
    <xf numFmtId="0" fontId="1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uc?export=view&amp;id=165kqv1atBk1WBbSkIbj6pnoikR9JOpLj" TargetMode="External"/><Relationship Id="rId2" Type="http://schemas.openxmlformats.org/officeDocument/2006/relationships/hyperlink" Target="https://www.youtube.com/watch?v=dQw4w9WgXcQ" TargetMode="External"/><Relationship Id="rId1" Type="http://schemas.openxmlformats.org/officeDocument/2006/relationships/hyperlink" Target="https://drive.google.com/uc?export=view&amp;id=165kqv1atBk1WBbSkIbj6pnoikR9JOpLj" TargetMode="External"/><Relationship Id="rId6" Type="http://schemas.openxmlformats.org/officeDocument/2006/relationships/hyperlink" Target="https://www.youtube.com/watch?v=dQw4w9WgXcQ" TargetMode="External"/><Relationship Id="rId5" Type="http://schemas.openxmlformats.org/officeDocument/2006/relationships/hyperlink" Target="https://drive.google.com/uc?export=view&amp;id=165kqv1atBk1WBbSkIbj6pnoikR9JOpLj" TargetMode="External"/><Relationship Id="rId4" Type="http://schemas.openxmlformats.org/officeDocument/2006/relationships/hyperlink" Target="https://www.youtube.com/watch?v=dQw4w9WgXcQ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"/>
  <sheetViews>
    <sheetView tabSelected="1" workbookViewId="0"/>
  </sheetViews>
  <sheetFormatPr defaultColWidth="12.5703125" defaultRowHeight="15.75" customHeight="1" x14ac:dyDescent="0.2"/>
  <cols>
    <col min="1" max="5" width="18.855468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>
        <v>10</v>
      </c>
      <c r="C2" s="2">
        <v>100</v>
      </c>
      <c r="D2" s="2" t="s">
        <v>8</v>
      </c>
      <c r="E2" s="2" t="s">
        <v>9</v>
      </c>
      <c r="F2" s="3" t="s">
        <v>10</v>
      </c>
      <c r="G2" s="3" t="s">
        <v>11</v>
      </c>
    </row>
    <row r="3" spans="1:7" x14ac:dyDescent="0.2">
      <c r="A3" s="2" t="s">
        <v>12</v>
      </c>
      <c r="B3" s="2">
        <v>15</v>
      </c>
      <c r="C3" s="2">
        <v>200</v>
      </c>
      <c r="D3" s="2" t="s">
        <v>13</v>
      </c>
      <c r="E3" s="2" t="s">
        <v>14</v>
      </c>
      <c r="F3" s="3" t="s">
        <v>10</v>
      </c>
      <c r="G3" s="3" t="s">
        <v>11</v>
      </c>
    </row>
    <row r="4" spans="1:7" x14ac:dyDescent="0.2">
      <c r="A4" s="2" t="s">
        <v>15</v>
      </c>
      <c r="B4" s="2">
        <v>20</v>
      </c>
      <c r="C4" s="2">
        <v>150</v>
      </c>
      <c r="D4" s="2" t="s">
        <v>16</v>
      </c>
      <c r="E4" s="2" t="s">
        <v>17</v>
      </c>
      <c r="F4" s="3" t="s">
        <v>10</v>
      </c>
      <c r="G4" s="3" t="s">
        <v>11</v>
      </c>
    </row>
  </sheetData>
  <hyperlinks>
    <hyperlink ref="F2" r:id="rId1" xr:uid="{00000000-0004-0000-0000-000000000000}"/>
    <hyperlink ref="G2" r:id="rId2" xr:uid="{00000000-0004-0000-0000-000001000000}"/>
    <hyperlink ref="F3" r:id="rId3" xr:uid="{00000000-0004-0000-0000-000002000000}"/>
    <hyperlink ref="G3" r:id="rId4" xr:uid="{00000000-0004-0000-0000-000003000000}"/>
    <hyperlink ref="F4" r:id="rId5" xr:uid="{00000000-0004-0000-0000-000004000000}"/>
    <hyperlink ref="G4" r:id="rId6" xr:uid="{00000000-0004-0000-0000-000005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Q3001"/>
  <sheetViews>
    <sheetView workbookViewId="0"/>
  </sheetViews>
  <sheetFormatPr defaultColWidth="12.5703125" defaultRowHeight="15.75" customHeight="1" x14ac:dyDescent="0.2"/>
  <sheetData>
    <row r="1" spans="1:69" x14ac:dyDescent="0.2">
      <c r="A1" s="2" t="str">
        <f>B1 &amp; " " &amp; C1 &amp; " " &amp; D1</f>
        <v>First Name Middle Name Last Name</v>
      </c>
      <c r="B1" s="2" t="s">
        <v>112</v>
      </c>
      <c r="C1" s="2" t="s">
        <v>146</v>
      </c>
      <c r="D1" s="2" t="s">
        <v>116</v>
      </c>
      <c r="E1" s="2" t="s">
        <v>147</v>
      </c>
      <c r="P1" s="2" t="s">
        <v>29</v>
      </c>
      <c r="T1" s="2" t="s">
        <v>148</v>
      </c>
      <c r="V1" s="2" t="s">
        <v>149</v>
      </c>
      <c r="Z1" s="2" t="s">
        <v>150</v>
      </c>
      <c r="AD1" s="2" t="s">
        <v>151</v>
      </c>
      <c r="AE1" s="2" t="s">
        <v>152</v>
      </c>
      <c r="AF1" s="2" t="s">
        <v>153</v>
      </c>
      <c r="AN1" s="2" t="s">
        <v>30</v>
      </c>
      <c r="AP1" s="2" t="s">
        <v>154</v>
      </c>
      <c r="AR1" s="2" t="s">
        <v>118</v>
      </c>
      <c r="AZ1" s="2" t="s">
        <v>27</v>
      </c>
      <c r="BD1" s="2" t="s">
        <v>155</v>
      </c>
      <c r="BE1" s="2" t="s">
        <v>156</v>
      </c>
      <c r="BF1" s="2" t="s">
        <v>157</v>
      </c>
      <c r="BK1" s="2" t="s">
        <v>158</v>
      </c>
      <c r="BO1" s="2" t="s">
        <v>159</v>
      </c>
      <c r="BP1" s="2" t="s">
        <v>160</v>
      </c>
      <c r="BQ1" s="2" t="s">
        <v>161</v>
      </c>
    </row>
    <row r="3" spans="1:69" x14ac:dyDescent="0.2">
      <c r="A3" s="2" t="str">
        <f t="shared" ref="A3:A257" si="0">B3 &amp; " " &amp; C3 &amp; " " &amp; D3</f>
        <v xml:space="preserve">  </v>
      </c>
    </row>
    <row r="4" spans="1:69" x14ac:dyDescent="0.2">
      <c r="A4" s="2" t="str">
        <f t="shared" si="0"/>
        <v xml:space="preserve">  </v>
      </c>
    </row>
    <row r="5" spans="1:69" x14ac:dyDescent="0.2">
      <c r="A5" s="2" t="str">
        <f t="shared" si="0"/>
        <v xml:space="preserve">  </v>
      </c>
    </row>
    <row r="6" spans="1:69" x14ac:dyDescent="0.2">
      <c r="A6" s="2" t="str">
        <f t="shared" si="0"/>
        <v xml:space="preserve">  </v>
      </c>
    </row>
    <row r="7" spans="1:69" x14ac:dyDescent="0.2">
      <c r="A7" s="2" t="str">
        <f t="shared" si="0"/>
        <v xml:space="preserve">  </v>
      </c>
    </row>
    <row r="8" spans="1:69" x14ac:dyDescent="0.2">
      <c r="A8" s="2" t="str">
        <f t="shared" si="0"/>
        <v xml:space="preserve">  </v>
      </c>
    </row>
    <row r="9" spans="1:69" x14ac:dyDescent="0.2">
      <c r="A9" s="2" t="str">
        <f t="shared" si="0"/>
        <v xml:space="preserve">  </v>
      </c>
    </row>
    <row r="10" spans="1:69" x14ac:dyDescent="0.2">
      <c r="A10" s="2" t="str">
        <f t="shared" si="0"/>
        <v xml:space="preserve">  </v>
      </c>
    </row>
    <row r="11" spans="1:69" x14ac:dyDescent="0.2">
      <c r="A11" s="2" t="str">
        <f t="shared" si="0"/>
        <v xml:space="preserve">  </v>
      </c>
    </row>
    <row r="12" spans="1:69" x14ac:dyDescent="0.2">
      <c r="A12" s="2" t="str">
        <f t="shared" si="0"/>
        <v xml:space="preserve">  </v>
      </c>
    </row>
    <row r="13" spans="1:69" x14ac:dyDescent="0.2">
      <c r="A13" s="2" t="str">
        <f t="shared" si="0"/>
        <v xml:space="preserve">  </v>
      </c>
    </row>
    <row r="14" spans="1:69" x14ac:dyDescent="0.2">
      <c r="A14" s="2" t="str">
        <f t="shared" si="0"/>
        <v xml:space="preserve">  </v>
      </c>
    </row>
    <row r="15" spans="1:69" x14ac:dyDescent="0.2">
      <c r="A15" s="2" t="str">
        <f t="shared" si="0"/>
        <v xml:space="preserve">  </v>
      </c>
    </row>
    <row r="16" spans="1:69" x14ac:dyDescent="0.2">
      <c r="A16" s="2" t="str">
        <f t="shared" si="0"/>
        <v xml:space="preserve">  </v>
      </c>
    </row>
    <row r="17" spans="1:1" x14ac:dyDescent="0.2">
      <c r="A17" s="2" t="str">
        <f t="shared" si="0"/>
        <v xml:space="preserve">  </v>
      </c>
    </row>
    <row r="18" spans="1:1" x14ac:dyDescent="0.2">
      <c r="A18" s="2" t="str">
        <f t="shared" si="0"/>
        <v xml:space="preserve">  </v>
      </c>
    </row>
    <row r="19" spans="1:1" x14ac:dyDescent="0.2">
      <c r="A19" s="2" t="str">
        <f t="shared" si="0"/>
        <v xml:space="preserve">  </v>
      </c>
    </row>
    <row r="20" spans="1:1" x14ac:dyDescent="0.2">
      <c r="A20" s="2" t="str">
        <f t="shared" si="0"/>
        <v xml:space="preserve">  </v>
      </c>
    </row>
    <row r="21" spans="1:1" x14ac:dyDescent="0.2">
      <c r="A21" s="2" t="str">
        <f t="shared" si="0"/>
        <v xml:space="preserve">  </v>
      </c>
    </row>
    <row r="22" spans="1:1" x14ac:dyDescent="0.2">
      <c r="A22" s="2" t="str">
        <f t="shared" si="0"/>
        <v xml:space="preserve">  </v>
      </c>
    </row>
    <row r="23" spans="1:1" x14ac:dyDescent="0.2">
      <c r="A23" s="2" t="str">
        <f t="shared" si="0"/>
        <v xml:space="preserve">  </v>
      </c>
    </row>
    <row r="24" spans="1:1" x14ac:dyDescent="0.2">
      <c r="A24" s="2" t="str">
        <f t="shared" si="0"/>
        <v xml:space="preserve">  </v>
      </c>
    </row>
    <row r="25" spans="1:1" x14ac:dyDescent="0.2">
      <c r="A25" s="2" t="str">
        <f t="shared" si="0"/>
        <v xml:space="preserve">  </v>
      </c>
    </row>
    <row r="26" spans="1:1" x14ac:dyDescent="0.2">
      <c r="A26" s="2" t="str">
        <f t="shared" si="0"/>
        <v xml:space="preserve">  </v>
      </c>
    </row>
    <row r="27" spans="1:1" x14ac:dyDescent="0.2">
      <c r="A27" s="2" t="str">
        <f t="shared" si="0"/>
        <v xml:space="preserve">  </v>
      </c>
    </row>
    <row r="28" spans="1:1" x14ac:dyDescent="0.2">
      <c r="A28" s="2" t="str">
        <f t="shared" si="0"/>
        <v xml:space="preserve">  </v>
      </c>
    </row>
    <row r="29" spans="1:1" x14ac:dyDescent="0.2">
      <c r="A29" s="2" t="str">
        <f t="shared" si="0"/>
        <v xml:space="preserve">  </v>
      </c>
    </row>
    <row r="30" spans="1:1" x14ac:dyDescent="0.2">
      <c r="A30" s="2" t="str">
        <f t="shared" si="0"/>
        <v xml:space="preserve">  </v>
      </c>
    </row>
    <row r="31" spans="1:1" x14ac:dyDescent="0.2">
      <c r="A31" s="2" t="str">
        <f t="shared" si="0"/>
        <v xml:space="preserve">  </v>
      </c>
    </row>
    <row r="32" spans="1:1" x14ac:dyDescent="0.2">
      <c r="A32" s="2" t="str">
        <f t="shared" si="0"/>
        <v xml:space="preserve">  </v>
      </c>
    </row>
    <row r="33" spans="1:1" x14ac:dyDescent="0.2">
      <c r="A33" s="2" t="str">
        <f t="shared" si="0"/>
        <v xml:space="preserve">  </v>
      </c>
    </row>
    <row r="34" spans="1:1" x14ac:dyDescent="0.2">
      <c r="A34" s="2" t="str">
        <f t="shared" si="0"/>
        <v xml:space="preserve">  </v>
      </c>
    </row>
    <row r="35" spans="1:1" x14ac:dyDescent="0.2">
      <c r="A35" s="2" t="str">
        <f t="shared" si="0"/>
        <v xml:space="preserve">  </v>
      </c>
    </row>
    <row r="36" spans="1:1" x14ac:dyDescent="0.2">
      <c r="A36" s="2" t="str">
        <f t="shared" si="0"/>
        <v xml:space="preserve">  </v>
      </c>
    </row>
    <row r="37" spans="1:1" x14ac:dyDescent="0.2">
      <c r="A37" s="2" t="str">
        <f t="shared" si="0"/>
        <v xml:space="preserve">  </v>
      </c>
    </row>
    <row r="38" spans="1:1" x14ac:dyDescent="0.2">
      <c r="A38" s="2" t="str">
        <f t="shared" si="0"/>
        <v xml:space="preserve">  </v>
      </c>
    </row>
    <row r="39" spans="1:1" x14ac:dyDescent="0.2">
      <c r="A39" s="2" t="str">
        <f t="shared" si="0"/>
        <v xml:space="preserve">  </v>
      </c>
    </row>
    <row r="40" spans="1:1" x14ac:dyDescent="0.2">
      <c r="A40" s="2" t="str">
        <f t="shared" si="0"/>
        <v xml:space="preserve">  </v>
      </c>
    </row>
    <row r="41" spans="1:1" x14ac:dyDescent="0.2">
      <c r="A41" s="2" t="str">
        <f t="shared" si="0"/>
        <v xml:space="preserve">  </v>
      </c>
    </row>
    <row r="42" spans="1:1" x14ac:dyDescent="0.2">
      <c r="A42" s="2" t="str">
        <f t="shared" si="0"/>
        <v xml:space="preserve">  </v>
      </c>
    </row>
    <row r="43" spans="1:1" x14ac:dyDescent="0.2">
      <c r="A43" s="2" t="str">
        <f t="shared" si="0"/>
        <v xml:space="preserve">  </v>
      </c>
    </row>
    <row r="44" spans="1:1" x14ac:dyDescent="0.2">
      <c r="A44" s="2" t="str">
        <f t="shared" si="0"/>
        <v xml:space="preserve">  </v>
      </c>
    </row>
    <row r="45" spans="1:1" x14ac:dyDescent="0.2">
      <c r="A45" s="2" t="str">
        <f t="shared" si="0"/>
        <v xml:space="preserve">  </v>
      </c>
    </row>
    <row r="46" spans="1:1" x14ac:dyDescent="0.2">
      <c r="A46" s="2" t="str">
        <f t="shared" si="0"/>
        <v xml:space="preserve">  </v>
      </c>
    </row>
    <row r="47" spans="1:1" x14ac:dyDescent="0.2">
      <c r="A47" s="2" t="str">
        <f t="shared" si="0"/>
        <v xml:space="preserve">  </v>
      </c>
    </row>
    <row r="48" spans="1:1" x14ac:dyDescent="0.2">
      <c r="A48" s="2" t="str">
        <f t="shared" si="0"/>
        <v xml:space="preserve">  </v>
      </c>
    </row>
    <row r="49" spans="1:1" x14ac:dyDescent="0.2">
      <c r="A49" s="2" t="str">
        <f t="shared" si="0"/>
        <v xml:space="preserve">  </v>
      </c>
    </row>
    <row r="50" spans="1:1" x14ac:dyDescent="0.2">
      <c r="A50" s="2" t="str">
        <f t="shared" si="0"/>
        <v xml:space="preserve">  </v>
      </c>
    </row>
    <row r="51" spans="1:1" x14ac:dyDescent="0.2">
      <c r="A51" s="2" t="str">
        <f t="shared" si="0"/>
        <v xml:space="preserve">  </v>
      </c>
    </row>
    <row r="52" spans="1:1" x14ac:dyDescent="0.2">
      <c r="A52" s="2" t="str">
        <f t="shared" si="0"/>
        <v xml:space="preserve">  </v>
      </c>
    </row>
    <row r="53" spans="1:1" x14ac:dyDescent="0.2">
      <c r="A53" s="2" t="str">
        <f t="shared" si="0"/>
        <v xml:space="preserve">  </v>
      </c>
    </row>
    <row r="54" spans="1:1" x14ac:dyDescent="0.2">
      <c r="A54" s="2" t="str">
        <f t="shared" si="0"/>
        <v xml:space="preserve">  </v>
      </c>
    </row>
    <row r="55" spans="1:1" x14ac:dyDescent="0.2">
      <c r="A55" s="2" t="str">
        <f t="shared" si="0"/>
        <v xml:space="preserve">  </v>
      </c>
    </row>
    <row r="56" spans="1:1" x14ac:dyDescent="0.2">
      <c r="A56" s="2" t="str">
        <f t="shared" si="0"/>
        <v xml:space="preserve">  </v>
      </c>
    </row>
    <row r="57" spans="1:1" x14ac:dyDescent="0.2">
      <c r="A57" s="2" t="str">
        <f t="shared" si="0"/>
        <v xml:space="preserve">  </v>
      </c>
    </row>
    <row r="58" spans="1:1" x14ac:dyDescent="0.2">
      <c r="A58" s="2" t="str">
        <f t="shared" si="0"/>
        <v xml:space="preserve">  </v>
      </c>
    </row>
    <row r="59" spans="1:1" x14ac:dyDescent="0.2">
      <c r="A59" s="2" t="str">
        <f t="shared" si="0"/>
        <v xml:space="preserve">  </v>
      </c>
    </row>
    <row r="60" spans="1:1" x14ac:dyDescent="0.2">
      <c r="A60" s="2" t="str">
        <f t="shared" si="0"/>
        <v xml:space="preserve">  </v>
      </c>
    </row>
    <row r="61" spans="1:1" x14ac:dyDescent="0.2">
      <c r="A61" s="2" t="str">
        <f t="shared" si="0"/>
        <v xml:space="preserve">  </v>
      </c>
    </row>
    <row r="62" spans="1:1" x14ac:dyDescent="0.2">
      <c r="A62" s="2" t="str">
        <f t="shared" si="0"/>
        <v xml:space="preserve">  </v>
      </c>
    </row>
    <row r="63" spans="1:1" x14ac:dyDescent="0.2">
      <c r="A63" s="2" t="str">
        <f t="shared" si="0"/>
        <v xml:space="preserve">  </v>
      </c>
    </row>
    <row r="64" spans="1:1" x14ac:dyDescent="0.2">
      <c r="A64" s="2" t="str">
        <f t="shared" si="0"/>
        <v xml:space="preserve">  </v>
      </c>
    </row>
    <row r="65" spans="1:1" x14ac:dyDescent="0.2">
      <c r="A65" s="2" t="str">
        <f t="shared" si="0"/>
        <v xml:space="preserve">  </v>
      </c>
    </row>
    <row r="66" spans="1:1" x14ac:dyDescent="0.2">
      <c r="A66" s="2" t="str">
        <f t="shared" si="0"/>
        <v xml:space="preserve">  </v>
      </c>
    </row>
    <row r="67" spans="1:1" x14ac:dyDescent="0.2">
      <c r="A67" s="2" t="str">
        <f t="shared" si="0"/>
        <v xml:space="preserve">  </v>
      </c>
    </row>
    <row r="68" spans="1:1" x14ac:dyDescent="0.2">
      <c r="A68" s="2" t="str">
        <f t="shared" si="0"/>
        <v xml:space="preserve">  </v>
      </c>
    </row>
    <row r="69" spans="1:1" x14ac:dyDescent="0.2">
      <c r="A69" s="2" t="str">
        <f t="shared" si="0"/>
        <v xml:space="preserve">  </v>
      </c>
    </row>
    <row r="70" spans="1:1" x14ac:dyDescent="0.2">
      <c r="A70" s="2" t="str">
        <f t="shared" si="0"/>
        <v xml:space="preserve">  </v>
      </c>
    </row>
    <row r="71" spans="1:1" x14ac:dyDescent="0.2">
      <c r="A71" s="2" t="str">
        <f t="shared" si="0"/>
        <v xml:space="preserve">  </v>
      </c>
    </row>
    <row r="72" spans="1:1" x14ac:dyDescent="0.2">
      <c r="A72" s="2" t="str">
        <f t="shared" si="0"/>
        <v xml:space="preserve">  </v>
      </c>
    </row>
    <row r="73" spans="1:1" x14ac:dyDescent="0.2">
      <c r="A73" s="2" t="str">
        <f t="shared" si="0"/>
        <v xml:space="preserve">  </v>
      </c>
    </row>
    <row r="74" spans="1:1" x14ac:dyDescent="0.2">
      <c r="A74" s="2" t="str">
        <f t="shared" si="0"/>
        <v xml:space="preserve">  </v>
      </c>
    </row>
    <row r="75" spans="1:1" x14ac:dyDescent="0.2">
      <c r="A75" s="2" t="str">
        <f t="shared" si="0"/>
        <v xml:space="preserve">  </v>
      </c>
    </row>
    <row r="76" spans="1:1" x14ac:dyDescent="0.2">
      <c r="A76" s="2" t="str">
        <f t="shared" si="0"/>
        <v xml:space="preserve">  </v>
      </c>
    </row>
    <row r="77" spans="1:1" x14ac:dyDescent="0.2">
      <c r="A77" s="2" t="str">
        <f t="shared" si="0"/>
        <v xml:space="preserve">  </v>
      </c>
    </row>
    <row r="78" spans="1:1" x14ac:dyDescent="0.2">
      <c r="A78" s="2" t="str">
        <f t="shared" si="0"/>
        <v xml:space="preserve">  </v>
      </c>
    </row>
    <row r="79" spans="1:1" x14ac:dyDescent="0.2">
      <c r="A79" s="2" t="str">
        <f t="shared" si="0"/>
        <v xml:space="preserve">  </v>
      </c>
    </row>
    <row r="80" spans="1:1" x14ac:dyDescent="0.2">
      <c r="A80" s="2" t="str">
        <f t="shared" si="0"/>
        <v xml:space="preserve">  </v>
      </c>
    </row>
    <row r="81" spans="1:1" x14ac:dyDescent="0.2">
      <c r="A81" s="2" t="str">
        <f t="shared" si="0"/>
        <v xml:space="preserve">  </v>
      </c>
    </row>
    <row r="82" spans="1:1" x14ac:dyDescent="0.2">
      <c r="A82" s="2" t="str">
        <f t="shared" si="0"/>
        <v xml:space="preserve">  </v>
      </c>
    </row>
    <row r="83" spans="1:1" x14ac:dyDescent="0.2">
      <c r="A83" s="2" t="str">
        <f t="shared" si="0"/>
        <v xml:space="preserve">  </v>
      </c>
    </row>
    <row r="84" spans="1:1" x14ac:dyDescent="0.2">
      <c r="A84" s="2" t="str">
        <f t="shared" si="0"/>
        <v xml:space="preserve">  </v>
      </c>
    </row>
    <row r="85" spans="1:1" x14ac:dyDescent="0.2">
      <c r="A85" s="2" t="str">
        <f t="shared" si="0"/>
        <v xml:space="preserve">  </v>
      </c>
    </row>
    <row r="86" spans="1:1" x14ac:dyDescent="0.2">
      <c r="A86" s="2" t="str">
        <f t="shared" si="0"/>
        <v xml:space="preserve">  </v>
      </c>
    </row>
    <row r="87" spans="1:1" x14ac:dyDescent="0.2">
      <c r="A87" s="2" t="str">
        <f t="shared" si="0"/>
        <v xml:space="preserve">  </v>
      </c>
    </row>
    <row r="88" spans="1:1" x14ac:dyDescent="0.2">
      <c r="A88" s="2" t="str">
        <f t="shared" si="0"/>
        <v xml:space="preserve">  </v>
      </c>
    </row>
    <row r="89" spans="1:1" x14ac:dyDescent="0.2">
      <c r="A89" s="2" t="str">
        <f t="shared" si="0"/>
        <v xml:space="preserve">  </v>
      </c>
    </row>
    <row r="90" spans="1:1" x14ac:dyDescent="0.2">
      <c r="A90" s="2" t="str">
        <f t="shared" si="0"/>
        <v xml:space="preserve">  </v>
      </c>
    </row>
    <row r="91" spans="1:1" x14ac:dyDescent="0.2">
      <c r="A91" s="2" t="str">
        <f t="shared" si="0"/>
        <v xml:space="preserve">  </v>
      </c>
    </row>
    <row r="92" spans="1:1" x14ac:dyDescent="0.2">
      <c r="A92" s="2" t="str">
        <f t="shared" si="0"/>
        <v xml:space="preserve">  </v>
      </c>
    </row>
    <row r="93" spans="1:1" x14ac:dyDescent="0.2">
      <c r="A93" s="2" t="str">
        <f t="shared" si="0"/>
        <v xml:space="preserve">  </v>
      </c>
    </row>
    <row r="94" spans="1:1" x14ac:dyDescent="0.2">
      <c r="A94" s="2" t="str">
        <f t="shared" si="0"/>
        <v xml:space="preserve">  </v>
      </c>
    </row>
    <row r="95" spans="1:1" x14ac:dyDescent="0.2">
      <c r="A95" s="2" t="str">
        <f t="shared" si="0"/>
        <v xml:space="preserve">  </v>
      </c>
    </row>
    <row r="96" spans="1:1" x14ac:dyDescent="0.2">
      <c r="A96" s="2" t="str">
        <f t="shared" si="0"/>
        <v xml:space="preserve">  </v>
      </c>
    </row>
    <row r="97" spans="1:1" x14ac:dyDescent="0.2">
      <c r="A97" s="2" t="str">
        <f t="shared" si="0"/>
        <v xml:space="preserve">  </v>
      </c>
    </row>
    <row r="98" spans="1:1" x14ac:dyDescent="0.2">
      <c r="A98" s="2" t="str">
        <f t="shared" si="0"/>
        <v xml:space="preserve">  </v>
      </c>
    </row>
    <row r="99" spans="1:1" x14ac:dyDescent="0.2">
      <c r="A99" s="2" t="str">
        <f t="shared" si="0"/>
        <v xml:space="preserve">  </v>
      </c>
    </row>
    <row r="100" spans="1:1" x14ac:dyDescent="0.2">
      <c r="A100" s="2" t="str">
        <f t="shared" si="0"/>
        <v xml:space="preserve">  </v>
      </c>
    </row>
    <row r="101" spans="1:1" x14ac:dyDescent="0.2">
      <c r="A101" s="2" t="str">
        <f t="shared" si="0"/>
        <v xml:space="preserve">  </v>
      </c>
    </row>
    <row r="102" spans="1:1" x14ac:dyDescent="0.2">
      <c r="A102" s="2" t="str">
        <f t="shared" si="0"/>
        <v xml:space="preserve">  </v>
      </c>
    </row>
    <row r="103" spans="1:1" x14ac:dyDescent="0.2">
      <c r="A103" s="2" t="str">
        <f t="shared" si="0"/>
        <v xml:space="preserve">  </v>
      </c>
    </row>
    <row r="104" spans="1:1" x14ac:dyDescent="0.2">
      <c r="A104" s="2" t="str">
        <f t="shared" si="0"/>
        <v xml:space="preserve">  </v>
      </c>
    </row>
    <row r="105" spans="1:1" x14ac:dyDescent="0.2">
      <c r="A105" s="2" t="str">
        <f t="shared" si="0"/>
        <v xml:space="preserve">  </v>
      </c>
    </row>
    <row r="106" spans="1:1" x14ac:dyDescent="0.2">
      <c r="A106" s="2" t="str">
        <f t="shared" si="0"/>
        <v xml:space="preserve">  </v>
      </c>
    </row>
    <row r="107" spans="1:1" x14ac:dyDescent="0.2">
      <c r="A107" s="2" t="str">
        <f t="shared" si="0"/>
        <v xml:space="preserve">  </v>
      </c>
    </row>
    <row r="108" spans="1:1" x14ac:dyDescent="0.2">
      <c r="A108" s="2" t="str">
        <f t="shared" si="0"/>
        <v xml:space="preserve">  </v>
      </c>
    </row>
    <row r="109" spans="1:1" x14ac:dyDescent="0.2">
      <c r="A109" s="2" t="str">
        <f t="shared" si="0"/>
        <v xml:space="preserve">  </v>
      </c>
    </row>
    <row r="110" spans="1:1" x14ac:dyDescent="0.2">
      <c r="A110" s="2" t="str">
        <f t="shared" si="0"/>
        <v xml:space="preserve">  </v>
      </c>
    </row>
    <row r="111" spans="1:1" x14ac:dyDescent="0.2">
      <c r="A111" s="2" t="str">
        <f t="shared" si="0"/>
        <v xml:space="preserve">  </v>
      </c>
    </row>
    <row r="112" spans="1:1" x14ac:dyDescent="0.2">
      <c r="A112" s="2" t="str">
        <f t="shared" si="0"/>
        <v xml:space="preserve">  </v>
      </c>
    </row>
    <row r="113" spans="1:1" x14ac:dyDescent="0.2">
      <c r="A113" s="2" t="str">
        <f t="shared" si="0"/>
        <v xml:space="preserve">  </v>
      </c>
    </row>
    <row r="114" spans="1:1" x14ac:dyDescent="0.2">
      <c r="A114" s="2" t="str">
        <f t="shared" si="0"/>
        <v xml:space="preserve">  </v>
      </c>
    </row>
    <row r="115" spans="1:1" x14ac:dyDescent="0.2">
      <c r="A115" s="2" t="str">
        <f t="shared" si="0"/>
        <v xml:space="preserve">  </v>
      </c>
    </row>
    <row r="116" spans="1:1" x14ac:dyDescent="0.2">
      <c r="A116" s="2" t="str">
        <f t="shared" si="0"/>
        <v xml:space="preserve">  </v>
      </c>
    </row>
    <row r="117" spans="1:1" x14ac:dyDescent="0.2">
      <c r="A117" s="2" t="str">
        <f t="shared" si="0"/>
        <v xml:space="preserve">  </v>
      </c>
    </row>
    <row r="118" spans="1:1" x14ac:dyDescent="0.2">
      <c r="A118" s="2" t="str">
        <f t="shared" si="0"/>
        <v xml:space="preserve">  </v>
      </c>
    </row>
    <row r="119" spans="1:1" x14ac:dyDescent="0.2">
      <c r="A119" s="2" t="str">
        <f t="shared" si="0"/>
        <v xml:space="preserve">  </v>
      </c>
    </row>
    <row r="120" spans="1:1" x14ac:dyDescent="0.2">
      <c r="A120" s="2" t="str">
        <f t="shared" si="0"/>
        <v xml:space="preserve">  </v>
      </c>
    </row>
    <row r="121" spans="1:1" x14ac:dyDescent="0.2">
      <c r="A121" s="2" t="str">
        <f t="shared" si="0"/>
        <v xml:space="preserve">  </v>
      </c>
    </row>
    <row r="122" spans="1:1" x14ac:dyDescent="0.2">
      <c r="A122" s="2" t="str">
        <f t="shared" si="0"/>
        <v xml:space="preserve">  </v>
      </c>
    </row>
    <row r="123" spans="1:1" x14ac:dyDescent="0.2">
      <c r="A123" s="2" t="str">
        <f t="shared" si="0"/>
        <v xml:space="preserve">  </v>
      </c>
    </row>
    <row r="124" spans="1:1" x14ac:dyDescent="0.2">
      <c r="A124" s="2" t="str">
        <f t="shared" si="0"/>
        <v xml:space="preserve">  </v>
      </c>
    </row>
    <row r="125" spans="1:1" x14ac:dyDescent="0.2">
      <c r="A125" s="2" t="str">
        <f t="shared" si="0"/>
        <v xml:space="preserve">  </v>
      </c>
    </row>
    <row r="126" spans="1:1" x14ac:dyDescent="0.2">
      <c r="A126" s="2" t="str">
        <f t="shared" si="0"/>
        <v xml:space="preserve">  </v>
      </c>
    </row>
    <row r="127" spans="1:1" x14ac:dyDescent="0.2">
      <c r="A127" s="2" t="str">
        <f t="shared" si="0"/>
        <v xml:space="preserve">  </v>
      </c>
    </row>
    <row r="128" spans="1:1" x14ac:dyDescent="0.2">
      <c r="A128" s="2" t="str">
        <f t="shared" si="0"/>
        <v xml:space="preserve">  </v>
      </c>
    </row>
    <row r="129" spans="1:1" x14ac:dyDescent="0.2">
      <c r="A129" s="2" t="str">
        <f t="shared" si="0"/>
        <v xml:space="preserve">  </v>
      </c>
    </row>
    <row r="130" spans="1:1" x14ac:dyDescent="0.2">
      <c r="A130" s="2" t="str">
        <f t="shared" si="0"/>
        <v xml:space="preserve">  </v>
      </c>
    </row>
    <row r="131" spans="1:1" x14ac:dyDescent="0.2">
      <c r="A131" s="2" t="str">
        <f t="shared" si="0"/>
        <v xml:space="preserve">  </v>
      </c>
    </row>
    <row r="132" spans="1:1" x14ac:dyDescent="0.2">
      <c r="A132" s="2" t="str">
        <f t="shared" si="0"/>
        <v xml:space="preserve">  </v>
      </c>
    </row>
    <row r="133" spans="1:1" x14ac:dyDescent="0.2">
      <c r="A133" s="2" t="str">
        <f t="shared" si="0"/>
        <v xml:space="preserve">  </v>
      </c>
    </row>
    <row r="134" spans="1:1" x14ac:dyDescent="0.2">
      <c r="A134" s="2" t="str">
        <f t="shared" si="0"/>
        <v xml:space="preserve">  </v>
      </c>
    </row>
    <row r="135" spans="1:1" x14ac:dyDescent="0.2">
      <c r="A135" s="2" t="str">
        <f t="shared" si="0"/>
        <v xml:space="preserve">  </v>
      </c>
    </row>
    <row r="136" spans="1:1" x14ac:dyDescent="0.2">
      <c r="A136" s="2" t="str">
        <f t="shared" si="0"/>
        <v xml:space="preserve">  </v>
      </c>
    </row>
    <row r="137" spans="1:1" x14ac:dyDescent="0.2">
      <c r="A137" s="2" t="str">
        <f t="shared" si="0"/>
        <v xml:space="preserve">  </v>
      </c>
    </row>
    <row r="138" spans="1:1" x14ac:dyDescent="0.2">
      <c r="A138" s="2" t="str">
        <f t="shared" si="0"/>
        <v xml:space="preserve">  </v>
      </c>
    </row>
    <row r="139" spans="1:1" x14ac:dyDescent="0.2">
      <c r="A139" s="2" t="str">
        <f t="shared" si="0"/>
        <v xml:space="preserve">  </v>
      </c>
    </row>
    <row r="140" spans="1:1" x14ac:dyDescent="0.2">
      <c r="A140" s="2" t="str">
        <f t="shared" si="0"/>
        <v xml:space="preserve">  </v>
      </c>
    </row>
    <row r="141" spans="1:1" x14ac:dyDescent="0.2">
      <c r="A141" s="2" t="str">
        <f t="shared" si="0"/>
        <v xml:space="preserve">  </v>
      </c>
    </row>
    <row r="142" spans="1:1" x14ac:dyDescent="0.2">
      <c r="A142" s="2" t="str">
        <f t="shared" si="0"/>
        <v xml:space="preserve">  </v>
      </c>
    </row>
    <row r="143" spans="1:1" x14ac:dyDescent="0.2">
      <c r="A143" s="2" t="str">
        <f t="shared" si="0"/>
        <v xml:space="preserve">  </v>
      </c>
    </row>
    <row r="144" spans="1:1" x14ac:dyDescent="0.2">
      <c r="A144" s="2" t="str">
        <f t="shared" si="0"/>
        <v xml:space="preserve">  </v>
      </c>
    </row>
    <row r="145" spans="1:1" x14ac:dyDescent="0.2">
      <c r="A145" s="2" t="str">
        <f t="shared" si="0"/>
        <v xml:space="preserve">  </v>
      </c>
    </row>
    <row r="146" spans="1:1" x14ac:dyDescent="0.2">
      <c r="A146" s="2" t="str">
        <f t="shared" si="0"/>
        <v xml:space="preserve">  </v>
      </c>
    </row>
    <row r="147" spans="1:1" x14ac:dyDescent="0.2">
      <c r="A147" s="2" t="str">
        <f t="shared" si="0"/>
        <v xml:space="preserve">  </v>
      </c>
    </row>
    <row r="148" spans="1:1" x14ac:dyDescent="0.2">
      <c r="A148" s="2" t="str">
        <f t="shared" si="0"/>
        <v xml:space="preserve">  </v>
      </c>
    </row>
    <row r="149" spans="1:1" x14ac:dyDescent="0.2">
      <c r="A149" s="2" t="str">
        <f t="shared" si="0"/>
        <v xml:space="preserve">  </v>
      </c>
    </row>
    <row r="150" spans="1:1" x14ac:dyDescent="0.2">
      <c r="A150" s="2" t="str">
        <f t="shared" si="0"/>
        <v xml:space="preserve">  </v>
      </c>
    </row>
    <row r="151" spans="1:1" x14ac:dyDescent="0.2">
      <c r="A151" s="2" t="str">
        <f t="shared" si="0"/>
        <v xml:space="preserve">  </v>
      </c>
    </row>
    <row r="152" spans="1:1" x14ac:dyDescent="0.2">
      <c r="A152" s="2" t="str">
        <f t="shared" si="0"/>
        <v xml:space="preserve">  </v>
      </c>
    </row>
    <row r="153" spans="1:1" x14ac:dyDescent="0.2">
      <c r="A153" s="2" t="str">
        <f t="shared" si="0"/>
        <v xml:space="preserve">  </v>
      </c>
    </row>
    <row r="154" spans="1:1" x14ac:dyDescent="0.2">
      <c r="A154" s="2" t="str">
        <f t="shared" si="0"/>
        <v xml:space="preserve">  </v>
      </c>
    </row>
    <row r="155" spans="1:1" x14ac:dyDescent="0.2">
      <c r="A155" s="2" t="str">
        <f t="shared" si="0"/>
        <v xml:space="preserve">  </v>
      </c>
    </row>
    <row r="156" spans="1:1" x14ac:dyDescent="0.2">
      <c r="A156" s="2" t="str">
        <f t="shared" si="0"/>
        <v xml:space="preserve">  </v>
      </c>
    </row>
    <row r="157" spans="1:1" x14ac:dyDescent="0.2">
      <c r="A157" s="2" t="str">
        <f t="shared" si="0"/>
        <v xml:space="preserve">  </v>
      </c>
    </row>
    <row r="158" spans="1:1" x14ac:dyDescent="0.2">
      <c r="A158" s="2" t="str">
        <f t="shared" si="0"/>
        <v xml:space="preserve">  </v>
      </c>
    </row>
    <row r="159" spans="1:1" x14ac:dyDescent="0.2">
      <c r="A159" s="2" t="str">
        <f t="shared" si="0"/>
        <v xml:space="preserve">  </v>
      </c>
    </row>
    <row r="160" spans="1:1" x14ac:dyDescent="0.2">
      <c r="A160" s="2" t="str">
        <f t="shared" si="0"/>
        <v xml:space="preserve">  </v>
      </c>
    </row>
    <row r="161" spans="1:1" x14ac:dyDescent="0.2">
      <c r="A161" s="2" t="str">
        <f t="shared" si="0"/>
        <v xml:space="preserve">  </v>
      </c>
    </row>
    <row r="162" spans="1:1" x14ac:dyDescent="0.2">
      <c r="A162" s="2" t="str">
        <f t="shared" si="0"/>
        <v xml:space="preserve">  </v>
      </c>
    </row>
    <row r="163" spans="1:1" x14ac:dyDescent="0.2">
      <c r="A163" s="2" t="str">
        <f t="shared" si="0"/>
        <v xml:space="preserve">  </v>
      </c>
    </row>
    <row r="164" spans="1:1" x14ac:dyDescent="0.2">
      <c r="A164" s="2" t="str">
        <f t="shared" si="0"/>
        <v xml:space="preserve">  </v>
      </c>
    </row>
    <row r="165" spans="1:1" x14ac:dyDescent="0.2">
      <c r="A165" s="2" t="str">
        <f t="shared" si="0"/>
        <v xml:space="preserve">  </v>
      </c>
    </row>
    <row r="166" spans="1:1" x14ac:dyDescent="0.2">
      <c r="A166" s="2" t="str">
        <f t="shared" si="0"/>
        <v xml:space="preserve">  </v>
      </c>
    </row>
    <row r="167" spans="1:1" x14ac:dyDescent="0.2">
      <c r="A167" s="2" t="str">
        <f t="shared" si="0"/>
        <v xml:space="preserve">  </v>
      </c>
    </row>
    <row r="168" spans="1:1" x14ac:dyDescent="0.2">
      <c r="A168" s="2" t="str">
        <f t="shared" si="0"/>
        <v xml:space="preserve">  </v>
      </c>
    </row>
    <row r="169" spans="1:1" x14ac:dyDescent="0.2">
      <c r="A169" s="2" t="str">
        <f t="shared" si="0"/>
        <v xml:space="preserve">  </v>
      </c>
    </row>
    <row r="170" spans="1:1" x14ac:dyDescent="0.2">
      <c r="A170" s="2" t="str">
        <f t="shared" si="0"/>
        <v xml:space="preserve">  </v>
      </c>
    </row>
    <row r="171" spans="1:1" x14ac:dyDescent="0.2">
      <c r="A171" s="2" t="str">
        <f t="shared" si="0"/>
        <v xml:space="preserve">  </v>
      </c>
    </row>
    <row r="172" spans="1:1" x14ac:dyDescent="0.2">
      <c r="A172" s="2" t="str">
        <f t="shared" si="0"/>
        <v xml:space="preserve">  </v>
      </c>
    </row>
    <row r="173" spans="1:1" x14ac:dyDescent="0.2">
      <c r="A173" s="2" t="str">
        <f t="shared" si="0"/>
        <v xml:space="preserve">  </v>
      </c>
    </row>
    <row r="174" spans="1:1" x14ac:dyDescent="0.2">
      <c r="A174" s="2" t="str">
        <f t="shared" si="0"/>
        <v xml:space="preserve">  </v>
      </c>
    </row>
    <row r="175" spans="1:1" x14ac:dyDescent="0.2">
      <c r="A175" s="2" t="str">
        <f t="shared" si="0"/>
        <v xml:space="preserve">  </v>
      </c>
    </row>
    <row r="176" spans="1:1" x14ac:dyDescent="0.2">
      <c r="A176" s="2" t="str">
        <f t="shared" si="0"/>
        <v xml:space="preserve">  </v>
      </c>
    </row>
    <row r="177" spans="1:1" x14ac:dyDescent="0.2">
      <c r="A177" s="2" t="str">
        <f t="shared" si="0"/>
        <v xml:space="preserve">  </v>
      </c>
    </row>
    <row r="178" spans="1:1" x14ac:dyDescent="0.2">
      <c r="A178" s="2" t="str">
        <f t="shared" si="0"/>
        <v xml:space="preserve">  </v>
      </c>
    </row>
    <row r="179" spans="1:1" x14ac:dyDescent="0.2">
      <c r="A179" s="2" t="str">
        <f t="shared" si="0"/>
        <v xml:space="preserve">  </v>
      </c>
    </row>
    <row r="180" spans="1:1" x14ac:dyDescent="0.2">
      <c r="A180" s="2" t="str">
        <f t="shared" si="0"/>
        <v xml:space="preserve">  </v>
      </c>
    </row>
    <row r="181" spans="1:1" x14ac:dyDescent="0.2">
      <c r="A181" s="2" t="str">
        <f t="shared" si="0"/>
        <v xml:space="preserve">  </v>
      </c>
    </row>
    <row r="182" spans="1:1" x14ac:dyDescent="0.2">
      <c r="A182" s="2" t="str">
        <f t="shared" si="0"/>
        <v xml:space="preserve">  </v>
      </c>
    </row>
    <row r="183" spans="1:1" x14ac:dyDescent="0.2">
      <c r="A183" s="2" t="str">
        <f t="shared" si="0"/>
        <v xml:space="preserve">  </v>
      </c>
    </row>
    <row r="184" spans="1:1" x14ac:dyDescent="0.2">
      <c r="A184" s="2" t="str">
        <f t="shared" si="0"/>
        <v xml:space="preserve">  </v>
      </c>
    </row>
    <row r="185" spans="1:1" x14ac:dyDescent="0.2">
      <c r="A185" s="2" t="str">
        <f t="shared" si="0"/>
        <v xml:space="preserve">  </v>
      </c>
    </row>
    <row r="186" spans="1:1" x14ac:dyDescent="0.2">
      <c r="A186" s="2" t="str">
        <f t="shared" si="0"/>
        <v xml:space="preserve">  </v>
      </c>
    </row>
    <row r="187" spans="1:1" x14ac:dyDescent="0.2">
      <c r="A187" s="2" t="str">
        <f t="shared" si="0"/>
        <v xml:space="preserve">  </v>
      </c>
    </row>
    <row r="188" spans="1:1" x14ac:dyDescent="0.2">
      <c r="A188" s="2" t="str">
        <f t="shared" si="0"/>
        <v xml:space="preserve">  </v>
      </c>
    </row>
    <row r="189" spans="1:1" x14ac:dyDescent="0.2">
      <c r="A189" s="2" t="str">
        <f t="shared" si="0"/>
        <v xml:space="preserve">  </v>
      </c>
    </row>
    <row r="190" spans="1:1" x14ac:dyDescent="0.2">
      <c r="A190" s="2" t="str">
        <f t="shared" si="0"/>
        <v xml:space="preserve">  </v>
      </c>
    </row>
    <row r="191" spans="1:1" x14ac:dyDescent="0.2">
      <c r="A191" s="2" t="str">
        <f t="shared" si="0"/>
        <v xml:space="preserve">  </v>
      </c>
    </row>
    <row r="192" spans="1:1" x14ac:dyDescent="0.2">
      <c r="A192" s="2" t="str">
        <f t="shared" si="0"/>
        <v xml:space="preserve">  </v>
      </c>
    </row>
    <row r="193" spans="1:1" x14ac:dyDescent="0.2">
      <c r="A193" s="2" t="str">
        <f t="shared" si="0"/>
        <v xml:space="preserve">  </v>
      </c>
    </row>
    <row r="194" spans="1:1" x14ac:dyDescent="0.2">
      <c r="A194" s="2" t="str">
        <f t="shared" si="0"/>
        <v xml:space="preserve">  </v>
      </c>
    </row>
    <row r="195" spans="1:1" x14ac:dyDescent="0.2">
      <c r="A195" s="2" t="str">
        <f t="shared" si="0"/>
        <v xml:space="preserve">  </v>
      </c>
    </row>
    <row r="196" spans="1:1" x14ac:dyDescent="0.2">
      <c r="A196" s="2" t="str">
        <f t="shared" si="0"/>
        <v xml:space="preserve">  </v>
      </c>
    </row>
    <row r="197" spans="1:1" x14ac:dyDescent="0.2">
      <c r="A197" s="2" t="str">
        <f t="shared" si="0"/>
        <v xml:space="preserve">  </v>
      </c>
    </row>
    <row r="198" spans="1:1" x14ac:dyDescent="0.2">
      <c r="A198" s="2" t="str">
        <f t="shared" si="0"/>
        <v xml:space="preserve">  </v>
      </c>
    </row>
    <row r="199" spans="1:1" x14ac:dyDescent="0.2">
      <c r="A199" s="2" t="str">
        <f t="shared" si="0"/>
        <v xml:space="preserve">  </v>
      </c>
    </row>
    <row r="200" spans="1:1" x14ac:dyDescent="0.2">
      <c r="A200" s="2" t="str">
        <f t="shared" si="0"/>
        <v xml:space="preserve">  </v>
      </c>
    </row>
    <row r="201" spans="1:1" x14ac:dyDescent="0.2">
      <c r="A201" s="2" t="str">
        <f t="shared" si="0"/>
        <v xml:space="preserve">  </v>
      </c>
    </row>
    <row r="202" spans="1:1" x14ac:dyDescent="0.2">
      <c r="A202" s="2" t="str">
        <f t="shared" si="0"/>
        <v xml:space="preserve">  </v>
      </c>
    </row>
    <row r="203" spans="1:1" x14ac:dyDescent="0.2">
      <c r="A203" s="2" t="str">
        <f t="shared" si="0"/>
        <v xml:space="preserve">  </v>
      </c>
    </row>
    <row r="204" spans="1:1" x14ac:dyDescent="0.2">
      <c r="A204" s="2" t="str">
        <f t="shared" si="0"/>
        <v xml:space="preserve">  </v>
      </c>
    </row>
    <row r="205" spans="1:1" x14ac:dyDescent="0.2">
      <c r="A205" s="2" t="str">
        <f t="shared" si="0"/>
        <v xml:space="preserve">  </v>
      </c>
    </row>
    <row r="206" spans="1:1" x14ac:dyDescent="0.2">
      <c r="A206" s="2" t="str">
        <f t="shared" si="0"/>
        <v xml:space="preserve">  </v>
      </c>
    </row>
    <row r="207" spans="1:1" x14ac:dyDescent="0.2">
      <c r="A207" s="2" t="str">
        <f t="shared" si="0"/>
        <v xml:space="preserve">  </v>
      </c>
    </row>
    <row r="208" spans="1:1" x14ac:dyDescent="0.2">
      <c r="A208" s="2" t="str">
        <f t="shared" si="0"/>
        <v xml:space="preserve">  </v>
      </c>
    </row>
    <row r="209" spans="1:1" x14ac:dyDescent="0.2">
      <c r="A209" s="2" t="str">
        <f t="shared" si="0"/>
        <v xml:space="preserve">  </v>
      </c>
    </row>
    <row r="210" spans="1:1" x14ac:dyDescent="0.2">
      <c r="A210" s="2" t="str">
        <f t="shared" si="0"/>
        <v xml:space="preserve">  </v>
      </c>
    </row>
    <row r="211" spans="1:1" x14ac:dyDescent="0.2">
      <c r="A211" s="2" t="str">
        <f t="shared" si="0"/>
        <v xml:space="preserve">  </v>
      </c>
    </row>
    <row r="212" spans="1:1" x14ac:dyDescent="0.2">
      <c r="A212" s="2" t="str">
        <f t="shared" si="0"/>
        <v xml:space="preserve">  </v>
      </c>
    </row>
    <row r="213" spans="1:1" x14ac:dyDescent="0.2">
      <c r="A213" s="2" t="str">
        <f t="shared" si="0"/>
        <v xml:space="preserve">  </v>
      </c>
    </row>
    <row r="214" spans="1:1" x14ac:dyDescent="0.2">
      <c r="A214" s="2" t="str">
        <f t="shared" si="0"/>
        <v xml:space="preserve">  </v>
      </c>
    </row>
    <row r="215" spans="1:1" x14ac:dyDescent="0.2">
      <c r="A215" s="2" t="str">
        <f t="shared" si="0"/>
        <v xml:space="preserve">  </v>
      </c>
    </row>
    <row r="216" spans="1:1" x14ac:dyDescent="0.2">
      <c r="A216" s="2" t="str">
        <f t="shared" si="0"/>
        <v xml:space="preserve">  </v>
      </c>
    </row>
    <row r="217" spans="1:1" x14ac:dyDescent="0.2">
      <c r="A217" s="2" t="str">
        <f t="shared" si="0"/>
        <v xml:space="preserve">  </v>
      </c>
    </row>
    <row r="218" spans="1:1" x14ac:dyDescent="0.2">
      <c r="A218" s="2" t="str">
        <f t="shared" si="0"/>
        <v xml:space="preserve">  </v>
      </c>
    </row>
    <row r="219" spans="1:1" x14ac:dyDescent="0.2">
      <c r="A219" s="2" t="str">
        <f t="shared" si="0"/>
        <v xml:space="preserve">  </v>
      </c>
    </row>
    <row r="220" spans="1:1" x14ac:dyDescent="0.2">
      <c r="A220" s="2" t="str">
        <f t="shared" si="0"/>
        <v xml:space="preserve">  </v>
      </c>
    </row>
    <row r="221" spans="1:1" x14ac:dyDescent="0.2">
      <c r="A221" s="2" t="str">
        <f t="shared" si="0"/>
        <v xml:space="preserve">  </v>
      </c>
    </row>
    <row r="222" spans="1:1" x14ac:dyDescent="0.2">
      <c r="A222" s="2" t="str">
        <f t="shared" si="0"/>
        <v xml:space="preserve">  </v>
      </c>
    </row>
    <row r="223" spans="1:1" x14ac:dyDescent="0.2">
      <c r="A223" s="2" t="str">
        <f t="shared" si="0"/>
        <v xml:space="preserve">  </v>
      </c>
    </row>
    <row r="224" spans="1:1" x14ac:dyDescent="0.2">
      <c r="A224" s="2" t="str">
        <f t="shared" si="0"/>
        <v xml:space="preserve">  </v>
      </c>
    </row>
    <row r="225" spans="1:1" x14ac:dyDescent="0.2">
      <c r="A225" s="2" t="str">
        <f t="shared" si="0"/>
        <v xml:space="preserve">  </v>
      </c>
    </row>
    <row r="226" spans="1:1" x14ac:dyDescent="0.2">
      <c r="A226" s="2" t="str">
        <f t="shared" si="0"/>
        <v xml:space="preserve">  </v>
      </c>
    </row>
    <row r="227" spans="1:1" x14ac:dyDescent="0.2">
      <c r="A227" s="2" t="str">
        <f t="shared" si="0"/>
        <v xml:space="preserve">  </v>
      </c>
    </row>
    <row r="228" spans="1:1" x14ac:dyDescent="0.2">
      <c r="A228" s="2" t="str">
        <f t="shared" si="0"/>
        <v xml:space="preserve">  </v>
      </c>
    </row>
    <row r="229" spans="1:1" x14ac:dyDescent="0.2">
      <c r="A229" s="2" t="str">
        <f t="shared" si="0"/>
        <v xml:space="preserve">  </v>
      </c>
    </row>
    <row r="230" spans="1:1" x14ac:dyDescent="0.2">
      <c r="A230" s="2" t="str">
        <f t="shared" si="0"/>
        <v xml:space="preserve">  </v>
      </c>
    </row>
    <row r="231" spans="1:1" x14ac:dyDescent="0.2">
      <c r="A231" s="2" t="str">
        <f t="shared" si="0"/>
        <v xml:space="preserve">  </v>
      </c>
    </row>
    <row r="232" spans="1:1" x14ac:dyDescent="0.2">
      <c r="A232" s="2" t="str">
        <f t="shared" si="0"/>
        <v xml:space="preserve">  </v>
      </c>
    </row>
    <row r="233" spans="1:1" x14ac:dyDescent="0.2">
      <c r="A233" s="2" t="str">
        <f t="shared" si="0"/>
        <v xml:space="preserve">  </v>
      </c>
    </row>
    <row r="234" spans="1:1" x14ac:dyDescent="0.2">
      <c r="A234" s="2" t="str">
        <f t="shared" si="0"/>
        <v xml:space="preserve">  </v>
      </c>
    </row>
    <row r="235" spans="1:1" x14ac:dyDescent="0.2">
      <c r="A235" s="2" t="str">
        <f t="shared" si="0"/>
        <v xml:space="preserve">  </v>
      </c>
    </row>
    <row r="236" spans="1:1" x14ac:dyDescent="0.2">
      <c r="A236" s="2" t="str">
        <f t="shared" si="0"/>
        <v xml:space="preserve">  </v>
      </c>
    </row>
    <row r="237" spans="1:1" x14ac:dyDescent="0.2">
      <c r="A237" s="2" t="str">
        <f t="shared" si="0"/>
        <v xml:space="preserve">  </v>
      </c>
    </row>
    <row r="238" spans="1:1" x14ac:dyDescent="0.2">
      <c r="A238" s="2" t="str">
        <f t="shared" si="0"/>
        <v xml:space="preserve">  </v>
      </c>
    </row>
    <row r="239" spans="1:1" x14ac:dyDescent="0.2">
      <c r="A239" s="2" t="str">
        <f t="shared" si="0"/>
        <v xml:space="preserve">  </v>
      </c>
    </row>
    <row r="240" spans="1:1" x14ac:dyDescent="0.2">
      <c r="A240" s="2" t="str">
        <f t="shared" si="0"/>
        <v xml:space="preserve">  </v>
      </c>
    </row>
    <row r="241" spans="1:1" x14ac:dyDescent="0.2">
      <c r="A241" s="2" t="str">
        <f t="shared" si="0"/>
        <v xml:space="preserve">  </v>
      </c>
    </row>
    <row r="242" spans="1:1" x14ac:dyDescent="0.2">
      <c r="A242" s="2" t="str">
        <f t="shared" si="0"/>
        <v xml:space="preserve">  </v>
      </c>
    </row>
    <row r="243" spans="1:1" x14ac:dyDescent="0.2">
      <c r="A243" s="2" t="str">
        <f t="shared" si="0"/>
        <v xml:space="preserve">  </v>
      </c>
    </row>
    <row r="244" spans="1:1" x14ac:dyDescent="0.2">
      <c r="A244" s="2" t="str">
        <f t="shared" si="0"/>
        <v xml:space="preserve">  </v>
      </c>
    </row>
    <row r="245" spans="1:1" x14ac:dyDescent="0.2">
      <c r="A245" s="2" t="str">
        <f t="shared" si="0"/>
        <v xml:space="preserve">  </v>
      </c>
    </row>
    <row r="246" spans="1:1" x14ac:dyDescent="0.2">
      <c r="A246" s="2" t="str">
        <f t="shared" si="0"/>
        <v xml:space="preserve">  </v>
      </c>
    </row>
    <row r="247" spans="1:1" x14ac:dyDescent="0.2">
      <c r="A247" s="2" t="str">
        <f t="shared" si="0"/>
        <v xml:space="preserve">  </v>
      </c>
    </row>
    <row r="248" spans="1:1" x14ac:dyDescent="0.2">
      <c r="A248" s="2" t="str">
        <f t="shared" si="0"/>
        <v xml:space="preserve">  </v>
      </c>
    </row>
    <row r="249" spans="1:1" x14ac:dyDescent="0.2">
      <c r="A249" s="2" t="str">
        <f t="shared" si="0"/>
        <v xml:space="preserve">  </v>
      </c>
    </row>
    <row r="250" spans="1:1" x14ac:dyDescent="0.2">
      <c r="A250" s="2" t="str">
        <f t="shared" si="0"/>
        <v xml:space="preserve">  </v>
      </c>
    </row>
    <row r="251" spans="1:1" x14ac:dyDescent="0.2">
      <c r="A251" s="2" t="str">
        <f t="shared" si="0"/>
        <v xml:space="preserve">  </v>
      </c>
    </row>
    <row r="252" spans="1:1" x14ac:dyDescent="0.2">
      <c r="A252" s="2" t="str">
        <f t="shared" si="0"/>
        <v xml:space="preserve">  </v>
      </c>
    </row>
    <row r="253" spans="1:1" x14ac:dyDescent="0.2">
      <c r="A253" s="2" t="str">
        <f t="shared" si="0"/>
        <v xml:space="preserve">  </v>
      </c>
    </row>
    <row r="254" spans="1:1" x14ac:dyDescent="0.2">
      <c r="A254" s="2" t="str">
        <f t="shared" si="0"/>
        <v xml:space="preserve">  </v>
      </c>
    </row>
    <row r="255" spans="1:1" x14ac:dyDescent="0.2">
      <c r="A255" s="2" t="str">
        <f t="shared" si="0"/>
        <v xml:space="preserve">  </v>
      </c>
    </row>
    <row r="256" spans="1:1" x14ac:dyDescent="0.2">
      <c r="A256" s="2" t="str">
        <f t="shared" si="0"/>
        <v xml:space="preserve">  </v>
      </c>
    </row>
    <row r="257" spans="1:1" x14ac:dyDescent="0.2">
      <c r="A257" s="2" t="str">
        <f t="shared" si="0"/>
        <v xml:space="preserve">  </v>
      </c>
    </row>
    <row r="258" spans="1:1" x14ac:dyDescent="0.2">
      <c r="A258" s="2" t="str">
        <f t="shared" ref="A258:A512" si="1">B258 &amp; " " &amp; C258 &amp; " " &amp; D258</f>
        <v xml:space="preserve">  </v>
      </c>
    </row>
    <row r="259" spans="1:1" x14ac:dyDescent="0.2">
      <c r="A259" s="2" t="str">
        <f t="shared" si="1"/>
        <v xml:space="preserve">  </v>
      </c>
    </row>
    <row r="260" spans="1:1" x14ac:dyDescent="0.2">
      <c r="A260" s="2" t="str">
        <f t="shared" si="1"/>
        <v xml:space="preserve">  </v>
      </c>
    </row>
    <row r="261" spans="1:1" x14ac:dyDescent="0.2">
      <c r="A261" s="2" t="str">
        <f t="shared" si="1"/>
        <v xml:space="preserve">  </v>
      </c>
    </row>
    <row r="262" spans="1:1" x14ac:dyDescent="0.2">
      <c r="A262" s="2" t="str">
        <f t="shared" si="1"/>
        <v xml:space="preserve">  </v>
      </c>
    </row>
    <row r="263" spans="1:1" x14ac:dyDescent="0.2">
      <c r="A263" s="2" t="str">
        <f t="shared" si="1"/>
        <v xml:space="preserve">  </v>
      </c>
    </row>
    <row r="264" spans="1:1" x14ac:dyDescent="0.2">
      <c r="A264" s="2" t="str">
        <f t="shared" si="1"/>
        <v xml:space="preserve">  </v>
      </c>
    </row>
    <row r="265" spans="1:1" x14ac:dyDescent="0.2">
      <c r="A265" s="2" t="str">
        <f t="shared" si="1"/>
        <v xml:space="preserve">  </v>
      </c>
    </row>
    <row r="266" spans="1:1" x14ac:dyDescent="0.2">
      <c r="A266" s="2" t="str">
        <f t="shared" si="1"/>
        <v xml:space="preserve">  </v>
      </c>
    </row>
    <row r="267" spans="1:1" x14ac:dyDescent="0.2">
      <c r="A267" s="2" t="str">
        <f t="shared" si="1"/>
        <v xml:space="preserve">  </v>
      </c>
    </row>
    <row r="268" spans="1:1" x14ac:dyDescent="0.2">
      <c r="A268" s="2" t="str">
        <f t="shared" si="1"/>
        <v xml:space="preserve">  </v>
      </c>
    </row>
    <row r="269" spans="1:1" x14ac:dyDescent="0.2">
      <c r="A269" s="2" t="str">
        <f t="shared" si="1"/>
        <v xml:space="preserve">  </v>
      </c>
    </row>
    <row r="270" spans="1:1" x14ac:dyDescent="0.2">
      <c r="A270" s="2" t="str">
        <f t="shared" si="1"/>
        <v xml:space="preserve">  </v>
      </c>
    </row>
    <row r="271" spans="1:1" x14ac:dyDescent="0.2">
      <c r="A271" s="2" t="str">
        <f t="shared" si="1"/>
        <v xml:space="preserve">  </v>
      </c>
    </row>
    <row r="272" spans="1:1" x14ac:dyDescent="0.2">
      <c r="A272" s="2" t="str">
        <f t="shared" si="1"/>
        <v xml:space="preserve">  </v>
      </c>
    </row>
    <row r="273" spans="1:1" x14ac:dyDescent="0.2">
      <c r="A273" s="2" t="str">
        <f t="shared" si="1"/>
        <v xml:space="preserve">  </v>
      </c>
    </row>
    <row r="274" spans="1:1" x14ac:dyDescent="0.2">
      <c r="A274" s="2" t="str">
        <f t="shared" si="1"/>
        <v xml:space="preserve">  </v>
      </c>
    </row>
    <row r="275" spans="1:1" x14ac:dyDescent="0.2">
      <c r="A275" s="2" t="str">
        <f t="shared" si="1"/>
        <v xml:space="preserve">  </v>
      </c>
    </row>
    <row r="276" spans="1:1" x14ac:dyDescent="0.2">
      <c r="A276" s="2" t="str">
        <f t="shared" si="1"/>
        <v xml:space="preserve">  </v>
      </c>
    </row>
    <row r="277" spans="1:1" x14ac:dyDescent="0.2">
      <c r="A277" s="2" t="str">
        <f t="shared" si="1"/>
        <v xml:space="preserve">  </v>
      </c>
    </row>
    <row r="278" spans="1:1" x14ac:dyDescent="0.2">
      <c r="A278" s="2" t="str">
        <f t="shared" si="1"/>
        <v xml:space="preserve">  </v>
      </c>
    </row>
    <row r="279" spans="1:1" x14ac:dyDescent="0.2">
      <c r="A279" s="2" t="str">
        <f t="shared" si="1"/>
        <v xml:space="preserve">  </v>
      </c>
    </row>
    <row r="280" spans="1:1" x14ac:dyDescent="0.2">
      <c r="A280" s="2" t="str">
        <f t="shared" si="1"/>
        <v xml:space="preserve">  </v>
      </c>
    </row>
    <row r="281" spans="1:1" x14ac:dyDescent="0.2">
      <c r="A281" s="2" t="str">
        <f t="shared" si="1"/>
        <v xml:space="preserve">  </v>
      </c>
    </row>
    <row r="282" spans="1:1" x14ac:dyDescent="0.2">
      <c r="A282" s="2" t="str">
        <f t="shared" si="1"/>
        <v xml:space="preserve">  </v>
      </c>
    </row>
    <row r="283" spans="1:1" x14ac:dyDescent="0.2">
      <c r="A283" s="2" t="str">
        <f t="shared" si="1"/>
        <v xml:space="preserve">  </v>
      </c>
    </row>
    <row r="284" spans="1:1" x14ac:dyDescent="0.2">
      <c r="A284" s="2" t="str">
        <f t="shared" si="1"/>
        <v xml:space="preserve">  </v>
      </c>
    </row>
    <row r="285" spans="1:1" x14ac:dyDescent="0.2">
      <c r="A285" s="2" t="str">
        <f t="shared" si="1"/>
        <v xml:space="preserve">  </v>
      </c>
    </row>
    <row r="286" spans="1:1" x14ac:dyDescent="0.2">
      <c r="A286" s="2" t="str">
        <f t="shared" si="1"/>
        <v xml:space="preserve">  </v>
      </c>
    </row>
    <row r="287" spans="1:1" x14ac:dyDescent="0.2">
      <c r="A287" s="2" t="str">
        <f t="shared" si="1"/>
        <v xml:space="preserve">  </v>
      </c>
    </row>
    <row r="288" spans="1:1" x14ac:dyDescent="0.2">
      <c r="A288" s="2" t="str">
        <f t="shared" si="1"/>
        <v xml:space="preserve">  </v>
      </c>
    </row>
    <row r="289" spans="1:1" x14ac:dyDescent="0.2">
      <c r="A289" s="2" t="str">
        <f t="shared" si="1"/>
        <v xml:space="preserve">  </v>
      </c>
    </row>
    <row r="290" spans="1:1" x14ac:dyDescent="0.2">
      <c r="A290" s="2" t="str">
        <f t="shared" si="1"/>
        <v xml:space="preserve">  </v>
      </c>
    </row>
    <row r="291" spans="1:1" x14ac:dyDescent="0.2">
      <c r="A291" s="2" t="str">
        <f t="shared" si="1"/>
        <v xml:space="preserve">  </v>
      </c>
    </row>
    <row r="292" spans="1:1" x14ac:dyDescent="0.2">
      <c r="A292" s="2" t="str">
        <f t="shared" si="1"/>
        <v xml:space="preserve">  </v>
      </c>
    </row>
    <row r="293" spans="1:1" x14ac:dyDescent="0.2">
      <c r="A293" s="2" t="str">
        <f t="shared" si="1"/>
        <v xml:space="preserve">  </v>
      </c>
    </row>
    <row r="294" spans="1:1" x14ac:dyDescent="0.2">
      <c r="A294" s="2" t="str">
        <f t="shared" si="1"/>
        <v xml:space="preserve">  </v>
      </c>
    </row>
    <row r="295" spans="1:1" x14ac:dyDescent="0.2">
      <c r="A295" s="2" t="str">
        <f t="shared" si="1"/>
        <v xml:space="preserve">  </v>
      </c>
    </row>
    <row r="296" spans="1:1" x14ac:dyDescent="0.2">
      <c r="A296" s="2" t="str">
        <f t="shared" si="1"/>
        <v xml:space="preserve">  </v>
      </c>
    </row>
    <row r="297" spans="1:1" x14ac:dyDescent="0.2">
      <c r="A297" s="2" t="str">
        <f t="shared" si="1"/>
        <v xml:space="preserve">  </v>
      </c>
    </row>
    <row r="298" spans="1:1" x14ac:dyDescent="0.2">
      <c r="A298" s="2" t="str">
        <f t="shared" si="1"/>
        <v xml:space="preserve">  </v>
      </c>
    </row>
    <row r="299" spans="1:1" x14ac:dyDescent="0.2">
      <c r="A299" s="2" t="str">
        <f t="shared" si="1"/>
        <v xml:space="preserve">  </v>
      </c>
    </row>
    <row r="300" spans="1:1" x14ac:dyDescent="0.2">
      <c r="A300" s="2" t="str">
        <f t="shared" si="1"/>
        <v xml:space="preserve">  </v>
      </c>
    </row>
    <row r="301" spans="1:1" x14ac:dyDescent="0.2">
      <c r="A301" s="2" t="str">
        <f t="shared" si="1"/>
        <v xml:space="preserve">  </v>
      </c>
    </row>
    <row r="302" spans="1:1" x14ac:dyDescent="0.2">
      <c r="A302" s="2" t="str">
        <f t="shared" si="1"/>
        <v xml:space="preserve">  </v>
      </c>
    </row>
    <row r="303" spans="1:1" x14ac:dyDescent="0.2">
      <c r="A303" s="2" t="str">
        <f t="shared" si="1"/>
        <v xml:space="preserve">  </v>
      </c>
    </row>
    <row r="304" spans="1:1" x14ac:dyDescent="0.2">
      <c r="A304" s="2" t="str">
        <f t="shared" si="1"/>
        <v xml:space="preserve">  </v>
      </c>
    </row>
    <row r="305" spans="1:1" x14ac:dyDescent="0.2">
      <c r="A305" s="2" t="str">
        <f t="shared" si="1"/>
        <v xml:space="preserve">  </v>
      </c>
    </row>
    <row r="306" spans="1:1" x14ac:dyDescent="0.2">
      <c r="A306" s="2" t="str">
        <f t="shared" si="1"/>
        <v xml:space="preserve">  </v>
      </c>
    </row>
    <row r="307" spans="1:1" x14ac:dyDescent="0.2">
      <c r="A307" s="2" t="str">
        <f t="shared" si="1"/>
        <v xml:space="preserve">  </v>
      </c>
    </row>
    <row r="308" spans="1:1" x14ac:dyDescent="0.2">
      <c r="A308" s="2" t="str">
        <f t="shared" si="1"/>
        <v xml:space="preserve">  </v>
      </c>
    </row>
    <row r="309" spans="1:1" x14ac:dyDescent="0.2">
      <c r="A309" s="2" t="str">
        <f t="shared" si="1"/>
        <v xml:space="preserve">  </v>
      </c>
    </row>
    <row r="310" spans="1:1" x14ac:dyDescent="0.2">
      <c r="A310" s="2" t="str">
        <f t="shared" si="1"/>
        <v xml:space="preserve">  </v>
      </c>
    </row>
    <row r="311" spans="1:1" x14ac:dyDescent="0.2">
      <c r="A311" s="2" t="str">
        <f t="shared" si="1"/>
        <v xml:space="preserve">  </v>
      </c>
    </row>
    <row r="312" spans="1:1" x14ac:dyDescent="0.2">
      <c r="A312" s="2" t="str">
        <f t="shared" si="1"/>
        <v xml:space="preserve">  </v>
      </c>
    </row>
    <row r="313" spans="1:1" x14ac:dyDescent="0.2">
      <c r="A313" s="2" t="str">
        <f t="shared" si="1"/>
        <v xml:space="preserve">  </v>
      </c>
    </row>
    <row r="314" spans="1:1" x14ac:dyDescent="0.2">
      <c r="A314" s="2" t="str">
        <f t="shared" si="1"/>
        <v xml:space="preserve">  </v>
      </c>
    </row>
    <row r="315" spans="1:1" x14ac:dyDescent="0.2">
      <c r="A315" s="2" t="str">
        <f t="shared" si="1"/>
        <v xml:space="preserve">  </v>
      </c>
    </row>
    <row r="316" spans="1:1" x14ac:dyDescent="0.2">
      <c r="A316" s="2" t="str">
        <f t="shared" si="1"/>
        <v xml:space="preserve">  </v>
      </c>
    </row>
    <row r="317" spans="1:1" x14ac:dyDescent="0.2">
      <c r="A317" s="2" t="str">
        <f t="shared" si="1"/>
        <v xml:space="preserve">  </v>
      </c>
    </row>
    <row r="318" spans="1:1" x14ac:dyDescent="0.2">
      <c r="A318" s="2" t="str">
        <f t="shared" si="1"/>
        <v xml:space="preserve">  </v>
      </c>
    </row>
    <row r="319" spans="1:1" x14ac:dyDescent="0.2">
      <c r="A319" s="2" t="str">
        <f t="shared" si="1"/>
        <v xml:space="preserve">  </v>
      </c>
    </row>
    <row r="320" spans="1:1" x14ac:dyDescent="0.2">
      <c r="A320" s="2" t="str">
        <f t="shared" si="1"/>
        <v xml:space="preserve">  </v>
      </c>
    </row>
    <row r="321" spans="1:1" x14ac:dyDescent="0.2">
      <c r="A321" s="2" t="str">
        <f t="shared" si="1"/>
        <v xml:space="preserve">  </v>
      </c>
    </row>
    <row r="322" spans="1:1" x14ac:dyDescent="0.2">
      <c r="A322" s="2" t="str">
        <f t="shared" si="1"/>
        <v xml:space="preserve">  </v>
      </c>
    </row>
    <row r="323" spans="1:1" x14ac:dyDescent="0.2">
      <c r="A323" s="2" t="str">
        <f t="shared" si="1"/>
        <v xml:space="preserve">  </v>
      </c>
    </row>
    <row r="324" spans="1:1" x14ac:dyDescent="0.2">
      <c r="A324" s="2" t="str">
        <f t="shared" si="1"/>
        <v xml:space="preserve">  </v>
      </c>
    </row>
    <row r="325" spans="1:1" x14ac:dyDescent="0.2">
      <c r="A325" s="2" t="str">
        <f t="shared" si="1"/>
        <v xml:space="preserve">  </v>
      </c>
    </row>
    <row r="326" spans="1:1" x14ac:dyDescent="0.2">
      <c r="A326" s="2" t="str">
        <f t="shared" si="1"/>
        <v xml:space="preserve">  </v>
      </c>
    </row>
    <row r="327" spans="1:1" x14ac:dyDescent="0.2">
      <c r="A327" s="2" t="str">
        <f t="shared" si="1"/>
        <v xml:space="preserve">  </v>
      </c>
    </row>
    <row r="328" spans="1:1" x14ac:dyDescent="0.2">
      <c r="A328" s="2" t="str">
        <f t="shared" si="1"/>
        <v xml:space="preserve">  </v>
      </c>
    </row>
    <row r="329" spans="1:1" x14ac:dyDescent="0.2">
      <c r="A329" s="2" t="str">
        <f t="shared" si="1"/>
        <v xml:space="preserve">  </v>
      </c>
    </row>
    <row r="330" spans="1:1" x14ac:dyDescent="0.2">
      <c r="A330" s="2" t="str">
        <f t="shared" si="1"/>
        <v xml:space="preserve">  </v>
      </c>
    </row>
    <row r="331" spans="1:1" x14ac:dyDescent="0.2">
      <c r="A331" s="2" t="str">
        <f t="shared" si="1"/>
        <v xml:space="preserve">  </v>
      </c>
    </row>
    <row r="332" spans="1:1" x14ac:dyDescent="0.2">
      <c r="A332" s="2" t="str">
        <f t="shared" si="1"/>
        <v xml:space="preserve">  </v>
      </c>
    </row>
    <row r="333" spans="1:1" x14ac:dyDescent="0.2">
      <c r="A333" s="2" t="str">
        <f t="shared" si="1"/>
        <v xml:space="preserve">  </v>
      </c>
    </row>
    <row r="334" spans="1:1" x14ac:dyDescent="0.2">
      <c r="A334" s="2" t="str">
        <f t="shared" si="1"/>
        <v xml:space="preserve">  </v>
      </c>
    </row>
    <row r="335" spans="1:1" x14ac:dyDescent="0.2">
      <c r="A335" s="2" t="str">
        <f t="shared" si="1"/>
        <v xml:space="preserve">  </v>
      </c>
    </row>
    <row r="336" spans="1:1" x14ac:dyDescent="0.2">
      <c r="A336" s="2" t="str">
        <f t="shared" si="1"/>
        <v xml:space="preserve">  </v>
      </c>
    </row>
    <row r="337" spans="1:1" x14ac:dyDescent="0.2">
      <c r="A337" s="2" t="str">
        <f t="shared" si="1"/>
        <v xml:space="preserve">  </v>
      </c>
    </row>
    <row r="338" spans="1:1" x14ac:dyDescent="0.2">
      <c r="A338" s="2" t="str">
        <f t="shared" si="1"/>
        <v xml:space="preserve">  </v>
      </c>
    </row>
    <row r="339" spans="1:1" x14ac:dyDescent="0.2">
      <c r="A339" s="2" t="str">
        <f t="shared" si="1"/>
        <v xml:space="preserve">  </v>
      </c>
    </row>
    <row r="340" spans="1:1" x14ac:dyDescent="0.2">
      <c r="A340" s="2" t="str">
        <f t="shared" si="1"/>
        <v xml:space="preserve">  </v>
      </c>
    </row>
    <row r="341" spans="1:1" x14ac:dyDescent="0.2">
      <c r="A341" s="2" t="str">
        <f t="shared" si="1"/>
        <v xml:space="preserve">  </v>
      </c>
    </row>
    <row r="342" spans="1:1" x14ac:dyDescent="0.2">
      <c r="A342" s="2" t="str">
        <f t="shared" si="1"/>
        <v xml:space="preserve">  </v>
      </c>
    </row>
    <row r="343" spans="1:1" x14ac:dyDescent="0.2">
      <c r="A343" s="2" t="str">
        <f t="shared" si="1"/>
        <v xml:space="preserve">  </v>
      </c>
    </row>
    <row r="344" spans="1:1" x14ac:dyDescent="0.2">
      <c r="A344" s="2" t="str">
        <f t="shared" si="1"/>
        <v xml:space="preserve">  </v>
      </c>
    </row>
    <row r="345" spans="1:1" x14ac:dyDescent="0.2">
      <c r="A345" s="2" t="str">
        <f t="shared" si="1"/>
        <v xml:space="preserve">  </v>
      </c>
    </row>
    <row r="346" spans="1:1" x14ac:dyDescent="0.2">
      <c r="A346" s="2" t="str">
        <f t="shared" si="1"/>
        <v xml:space="preserve">  </v>
      </c>
    </row>
    <row r="347" spans="1:1" x14ac:dyDescent="0.2">
      <c r="A347" s="2" t="str">
        <f t="shared" si="1"/>
        <v xml:space="preserve">  </v>
      </c>
    </row>
    <row r="348" spans="1:1" x14ac:dyDescent="0.2">
      <c r="A348" s="2" t="str">
        <f t="shared" si="1"/>
        <v xml:space="preserve">  </v>
      </c>
    </row>
    <row r="349" spans="1:1" x14ac:dyDescent="0.2">
      <c r="A349" s="2" t="str">
        <f t="shared" si="1"/>
        <v xml:space="preserve">  </v>
      </c>
    </row>
    <row r="350" spans="1:1" x14ac:dyDescent="0.2">
      <c r="A350" s="2" t="str">
        <f t="shared" si="1"/>
        <v xml:space="preserve">  </v>
      </c>
    </row>
    <row r="351" spans="1:1" x14ac:dyDescent="0.2">
      <c r="A351" s="2" t="str">
        <f t="shared" si="1"/>
        <v xml:space="preserve">  </v>
      </c>
    </row>
    <row r="352" spans="1:1" x14ac:dyDescent="0.2">
      <c r="A352" s="2" t="str">
        <f t="shared" si="1"/>
        <v xml:space="preserve">  </v>
      </c>
    </row>
    <row r="353" spans="1:1" x14ac:dyDescent="0.2">
      <c r="A353" s="2" t="str">
        <f t="shared" si="1"/>
        <v xml:space="preserve">  </v>
      </c>
    </row>
    <row r="354" spans="1:1" x14ac:dyDescent="0.2">
      <c r="A354" s="2" t="str">
        <f t="shared" si="1"/>
        <v xml:space="preserve">  </v>
      </c>
    </row>
    <row r="355" spans="1:1" x14ac:dyDescent="0.2">
      <c r="A355" s="2" t="str">
        <f t="shared" si="1"/>
        <v xml:space="preserve">  </v>
      </c>
    </row>
    <row r="356" spans="1:1" x14ac:dyDescent="0.2">
      <c r="A356" s="2" t="str">
        <f t="shared" si="1"/>
        <v xml:space="preserve">  </v>
      </c>
    </row>
    <row r="357" spans="1:1" x14ac:dyDescent="0.2">
      <c r="A357" s="2" t="str">
        <f t="shared" si="1"/>
        <v xml:space="preserve">  </v>
      </c>
    </row>
    <row r="358" spans="1:1" x14ac:dyDescent="0.2">
      <c r="A358" s="2" t="str">
        <f t="shared" si="1"/>
        <v xml:space="preserve">  </v>
      </c>
    </row>
    <row r="359" spans="1:1" x14ac:dyDescent="0.2">
      <c r="A359" s="2" t="str">
        <f t="shared" si="1"/>
        <v xml:space="preserve">  </v>
      </c>
    </row>
    <row r="360" spans="1:1" x14ac:dyDescent="0.2">
      <c r="A360" s="2" t="str">
        <f t="shared" si="1"/>
        <v xml:space="preserve">  </v>
      </c>
    </row>
    <row r="361" spans="1:1" x14ac:dyDescent="0.2">
      <c r="A361" s="2" t="str">
        <f t="shared" si="1"/>
        <v xml:space="preserve">  </v>
      </c>
    </row>
    <row r="362" spans="1:1" x14ac:dyDescent="0.2">
      <c r="A362" s="2" t="str">
        <f t="shared" si="1"/>
        <v xml:space="preserve">  </v>
      </c>
    </row>
    <row r="363" spans="1:1" x14ac:dyDescent="0.2">
      <c r="A363" s="2" t="str">
        <f t="shared" si="1"/>
        <v xml:space="preserve">  </v>
      </c>
    </row>
    <row r="364" spans="1:1" x14ac:dyDescent="0.2">
      <c r="A364" s="2" t="str">
        <f t="shared" si="1"/>
        <v xml:space="preserve">  </v>
      </c>
    </row>
    <row r="365" spans="1:1" x14ac:dyDescent="0.2">
      <c r="A365" s="2" t="str">
        <f t="shared" si="1"/>
        <v xml:space="preserve">  </v>
      </c>
    </row>
    <row r="366" spans="1:1" x14ac:dyDescent="0.2">
      <c r="A366" s="2" t="str">
        <f t="shared" si="1"/>
        <v xml:space="preserve">  </v>
      </c>
    </row>
    <row r="367" spans="1:1" x14ac:dyDescent="0.2">
      <c r="A367" s="2" t="str">
        <f t="shared" si="1"/>
        <v xml:space="preserve">  </v>
      </c>
    </row>
    <row r="368" spans="1:1" x14ac:dyDescent="0.2">
      <c r="A368" s="2" t="str">
        <f t="shared" si="1"/>
        <v xml:space="preserve">  </v>
      </c>
    </row>
    <row r="369" spans="1:1" x14ac:dyDescent="0.2">
      <c r="A369" s="2" t="str">
        <f t="shared" si="1"/>
        <v xml:space="preserve">  </v>
      </c>
    </row>
    <row r="370" spans="1:1" x14ac:dyDescent="0.2">
      <c r="A370" s="2" t="str">
        <f t="shared" si="1"/>
        <v xml:space="preserve">  </v>
      </c>
    </row>
    <row r="371" spans="1:1" x14ac:dyDescent="0.2">
      <c r="A371" s="2" t="str">
        <f t="shared" si="1"/>
        <v xml:space="preserve">  </v>
      </c>
    </row>
    <row r="372" spans="1:1" x14ac:dyDescent="0.2">
      <c r="A372" s="2" t="str">
        <f t="shared" si="1"/>
        <v xml:space="preserve">  </v>
      </c>
    </row>
    <row r="373" spans="1:1" x14ac:dyDescent="0.2">
      <c r="A373" s="2" t="str">
        <f t="shared" si="1"/>
        <v xml:space="preserve">  </v>
      </c>
    </row>
    <row r="374" spans="1:1" x14ac:dyDescent="0.2">
      <c r="A374" s="2" t="str">
        <f t="shared" si="1"/>
        <v xml:space="preserve">  </v>
      </c>
    </row>
    <row r="375" spans="1:1" x14ac:dyDescent="0.2">
      <c r="A375" s="2" t="str">
        <f t="shared" si="1"/>
        <v xml:space="preserve">  </v>
      </c>
    </row>
    <row r="376" spans="1:1" x14ac:dyDescent="0.2">
      <c r="A376" s="2" t="str">
        <f t="shared" si="1"/>
        <v xml:space="preserve">  </v>
      </c>
    </row>
    <row r="377" spans="1:1" x14ac:dyDescent="0.2">
      <c r="A377" s="2" t="str">
        <f t="shared" si="1"/>
        <v xml:space="preserve">  </v>
      </c>
    </row>
    <row r="378" spans="1:1" x14ac:dyDescent="0.2">
      <c r="A378" s="2" t="str">
        <f t="shared" si="1"/>
        <v xml:space="preserve">  </v>
      </c>
    </row>
    <row r="379" spans="1:1" x14ac:dyDescent="0.2">
      <c r="A379" s="2" t="str">
        <f t="shared" si="1"/>
        <v xml:space="preserve">  </v>
      </c>
    </row>
    <row r="380" spans="1:1" x14ac:dyDescent="0.2">
      <c r="A380" s="2" t="str">
        <f t="shared" si="1"/>
        <v xml:space="preserve">  </v>
      </c>
    </row>
    <row r="381" spans="1:1" x14ac:dyDescent="0.2">
      <c r="A381" s="2" t="str">
        <f t="shared" si="1"/>
        <v xml:space="preserve">  </v>
      </c>
    </row>
    <row r="382" spans="1:1" x14ac:dyDescent="0.2">
      <c r="A382" s="2" t="str">
        <f t="shared" si="1"/>
        <v xml:space="preserve">  </v>
      </c>
    </row>
    <row r="383" spans="1:1" x14ac:dyDescent="0.2">
      <c r="A383" s="2" t="str">
        <f t="shared" si="1"/>
        <v xml:space="preserve">  </v>
      </c>
    </row>
    <row r="384" spans="1:1" x14ac:dyDescent="0.2">
      <c r="A384" s="2" t="str">
        <f t="shared" si="1"/>
        <v xml:space="preserve">  </v>
      </c>
    </row>
    <row r="385" spans="1:1" x14ac:dyDescent="0.2">
      <c r="A385" s="2" t="str">
        <f t="shared" si="1"/>
        <v xml:space="preserve">  </v>
      </c>
    </row>
    <row r="386" spans="1:1" x14ac:dyDescent="0.2">
      <c r="A386" s="2" t="str">
        <f t="shared" si="1"/>
        <v xml:space="preserve">  </v>
      </c>
    </row>
    <row r="387" spans="1:1" x14ac:dyDescent="0.2">
      <c r="A387" s="2" t="str">
        <f t="shared" si="1"/>
        <v xml:space="preserve">  </v>
      </c>
    </row>
    <row r="388" spans="1:1" x14ac:dyDescent="0.2">
      <c r="A388" s="2" t="str">
        <f t="shared" si="1"/>
        <v xml:space="preserve">  </v>
      </c>
    </row>
    <row r="389" spans="1:1" x14ac:dyDescent="0.2">
      <c r="A389" s="2" t="str">
        <f t="shared" si="1"/>
        <v xml:space="preserve">  </v>
      </c>
    </row>
    <row r="390" spans="1:1" x14ac:dyDescent="0.2">
      <c r="A390" s="2" t="str">
        <f t="shared" si="1"/>
        <v xml:space="preserve">  </v>
      </c>
    </row>
    <row r="391" spans="1:1" x14ac:dyDescent="0.2">
      <c r="A391" s="2" t="str">
        <f t="shared" si="1"/>
        <v xml:space="preserve">  </v>
      </c>
    </row>
    <row r="392" spans="1:1" x14ac:dyDescent="0.2">
      <c r="A392" s="2" t="str">
        <f t="shared" si="1"/>
        <v xml:space="preserve">  </v>
      </c>
    </row>
    <row r="393" spans="1:1" x14ac:dyDescent="0.2">
      <c r="A393" s="2" t="str">
        <f t="shared" si="1"/>
        <v xml:space="preserve">  </v>
      </c>
    </row>
    <row r="394" spans="1:1" x14ac:dyDescent="0.2">
      <c r="A394" s="2" t="str">
        <f t="shared" si="1"/>
        <v xml:space="preserve">  </v>
      </c>
    </row>
    <row r="395" spans="1:1" x14ac:dyDescent="0.2">
      <c r="A395" s="2" t="str">
        <f t="shared" si="1"/>
        <v xml:space="preserve">  </v>
      </c>
    </row>
    <row r="396" spans="1:1" x14ac:dyDescent="0.2">
      <c r="A396" s="2" t="str">
        <f t="shared" si="1"/>
        <v xml:space="preserve">  </v>
      </c>
    </row>
    <row r="397" spans="1:1" x14ac:dyDescent="0.2">
      <c r="A397" s="2" t="str">
        <f t="shared" si="1"/>
        <v xml:space="preserve">  </v>
      </c>
    </row>
    <row r="398" spans="1:1" x14ac:dyDescent="0.2">
      <c r="A398" s="2" t="str">
        <f t="shared" si="1"/>
        <v xml:space="preserve">  </v>
      </c>
    </row>
    <row r="399" spans="1:1" x14ac:dyDescent="0.2">
      <c r="A399" s="2" t="str">
        <f t="shared" si="1"/>
        <v xml:space="preserve">  </v>
      </c>
    </row>
    <row r="400" spans="1:1" x14ac:dyDescent="0.2">
      <c r="A400" s="2" t="str">
        <f t="shared" si="1"/>
        <v xml:space="preserve">  </v>
      </c>
    </row>
    <row r="401" spans="1:1" x14ac:dyDescent="0.2">
      <c r="A401" s="2" t="str">
        <f t="shared" si="1"/>
        <v xml:space="preserve">  </v>
      </c>
    </row>
    <row r="402" spans="1:1" x14ac:dyDescent="0.2">
      <c r="A402" s="2" t="str">
        <f t="shared" si="1"/>
        <v xml:space="preserve">  </v>
      </c>
    </row>
    <row r="403" spans="1:1" x14ac:dyDescent="0.2">
      <c r="A403" s="2" t="str">
        <f t="shared" si="1"/>
        <v xml:space="preserve">  </v>
      </c>
    </row>
    <row r="404" spans="1:1" x14ac:dyDescent="0.2">
      <c r="A404" s="2" t="str">
        <f t="shared" si="1"/>
        <v xml:space="preserve">  </v>
      </c>
    </row>
    <row r="405" spans="1:1" x14ac:dyDescent="0.2">
      <c r="A405" s="2" t="str">
        <f t="shared" si="1"/>
        <v xml:space="preserve">  </v>
      </c>
    </row>
    <row r="406" spans="1:1" x14ac:dyDescent="0.2">
      <c r="A406" s="2" t="str">
        <f t="shared" si="1"/>
        <v xml:space="preserve">  </v>
      </c>
    </row>
    <row r="407" spans="1:1" x14ac:dyDescent="0.2">
      <c r="A407" s="2" t="str">
        <f t="shared" si="1"/>
        <v xml:space="preserve">  </v>
      </c>
    </row>
    <row r="408" spans="1:1" x14ac:dyDescent="0.2">
      <c r="A408" s="2" t="str">
        <f t="shared" si="1"/>
        <v xml:space="preserve">  </v>
      </c>
    </row>
    <row r="409" spans="1:1" x14ac:dyDescent="0.2">
      <c r="A409" s="2" t="str">
        <f t="shared" si="1"/>
        <v xml:space="preserve">  </v>
      </c>
    </row>
    <row r="410" spans="1:1" x14ac:dyDescent="0.2">
      <c r="A410" s="2" t="str">
        <f t="shared" si="1"/>
        <v xml:space="preserve">  </v>
      </c>
    </row>
    <row r="411" spans="1:1" x14ac:dyDescent="0.2">
      <c r="A411" s="2" t="str">
        <f t="shared" si="1"/>
        <v xml:space="preserve">  </v>
      </c>
    </row>
    <row r="412" spans="1:1" x14ac:dyDescent="0.2">
      <c r="A412" s="2" t="str">
        <f t="shared" si="1"/>
        <v xml:space="preserve">  </v>
      </c>
    </row>
    <row r="413" spans="1:1" x14ac:dyDescent="0.2">
      <c r="A413" s="2" t="str">
        <f t="shared" si="1"/>
        <v xml:space="preserve">  </v>
      </c>
    </row>
    <row r="414" spans="1:1" x14ac:dyDescent="0.2">
      <c r="A414" s="2" t="str">
        <f t="shared" si="1"/>
        <v xml:space="preserve">  </v>
      </c>
    </row>
    <row r="415" spans="1:1" x14ac:dyDescent="0.2">
      <c r="A415" s="2" t="str">
        <f t="shared" si="1"/>
        <v xml:space="preserve">  </v>
      </c>
    </row>
    <row r="416" spans="1:1" x14ac:dyDescent="0.2">
      <c r="A416" s="2" t="str">
        <f t="shared" si="1"/>
        <v xml:space="preserve">  </v>
      </c>
    </row>
    <row r="417" spans="1:1" x14ac:dyDescent="0.2">
      <c r="A417" s="2" t="str">
        <f t="shared" si="1"/>
        <v xml:space="preserve">  </v>
      </c>
    </row>
    <row r="418" spans="1:1" x14ac:dyDescent="0.2">
      <c r="A418" s="2" t="str">
        <f t="shared" si="1"/>
        <v xml:space="preserve">  </v>
      </c>
    </row>
    <row r="419" spans="1:1" x14ac:dyDescent="0.2">
      <c r="A419" s="2" t="str">
        <f t="shared" si="1"/>
        <v xml:space="preserve">  </v>
      </c>
    </row>
    <row r="420" spans="1:1" x14ac:dyDescent="0.2">
      <c r="A420" s="2" t="str">
        <f t="shared" si="1"/>
        <v xml:space="preserve">  </v>
      </c>
    </row>
    <row r="421" spans="1:1" x14ac:dyDescent="0.2">
      <c r="A421" s="2" t="str">
        <f t="shared" si="1"/>
        <v xml:space="preserve">  </v>
      </c>
    </row>
    <row r="422" spans="1:1" x14ac:dyDescent="0.2">
      <c r="A422" s="2" t="str">
        <f t="shared" si="1"/>
        <v xml:space="preserve">  </v>
      </c>
    </row>
    <row r="423" spans="1:1" x14ac:dyDescent="0.2">
      <c r="A423" s="2" t="str">
        <f t="shared" si="1"/>
        <v xml:space="preserve">  </v>
      </c>
    </row>
    <row r="424" spans="1:1" x14ac:dyDescent="0.2">
      <c r="A424" s="2" t="str">
        <f t="shared" si="1"/>
        <v xml:space="preserve">  </v>
      </c>
    </row>
    <row r="425" spans="1:1" x14ac:dyDescent="0.2">
      <c r="A425" s="2" t="str">
        <f t="shared" si="1"/>
        <v xml:space="preserve">  </v>
      </c>
    </row>
    <row r="426" spans="1:1" x14ac:dyDescent="0.2">
      <c r="A426" s="2" t="str">
        <f t="shared" si="1"/>
        <v xml:space="preserve">  </v>
      </c>
    </row>
    <row r="427" spans="1:1" x14ac:dyDescent="0.2">
      <c r="A427" s="2" t="str">
        <f t="shared" si="1"/>
        <v xml:space="preserve">  </v>
      </c>
    </row>
    <row r="428" spans="1:1" x14ac:dyDescent="0.2">
      <c r="A428" s="2" t="str">
        <f t="shared" si="1"/>
        <v xml:space="preserve">  </v>
      </c>
    </row>
    <row r="429" spans="1:1" x14ac:dyDescent="0.2">
      <c r="A429" s="2" t="str">
        <f t="shared" si="1"/>
        <v xml:space="preserve">  </v>
      </c>
    </row>
    <row r="430" spans="1:1" x14ac:dyDescent="0.2">
      <c r="A430" s="2" t="str">
        <f t="shared" si="1"/>
        <v xml:space="preserve">  </v>
      </c>
    </row>
    <row r="431" spans="1:1" x14ac:dyDescent="0.2">
      <c r="A431" s="2" t="str">
        <f t="shared" si="1"/>
        <v xml:space="preserve">  </v>
      </c>
    </row>
    <row r="432" spans="1:1" x14ac:dyDescent="0.2">
      <c r="A432" s="2" t="str">
        <f t="shared" si="1"/>
        <v xml:space="preserve">  </v>
      </c>
    </row>
    <row r="433" spans="1:1" x14ac:dyDescent="0.2">
      <c r="A433" s="2" t="str">
        <f t="shared" si="1"/>
        <v xml:space="preserve">  </v>
      </c>
    </row>
    <row r="434" spans="1:1" x14ac:dyDescent="0.2">
      <c r="A434" s="2" t="str">
        <f t="shared" si="1"/>
        <v xml:space="preserve">  </v>
      </c>
    </row>
    <row r="435" spans="1:1" x14ac:dyDescent="0.2">
      <c r="A435" s="2" t="str">
        <f t="shared" si="1"/>
        <v xml:space="preserve">  </v>
      </c>
    </row>
    <row r="436" spans="1:1" x14ac:dyDescent="0.2">
      <c r="A436" s="2" t="str">
        <f t="shared" si="1"/>
        <v xml:space="preserve">  </v>
      </c>
    </row>
    <row r="437" spans="1:1" x14ac:dyDescent="0.2">
      <c r="A437" s="2" t="str">
        <f t="shared" si="1"/>
        <v xml:space="preserve">  </v>
      </c>
    </row>
    <row r="438" spans="1:1" x14ac:dyDescent="0.2">
      <c r="A438" s="2" t="str">
        <f t="shared" si="1"/>
        <v xml:space="preserve">  </v>
      </c>
    </row>
    <row r="439" spans="1:1" x14ac:dyDescent="0.2">
      <c r="A439" s="2" t="str">
        <f t="shared" si="1"/>
        <v xml:space="preserve">  </v>
      </c>
    </row>
    <row r="440" spans="1:1" x14ac:dyDescent="0.2">
      <c r="A440" s="2" t="str">
        <f t="shared" si="1"/>
        <v xml:space="preserve">  </v>
      </c>
    </row>
    <row r="441" spans="1:1" x14ac:dyDescent="0.2">
      <c r="A441" s="2" t="str">
        <f t="shared" si="1"/>
        <v xml:space="preserve">  </v>
      </c>
    </row>
    <row r="442" spans="1:1" x14ac:dyDescent="0.2">
      <c r="A442" s="2" t="str">
        <f t="shared" si="1"/>
        <v xml:space="preserve">  </v>
      </c>
    </row>
    <row r="443" spans="1:1" x14ac:dyDescent="0.2">
      <c r="A443" s="2" t="str">
        <f t="shared" si="1"/>
        <v xml:space="preserve">  </v>
      </c>
    </row>
    <row r="444" spans="1:1" x14ac:dyDescent="0.2">
      <c r="A444" s="2" t="str">
        <f t="shared" si="1"/>
        <v xml:space="preserve">  </v>
      </c>
    </row>
    <row r="445" spans="1:1" x14ac:dyDescent="0.2">
      <c r="A445" s="2" t="str">
        <f t="shared" si="1"/>
        <v xml:space="preserve">  </v>
      </c>
    </row>
    <row r="446" spans="1:1" x14ac:dyDescent="0.2">
      <c r="A446" s="2" t="str">
        <f t="shared" si="1"/>
        <v xml:space="preserve">  </v>
      </c>
    </row>
    <row r="447" spans="1:1" x14ac:dyDescent="0.2">
      <c r="A447" s="2" t="str">
        <f t="shared" si="1"/>
        <v xml:space="preserve">  </v>
      </c>
    </row>
    <row r="448" spans="1:1" x14ac:dyDescent="0.2">
      <c r="A448" s="2" t="str">
        <f t="shared" si="1"/>
        <v xml:space="preserve">  </v>
      </c>
    </row>
    <row r="449" spans="1:1" x14ac:dyDescent="0.2">
      <c r="A449" s="2" t="str">
        <f t="shared" si="1"/>
        <v xml:space="preserve">  </v>
      </c>
    </row>
    <row r="450" spans="1:1" x14ac:dyDescent="0.2">
      <c r="A450" s="2" t="str">
        <f t="shared" si="1"/>
        <v xml:space="preserve">  </v>
      </c>
    </row>
    <row r="451" spans="1:1" x14ac:dyDescent="0.2">
      <c r="A451" s="2" t="str">
        <f t="shared" si="1"/>
        <v xml:space="preserve">  </v>
      </c>
    </row>
    <row r="452" spans="1:1" x14ac:dyDescent="0.2">
      <c r="A452" s="2" t="str">
        <f t="shared" si="1"/>
        <v xml:space="preserve">  </v>
      </c>
    </row>
    <row r="453" spans="1:1" x14ac:dyDescent="0.2">
      <c r="A453" s="2" t="str">
        <f t="shared" si="1"/>
        <v xml:space="preserve">  </v>
      </c>
    </row>
    <row r="454" spans="1:1" x14ac:dyDescent="0.2">
      <c r="A454" s="2" t="str">
        <f t="shared" si="1"/>
        <v xml:space="preserve">  </v>
      </c>
    </row>
    <row r="455" spans="1:1" x14ac:dyDescent="0.2">
      <c r="A455" s="2" t="str">
        <f t="shared" si="1"/>
        <v xml:space="preserve">  </v>
      </c>
    </row>
    <row r="456" spans="1:1" x14ac:dyDescent="0.2">
      <c r="A456" s="2" t="str">
        <f t="shared" si="1"/>
        <v xml:space="preserve">  </v>
      </c>
    </row>
    <row r="457" spans="1:1" x14ac:dyDescent="0.2">
      <c r="A457" s="2" t="str">
        <f t="shared" si="1"/>
        <v xml:space="preserve">  </v>
      </c>
    </row>
    <row r="458" spans="1:1" x14ac:dyDescent="0.2">
      <c r="A458" s="2" t="str">
        <f t="shared" si="1"/>
        <v xml:space="preserve">  </v>
      </c>
    </row>
    <row r="459" spans="1:1" x14ac:dyDescent="0.2">
      <c r="A459" s="2" t="str">
        <f t="shared" si="1"/>
        <v xml:space="preserve">  </v>
      </c>
    </row>
    <row r="460" spans="1:1" x14ac:dyDescent="0.2">
      <c r="A460" s="2" t="str">
        <f t="shared" si="1"/>
        <v xml:space="preserve">  </v>
      </c>
    </row>
    <row r="461" spans="1:1" x14ac:dyDescent="0.2">
      <c r="A461" s="2" t="str">
        <f t="shared" si="1"/>
        <v xml:space="preserve">  </v>
      </c>
    </row>
    <row r="462" spans="1:1" x14ac:dyDescent="0.2">
      <c r="A462" s="2" t="str">
        <f t="shared" si="1"/>
        <v xml:space="preserve">  </v>
      </c>
    </row>
    <row r="463" spans="1:1" x14ac:dyDescent="0.2">
      <c r="A463" s="2" t="str">
        <f t="shared" si="1"/>
        <v xml:space="preserve">  </v>
      </c>
    </row>
    <row r="464" spans="1:1" x14ac:dyDescent="0.2">
      <c r="A464" s="2" t="str">
        <f t="shared" si="1"/>
        <v xml:space="preserve">  </v>
      </c>
    </row>
    <row r="465" spans="1:1" x14ac:dyDescent="0.2">
      <c r="A465" s="2" t="str">
        <f t="shared" si="1"/>
        <v xml:space="preserve">  </v>
      </c>
    </row>
    <row r="466" spans="1:1" x14ac:dyDescent="0.2">
      <c r="A466" s="2" t="str">
        <f t="shared" si="1"/>
        <v xml:space="preserve">  </v>
      </c>
    </row>
    <row r="467" spans="1:1" x14ac:dyDescent="0.2">
      <c r="A467" s="2" t="str">
        <f t="shared" si="1"/>
        <v xml:space="preserve">  </v>
      </c>
    </row>
    <row r="468" spans="1:1" x14ac:dyDescent="0.2">
      <c r="A468" s="2" t="str">
        <f t="shared" si="1"/>
        <v xml:space="preserve">  </v>
      </c>
    </row>
    <row r="469" spans="1:1" x14ac:dyDescent="0.2">
      <c r="A469" s="2" t="str">
        <f t="shared" si="1"/>
        <v xml:space="preserve">  </v>
      </c>
    </row>
    <row r="470" spans="1:1" x14ac:dyDescent="0.2">
      <c r="A470" s="2" t="str">
        <f t="shared" si="1"/>
        <v xml:space="preserve">  </v>
      </c>
    </row>
    <row r="471" spans="1:1" x14ac:dyDescent="0.2">
      <c r="A471" s="2" t="str">
        <f t="shared" si="1"/>
        <v xml:space="preserve">  </v>
      </c>
    </row>
    <row r="472" spans="1:1" x14ac:dyDescent="0.2">
      <c r="A472" s="2" t="str">
        <f t="shared" si="1"/>
        <v xml:space="preserve">  </v>
      </c>
    </row>
    <row r="473" spans="1:1" x14ac:dyDescent="0.2">
      <c r="A473" s="2" t="str">
        <f t="shared" si="1"/>
        <v xml:space="preserve">  </v>
      </c>
    </row>
    <row r="474" spans="1:1" x14ac:dyDescent="0.2">
      <c r="A474" s="2" t="str">
        <f t="shared" si="1"/>
        <v xml:space="preserve">  </v>
      </c>
    </row>
    <row r="475" spans="1:1" x14ac:dyDescent="0.2">
      <c r="A475" s="2" t="str">
        <f t="shared" si="1"/>
        <v xml:space="preserve">  </v>
      </c>
    </row>
    <row r="476" spans="1:1" x14ac:dyDescent="0.2">
      <c r="A476" s="2" t="str">
        <f t="shared" si="1"/>
        <v xml:space="preserve">  </v>
      </c>
    </row>
    <row r="477" spans="1:1" x14ac:dyDescent="0.2">
      <c r="A477" s="2" t="str">
        <f t="shared" si="1"/>
        <v xml:space="preserve">  </v>
      </c>
    </row>
    <row r="478" spans="1:1" x14ac:dyDescent="0.2">
      <c r="A478" s="2" t="str">
        <f t="shared" si="1"/>
        <v xml:space="preserve">  </v>
      </c>
    </row>
    <row r="479" spans="1:1" x14ac:dyDescent="0.2">
      <c r="A479" s="2" t="str">
        <f t="shared" si="1"/>
        <v xml:space="preserve">  </v>
      </c>
    </row>
    <row r="480" spans="1:1" x14ac:dyDescent="0.2">
      <c r="A480" s="2" t="str">
        <f t="shared" si="1"/>
        <v xml:space="preserve">  </v>
      </c>
    </row>
    <row r="481" spans="1:1" x14ac:dyDescent="0.2">
      <c r="A481" s="2" t="str">
        <f t="shared" si="1"/>
        <v xml:space="preserve">  </v>
      </c>
    </row>
    <row r="482" spans="1:1" x14ac:dyDescent="0.2">
      <c r="A482" s="2" t="str">
        <f t="shared" si="1"/>
        <v xml:space="preserve">  </v>
      </c>
    </row>
    <row r="483" spans="1:1" x14ac:dyDescent="0.2">
      <c r="A483" s="2" t="str">
        <f t="shared" si="1"/>
        <v xml:space="preserve">  </v>
      </c>
    </row>
    <row r="484" spans="1:1" x14ac:dyDescent="0.2">
      <c r="A484" s="2" t="str">
        <f t="shared" si="1"/>
        <v xml:space="preserve">  </v>
      </c>
    </row>
    <row r="485" spans="1:1" x14ac:dyDescent="0.2">
      <c r="A485" s="2" t="str">
        <f t="shared" si="1"/>
        <v xml:space="preserve">  </v>
      </c>
    </row>
    <row r="486" spans="1:1" x14ac:dyDescent="0.2">
      <c r="A486" s="2" t="str">
        <f t="shared" si="1"/>
        <v xml:space="preserve">  </v>
      </c>
    </row>
    <row r="487" spans="1:1" x14ac:dyDescent="0.2">
      <c r="A487" s="2" t="str">
        <f t="shared" si="1"/>
        <v xml:space="preserve">  </v>
      </c>
    </row>
    <row r="488" spans="1:1" x14ac:dyDescent="0.2">
      <c r="A488" s="2" t="str">
        <f t="shared" si="1"/>
        <v xml:space="preserve">  </v>
      </c>
    </row>
    <row r="489" spans="1:1" x14ac:dyDescent="0.2">
      <c r="A489" s="2" t="str">
        <f t="shared" si="1"/>
        <v xml:space="preserve">  </v>
      </c>
    </row>
    <row r="490" spans="1:1" x14ac:dyDescent="0.2">
      <c r="A490" s="2" t="str">
        <f t="shared" si="1"/>
        <v xml:space="preserve">  </v>
      </c>
    </row>
    <row r="491" spans="1:1" x14ac:dyDescent="0.2">
      <c r="A491" s="2" t="str">
        <f t="shared" si="1"/>
        <v xml:space="preserve">  </v>
      </c>
    </row>
    <row r="492" spans="1:1" x14ac:dyDescent="0.2">
      <c r="A492" s="2" t="str">
        <f t="shared" si="1"/>
        <v xml:space="preserve">  </v>
      </c>
    </row>
    <row r="493" spans="1:1" x14ac:dyDescent="0.2">
      <c r="A493" s="2" t="str">
        <f t="shared" si="1"/>
        <v xml:space="preserve">  </v>
      </c>
    </row>
    <row r="494" spans="1:1" x14ac:dyDescent="0.2">
      <c r="A494" s="2" t="str">
        <f t="shared" si="1"/>
        <v xml:space="preserve">  </v>
      </c>
    </row>
    <row r="495" spans="1:1" x14ac:dyDescent="0.2">
      <c r="A495" s="2" t="str">
        <f t="shared" si="1"/>
        <v xml:space="preserve">  </v>
      </c>
    </row>
    <row r="496" spans="1:1" x14ac:dyDescent="0.2">
      <c r="A496" s="2" t="str">
        <f t="shared" si="1"/>
        <v xml:space="preserve">  </v>
      </c>
    </row>
    <row r="497" spans="1:1" x14ac:dyDescent="0.2">
      <c r="A497" s="2" t="str">
        <f t="shared" si="1"/>
        <v xml:space="preserve">  </v>
      </c>
    </row>
    <row r="498" spans="1:1" x14ac:dyDescent="0.2">
      <c r="A498" s="2" t="str">
        <f t="shared" si="1"/>
        <v xml:space="preserve">  </v>
      </c>
    </row>
    <row r="499" spans="1:1" x14ac:dyDescent="0.2">
      <c r="A499" s="2" t="str">
        <f t="shared" si="1"/>
        <v xml:space="preserve">  </v>
      </c>
    </row>
    <row r="500" spans="1:1" x14ac:dyDescent="0.2">
      <c r="A500" s="2" t="str">
        <f t="shared" si="1"/>
        <v xml:space="preserve">  </v>
      </c>
    </row>
    <row r="501" spans="1:1" x14ac:dyDescent="0.2">
      <c r="A501" s="2" t="str">
        <f t="shared" si="1"/>
        <v xml:space="preserve">  </v>
      </c>
    </row>
    <row r="502" spans="1:1" x14ac:dyDescent="0.2">
      <c r="A502" s="2" t="str">
        <f t="shared" si="1"/>
        <v xml:space="preserve">  </v>
      </c>
    </row>
    <row r="503" spans="1:1" x14ac:dyDescent="0.2">
      <c r="A503" s="2" t="str">
        <f t="shared" si="1"/>
        <v xml:space="preserve">  </v>
      </c>
    </row>
    <row r="504" spans="1:1" x14ac:dyDescent="0.2">
      <c r="A504" s="2" t="str">
        <f t="shared" si="1"/>
        <v xml:space="preserve">  </v>
      </c>
    </row>
    <row r="505" spans="1:1" x14ac:dyDescent="0.2">
      <c r="A505" s="2" t="str">
        <f t="shared" si="1"/>
        <v xml:space="preserve">  </v>
      </c>
    </row>
    <row r="506" spans="1:1" x14ac:dyDescent="0.2">
      <c r="A506" s="2" t="str">
        <f t="shared" si="1"/>
        <v xml:space="preserve">  </v>
      </c>
    </row>
    <row r="507" spans="1:1" x14ac:dyDescent="0.2">
      <c r="A507" s="2" t="str">
        <f t="shared" si="1"/>
        <v xml:space="preserve">  </v>
      </c>
    </row>
    <row r="508" spans="1:1" x14ac:dyDescent="0.2">
      <c r="A508" s="2" t="str">
        <f t="shared" si="1"/>
        <v xml:space="preserve">  </v>
      </c>
    </row>
    <row r="509" spans="1:1" x14ac:dyDescent="0.2">
      <c r="A509" s="2" t="str">
        <f t="shared" si="1"/>
        <v xml:space="preserve">  </v>
      </c>
    </row>
    <row r="510" spans="1:1" x14ac:dyDescent="0.2">
      <c r="A510" s="2" t="str">
        <f t="shared" si="1"/>
        <v xml:space="preserve">  </v>
      </c>
    </row>
    <row r="511" spans="1:1" x14ac:dyDescent="0.2">
      <c r="A511" s="2" t="str">
        <f t="shared" si="1"/>
        <v xml:space="preserve">  </v>
      </c>
    </row>
    <row r="512" spans="1:1" x14ac:dyDescent="0.2">
      <c r="A512" s="2" t="str">
        <f t="shared" si="1"/>
        <v xml:space="preserve">  </v>
      </c>
    </row>
    <row r="513" spans="1:1" x14ac:dyDescent="0.2">
      <c r="A513" s="2" t="str">
        <f t="shared" ref="A513:A767" si="2">B513 &amp; " " &amp; C513 &amp; " " &amp; D513</f>
        <v xml:space="preserve">  </v>
      </c>
    </row>
    <row r="514" spans="1:1" x14ac:dyDescent="0.2">
      <c r="A514" s="2" t="str">
        <f t="shared" si="2"/>
        <v xml:space="preserve">  </v>
      </c>
    </row>
    <row r="515" spans="1:1" x14ac:dyDescent="0.2">
      <c r="A515" s="2" t="str">
        <f t="shared" si="2"/>
        <v xml:space="preserve">  </v>
      </c>
    </row>
    <row r="516" spans="1:1" x14ac:dyDescent="0.2">
      <c r="A516" s="2" t="str">
        <f t="shared" si="2"/>
        <v xml:space="preserve">  </v>
      </c>
    </row>
    <row r="517" spans="1:1" x14ac:dyDescent="0.2">
      <c r="A517" s="2" t="str">
        <f t="shared" si="2"/>
        <v xml:space="preserve">  </v>
      </c>
    </row>
    <row r="518" spans="1:1" x14ac:dyDescent="0.2">
      <c r="A518" s="2" t="str">
        <f t="shared" si="2"/>
        <v xml:space="preserve">  </v>
      </c>
    </row>
    <row r="519" spans="1:1" x14ac:dyDescent="0.2">
      <c r="A519" s="2" t="str">
        <f t="shared" si="2"/>
        <v xml:space="preserve">  </v>
      </c>
    </row>
    <row r="520" spans="1:1" x14ac:dyDescent="0.2">
      <c r="A520" s="2" t="str">
        <f t="shared" si="2"/>
        <v xml:space="preserve">  </v>
      </c>
    </row>
    <row r="521" spans="1:1" x14ac:dyDescent="0.2">
      <c r="A521" s="2" t="str">
        <f t="shared" si="2"/>
        <v xml:space="preserve">  </v>
      </c>
    </row>
    <row r="522" spans="1:1" x14ac:dyDescent="0.2">
      <c r="A522" s="2" t="str">
        <f t="shared" si="2"/>
        <v xml:space="preserve">  </v>
      </c>
    </row>
    <row r="523" spans="1:1" x14ac:dyDescent="0.2">
      <c r="A523" s="2" t="str">
        <f t="shared" si="2"/>
        <v xml:space="preserve">  </v>
      </c>
    </row>
    <row r="524" spans="1:1" x14ac:dyDescent="0.2">
      <c r="A524" s="2" t="str">
        <f t="shared" si="2"/>
        <v xml:space="preserve">  </v>
      </c>
    </row>
    <row r="525" spans="1:1" x14ac:dyDescent="0.2">
      <c r="A525" s="2" t="str">
        <f t="shared" si="2"/>
        <v xml:space="preserve">  </v>
      </c>
    </row>
    <row r="526" spans="1:1" x14ac:dyDescent="0.2">
      <c r="A526" s="2" t="str">
        <f t="shared" si="2"/>
        <v xml:space="preserve">  </v>
      </c>
    </row>
    <row r="527" spans="1:1" x14ac:dyDescent="0.2">
      <c r="A527" s="2" t="str">
        <f t="shared" si="2"/>
        <v xml:space="preserve">  </v>
      </c>
    </row>
    <row r="528" spans="1:1" x14ac:dyDescent="0.2">
      <c r="A528" s="2" t="str">
        <f t="shared" si="2"/>
        <v xml:space="preserve">  </v>
      </c>
    </row>
    <row r="529" spans="1:1" x14ac:dyDescent="0.2">
      <c r="A529" s="2" t="str">
        <f t="shared" si="2"/>
        <v xml:space="preserve">  </v>
      </c>
    </row>
    <row r="530" spans="1:1" x14ac:dyDescent="0.2">
      <c r="A530" s="2" t="str">
        <f t="shared" si="2"/>
        <v xml:space="preserve">  </v>
      </c>
    </row>
    <row r="531" spans="1:1" x14ac:dyDescent="0.2">
      <c r="A531" s="2" t="str">
        <f t="shared" si="2"/>
        <v xml:space="preserve">  </v>
      </c>
    </row>
    <row r="532" spans="1:1" x14ac:dyDescent="0.2">
      <c r="A532" s="2" t="str">
        <f t="shared" si="2"/>
        <v xml:space="preserve">  </v>
      </c>
    </row>
    <row r="533" spans="1:1" x14ac:dyDescent="0.2">
      <c r="A533" s="2" t="str">
        <f t="shared" si="2"/>
        <v xml:space="preserve">  </v>
      </c>
    </row>
    <row r="534" spans="1:1" x14ac:dyDescent="0.2">
      <c r="A534" s="2" t="str">
        <f t="shared" si="2"/>
        <v xml:space="preserve">  </v>
      </c>
    </row>
    <row r="535" spans="1:1" x14ac:dyDescent="0.2">
      <c r="A535" s="2" t="str">
        <f t="shared" si="2"/>
        <v xml:space="preserve">  </v>
      </c>
    </row>
    <row r="536" spans="1:1" x14ac:dyDescent="0.2">
      <c r="A536" s="2" t="str">
        <f t="shared" si="2"/>
        <v xml:space="preserve">  </v>
      </c>
    </row>
    <row r="537" spans="1:1" x14ac:dyDescent="0.2">
      <c r="A537" s="2" t="str">
        <f t="shared" si="2"/>
        <v xml:space="preserve">  </v>
      </c>
    </row>
    <row r="538" spans="1:1" x14ac:dyDescent="0.2">
      <c r="A538" s="2" t="str">
        <f t="shared" si="2"/>
        <v xml:space="preserve">  </v>
      </c>
    </row>
    <row r="539" spans="1:1" x14ac:dyDescent="0.2">
      <c r="A539" s="2" t="str">
        <f t="shared" si="2"/>
        <v xml:space="preserve">  </v>
      </c>
    </row>
    <row r="540" spans="1:1" x14ac:dyDescent="0.2">
      <c r="A540" s="2" t="str">
        <f t="shared" si="2"/>
        <v xml:space="preserve">  </v>
      </c>
    </row>
    <row r="541" spans="1:1" x14ac:dyDescent="0.2">
      <c r="A541" s="2" t="str">
        <f t="shared" si="2"/>
        <v xml:space="preserve">  </v>
      </c>
    </row>
    <row r="542" spans="1:1" x14ac:dyDescent="0.2">
      <c r="A542" s="2" t="str">
        <f t="shared" si="2"/>
        <v xml:space="preserve">  </v>
      </c>
    </row>
    <row r="543" spans="1:1" x14ac:dyDescent="0.2">
      <c r="A543" s="2" t="str">
        <f t="shared" si="2"/>
        <v xml:space="preserve">  </v>
      </c>
    </row>
    <row r="544" spans="1:1" x14ac:dyDescent="0.2">
      <c r="A544" s="2" t="str">
        <f t="shared" si="2"/>
        <v xml:space="preserve">  </v>
      </c>
    </row>
    <row r="545" spans="1:1" x14ac:dyDescent="0.2">
      <c r="A545" s="2" t="str">
        <f t="shared" si="2"/>
        <v xml:space="preserve">  </v>
      </c>
    </row>
    <row r="546" spans="1:1" x14ac:dyDescent="0.2">
      <c r="A546" s="2" t="str">
        <f t="shared" si="2"/>
        <v xml:space="preserve">  </v>
      </c>
    </row>
    <row r="547" spans="1:1" x14ac:dyDescent="0.2">
      <c r="A547" s="2" t="str">
        <f t="shared" si="2"/>
        <v xml:space="preserve">  </v>
      </c>
    </row>
    <row r="548" spans="1:1" x14ac:dyDescent="0.2">
      <c r="A548" s="2" t="str">
        <f t="shared" si="2"/>
        <v xml:space="preserve">  </v>
      </c>
    </row>
    <row r="549" spans="1:1" x14ac:dyDescent="0.2">
      <c r="A549" s="2" t="str">
        <f t="shared" si="2"/>
        <v xml:space="preserve">  </v>
      </c>
    </row>
    <row r="550" spans="1:1" x14ac:dyDescent="0.2">
      <c r="A550" s="2" t="str">
        <f t="shared" si="2"/>
        <v xml:space="preserve">  </v>
      </c>
    </row>
    <row r="551" spans="1:1" x14ac:dyDescent="0.2">
      <c r="A551" s="2" t="str">
        <f t="shared" si="2"/>
        <v xml:space="preserve">  </v>
      </c>
    </row>
    <row r="552" spans="1:1" x14ac:dyDescent="0.2">
      <c r="A552" s="2" t="str">
        <f t="shared" si="2"/>
        <v xml:space="preserve">  </v>
      </c>
    </row>
    <row r="553" spans="1:1" x14ac:dyDescent="0.2">
      <c r="A553" s="2" t="str">
        <f t="shared" si="2"/>
        <v xml:space="preserve">  </v>
      </c>
    </row>
    <row r="554" spans="1:1" x14ac:dyDescent="0.2">
      <c r="A554" s="2" t="str">
        <f t="shared" si="2"/>
        <v xml:space="preserve">  </v>
      </c>
    </row>
    <row r="555" spans="1:1" x14ac:dyDescent="0.2">
      <c r="A555" s="2" t="str">
        <f t="shared" si="2"/>
        <v xml:space="preserve">  </v>
      </c>
    </row>
    <row r="556" spans="1:1" x14ac:dyDescent="0.2">
      <c r="A556" s="2" t="str">
        <f t="shared" si="2"/>
        <v xml:space="preserve">  </v>
      </c>
    </row>
    <row r="557" spans="1:1" x14ac:dyDescent="0.2">
      <c r="A557" s="2" t="str">
        <f t="shared" si="2"/>
        <v xml:space="preserve">  </v>
      </c>
    </row>
    <row r="558" spans="1:1" x14ac:dyDescent="0.2">
      <c r="A558" s="2" t="str">
        <f t="shared" si="2"/>
        <v xml:space="preserve">  </v>
      </c>
    </row>
    <row r="559" spans="1:1" x14ac:dyDescent="0.2">
      <c r="A559" s="2" t="str">
        <f t="shared" si="2"/>
        <v xml:space="preserve">  </v>
      </c>
    </row>
    <row r="560" spans="1:1" x14ac:dyDescent="0.2">
      <c r="A560" s="2" t="str">
        <f t="shared" si="2"/>
        <v xml:space="preserve">  </v>
      </c>
    </row>
    <row r="561" spans="1:1" x14ac:dyDescent="0.2">
      <c r="A561" s="2" t="str">
        <f t="shared" si="2"/>
        <v xml:space="preserve">  </v>
      </c>
    </row>
    <row r="562" spans="1:1" x14ac:dyDescent="0.2">
      <c r="A562" s="2" t="str">
        <f t="shared" si="2"/>
        <v xml:space="preserve">  </v>
      </c>
    </row>
    <row r="563" spans="1:1" x14ac:dyDescent="0.2">
      <c r="A563" s="2" t="str">
        <f t="shared" si="2"/>
        <v xml:space="preserve">  </v>
      </c>
    </row>
    <row r="564" spans="1:1" x14ac:dyDescent="0.2">
      <c r="A564" s="2" t="str">
        <f t="shared" si="2"/>
        <v xml:space="preserve">  </v>
      </c>
    </row>
    <row r="565" spans="1:1" x14ac:dyDescent="0.2">
      <c r="A565" s="2" t="str">
        <f t="shared" si="2"/>
        <v xml:space="preserve">  </v>
      </c>
    </row>
    <row r="566" spans="1:1" x14ac:dyDescent="0.2">
      <c r="A566" s="2" t="str">
        <f t="shared" si="2"/>
        <v xml:space="preserve">  </v>
      </c>
    </row>
    <row r="567" spans="1:1" x14ac:dyDescent="0.2">
      <c r="A567" s="2" t="str">
        <f t="shared" si="2"/>
        <v xml:space="preserve">  </v>
      </c>
    </row>
    <row r="568" spans="1:1" x14ac:dyDescent="0.2">
      <c r="A568" s="2" t="str">
        <f t="shared" si="2"/>
        <v xml:space="preserve">  </v>
      </c>
    </row>
    <row r="569" spans="1:1" x14ac:dyDescent="0.2">
      <c r="A569" s="2" t="str">
        <f t="shared" si="2"/>
        <v xml:space="preserve">  </v>
      </c>
    </row>
    <row r="570" spans="1:1" x14ac:dyDescent="0.2">
      <c r="A570" s="2" t="str">
        <f t="shared" si="2"/>
        <v xml:space="preserve">  </v>
      </c>
    </row>
    <row r="571" spans="1:1" x14ac:dyDescent="0.2">
      <c r="A571" s="2" t="str">
        <f t="shared" si="2"/>
        <v xml:space="preserve">  </v>
      </c>
    </row>
    <row r="572" spans="1:1" x14ac:dyDescent="0.2">
      <c r="A572" s="2" t="str">
        <f t="shared" si="2"/>
        <v xml:space="preserve">  </v>
      </c>
    </row>
    <row r="573" spans="1:1" x14ac:dyDescent="0.2">
      <c r="A573" s="2" t="str">
        <f t="shared" si="2"/>
        <v xml:space="preserve">  </v>
      </c>
    </row>
    <row r="574" spans="1:1" x14ac:dyDescent="0.2">
      <c r="A574" s="2" t="str">
        <f t="shared" si="2"/>
        <v xml:space="preserve">  </v>
      </c>
    </row>
    <row r="575" spans="1:1" x14ac:dyDescent="0.2">
      <c r="A575" s="2" t="str">
        <f t="shared" si="2"/>
        <v xml:space="preserve">  </v>
      </c>
    </row>
    <row r="576" spans="1:1" x14ac:dyDescent="0.2">
      <c r="A576" s="2" t="str">
        <f t="shared" si="2"/>
        <v xml:space="preserve">  </v>
      </c>
    </row>
    <row r="577" spans="1:1" x14ac:dyDescent="0.2">
      <c r="A577" s="2" t="str">
        <f t="shared" si="2"/>
        <v xml:space="preserve">  </v>
      </c>
    </row>
    <row r="578" spans="1:1" x14ac:dyDescent="0.2">
      <c r="A578" s="2" t="str">
        <f t="shared" si="2"/>
        <v xml:space="preserve">  </v>
      </c>
    </row>
    <row r="579" spans="1:1" x14ac:dyDescent="0.2">
      <c r="A579" s="2" t="str">
        <f t="shared" si="2"/>
        <v xml:space="preserve">  </v>
      </c>
    </row>
    <row r="580" spans="1:1" x14ac:dyDescent="0.2">
      <c r="A580" s="2" t="str">
        <f t="shared" si="2"/>
        <v xml:space="preserve">  </v>
      </c>
    </row>
    <row r="581" spans="1:1" x14ac:dyDescent="0.2">
      <c r="A581" s="2" t="str">
        <f t="shared" si="2"/>
        <v xml:space="preserve">  </v>
      </c>
    </row>
    <row r="582" spans="1:1" x14ac:dyDescent="0.2">
      <c r="A582" s="2" t="str">
        <f t="shared" si="2"/>
        <v xml:space="preserve">  </v>
      </c>
    </row>
    <row r="583" spans="1:1" x14ac:dyDescent="0.2">
      <c r="A583" s="2" t="str">
        <f t="shared" si="2"/>
        <v xml:space="preserve">  </v>
      </c>
    </row>
    <row r="584" spans="1:1" x14ac:dyDescent="0.2">
      <c r="A584" s="2" t="str">
        <f t="shared" si="2"/>
        <v xml:space="preserve">  </v>
      </c>
    </row>
    <row r="585" spans="1:1" x14ac:dyDescent="0.2">
      <c r="A585" s="2" t="str">
        <f t="shared" si="2"/>
        <v xml:space="preserve">  </v>
      </c>
    </row>
    <row r="586" spans="1:1" x14ac:dyDescent="0.2">
      <c r="A586" s="2" t="str">
        <f t="shared" si="2"/>
        <v xml:space="preserve">  </v>
      </c>
    </row>
    <row r="587" spans="1:1" x14ac:dyDescent="0.2">
      <c r="A587" s="2" t="str">
        <f t="shared" si="2"/>
        <v xml:space="preserve">  </v>
      </c>
    </row>
    <row r="588" spans="1:1" x14ac:dyDescent="0.2">
      <c r="A588" s="2" t="str">
        <f t="shared" si="2"/>
        <v xml:space="preserve">  </v>
      </c>
    </row>
    <row r="589" spans="1:1" x14ac:dyDescent="0.2">
      <c r="A589" s="2" t="str">
        <f t="shared" si="2"/>
        <v xml:space="preserve">  </v>
      </c>
    </row>
    <row r="590" spans="1:1" x14ac:dyDescent="0.2">
      <c r="A590" s="2" t="str">
        <f t="shared" si="2"/>
        <v xml:space="preserve">  </v>
      </c>
    </row>
    <row r="591" spans="1:1" x14ac:dyDescent="0.2">
      <c r="A591" s="2" t="str">
        <f t="shared" si="2"/>
        <v xml:space="preserve">  </v>
      </c>
    </row>
    <row r="592" spans="1:1" x14ac:dyDescent="0.2">
      <c r="A592" s="2" t="str">
        <f t="shared" si="2"/>
        <v xml:space="preserve">  </v>
      </c>
    </row>
    <row r="593" spans="1:1" x14ac:dyDescent="0.2">
      <c r="A593" s="2" t="str">
        <f t="shared" si="2"/>
        <v xml:space="preserve">  </v>
      </c>
    </row>
    <row r="594" spans="1:1" x14ac:dyDescent="0.2">
      <c r="A594" s="2" t="str">
        <f t="shared" si="2"/>
        <v xml:space="preserve">  </v>
      </c>
    </row>
    <row r="595" spans="1:1" x14ac:dyDescent="0.2">
      <c r="A595" s="2" t="str">
        <f t="shared" si="2"/>
        <v xml:space="preserve">  </v>
      </c>
    </row>
    <row r="596" spans="1:1" x14ac:dyDescent="0.2">
      <c r="A596" s="2" t="str">
        <f t="shared" si="2"/>
        <v xml:space="preserve">  </v>
      </c>
    </row>
    <row r="597" spans="1:1" x14ac:dyDescent="0.2">
      <c r="A597" s="2" t="str">
        <f t="shared" si="2"/>
        <v xml:space="preserve">  </v>
      </c>
    </row>
    <row r="598" spans="1:1" x14ac:dyDescent="0.2">
      <c r="A598" s="2" t="str">
        <f t="shared" si="2"/>
        <v xml:space="preserve">  </v>
      </c>
    </row>
    <row r="599" spans="1:1" x14ac:dyDescent="0.2">
      <c r="A599" s="2" t="str">
        <f t="shared" si="2"/>
        <v xml:space="preserve">  </v>
      </c>
    </row>
    <row r="600" spans="1:1" x14ac:dyDescent="0.2">
      <c r="A600" s="2" t="str">
        <f t="shared" si="2"/>
        <v xml:space="preserve">  </v>
      </c>
    </row>
    <row r="601" spans="1:1" x14ac:dyDescent="0.2">
      <c r="A601" s="2" t="str">
        <f t="shared" si="2"/>
        <v xml:space="preserve">  </v>
      </c>
    </row>
    <row r="602" spans="1:1" x14ac:dyDescent="0.2">
      <c r="A602" s="2" t="str">
        <f t="shared" si="2"/>
        <v xml:space="preserve">  </v>
      </c>
    </row>
    <row r="603" spans="1:1" x14ac:dyDescent="0.2">
      <c r="A603" s="2" t="str">
        <f t="shared" si="2"/>
        <v xml:space="preserve">  </v>
      </c>
    </row>
    <row r="604" spans="1:1" x14ac:dyDescent="0.2">
      <c r="A604" s="2" t="str">
        <f t="shared" si="2"/>
        <v xml:space="preserve">  </v>
      </c>
    </row>
    <row r="605" spans="1:1" x14ac:dyDescent="0.2">
      <c r="A605" s="2" t="str">
        <f t="shared" si="2"/>
        <v xml:space="preserve">  </v>
      </c>
    </row>
    <row r="606" spans="1:1" x14ac:dyDescent="0.2">
      <c r="A606" s="2" t="str">
        <f t="shared" si="2"/>
        <v xml:space="preserve">  </v>
      </c>
    </row>
    <row r="607" spans="1:1" x14ac:dyDescent="0.2">
      <c r="A607" s="2" t="str">
        <f t="shared" si="2"/>
        <v xml:space="preserve">  </v>
      </c>
    </row>
    <row r="608" spans="1:1" x14ac:dyDescent="0.2">
      <c r="A608" s="2" t="str">
        <f t="shared" si="2"/>
        <v xml:space="preserve">  </v>
      </c>
    </row>
    <row r="609" spans="1:1" x14ac:dyDescent="0.2">
      <c r="A609" s="2" t="str">
        <f t="shared" si="2"/>
        <v xml:space="preserve">  </v>
      </c>
    </row>
    <row r="610" spans="1:1" x14ac:dyDescent="0.2">
      <c r="A610" s="2" t="str">
        <f t="shared" si="2"/>
        <v xml:space="preserve">  </v>
      </c>
    </row>
    <row r="611" spans="1:1" x14ac:dyDescent="0.2">
      <c r="A611" s="2" t="str">
        <f t="shared" si="2"/>
        <v xml:space="preserve">  </v>
      </c>
    </row>
    <row r="612" spans="1:1" x14ac:dyDescent="0.2">
      <c r="A612" s="2" t="str">
        <f t="shared" si="2"/>
        <v xml:space="preserve">  </v>
      </c>
    </row>
    <row r="613" spans="1:1" x14ac:dyDescent="0.2">
      <c r="A613" s="2" t="str">
        <f t="shared" si="2"/>
        <v xml:space="preserve">  </v>
      </c>
    </row>
    <row r="614" spans="1:1" x14ac:dyDescent="0.2">
      <c r="A614" s="2" t="str">
        <f t="shared" si="2"/>
        <v xml:space="preserve">  </v>
      </c>
    </row>
    <row r="615" spans="1:1" x14ac:dyDescent="0.2">
      <c r="A615" s="2" t="str">
        <f t="shared" si="2"/>
        <v xml:space="preserve">  </v>
      </c>
    </row>
    <row r="616" spans="1:1" x14ac:dyDescent="0.2">
      <c r="A616" s="2" t="str">
        <f t="shared" si="2"/>
        <v xml:space="preserve">  </v>
      </c>
    </row>
    <row r="617" spans="1:1" x14ac:dyDescent="0.2">
      <c r="A617" s="2" t="str">
        <f t="shared" si="2"/>
        <v xml:space="preserve">  </v>
      </c>
    </row>
    <row r="618" spans="1:1" x14ac:dyDescent="0.2">
      <c r="A618" s="2" t="str">
        <f t="shared" si="2"/>
        <v xml:space="preserve">  </v>
      </c>
    </row>
    <row r="619" spans="1:1" x14ac:dyDescent="0.2">
      <c r="A619" s="2" t="str">
        <f t="shared" si="2"/>
        <v xml:space="preserve">  </v>
      </c>
    </row>
    <row r="620" spans="1:1" x14ac:dyDescent="0.2">
      <c r="A620" s="2" t="str">
        <f t="shared" si="2"/>
        <v xml:space="preserve">  </v>
      </c>
    </row>
    <row r="621" spans="1:1" x14ac:dyDescent="0.2">
      <c r="A621" s="2" t="str">
        <f t="shared" si="2"/>
        <v xml:space="preserve">  </v>
      </c>
    </row>
    <row r="622" spans="1:1" x14ac:dyDescent="0.2">
      <c r="A622" s="2" t="str">
        <f t="shared" si="2"/>
        <v xml:space="preserve">  </v>
      </c>
    </row>
    <row r="623" spans="1:1" x14ac:dyDescent="0.2">
      <c r="A623" s="2" t="str">
        <f t="shared" si="2"/>
        <v xml:space="preserve">  </v>
      </c>
    </row>
    <row r="624" spans="1:1" x14ac:dyDescent="0.2">
      <c r="A624" s="2" t="str">
        <f t="shared" si="2"/>
        <v xml:space="preserve">  </v>
      </c>
    </row>
    <row r="625" spans="1:1" x14ac:dyDescent="0.2">
      <c r="A625" s="2" t="str">
        <f t="shared" si="2"/>
        <v xml:space="preserve">  </v>
      </c>
    </row>
    <row r="626" spans="1:1" x14ac:dyDescent="0.2">
      <c r="A626" s="2" t="str">
        <f t="shared" si="2"/>
        <v xml:space="preserve">  </v>
      </c>
    </row>
    <row r="627" spans="1:1" x14ac:dyDescent="0.2">
      <c r="A627" s="2" t="str">
        <f t="shared" si="2"/>
        <v xml:space="preserve">  </v>
      </c>
    </row>
    <row r="628" spans="1:1" x14ac:dyDescent="0.2">
      <c r="A628" s="2" t="str">
        <f t="shared" si="2"/>
        <v xml:space="preserve">  </v>
      </c>
    </row>
    <row r="629" spans="1:1" x14ac:dyDescent="0.2">
      <c r="A629" s="2" t="str">
        <f t="shared" si="2"/>
        <v xml:space="preserve">  </v>
      </c>
    </row>
    <row r="630" spans="1:1" x14ac:dyDescent="0.2">
      <c r="A630" s="2" t="str">
        <f t="shared" si="2"/>
        <v xml:space="preserve">  </v>
      </c>
    </row>
    <row r="631" spans="1:1" x14ac:dyDescent="0.2">
      <c r="A631" s="2" t="str">
        <f t="shared" si="2"/>
        <v xml:space="preserve">  </v>
      </c>
    </row>
    <row r="632" spans="1:1" x14ac:dyDescent="0.2">
      <c r="A632" s="2" t="str">
        <f t="shared" si="2"/>
        <v xml:space="preserve">  </v>
      </c>
    </row>
    <row r="633" spans="1:1" x14ac:dyDescent="0.2">
      <c r="A633" s="2" t="str">
        <f t="shared" si="2"/>
        <v xml:space="preserve">  </v>
      </c>
    </row>
    <row r="634" spans="1:1" x14ac:dyDescent="0.2">
      <c r="A634" s="2" t="str">
        <f t="shared" si="2"/>
        <v xml:space="preserve">  </v>
      </c>
    </row>
    <row r="635" spans="1:1" x14ac:dyDescent="0.2">
      <c r="A635" s="2" t="str">
        <f t="shared" si="2"/>
        <v xml:space="preserve">  </v>
      </c>
    </row>
    <row r="636" spans="1:1" x14ac:dyDescent="0.2">
      <c r="A636" s="2" t="str">
        <f t="shared" si="2"/>
        <v xml:space="preserve">  </v>
      </c>
    </row>
    <row r="637" spans="1:1" x14ac:dyDescent="0.2">
      <c r="A637" s="2" t="str">
        <f t="shared" si="2"/>
        <v xml:space="preserve">  </v>
      </c>
    </row>
    <row r="638" spans="1:1" x14ac:dyDescent="0.2">
      <c r="A638" s="2" t="str">
        <f t="shared" si="2"/>
        <v xml:space="preserve">  </v>
      </c>
    </row>
    <row r="639" spans="1:1" x14ac:dyDescent="0.2">
      <c r="A639" s="2" t="str">
        <f t="shared" si="2"/>
        <v xml:space="preserve">  </v>
      </c>
    </row>
    <row r="640" spans="1:1" x14ac:dyDescent="0.2">
      <c r="A640" s="2" t="str">
        <f t="shared" si="2"/>
        <v xml:space="preserve">  </v>
      </c>
    </row>
    <row r="641" spans="1:1" x14ac:dyDescent="0.2">
      <c r="A641" s="2" t="str">
        <f t="shared" si="2"/>
        <v xml:space="preserve">  </v>
      </c>
    </row>
    <row r="642" spans="1:1" x14ac:dyDescent="0.2">
      <c r="A642" s="2" t="str">
        <f t="shared" si="2"/>
        <v xml:space="preserve">  </v>
      </c>
    </row>
    <row r="643" spans="1:1" x14ac:dyDescent="0.2">
      <c r="A643" s="2" t="str">
        <f t="shared" si="2"/>
        <v xml:space="preserve">  </v>
      </c>
    </row>
    <row r="644" spans="1:1" x14ac:dyDescent="0.2">
      <c r="A644" s="2" t="str">
        <f t="shared" si="2"/>
        <v xml:space="preserve">  </v>
      </c>
    </row>
    <row r="645" spans="1:1" x14ac:dyDescent="0.2">
      <c r="A645" s="2" t="str">
        <f t="shared" si="2"/>
        <v xml:space="preserve">  </v>
      </c>
    </row>
    <row r="646" spans="1:1" x14ac:dyDescent="0.2">
      <c r="A646" s="2" t="str">
        <f t="shared" si="2"/>
        <v xml:space="preserve">  </v>
      </c>
    </row>
    <row r="647" spans="1:1" x14ac:dyDescent="0.2">
      <c r="A647" s="2" t="str">
        <f t="shared" si="2"/>
        <v xml:space="preserve">  </v>
      </c>
    </row>
    <row r="648" spans="1:1" x14ac:dyDescent="0.2">
      <c r="A648" s="2" t="str">
        <f t="shared" si="2"/>
        <v xml:space="preserve">  </v>
      </c>
    </row>
    <row r="649" spans="1:1" x14ac:dyDescent="0.2">
      <c r="A649" s="2" t="str">
        <f t="shared" si="2"/>
        <v xml:space="preserve">  </v>
      </c>
    </row>
    <row r="650" spans="1:1" x14ac:dyDescent="0.2">
      <c r="A650" s="2" t="str">
        <f t="shared" si="2"/>
        <v xml:space="preserve">  </v>
      </c>
    </row>
    <row r="651" spans="1:1" x14ac:dyDescent="0.2">
      <c r="A651" s="2" t="str">
        <f t="shared" si="2"/>
        <v xml:space="preserve">  </v>
      </c>
    </row>
    <row r="652" spans="1:1" x14ac:dyDescent="0.2">
      <c r="A652" s="2" t="str">
        <f t="shared" si="2"/>
        <v xml:space="preserve">  </v>
      </c>
    </row>
    <row r="653" spans="1:1" x14ac:dyDescent="0.2">
      <c r="A653" s="2" t="str">
        <f t="shared" si="2"/>
        <v xml:space="preserve">  </v>
      </c>
    </row>
    <row r="654" spans="1:1" x14ac:dyDescent="0.2">
      <c r="A654" s="2" t="str">
        <f t="shared" si="2"/>
        <v xml:space="preserve">  </v>
      </c>
    </row>
    <row r="655" spans="1:1" x14ac:dyDescent="0.2">
      <c r="A655" s="2" t="str">
        <f t="shared" si="2"/>
        <v xml:space="preserve">  </v>
      </c>
    </row>
    <row r="656" spans="1:1" x14ac:dyDescent="0.2">
      <c r="A656" s="2" t="str">
        <f t="shared" si="2"/>
        <v xml:space="preserve">  </v>
      </c>
    </row>
    <row r="657" spans="1:1" x14ac:dyDescent="0.2">
      <c r="A657" s="2" t="str">
        <f t="shared" si="2"/>
        <v xml:space="preserve">  </v>
      </c>
    </row>
    <row r="658" spans="1:1" x14ac:dyDescent="0.2">
      <c r="A658" s="2" t="str">
        <f t="shared" si="2"/>
        <v xml:space="preserve">  </v>
      </c>
    </row>
    <row r="659" spans="1:1" x14ac:dyDescent="0.2">
      <c r="A659" s="2" t="str">
        <f t="shared" si="2"/>
        <v xml:space="preserve">  </v>
      </c>
    </row>
    <row r="660" spans="1:1" x14ac:dyDescent="0.2">
      <c r="A660" s="2" t="str">
        <f t="shared" si="2"/>
        <v xml:space="preserve">  </v>
      </c>
    </row>
    <row r="661" spans="1:1" x14ac:dyDescent="0.2">
      <c r="A661" s="2" t="str">
        <f t="shared" si="2"/>
        <v xml:space="preserve">  </v>
      </c>
    </row>
    <row r="662" spans="1:1" x14ac:dyDescent="0.2">
      <c r="A662" s="2" t="str">
        <f t="shared" si="2"/>
        <v xml:space="preserve">  </v>
      </c>
    </row>
    <row r="663" spans="1:1" x14ac:dyDescent="0.2">
      <c r="A663" s="2" t="str">
        <f t="shared" si="2"/>
        <v xml:space="preserve">  </v>
      </c>
    </row>
    <row r="664" spans="1:1" x14ac:dyDescent="0.2">
      <c r="A664" s="2" t="str">
        <f t="shared" si="2"/>
        <v xml:space="preserve">  </v>
      </c>
    </row>
    <row r="665" spans="1:1" x14ac:dyDescent="0.2">
      <c r="A665" s="2" t="str">
        <f t="shared" si="2"/>
        <v xml:space="preserve">  </v>
      </c>
    </row>
    <row r="666" spans="1:1" x14ac:dyDescent="0.2">
      <c r="A666" s="2" t="str">
        <f t="shared" si="2"/>
        <v xml:space="preserve">  </v>
      </c>
    </row>
    <row r="667" spans="1:1" x14ac:dyDescent="0.2">
      <c r="A667" s="2" t="str">
        <f t="shared" si="2"/>
        <v xml:space="preserve">  </v>
      </c>
    </row>
    <row r="668" spans="1:1" x14ac:dyDescent="0.2">
      <c r="A668" s="2" t="str">
        <f t="shared" si="2"/>
        <v xml:space="preserve">  </v>
      </c>
    </row>
    <row r="669" spans="1:1" x14ac:dyDescent="0.2">
      <c r="A669" s="2" t="str">
        <f t="shared" si="2"/>
        <v xml:space="preserve">  </v>
      </c>
    </row>
    <row r="670" spans="1:1" x14ac:dyDescent="0.2">
      <c r="A670" s="2" t="str">
        <f t="shared" si="2"/>
        <v xml:space="preserve">  </v>
      </c>
    </row>
    <row r="671" spans="1:1" x14ac:dyDescent="0.2">
      <c r="A671" s="2" t="str">
        <f t="shared" si="2"/>
        <v xml:space="preserve">  </v>
      </c>
    </row>
    <row r="672" spans="1:1" x14ac:dyDescent="0.2">
      <c r="A672" s="2" t="str">
        <f t="shared" si="2"/>
        <v xml:space="preserve">  </v>
      </c>
    </row>
    <row r="673" spans="1:1" x14ac:dyDescent="0.2">
      <c r="A673" s="2" t="str">
        <f t="shared" si="2"/>
        <v xml:space="preserve">  </v>
      </c>
    </row>
    <row r="674" spans="1:1" x14ac:dyDescent="0.2">
      <c r="A674" s="2" t="str">
        <f t="shared" si="2"/>
        <v xml:space="preserve">  </v>
      </c>
    </row>
    <row r="675" spans="1:1" x14ac:dyDescent="0.2">
      <c r="A675" s="2" t="str">
        <f t="shared" si="2"/>
        <v xml:space="preserve">  </v>
      </c>
    </row>
    <row r="676" spans="1:1" x14ac:dyDescent="0.2">
      <c r="A676" s="2" t="str">
        <f t="shared" si="2"/>
        <v xml:space="preserve">  </v>
      </c>
    </row>
    <row r="677" spans="1:1" x14ac:dyDescent="0.2">
      <c r="A677" s="2" t="str">
        <f t="shared" si="2"/>
        <v xml:space="preserve">  </v>
      </c>
    </row>
    <row r="678" spans="1:1" x14ac:dyDescent="0.2">
      <c r="A678" s="2" t="str">
        <f t="shared" si="2"/>
        <v xml:space="preserve">  </v>
      </c>
    </row>
    <row r="679" spans="1:1" x14ac:dyDescent="0.2">
      <c r="A679" s="2" t="str">
        <f t="shared" si="2"/>
        <v xml:space="preserve">  </v>
      </c>
    </row>
    <row r="680" spans="1:1" x14ac:dyDescent="0.2">
      <c r="A680" s="2" t="str">
        <f t="shared" si="2"/>
        <v xml:space="preserve">  </v>
      </c>
    </row>
    <row r="681" spans="1:1" x14ac:dyDescent="0.2">
      <c r="A681" s="2" t="str">
        <f t="shared" si="2"/>
        <v xml:space="preserve">  </v>
      </c>
    </row>
    <row r="682" spans="1:1" x14ac:dyDescent="0.2">
      <c r="A682" s="2" t="str">
        <f t="shared" si="2"/>
        <v xml:space="preserve">  </v>
      </c>
    </row>
    <row r="683" spans="1:1" x14ac:dyDescent="0.2">
      <c r="A683" s="2" t="str">
        <f t="shared" si="2"/>
        <v xml:space="preserve">  </v>
      </c>
    </row>
    <row r="684" spans="1:1" x14ac:dyDescent="0.2">
      <c r="A684" s="2" t="str">
        <f t="shared" si="2"/>
        <v xml:space="preserve">  </v>
      </c>
    </row>
    <row r="685" spans="1:1" x14ac:dyDescent="0.2">
      <c r="A685" s="2" t="str">
        <f t="shared" si="2"/>
        <v xml:space="preserve">  </v>
      </c>
    </row>
    <row r="686" spans="1:1" x14ac:dyDescent="0.2">
      <c r="A686" s="2" t="str">
        <f t="shared" si="2"/>
        <v xml:space="preserve">  </v>
      </c>
    </row>
    <row r="687" spans="1:1" x14ac:dyDescent="0.2">
      <c r="A687" s="2" t="str">
        <f t="shared" si="2"/>
        <v xml:space="preserve">  </v>
      </c>
    </row>
    <row r="688" spans="1:1" x14ac:dyDescent="0.2">
      <c r="A688" s="2" t="str">
        <f t="shared" si="2"/>
        <v xml:space="preserve">  </v>
      </c>
    </row>
    <row r="689" spans="1:1" x14ac:dyDescent="0.2">
      <c r="A689" s="2" t="str">
        <f t="shared" si="2"/>
        <v xml:space="preserve">  </v>
      </c>
    </row>
    <row r="690" spans="1:1" x14ac:dyDescent="0.2">
      <c r="A690" s="2" t="str">
        <f t="shared" si="2"/>
        <v xml:space="preserve">  </v>
      </c>
    </row>
    <row r="691" spans="1:1" x14ac:dyDescent="0.2">
      <c r="A691" s="2" t="str">
        <f t="shared" si="2"/>
        <v xml:space="preserve">  </v>
      </c>
    </row>
    <row r="692" spans="1:1" x14ac:dyDescent="0.2">
      <c r="A692" s="2" t="str">
        <f t="shared" si="2"/>
        <v xml:space="preserve">  </v>
      </c>
    </row>
    <row r="693" spans="1:1" x14ac:dyDescent="0.2">
      <c r="A693" s="2" t="str">
        <f t="shared" si="2"/>
        <v xml:space="preserve">  </v>
      </c>
    </row>
    <row r="694" spans="1:1" x14ac:dyDescent="0.2">
      <c r="A694" s="2" t="str">
        <f t="shared" si="2"/>
        <v xml:space="preserve">  </v>
      </c>
    </row>
    <row r="695" spans="1:1" x14ac:dyDescent="0.2">
      <c r="A695" s="2" t="str">
        <f t="shared" si="2"/>
        <v xml:space="preserve">  </v>
      </c>
    </row>
    <row r="696" spans="1:1" x14ac:dyDescent="0.2">
      <c r="A696" s="2" t="str">
        <f t="shared" si="2"/>
        <v xml:space="preserve">  </v>
      </c>
    </row>
    <row r="697" spans="1:1" x14ac:dyDescent="0.2">
      <c r="A697" s="2" t="str">
        <f t="shared" si="2"/>
        <v xml:space="preserve">  </v>
      </c>
    </row>
    <row r="698" spans="1:1" x14ac:dyDescent="0.2">
      <c r="A698" s="2" t="str">
        <f t="shared" si="2"/>
        <v xml:space="preserve">  </v>
      </c>
    </row>
    <row r="699" spans="1:1" x14ac:dyDescent="0.2">
      <c r="A699" s="2" t="str">
        <f t="shared" si="2"/>
        <v xml:space="preserve">  </v>
      </c>
    </row>
    <row r="700" spans="1:1" x14ac:dyDescent="0.2">
      <c r="A700" s="2" t="str">
        <f t="shared" si="2"/>
        <v xml:space="preserve">  </v>
      </c>
    </row>
    <row r="701" spans="1:1" x14ac:dyDescent="0.2">
      <c r="A701" s="2" t="str">
        <f t="shared" si="2"/>
        <v xml:space="preserve">  </v>
      </c>
    </row>
    <row r="702" spans="1:1" x14ac:dyDescent="0.2">
      <c r="A702" s="2" t="str">
        <f t="shared" si="2"/>
        <v xml:space="preserve">  </v>
      </c>
    </row>
    <row r="703" spans="1:1" x14ac:dyDescent="0.2">
      <c r="A703" s="2" t="str">
        <f t="shared" si="2"/>
        <v xml:space="preserve">  </v>
      </c>
    </row>
    <row r="704" spans="1:1" x14ac:dyDescent="0.2">
      <c r="A704" s="2" t="str">
        <f t="shared" si="2"/>
        <v xml:space="preserve">  </v>
      </c>
    </row>
    <row r="705" spans="1:1" x14ac:dyDescent="0.2">
      <c r="A705" s="2" t="str">
        <f t="shared" si="2"/>
        <v xml:space="preserve">  </v>
      </c>
    </row>
    <row r="706" spans="1:1" x14ac:dyDescent="0.2">
      <c r="A706" s="2" t="str">
        <f t="shared" si="2"/>
        <v xml:space="preserve">  </v>
      </c>
    </row>
    <row r="707" spans="1:1" x14ac:dyDescent="0.2">
      <c r="A707" s="2" t="str">
        <f t="shared" si="2"/>
        <v xml:space="preserve">  </v>
      </c>
    </row>
    <row r="708" spans="1:1" x14ac:dyDescent="0.2">
      <c r="A708" s="2" t="str">
        <f t="shared" si="2"/>
        <v xml:space="preserve">  </v>
      </c>
    </row>
    <row r="709" spans="1:1" x14ac:dyDescent="0.2">
      <c r="A709" s="2" t="str">
        <f t="shared" si="2"/>
        <v xml:space="preserve">  </v>
      </c>
    </row>
    <row r="710" spans="1:1" x14ac:dyDescent="0.2">
      <c r="A710" s="2" t="str">
        <f t="shared" si="2"/>
        <v xml:space="preserve">  </v>
      </c>
    </row>
    <row r="711" spans="1:1" x14ac:dyDescent="0.2">
      <c r="A711" s="2" t="str">
        <f t="shared" si="2"/>
        <v xml:space="preserve">  </v>
      </c>
    </row>
    <row r="712" spans="1:1" x14ac:dyDescent="0.2">
      <c r="A712" s="2" t="str">
        <f t="shared" si="2"/>
        <v xml:space="preserve">  </v>
      </c>
    </row>
    <row r="713" spans="1:1" x14ac:dyDescent="0.2">
      <c r="A713" s="2" t="str">
        <f t="shared" si="2"/>
        <v xml:space="preserve">  </v>
      </c>
    </row>
    <row r="714" spans="1:1" x14ac:dyDescent="0.2">
      <c r="A714" s="2" t="str">
        <f t="shared" si="2"/>
        <v xml:space="preserve">  </v>
      </c>
    </row>
    <row r="715" spans="1:1" x14ac:dyDescent="0.2">
      <c r="A715" s="2" t="str">
        <f t="shared" si="2"/>
        <v xml:space="preserve">  </v>
      </c>
    </row>
    <row r="716" spans="1:1" x14ac:dyDescent="0.2">
      <c r="A716" s="2" t="str">
        <f t="shared" si="2"/>
        <v xml:space="preserve">  </v>
      </c>
    </row>
    <row r="717" spans="1:1" x14ac:dyDescent="0.2">
      <c r="A717" s="2" t="str">
        <f t="shared" si="2"/>
        <v xml:space="preserve">  </v>
      </c>
    </row>
    <row r="718" spans="1:1" x14ac:dyDescent="0.2">
      <c r="A718" s="2" t="str">
        <f t="shared" si="2"/>
        <v xml:space="preserve">  </v>
      </c>
    </row>
    <row r="719" spans="1:1" x14ac:dyDescent="0.2">
      <c r="A719" s="2" t="str">
        <f t="shared" si="2"/>
        <v xml:space="preserve">  </v>
      </c>
    </row>
    <row r="720" spans="1:1" x14ac:dyDescent="0.2">
      <c r="A720" s="2" t="str">
        <f t="shared" si="2"/>
        <v xml:space="preserve">  </v>
      </c>
    </row>
    <row r="721" spans="1:1" x14ac:dyDescent="0.2">
      <c r="A721" s="2" t="str">
        <f t="shared" si="2"/>
        <v xml:space="preserve">  </v>
      </c>
    </row>
    <row r="722" spans="1:1" x14ac:dyDescent="0.2">
      <c r="A722" s="2" t="str">
        <f t="shared" si="2"/>
        <v xml:space="preserve">  </v>
      </c>
    </row>
    <row r="723" spans="1:1" x14ac:dyDescent="0.2">
      <c r="A723" s="2" t="str">
        <f t="shared" si="2"/>
        <v xml:space="preserve">  </v>
      </c>
    </row>
    <row r="724" spans="1:1" x14ac:dyDescent="0.2">
      <c r="A724" s="2" t="str">
        <f t="shared" si="2"/>
        <v xml:space="preserve">  </v>
      </c>
    </row>
    <row r="725" spans="1:1" x14ac:dyDescent="0.2">
      <c r="A725" s="2" t="str">
        <f t="shared" si="2"/>
        <v xml:space="preserve">  </v>
      </c>
    </row>
    <row r="726" spans="1:1" x14ac:dyDescent="0.2">
      <c r="A726" s="2" t="str">
        <f t="shared" si="2"/>
        <v xml:space="preserve">  </v>
      </c>
    </row>
    <row r="727" spans="1:1" x14ac:dyDescent="0.2">
      <c r="A727" s="2" t="str">
        <f t="shared" si="2"/>
        <v xml:space="preserve">  </v>
      </c>
    </row>
    <row r="728" spans="1:1" x14ac:dyDescent="0.2">
      <c r="A728" s="2" t="str">
        <f t="shared" si="2"/>
        <v xml:space="preserve">  </v>
      </c>
    </row>
    <row r="729" spans="1:1" x14ac:dyDescent="0.2">
      <c r="A729" s="2" t="str">
        <f t="shared" si="2"/>
        <v xml:space="preserve">  </v>
      </c>
    </row>
    <row r="730" spans="1:1" x14ac:dyDescent="0.2">
      <c r="A730" s="2" t="str">
        <f t="shared" si="2"/>
        <v xml:space="preserve">  </v>
      </c>
    </row>
    <row r="731" spans="1:1" x14ac:dyDescent="0.2">
      <c r="A731" s="2" t="str">
        <f t="shared" si="2"/>
        <v xml:space="preserve">  </v>
      </c>
    </row>
    <row r="732" spans="1:1" x14ac:dyDescent="0.2">
      <c r="A732" s="2" t="str">
        <f t="shared" si="2"/>
        <v xml:space="preserve">  </v>
      </c>
    </row>
    <row r="733" spans="1:1" x14ac:dyDescent="0.2">
      <c r="A733" s="2" t="str">
        <f t="shared" si="2"/>
        <v xml:space="preserve">  </v>
      </c>
    </row>
    <row r="734" spans="1:1" x14ac:dyDescent="0.2">
      <c r="A734" s="2" t="str">
        <f t="shared" si="2"/>
        <v xml:space="preserve">  </v>
      </c>
    </row>
    <row r="735" spans="1:1" x14ac:dyDescent="0.2">
      <c r="A735" s="2" t="str">
        <f t="shared" si="2"/>
        <v xml:space="preserve">  </v>
      </c>
    </row>
    <row r="736" spans="1:1" x14ac:dyDescent="0.2">
      <c r="A736" s="2" t="str">
        <f t="shared" si="2"/>
        <v xml:space="preserve">  </v>
      </c>
    </row>
    <row r="737" spans="1:1" x14ac:dyDescent="0.2">
      <c r="A737" s="2" t="str">
        <f t="shared" si="2"/>
        <v xml:space="preserve">  </v>
      </c>
    </row>
    <row r="738" spans="1:1" x14ac:dyDescent="0.2">
      <c r="A738" s="2" t="str">
        <f t="shared" si="2"/>
        <v xml:space="preserve">  </v>
      </c>
    </row>
    <row r="739" spans="1:1" x14ac:dyDescent="0.2">
      <c r="A739" s="2" t="str">
        <f t="shared" si="2"/>
        <v xml:space="preserve">  </v>
      </c>
    </row>
    <row r="740" spans="1:1" x14ac:dyDescent="0.2">
      <c r="A740" s="2" t="str">
        <f t="shared" si="2"/>
        <v xml:space="preserve">  </v>
      </c>
    </row>
    <row r="741" spans="1:1" x14ac:dyDescent="0.2">
      <c r="A741" s="2" t="str">
        <f t="shared" si="2"/>
        <v xml:space="preserve">  </v>
      </c>
    </row>
    <row r="742" spans="1:1" x14ac:dyDescent="0.2">
      <c r="A742" s="2" t="str">
        <f t="shared" si="2"/>
        <v xml:space="preserve">  </v>
      </c>
    </row>
    <row r="743" spans="1:1" x14ac:dyDescent="0.2">
      <c r="A743" s="2" t="str">
        <f t="shared" si="2"/>
        <v xml:space="preserve">  </v>
      </c>
    </row>
    <row r="744" spans="1:1" x14ac:dyDescent="0.2">
      <c r="A744" s="2" t="str">
        <f t="shared" si="2"/>
        <v xml:space="preserve">  </v>
      </c>
    </row>
    <row r="745" spans="1:1" x14ac:dyDescent="0.2">
      <c r="A745" s="2" t="str">
        <f t="shared" si="2"/>
        <v xml:space="preserve">  </v>
      </c>
    </row>
    <row r="746" spans="1:1" x14ac:dyDescent="0.2">
      <c r="A746" s="2" t="str">
        <f t="shared" si="2"/>
        <v xml:space="preserve">  </v>
      </c>
    </row>
    <row r="747" spans="1:1" x14ac:dyDescent="0.2">
      <c r="A747" s="2" t="str">
        <f t="shared" si="2"/>
        <v xml:space="preserve">  </v>
      </c>
    </row>
    <row r="748" spans="1:1" x14ac:dyDescent="0.2">
      <c r="A748" s="2" t="str">
        <f t="shared" si="2"/>
        <v xml:space="preserve">  </v>
      </c>
    </row>
    <row r="749" spans="1:1" x14ac:dyDescent="0.2">
      <c r="A749" s="2" t="str">
        <f t="shared" si="2"/>
        <v xml:space="preserve">  </v>
      </c>
    </row>
    <row r="750" spans="1:1" x14ac:dyDescent="0.2">
      <c r="A750" s="2" t="str">
        <f t="shared" si="2"/>
        <v xml:space="preserve">  </v>
      </c>
    </row>
    <row r="751" spans="1:1" x14ac:dyDescent="0.2">
      <c r="A751" s="2" t="str">
        <f t="shared" si="2"/>
        <v xml:space="preserve">  </v>
      </c>
    </row>
    <row r="752" spans="1:1" x14ac:dyDescent="0.2">
      <c r="A752" s="2" t="str">
        <f t="shared" si="2"/>
        <v xml:space="preserve">  </v>
      </c>
    </row>
    <row r="753" spans="1:1" x14ac:dyDescent="0.2">
      <c r="A753" s="2" t="str">
        <f t="shared" si="2"/>
        <v xml:space="preserve">  </v>
      </c>
    </row>
    <row r="754" spans="1:1" x14ac:dyDescent="0.2">
      <c r="A754" s="2" t="str">
        <f t="shared" si="2"/>
        <v xml:space="preserve">  </v>
      </c>
    </row>
    <row r="755" spans="1:1" x14ac:dyDescent="0.2">
      <c r="A755" s="2" t="str">
        <f t="shared" si="2"/>
        <v xml:space="preserve">  </v>
      </c>
    </row>
    <row r="756" spans="1:1" x14ac:dyDescent="0.2">
      <c r="A756" s="2" t="str">
        <f t="shared" si="2"/>
        <v xml:space="preserve">  </v>
      </c>
    </row>
    <row r="757" spans="1:1" x14ac:dyDescent="0.2">
      <c r="A757" s="2" t="str">
        <f t="shared" si="2"/>
        <v xml:space="preserve">  </v>
      </c>
    </row>
    <row r="758" spans="1:1" x14ac:dyDescent="0.2">
      <c r="A758" s="2" t="str">
        <f t="shared" si="2"/>
        <v xml:space="preserve">  </v>
      </c>
    </row>
    <row r="759" spans="1:1" x14ac:dyDescent="0.2">
      <c r="A759" s="2" t="str">
        <f t="shared" si="2"/>
        <v xml:space="preserve">  </v>
      </c>
    </row>
    <row r="760" spans="1:1" x14ac:dyDescent="0.2">
      <c r="A760" s="2" t="str">
        <f t="shared" si="2"/>
        <v xml:space="preserve">  </v>
      </c>
    </row>
    <row r="761" spans="1:1" x14ac:dyDescent="0.2">
      <c r="A761" s="2" t="str">
        <f t="shared" si="2"/>
        <v xml:space="preserve">  </v>
      </c>
    </row>
    <row r="762" spans="1:1" x14ac:dyDescent="0.2">
      <c r="A762" s="2" t="str">
        <f t="shared" si="2"/>
        <v xml:space="preserve">  </v>
      </c>
    </row>
    <row r="763" spans="1:1" x14ac:dyDescent="0.2">
      <c r="A763" s="2" t="str">
        <f t="shared" si="2"/>
        <v xml:space="preserve">  </v>
      </c>
    </row>
    <row r="764" spans="1:1" x14ac:dyDescent="0.2">
      <c r="A764" s="2" t="str">
        <f t="shared" si="2"/>
        <v xml:space="preserve">  </v>
      </c>
    </row>
    <row r="765" spans="1:1" x14ac:dyDescent="0.2">
      <c r="A765" s="2" t="str">
        <f t="shared" si="2"/>
        <v xml:space="preserve">  </v>
      </c>
    </row>
    <row r="766" spans="1:1" x14ac:dyDescent="0.2">
      <c r="A766" s="2" t="str">
        <f t="shared" si="2"/>
        <v xml:space="preserve">  </v>
      </c>
    </row>
    <row r="767" spans="1:1" x14ac:dyDescent="0.2">
      <c r="A767" s="2" t="str">
        <f t="shared" si="2"/>
        <v xml:space="preserve">  </v>
      </c>
    </row>
    <row r="768" spans="1:1" x14ac:dyDescent="0.2">
      <c r="A768" s="2" t="str">
        <f t="shared" ref="A768:A1022" si="3">B768 &amp; " " &amp; C768 &amp; " " &amp; D768</f>
        <v xml:space="preserve">  </v>
      </c>
    </row>
    <row r="769" spans="1:1" x14ac:dyDescent="0.2">
      <c r="A769" s="2" t="str">
        <f t="shared" si="3"/>
        <v xml:space="preserve">  </v>
      </c>
    </row>
    <row r="770" spans="1:1" x14ac:dyDescent="0.2">
      <c r="A770" s="2" t="str">
        <f t="shared" si="3"/>
        <v xml:space="preserve">  </v>
      </c>
    </row>
    <row r="771" spans="1:1" x14ac:dyDescent="0.2">
      <c r="A771" s="2" t="str">
        <f t="shared" si="3"/>
        <v xml:space="preserve">  </v>
      </c>
    </row>
    <row r="772" spans="1:1" x14ac:dyDescent="0.2">
      <c r="A772" s="2" t="str">
        <f t="shared" si="3"/>
        <v xml:space="preserve">  </v>
      </c>
    </row>
    <row r="773" spans="1:1" x14ac:dyDescent="0.2">
      <c r="A773" s="2" t="str">
        <f t="shared" si="3"/>
        <v xml:space="preserve">  </v>
      </c>
    </row>
    <row r="774" spans="1:1" x14ac:dyDescent="0.2">
      <c r="A774" s="2" t="str">
        <f t="shared" si="3"/>
        <v xml:space="preserve">  </v>
      </c>
    </row>
    <row r="775" spans="1:1" x14ac:dyDescent="0.2">
      <c r="A775" s="2" t="str">
        <f t="shared" si="3"/>
        <v xml:space="preserve">  </v>
      </c>
    </row>
    <row r="776" spans="1:1" x14ac:dyDescent="0.2">
      <c r="A776" s="2" t="str">
        <f t="shared" si="3"/>
        <v xml:space="preserve">  </v>
      </c>
    </row>
    <row r="777" spans="1:1" x14ac:dyDescent="0.2">
      <c r="A777" s="2" t="str">
        <f t="shared" si="3"/>
        <v xml:space="preserve">  </v>
      </c>
    </row>
    <row r="778" spans="1:1" x14ac:dyDescent="0.2">
      <c r="A778" s="2" t="str">
        <f t="shared" si="3"/>
        <v xml:space="preserve">  </v>
      </c>
    </row>
    <row r="779" spans="1:1" x14ac:dyDescent="0.2">
      <c r="A779" s="2" t="str">
        <f t="shared" si="3"/>
        <v xml:space="preserve">  </v>
      </c>
    </row>
    <row r="780" spans="1:1" x14ac:dyDescent="0.2">
      <c r="A780" s="2" t="str">
        <f t="shared" si="3"/>
        <v xml:space="preserve">  </v>
      </c>
    </row>
    <row r="781" spans="1:1" x14ac:dyDescent="0.2">
      <c r="A781" s="2" t="str">
        <f t="shared" si="3"/>
        <v xml:space="preserve">  </v>
      </c>
    </row>
    <row r="782" spans="1:1" x14ac:dyDescent="0.2">
      <c r="A782" s="2" t="str">
        <f t="shared" si="3"/>
        <v xml:space="preserve">  </v>
      </c>
    </row>
    <row r="783" spans="1:1" x14ac:dyDescent="0.2">
      <c r="A783" s="2" t="str">
        <f t="shared" si="3"/>
        <v xml:space="preserve">  </v>
      </c>
    </row>
    <row r="784" spans="1:1" x14ac:dyDescent="0.2">
      <c r="A784" s="2" t="str">
        <f t="shared" si="3"/>
        <v xml:space="preserve">  </v>
      </c>
    </row>
    <row r="785" spans="1:1" x14ac:dyDescent="0.2">
      <c r="A785" s="2" t="str">
        <f t="shared" si="3"/>
        <v xml:space="preserve">  </v>
      </c>
    </row>
    <row r="786" spans="1:1" x14ac:dyDescent="0.2">
      <c r="A786" s="2" t="str">
        <f t="shared" si="3"/>
        <v xml:space="preserve">  </v>
      </c>
    </row>
    <row r="787" spans="1:1" x14ac:dyDescent="0.2">
      <c r="A787" s="2" t="str">
        <f t="shared" si="3"/>
        <v xml:space="preserve">  </v>
      </c>
    </row>
    <row r="788" spans="1:1" x14ac:dyDescent="0.2">
      <c r="A788" s="2" t="str">
        <f t="shared" si="3"/>
        <v xml:space="preserve">  </v>
      </c>
    </row>
    <row r="789" spans="1:1" x14ac:dyDescent="0.2">
      <c r="A789" s="2" t="str">
        <f t="shared" si="3"/>
        <v xml:space="preserve">  </v>
      </c>
    </row>
    <row r="790" spans="1:1" x14ac:dyDescent="0.2">
      <c r="A790" s="2" t="str">
        <f t="shared" si="3"/>
        <v xml:space="preserve">  </v>
      </c>
    </row>
    <row r="791" spans="1:1" x14ac:dyDescent="0.2">
      <c r="A791" s="2" t="str">
        <f t="shared" si="3"/>
        <v xml:space="preserve">  </v>
      </c>
    </row>
    <row r="792" spans="1:1" x14ac:dyDescent="0.2">
      <c r="A792" s="2" t="str">
        <f t="shared" si="3"/>
        <v xml:space="preserve">  </v>
      </c>
    </row>
    <row r="793" spans="1:1" x14ac:dyDescent="0.2">
      <c r="A793" s="2" t="str">
        <f t="shared" si="3"/>
        <v xml:space="preserve">  </v>
      </c>
    </row>
    <row r="794" spans="1:1" x14ac:dyDescent="0.2">
      <c r="A794" s="2" t="str">
        <f t="shared" si="3"/>
        <v xml:space="preserve">  </v>
      </c>
    </row>
    <row r="795" spans="1:1" x14ac:dyDescent="0.2">
      <c r="A795" s="2" t="str">
        <f t="shared" si="3"/>
        <v xml:space="preserve">  </v>
      </c>
    </row>
    <row r="796" spans="1:1" x14ac:dyDescent="0.2">
      <c r="A796" s="2" t="str">
        <f t="shared" si="3"/>
        <v xml:space="preserve">  </v>
      </c>
    </row>
    <row r="797" spans="1:1" x14ac:dyDescent="0.2">
      <c r="A797" s="2" t="str">
        <f t="shared" si="3"/>
        <v xml:space="preserve">  </v>
      </c>
    </row>
    <row r="798" spans="1:1" x14ac:dyDescent="0.2">
      <c r="A798" s="2" t="str">
        <f t="shared" si="3"/>
        <v xml:space="preserve">  </v>
      </c>
    </row>
    <row r="799" spans="1:1" x14ac:dyDescent="0.2">
      <c r="A799" s="2" t="str">
        <f t="shared" si="3"/>
        <v xml:space="preserve">  </v>
      </c>
    </row>
    <row r="800" spans="1:1" x14ac:dyDescent="0.2">
      <c r="A800" s="2" t="str">
        <f t="shared" si="3"/>
        <v xml:space="preserve">  </v>
      </c>
    </row>
    <row r="801" spans="1:1" x14ac:dyDescent="0.2">
      <c r="A801" s="2" t="str">
        <f t="shared" si="3"/>
        <v xml:space="preserve">  </v>
      </c>
    </row>
    <row r="802" spans="1:1" x14ac:dyDescent="0.2">
      <c r="A802" s="2" t="str">
        <f t="shared" si="3"/>
        <v xml:space="preserve">  </v>
      </c>
    </row>
    <row r="803" spans="1:1" x14ac:dyDescent="0.2">
      <c r="A803" s="2" t="str">
        <f t="shared" si="3"/>
        <v xml:space="preserve">  </v>
      </c>
    </row>
    <row r="804" spans="1:1" x14ac:dyDescent="0.2">
      <c r="A804" s="2" t="str">
        <f t="shared" si="3"/>
        <v xml:space="preserve">  </v>
      </c>
    </row>
    <row r="805" spans="1:1" x14ac:dyDescent="0.2">
      <c r="A805" s="2" t="str">
        <f t="shared" si="3"/>
        <v xml:space="preserve">  </v>
      </c>
    </row>
    <row r="806" spans="1:1" x14ac:dyDescent="0.2">
      <c r="A806" s="2" t="str">
        <f t="shared" si="3"/>
        <v xml:space="preserve">  </v>
      </c>
    </row>
    <row r="807" spans="1:1" x14ac:dyDescent="0.2">
      <c r="A807" s="2" t="str">
        <f t="shared" si="3"/>
        <v xml:space="preserve">  </v>
      </c>
    </row>
    <row r="808" spans="1:1" x14ac:dyDescent="0.2">
      <c r="A808" s="2" t="str">
        <f t="shared" si="3"/>
        <v xml:space="preserve">  </v>
      </c>
    </row>
    <row r="809" spans="1:1" x14ac:dyDescent="0.2">
      <c r="A809" s="2" t="str">
        <f t="shared" si="3"/>
        <v xml:space="preserve">  </v>
      </c>
    </row>
    <row r="810" spans="1:1" x14ac:dyDescent="0.2">
      <c r="A810" s="2" t="str">
        <f t="shared" si="3"/>
        <v xml:space="preserve">  </v>
      </c>
    </row>
    <row r="811" spans="1:1" x14ac:dyDescent="0.2">
      <c r="A811" s="2" t="str">
        <f t="shared" si="3"/>
        <v xml:space="preserve">  </v>
      </c>
    </row>
    <row r="812" spans="1:1" x14ac:dyDescent="0.2">
      <c r="A812" s="2" t="str">
        <f t="shared" si="3"/>
        <v xml:space="preserve">  </v>
      </c>
    </row>
    <row r="813" spans="1:1" x14ac:dyDescent="0.2">
      <c r="A813" s="2" t="str">
        <f t="shared" si="3"/>
        <v xml:space="preserve">  </v>
      </c>
    </row>
    <row r="814" spans="1:1" x14ac:dyDescent="0.2">
      <c r="A814" s="2" t="str">
        <f t="shared" si="3"/>
        <v xml:space="preserve">  </v>
      </c>
    </row>
    <row r="815" spans="1:1" x14ac:dyDescent="0.2">
      <c r="A815" s="2" t="str">
        <f t="shared" si="3"/>
        <v xml:space="preserve">  </v>
      </c>
    </row>
    <row r="816" spans="1:1" x14ac:dyDescent="0.2">
      <c r="A816" s="2" t="str">
        <f t="shared" si="3"/>
        <v xml:space="preserve">  </v>
      </c>
    </row>
    <row r="817" spans="1:1" x14ac:dyDescent="0.2">
      <c r="A817" s="2" t="str">
        <f t="shared" si="3"/>
        <v xml:space="preserve">  </v>
      </c>
    </row>
    <row r="818" spans="1:1" x14ac:dyDescent="0.2">
      <c r="A818" s="2" t="str">
        <f t="shared" si="3"/>
        <v xml:space="preserve">  </v>
      </c>
    </row>
    <row r="819" spans="1:1" x14ac:dyDescent="0.2">
      <c r="A819" s="2" t="str">
        <f t="shared" si="3"/>
        <v xml:space="preserve">  </v>
      </c>
    </row>
    <row r="820" spans="1:1" x14ac:dyDescent="0.2">
      <c r="A820" s="2" t="str">
        <f t="shared" si="3"/>
        <v xml:space="preserve">  </v>
      </c>
    </row>
    <row r="821" spans="1:1" x14ac:dyDescent="0.2">
      <c r="A821" s="2" t="str">
        <f t="shared" si="3"/>
        <v xml:space="preserve">  </v>
      </c>
    </row>
    <row r="822" spans="1:1" x14ac:dyDescent="0.2">
      <c r="A822" s="2" t="str">
        <f t="shared" si="3"/>
        <v xml:space="preserve">  </v>
      </c>
    </row>
    <row r="823" spans="1:1" x14ac:dyDescent="0.2">
      <c r="A823" s="2" t="str">
        <f t="shared" si="3"/>
        <v xml:space="preserve">  </v>
      </c>
    </row>
    <row r="824" spans="1:1" x14ac:dyDescent="0.2">
      <c r="A824" s="2" t="str">
        <f t="shared" si="3"/>
        <v xml:space="preserve">  </v>
      </c>
    </row>
    <row r="825" spans="1:1" x14ac:dyDescent="0.2">
      <c r="A825" s="2" t="str">
        <f t="shared" si="3"/>
        <v xml:space="preserve">  </v>
      </c>
    </row>
    <row r="826" spans="1:1" x14ac:dyDescent="0.2">
      <c r="A826" s="2" t="str">
        <f t="shared" si="3"/>
        <v xml:space="preserve">  </v>
      </c>
    </row>
    <row r="827" spans="1:1" x14ac:dyDescent="0.2">
      <c r="A827" s="2" t="str">
        <f t="shared" si="3"/>
        <v xml:space="preserve">  </v>
      </c>
    </row>
    <row r="828" spans="1:1" x14ac:dyDescent="0.2">
      <c r="A828" s="2" t="str">
        <f t="shared" si="3"/>
        <v xml:space="preserve">  </v>
      </c>
    </row>
    <row r="829" spans="1:1" x14ac:dyDescent="0.2">
      <c r="A829" s="2" t="str">
        <f t="shared" si="3"/>
        <v xml:space="preserve">  </v>
      </c>
    </row>
    <row r="830" spans="1:1" x14ac:dyDescent="0.2">
      <c r="A830" s="2" t="str">
        <f t="shared" si="3"/>
        <v xml:space="preserve">  </v>
      </c>
    </row>
    <row r="831" spans="1:1" x14ac:dyDescent="0.2">
      <c r="A831" s="2" t="str">
        <f t="shared" si="3"/>
        <v xml:space="preserve">  </v>
      </c>
    </row>
    <row r="832" spans="1:1" x14ac:dyDescent="0.2">
      <c r="A832" s="2" t="str">
        <f t="shared" si="3"/>
        <v xml:space="preserve">  </v>
      </c>
    </row>
    <row r="833" spans="1:1" x14ac:dyDescent="0.2">
      <c r="A833" s="2" t="str">
        <f t="shared" si="3"/>
        <v xml:space="preserve">  </v>
      </c>
    </row>
    <row r="834" spans="1:1" x14ac:dyDescent="0.2">
      <c r="A834" s="2" t="str">
        <f t="shared" si="3"/>
        <v xml:space="preserve">  </v>
      </c>
    </row>
    <row r="835" spans="1:1" x14ac:dyDescent="0.2">
      <c r="A835" s="2" t="str">
        <f t="shared" si="3"/>
        <v xml:space="preserve">  </v>
      </c>
    </row>
    <row r="836" spans="1:1" x14ac:dyDescent="0.2">
      <c r="A836" s="2" t="str">
        <f t="shared" si="3"/>
        <v xml:space="preserve">  </v>
      </c>
    </row>
    <row r="837" spans="1:1" x14ac:dyDescent="0.2">
      <c r="A837" s="2" t="str">
        <f t="shared" si="3"/>
        <v xml:space="preserve">  </v>
      </c>
    </row>
    <row r="838" spans="1:1" x14ac:dyDescent="0.2">
      <c r="A838" s="2" t="str">
        <f t="shared" si="3"/>
        <v xml:space="preserve">  </v>
      </c>
    </row>
    <row r="839" spans="1:1" x14ac:dyDescent="0.2">
      <c r="A839" s="2" t="str">
        <f t="shared" si="3"/>
        <v xml:space="preserve">  </v>
      </c>
    </row>
    <row r="840" spans="1:1" x14ac:dyDescent="0.2">
      <c r="A840" s="2" t="str">
        <f t="shared" si="3"/>
        <v xml:space="preserve">  </v>
      </c>
    </row>
    <row r="841" spans="1:1" x14ac:dyDescent="0.2">
      <c r="A841" s="2" t="str">
        <f t="shared" si="3"/>
        <v xml:space="preserve">  </v>
      </c>
    </row>
    <row r="842" spans="1:1" x14ac:dyDescent="0.2">
      <c r="A842" s="2" t="str">
        <f t="shared" si="3"/>
        <v xml:space="preserve">  </v>
      </c>
    </row>
    <row r="843" spans="1:1" x14ac:dyDescent="0.2">
      <c r="A843" s="2" t="str">
        <f t="shared" si="3"/>
        <v xml:space="preserve">  </v>
      </c>
    </row>
    <row r="844" spans="1:1" x14ac:dyDescent="0.2">
      <c r="A844" s="2" t="str">
        <f t="shared" si="3"/>
        <v xml:space="preserve">  </v>
      </c>
    </row>
    <row r="845" spans="1:1" x14ac:dyDescent="0.2">
      <c r="A845" s="2" t="str">
        <f t="shared" si="3"/>
        <v xml:space="preserve">  </v>
      </c>
    </row>
    <row r="846" spans="1:1" x14ac:dyDescent="0.2">
      <c r="A846" s="2" t="str">
        <f t="shared" si="3"/>
        <v xml:space="preserve">  </v>
      </c>
    </row>
    <row r="847" spans="1:1" x14ac:dyDescent="0.2">
      <c r="A847" s="2" t="str">
        <f t="shared" si="3"/>
        <v xml:space="preserve">  </v>
      </c>
    </row>
    <row r="848" spans="1:1" x14ac:dyDescent="0.2">
      <c r="A848" s="2" t="str">
        <f t="shared" si="3"/>
        <v xml:space="preserve">  </v>
      </c>
    </row>
    <row r="849" spans="1:1" x14ac:dyDescent="0.2">
      <c r="A849" s="2" t="str">
        <f t="shared" si="3"/>
        <v xml:space="preserve">  </v>
      </c>
    </row>
    <row r="850" spans="1:1" x14ac:dyDescent="0.2">
      <c r="A850" s="2" t="str">
        <f t="shared" si="3"/>
        <v xml:space="preserve">  </v>
      </c>
    </row>
    <row r="851" spans="1:1" x14ac:dyDescent="0.2">
      <c r="A851" s="2" t="str">
        <f t="shared" si="3"/>
        <v xml:space="preserve">  </v>
      </c>
    </row>
    <row r="852" spans="1:1" x14ac:dyDescent="0.2">
      <c r="A852" s="2" t="str">
        <f t="shared" si="3"/>
        <v xml:space="preserve">  </v>
      </c>
    </row>
    <row r="853" spans="1:1" x14ac:dyDescent="0.2">
      <c r="A853" s="2" t="str">
        <f t="shared" si="3"/>
        <v xml:space="preserve">  </v>
      </c>
    </row>
    <row r="854" spans="1:1" x14ac:dyDescent="0.2">
      <c r="A854" s="2" t="str">
        <f t="shared" si="3"/>
        <v xml:space="preserve">  </v>
      </c>
    </row>
    <row r="855" spans="1:1" x14ac:dyDescent="0.2">
      <c r="A855" s="2" t="str">
        <f t="shared" si="3"/>
        <v xml:space="preserve">  </v>
      </c>
    </row>
    <row r="856" spans="1:1" x14ac:dyDescent="0.2">
      <c r="A856" s="2" t="str">
        <f t="shared" si="3"/>
        <v xml:space="preserve">  </v>
      </c>
    </row>
    <row r="857" spans="1:1" x14ac:dyDescent="0.2">
      <c r="A857" s="2" t="str">
        <f t="shared" si="3"/>
        <v xml:space="preserve">  </v>
      </c>
    </row>
    <row r="858" spans="1:1" x14ac:dyDescent="0.2">
      <c r="A858" s="2" t="str">
        <f t="shared" si="3"/>
        <v xml:space="preserve">  </v>
      </c>
    </row>
    <row r="859" spans="1:1" x14ac:dyDescent="0.2">
      <c r="A859" s="2" t="str">
        <f t="shared" si="3"/>
        <v xml:space="preserve">  </v>
      </c>
    </row>
    <row r="860" spans="1:1" x14ac:dyDescent="0.2">
      <c r="A860" s="2" t="str">
        <f t="shared" si="3"/>
        <v xml:space="preserve">  </v>
      </c>
    </row>
    <row r="861" spans="1:1" x14ac:dyDescent="0.2">
      <c r="A861" s="2" t="str">
        <f t="shared" si="3"/>
        <v xml:space="preserve">  </v>
      </c>
    </row>
    <row r="862" spans="1:1" x14ac:dyDescent="0.2">
      <c r="A862" s="2" t="str">
        <f t="shared" si="3"/>
        <v xml:space="preserve">  </v>
      </c>
    </row>
    <row r="863" spans="1:1" x14ac:dyDescent="0.2">
      <c r="A863" s="2" t="str">
        <f t="shared" si="3"/>
        <v xml:space="preserve">  </v>
      </c>
    </row>
    <row r="864" spans="1:1" x14ac:dyDescent="0.2">
      <c r="A864" s="2" t="str">
        <f t="shared" si="3"/>
        <v xml:space="preserve">  </v>
      </c>
    </row>
    <row r="865" spans="1:1" x14ac:dyDescent="0.2">
      <c r="A865" s="2" t="str">
        <f t="shared" si="3"/>
        <v xml:space="preserve">  </v>
      </c>
    </row>
    <row r="866" spans="1:1" x14ac:dyDescent="0.2">
      <c r="A866" s="2" t="str">
        <f t="shared" si="3"/>
        <v xml:space="preserve">  </v>
      </c>
    </row>
    <row r="867" spans="1:1" x14ac:dyDescent="0.2">
      <c r="A867" s="2" t="str">
        <f t="shared" si="3"/>
        <v xml:space="preserve">  </v>
      </c>
    </row>
    <row r="868" spans="1:1" x14ac:dyDescent="0.2">
      <c r="A868" s="2" t="str">
        <f t="shared" si="3"/>
        <v xml:space="preserve">  </v>
      </c>
    </row>
    <row r="869" spans="1:1" x14ac:dyDescent="0.2">
      <c r="A869" s="2" t="str">
        <f t="shared" si="3"/>
        <v xml:space="preserve">  </v>
      </c>
    </row>
    <row r="870" spans="1:1" x14ac:dyDescent="0.2">
      <c r="A870" s="2" t="str">
        <f t="shared" si="3"/>
        <v xml:space="preserve">  </v>
      </c>
    </row>
    <row r="871" spans="1:1" x14ac:dyDescent="0.2">
      <c r="A871" s="2" t="str">
        <f t="shared" si="3"/>
        <v xml:space="preserve">  </v>
      </c>
    </row>
    <row r="872" spans="1:1" x14ac:dyDescent="0.2">
      <c r="A872" s="2" t="str">
        <f t="shared" si="3"/>
        <v xml:space="preserve">  </v>
      </c>
    </row>
    <row r="873" spans="1:1" x14ac:dyDescent="0.2">
      <c r="A873" s="2" t="str">
        <f t="shared" si="3"/>
        <v xml:space="preserve">  </v>
      </c>
    </row>
    <row r="874" spans="1:1" x14ac:dyDescent="0.2">
      <c r="A874" s="2" t="str">
        <f t="shared" si="3"/>
        <v xml:space="preserve">  </v>
      </c>
    </row>
    <row r="875" spans="1:1" x14ac:dyDescent="0.2">
      <c r="A875" s="2" t="str">
        <f t="shared" si="3"/>
        <v xml:space="preserve">  </v>
      </c>
    </row>
    <row r="876" spans="1:1" x14ac:dyDescent="0.2">
      <c r="A876" s="2" t="str">
        <f t="shared" si="3"/>
        <v xml:space="preserve">  </v>
      </c>
    </row>
    <row r="877" spans="1:1" x14ac:dyDescent="0.2">
      <c r="A877" s="2" t="str">
        <f t="shared" si="3"/>
        <v xml:space="preserve">  </v>
      </c>
    </row>
    <row r="878" spans="1:1" x14ac:dyDescent="0.2">
      <c r="A878" s="2" t="str">
        <f t="shared" si="3"/>
        <v xml:space="preserve">  </v>
      </c>
    </row>
    <row r="879" spans="1:1" x14ac:dyDescent="0.2">
      <c r="A879" s="2" t="str">
        <f t="shared" si="3"/>
        <v xml:space="preserve">  </v>
      </c>
    </row>
    <row r="880" spans="1:1" x14ac:dyDescent="0.2">
      <c r="A880" s="2" t="str">
        <f t="shared" si="3"/>
        <v xml:space="preserve">  </v>
      </c>
    </row>
    <row r="881" spans="1:1" x14ac:dyDescent="0.2">
      <c r="A881" s="2" t="str">
        <f t="shared" si="3"/>
        <v xml:space="preserve">  </v>
      </c>
    </row>
    <row r="882" spans="1:1" x14ac:dyDescent="0.2">
      <c r="A882" s="2" t="str">
        <f t="shared" si="3"/>
        <v xml:space="preserve">  </v>
      </c>
    </row>
    <row r="883" spans="1:1" x14ac:dyDescent="0.2">
      <c r="A883" s="2" t="str">
        <f t="shared" si="3"/>
        <v xml:space="preserve">  </v>
      </c>
    </row>
    <row r="884" spans="1:1" x14ac:dyDescent="0.2">
      <c r="A884" s="2" t="str">
        <f t="shared" si="3"/>
        <v xml:space="preserve">  </v>
      </c>
    </row>
    <row r="885" spans="1:1" x14ac:dyDescent="0.2">
      <c r="A885" s="2" t="str">
        <f t="shared" si="3"/>
        <v xml:space="preserve">  </v>
      </c>
    </row>
    <row r="886" spans="1:1" x14ac:dyDescent="0.2">
      <c r="A886" s="2" t="str">
        <f t="shared" si="3"/>
        <v xml:space="preserve">  </v>
      </c>
    </row>
    <row r="887" spans="1:1" x14ac:dyDescent="0.2">
      <c r="A887" s="2" t="str">
        <f t="shared" si="3"/>
        <v xml:space="preserve">  </v>
      </c>
    </row>
    <row r="888" spans="1:1" x14ac:dyDescent="0.2">
      <c r="A888" s="2" t="str">
        <f t="shared" si="3"/>
        <v xml:space="preserve">  </v>
      </c>
    </row>
    <row r="889" spans="1:1" x14ac:dyDescent="0.2">
      <c r="A889" s="2" t="str">
        <f t="shared" si="3"/>
        <v xml:space="preserve">  </v>
      </c>
    </row>
    <row r="890" spans="1:1" x14ac:dyDescent="0.2">
      <c r="A890" s="2" t="str">
        <f t="shared" si="3"/>
        <v xml:space="preserve">  </v>
      </c>
    </row>
    <row r="891" spans="1:1" x14ac:dyDescent="0.2">
      <c r="A891" s="2" t="str">
        <f t="shared" si="3"/>
        <v xml:space="preserve">  </v>
      </c>
    </row>
    <row r="892" spans="1:1" x14ac:dyDescent="0.2">
      <c r="A892" s="2" t="str">
        <f t="shared" si="3"/>
        <v xml:space="preserve">  </v>
      </c>
    </row>
    <row r="893" spans="1:1" x14ac:dyDescent="0.2">
      <c r="A893" s="2" t="str">
        <f t="shared" si="3"/>
        <v xml:space="preserve">  </v>
      </c>
    </row>
    <row r="894" spans="1:1" x14ac:dyDescent="0.2">
      <c r="A894" s="2" t="str">
        <f t="shared" si="3"/>
        <v xml:space="preserve">  </v>
      </c>
    </row>
    <row r="895" spans="1:1" x14ac:dyDescent="0.2">
      <c r="A895" s="2" t="str">
        <f t="shared" si="3"/>
        <v xml:space="preserve">  </v>
      </c>
    </row>
    <row r="896" spans="1:1" x14ac:dyDescent="0.2">
      <c r="A896" s="2" t="str">
        <f t="shared" si="3"/>
        <v xml:space="preserve">  </v>
      </c>
    </row>
    <row r="897" spans="1:1" x14ac:dyDescent="0.2">
      <c r="A897" s="2" t="str">
        <f t="shared" si="3"/>
        <v xml:space="preserve">  </v>
      </c>
    </row>
    <row r="898" spans="1:1" x14ac:dyDescent="0.2">
      <c r="A898" s="2" t="str">
        <f t="shared" si="3"/>
        <v xml:space="preserve">  </v>
      </c>
    </row>
    <row r="899" spans="1:1" x14ac:dyDescent="0.2">
      <c r="A899" s="2" t="str">
        <f t="shared" si="3"/>
        <v xml:space="preserve">  </v>
      </c>
    </row>
    <row r="900" spans="1:1" x14ac:dyDescent="0.2">
      <c r="A900" s="2" t="str">
        <f t="shared" si="3"/>
        <v xml:space="preserve">  </v>
      </c>
    </row>
    <row r="901" spans="1:1" x14ac:dyDescent="0.2">
      <c r="A901" s="2" t="str">
        <f t="shared" si="3"/>
        <v xml:space="preserve">  </v>
      </c>
    </row>
    <row r="902" spans="1:1" x14ac:dyDescent="0.2">
      <c r="A902" s="2" t="str">
        <f t="shared" si="3"/>
        <v xml:space="preserve">  </v>
      </c>
    </row>
    <row r="903" spans="1:1" x14ac:dyDescent="0.2">
      <c r="A903" s="2" t="str">
        <f t="shared" si="3"/>
        <v xml:space="preserve">  </v>
      </c>
    </row>
    <row r="904" spans="1:1" x14ac:dyDescent="0.2">
      <c r="A904" s="2" t="str">
        <f t="shared" si="3"/>
        <v xml:space="preserve">  </v>
      </c>
    </row>
    <row r="905" spans="1:1" x14ac:dyDescent="0.2">
      <c r="A905" s="2" t="str">
        <f t="shared" si="3"/>
        <v xml:space="preserve">  </v>
      </c>
    </row>
    <row r="906" spans="1:1" x14ac:dyDescent="0.2">
      <c r="A906" s="2" t="str">
        <f t="shared" si="3"/>
        <v xml:space="preserve">  </v>
      </c>
    </row>
    <row r="907" spans="1:1" x14ac:dyDescent="0.2">
      <c r="A907" s="2" t="str">
        <f t="shared" si="3"/>
        <v xml:space="preserve">  </v>
      </c>
    </row>
    <row r="908" spans="1:1" x14ac:dyDescent="0.2">
      <c r="A908" s="2" t="str">
        <f t="shared" si="3"/>
        <v xml:space="preserve">  </v>
      </c>
    </row>
    <row r="909" spans="1:1" x14ac:dyDescent="0.2">
      <c r="A909" s="2" t="str">
        <f t="shared" si="3"/>
        <v xml:space="preserve">  </v>
      </c>
    </row>
    <row r="910" spans="1:1" x14ac:dyDescent="0.2">
      <c r="A910" s="2" t="str">
        <f t="shared" si="3"/>
        <v xml:space="preserve">  </v>
      </c>
    </row>
    <row r="911" spans="1:1" x14ac:dyDescent="0.2">
      <c r="A911" s="2" t="str">
        <f t="shared" si="3"/>
        <v xml:space="preserve">  </v>
      </c>
    </row>
    <row r="912" spans="1:1" x14ac:dyDescent="0.2">
      <c r="A912" s="2" t="str">
        <f t="shared" si="3"/>
        <v xml:space="preserve">  </v>
      </c>
    </row>
    <row r="913" spans="1:1" x14ac:dyDescent="0.2">
      <c r="A913" s="2" t="str">
        <f t="shared" si="3"/>
        <v xml:space="preserve">  </v>
      </c>
    </row>
    <row r="914" spans="1:1" x14ac:dyDescent="0.2">
      <c r="A914" s="2" t="str">
        <f t="shared" si="3"/>
        <v xml:space="preserve">  </v>
      </c>
    </row>
    <row r="915" spans="1:1" x14ac:dyDescent="0.2">
      <c r="A915" s="2" t="str">
        <f t="shared" si="3"/>
        <v xml:space="preserve">  </v>
      </c>
    </row>
    <row r="916" spans="1:1" x14ac:dyDescent="0.2">
      <c r="A916" s="2" t="str">
        <f t="shared" si="3"/>
        <v xml:space="preserve">  </v>
      </c>
    </row>
    <row r="917" spans="1:1" x14ac:dyDescent="0.2">
      <c r="A917" s="2" t="str">
        <f t="shared" si="3"/>
        <v xml:space="preserve">  </v>
      </c>
    </row>
    <row r="918" spans="1:1" x14ac:dyDescent="0.2">
      <c r="A918" s="2" t="str">
        <f t="shared" si="3"/>
        <v xml:space="preserve">  </v>
      </c>
    </row>
    <row r="919" spans="1:1" x14ac:dyDescent="0.2">
      <c r="A919" s="2" t="str">
        <f t="shared" si="3"/>
        <v xml:space="preserve">  </v>
      </c>
    </row>
    <row r="920" spans="1:1" x14ac:dyDescent="0.2">
      <c r="A920" s="2" t="str">
        <f t="shared" si="3"/>
        <v xml:space="preserve">  </v>
      </c>
    </row>
    <row r="921" spans="1:1" x14ac:dyDescent="0.2">
      <c r="A921" s="2" t="str">
        <f t="shared" si="3"/>
        <v xml:space="preserve">  </v>
      </c>
    </row>
    <row r="922" spans="1:1" x14ac:dyDescent="0.2">
      <c r="A922" s="2" t="str">
        <f t="shared" si="3"/>
        <v xml:space="preserve">  </v>
      </c>
    </row>
    <row r="923" spans="1:1" x14ac:dyDescent="0.2">
      <c r="A923" s="2" t="str">
        <f t="shared" si="3"/>
        <v xml:space="preserve">  </v>
      </c>
    </row>
    <row r="924" spans="1:1" x14ac:dyDescent="0.2">
      <c r="A924" s="2" t="str">
        <f t="shared" si="3"/>
        <v xml:space="preserve">  </v>
      </c>
    </row>
    <row r="925" spans="1:1" x14ac:dyDescent="0.2">
      <c r="A925" s="2" t="str">
        <f t="shared" si="3"/>
        <v xml:space="preserve">  </v>
      </c>
    </row>
    <row r="926" spans="1:1" x14ac:dyDescent="0.2">
      <c r="A926" s="2" t="str">
        <f t="shared" si="3"/>
        <v xml:space="preserve">  </v>
      </c>
    </row>
    <row r="927" spans="1:1" x14ac:dyDescent="0.2">
      <c r="A927" s="2" t="str">
        <f t="shared" si="3"/>
        <v xml:space="preserve">  </v>
      </c>
    </row>
    <row r="928" spans="1:1" x14ac:dyDescent="0.2">
      <c r="A928" s="2" t="str">
        <f t="shared" si="3"/>
        <v xml:space="preserve">  </v>
      </c>
    </row>
    <row r="929" spans="1:1" x14ac:dyDescent="0.2">
      <c r="A929" s="2" t="str">
        <f t="shared" si="3"/>
        <v xml:space="preserve">  </v>
      </c>
    </row>
    <row r="930" spans="1:1" x14ac:dyDescent="0.2">
      <c r="A930" s="2" t="str">
        <f t="shared" si="3"/>
        <v xml:space="preserve">  </v>
      </c>
    </row>
    <row r="931" spans="1:1" x14ac:dyDescent="0.2">
      <c r="A931" s="2" t="str">
        <f t="shared" si="3"/>
        <v xml:space="preserve">  </v>
      </c>
    </row>
    <row r="932" spans="1:1" x14ac:dyDescent="0.2">
      <c r="A932" s="2" t="str">
        <f t="shared" si="3"/>
        <v xml:space="preserve">  </v>
      </c>
    </row>
    <row r="933" spans="1:1" x14ac:dyDescent="0.2">
      <c r="A933" s="2" t="str">
        <f t="shared" si="3"/>
        <v xml:space="preserve">  </v>
      </c>
    </row>
    <row r="934" spans="1:1" x14ac:dyDescent="0.2">
      <c r="A934" s="2" t="str">
        <f t="shared" si="3"/>
        <v xml:space="preserve">  </v>
      </c>
    </row>
    <row r="935" spans="1:1" x14ac:dyDescent="0.2">
      <c r="A935" s="2" t="str">
        <f t="shared" si="3"/>
        <v xml:space="preserve">  </v>
      </c>
    </row>
    <row r="936" spans="1:1" x14ac:dyDescent="0.2">
      <c r="A936" s="2" t="str">
        <f t="shared" si="3"/>
        <v xml:space="preserve">  </v>
      </c>
    </row>
    <row r="937" spans="1:1" x14ac:dyDescent="0.2">
      <c r="A937" s="2" t="str">
        <f t="shared" si="3"/>
        <v xml:space="preserve">  </v>
      </c>
    </row>
    <row r="938" spans="1:1" x14ac:dyDescent="0.2">
      <c r="A938" s="2" t="str">
        <f t="shared" si="3"/>
        <v xml:space="preserve">  </v>
      </c>
    </row>
    <row r="939" spans="1:1" x14ac:dyDescent="0.2">
      <c r="A939" s="2" t="str">
        <f t="shared" si="3"/>
        <v xml:space="preserve">  </v>
      </c>
    </row>
    <row r="940" spans="1:1" x14ac:dyDescent="0.2">
      <c r="A940" s="2" t="str">
        <f t="shared" si="3"/>
        <v xml:space="preserve">  </v>
      </c>
    </row>
    <row r="941" spans="1:1" x14ac:dyDescent="0.2">
      <c r="A941" s="2" t="str">
        <f t="shared" si="3"/>
        <v xml:space="preserve">  </v>
      </c>
    </row>
    <row r="942" spans="1:1" x14ac:dyDescent="0.2">
      <c r="A942" s="2" t="str">
        <f t="shared" si="3"/>
        <v xml:space="preserve">  </v>
      </c>
    </row>
    <row r="943" spans="1:1" x14ac:dyDescent="0.2">
      <c r="A943" s="2" t="str">
        <f t="shared" si="3"/>
        <v xml:space="preserve">  </v>
      </c>
    </row>
    <row r="944" spans="1:1" x14ac:dyDescent="0.2">
      <c r="A944" s="2" t="str">
        <f t="shared" si="3"/>
        <v xml:space="preserve">  </v>
      </c>
    </row>
    <row r="945" spans="1:1" x14ac:dyDescent="0.2">
      <c r="A945" s="2" t="str">
        <f t="shared" si="3"/>
        <v xml:space="preserve">  </v>
      </c>
    </row>
    <row r="946" spans="1:1" x14ac:dyDescent="0.2">
      <c r="A946" s="2" t="str">
        <f t="shared" si="3"/>
        <v xml:space="preserve">  </v>
      </c>
    </row>
    <row r="947" spans="1:1" x14ac:dyDescent="0.2">
      <c r="A947" s="2" t="str">
        <f t="shared" si="3"/>
        <v xml:space="preserve">  </v>
      </c>
    </row>
    <row r="948" spans="1:1" x14ac:dyDescent="0.2">
      <c r="A948" s="2" t="str">
        <f t="shared" si="3"/>
        <v xml:space="preserve">  </v>
      </c>
    </row>
    <row r="949" spans="1:1" x14ac:dyDescent="0.2">
      <c r="A949" s="2" t="str">
        <f t="shared" si="3"/>
        <v xml:space="preserve">  </v>
      </c>
    </row>
    <row r="950" spans="1:1" x14ac:dyDescent="0.2">
      <c r="A950" s="2" t="str">
        <f t="shared" si="3"/>
        <v xml:space="preserve">  </v>
      </c>
    </row>
    <row r="951" spans="1:1" x14ac:dyDescent="0.2">
      <c r="A951" s="2" t="str">
        <f t="shared" si="3"/>
        <v xml:space="preserve">  </v>
      </c>
    </row>
    <row r="952" spans="1:1" x14ac:dyDescent="0.2">
      <c r="A952" s="2" t="str">
        <f t="shared" si="3"/>
        <v xml:space="preserve">  </v>
      </c>
    </row>
    <row r="953" spans="1:1" x14ac:dyDescent="0.2">
      <c r="A953" s="2" t="str">
        <f t="shared" si="3"/>
        <v xml:space="preserve">  </v>
      </c>
    </row>
    <row r="954" spans="1:1" x14ac:dyDescent="0.2">
      <c r="A954" s="2" t="str">
        <f t="shared" si="3"/>
        <v xml:space="preserve">  </v>
      </c>
    </row>
    <row r="955" spans="1:1" x14ac:dyDescent="0.2">
      <c r="A955" s="2" t="str">
        <f t="shared" si="3"/>
        <v xml:space="preserve">  </v>
      </c>
    </row>
    <row r="956" spans="1:1" x14ac:dyDescent="0.2">
      <c r="A956" s="2" t="str">
        <f t="shared" si="3"/>
        <v xml:space="preserve">  </v>
      </c>
    </row>
    <row r="957" spans="1:1" x14ac:dyDescent="0.2">
      <c r="A957" s="2" t="str">
        <f t="shared" si="3"/>
        <v xml:space="preserve">  </v>
      </c>
    </row>
    <row r="958" spans="1:1" x14ac:dyDescent="0.2">
      <c r="A958" s="2" t="str">
        <f t="shared" si="3"/>
        <v xml:space="preserve">  </v>
      </c>
    </row>
    <row r="959" spans="1:1" x14ac:dyDescent="0.2">
      <c r="A959" s="2" t="str">
        <f t="shared" si="3"/>
        <v xml:space="preserve">  </v>
      </c>
    </row>
    <row r="960" spans="1:1" x14ac:dyDescent="0.2">
      <c r="A960" s="2" t="str">
        <f t="shared" si="3"/>
        <v xml:space="preserve">  </v>
      </c>
    </row>
    <row r="961" spans="1:1" x14ac:dyDescent="0.2">
      <c r="A961" s="2" t="str">
        <f t="shared" si="3"/>
        <v xml:space="preserve">  </v>
      </c>
    </row>
    <row r="962" spans="1:1" x14ac:dyDescent="0.2">
      <c r="A962" s="2" t="str">
        <f t="shared" si="3"/>
        <v xml:space="preserve">  </v>
      </c>
    </row>
    <row r="963" spans="1:1" x14ac:dyDescent="0.2">
      <c r="A963" s="2" t="str">
        <f t="shared" si="3"/>
        <v xml:space="preserve">  </v>
      </c>
    </row>
    <row r="964" spans="1:1" x14ac:dyDescent="0.2">
      <c r="A964" s="2" t="str">
        <f t="shared" si="3"/>
        <v xml:space="preserve">  </v>
      </c>
    </row>
    <row r="965" spans="1:1" x14ac:dyDescent="0.2">
      <c r="A965" s="2" t="str">
        <f t="shared" si="3"/>
        <v xml:space="preserve">  </v>
      </c>
    </row>
    <row r="966" spans="1:1" x14ac:dyDescent="0.2">
      <c r="A966" s="2" t="str">
        <f t="shared" si="3"/>
        <v xml:space="preserve">  </v>
      </c>
    </row>
    <row r="967" spans="1:1" x14ac:dyDescent="0.2">
      <c r="A967" s="2" t="str">
        <f t="shared" si="3"/>
        <v xml:space="preserve">  </v>
      </c>
    </row>
    <row r="968" spans="1:1" x14ac:dyDescent="0.2">
      <c r="A968" s="2" t="str">
        <f t="shared" si="3"/>
        <v xml:space="preserve">  </v>
      </c>
    </row>
    <row r="969" spans="1:1" x14ac:dyDescent="0.2">
      <c r="A969" s="2" t="str">
        <f t="shared" si="3"/>
        <v xml:space="preserve">  </v>
      </c>
    </row>
    <row r="970" spans="1:1" x14ac:dyDescent="0.2">
      <c r="A970" s="2" t="str">
        <f t="shared" si="3"/>
        <v xml:space="preserve">  </v>
      </c>
    </row>
    <row r="971" spans="1:1" x14ac:dyDescent="0.2">
      <c r="A971" s="2" t="str">
        <f t="shared" si="3"/>
        <v xml:space="preserve">  </v>
      </c>
    </row>
    <row r="972" spans="1:1" x14ac:dyDescent="0.2">
      <c r="A972" s="2" t="str">
        <f t="shared" si="3"/>
        <v xml:space="preserve">  </v>
      </c>
    </row>
    <row r="973" spans="1:1" x14ac:dyDescent="0.2">
      <c r="A973" s="2" t="str">
        <f t="shared" si="3"/>
        <v xml:space="preserve">  </v>
      </c>
    </row>
    <row r="974" spans="1:1" x14ac:dyDescent="0.2">
      <c r="A974" s="2" t="str">
        <f t="shared" si="3"/>
        <v xml:space="preserve">  </v>
      </c>
    </row>
    <row r="975" spans="1:1" x14ac:dyDescent="0.2">
      <c r="A975" s="2" t="str">
        <f t="shared" si="3"/>
        <v xml:space="preserve">  </v>
      </c>
    </row>
    <row r="976" spans="1:1" x14ac:dyDescent="0.2">
      <c r="A976" s="2" t="str">
        <f t="shared" si="3"/>
        <v xml:space="preserve">  </v>
      </c>
    </row>
    <row r="977" spans="1:1" x14ac:dyDescent="0.2">
      <c r="A977" s="2" t="str">
        <f t="shared" si="3"/>
        <v xml:space="preserve">  </v>
      </c>
    </row>
    <row r="978" spans="1:1" x14ac:dyDescent="0.2">
      <c r="A978" s="2" t="str">
        <f t="shared" si="3"/>
        <v xml:space="preserve">  </v>
      </c>
    </row>
    <row r="979" spans="1:1" x14ac:dyDescent="0.2">
      <c r="A979" s="2" t="str">
        <f t="shared" si="3"/>
        <v xml:space="preserve">  </v>
      </c>
    </row>
    <row r="980" spans="1:1" x14ac:dyDescent="0.2">
      <c r="A980" s="2" t="str">
        <f t="shared" si="3"/>
        <v xml:space="preserve">  </v>
      </c>
    </row>
    <row r="981" spans="1:1" x14ac:dyDescent="0.2">
      <c r="A981" s="2" t="str">
        <f t="shared" si="3"/>
        <v xml:space="preserve">  </v>
      </c>
    </row>
    <row r="982" spans="1:1" x14ac:dyDescent="0.2">
      <c r="A982" s="2" t="str">
        <f t="shared" si="3"/>
        <v xml:space="preserve">  </v>
      </c>
    </row>
    <row r="983" spans="1:1" x14ac:dyDescent="0.2">
      <c r="A983" s="2" t="str">
        <f t="shared" si="3"/>
        <v xml:space="preserve">  </v>
      </c>
    </row>
    <row r="984" spans="1:1" x14ac:dyDescent="0.2">
      <c r="A984" s="2" t="str">
        <f t="shared" si="3"/>
        <v xml:space="preserve">  </v>
      </c>
    </row>
    <row r="985" spans="1:1" x14ac:dyDescent="0.2">
      <c r="A985" s="2" t="str">
        <f t="shared" si="3"/>
        <v xml:space="preserve">  </v>
      </c>
    </row>
    <row r="986" spans="1:1" x14ac:dyDescent="0.2">
      <c r="A986" s="2" t="str">
        <f t="shared" si="3"/>
        <v xml:space="preserve">  </v>
      </c>
    </row>
    <row r="987" spans="1:1" x14ac:dyDescent="0.2">
      <c r="A987" s="2" t="str">
        <f t="shared" si="3"/>
        <v xml:space="preserve">  </v>
      </c>
    </row>
    <row r="988" spans="1:1" x14ac:dyDescent="0.2">
      <c r="A988" s="2" t="str">
        <f t="shared" si="3"/>
        <v xml:space="preserve">  </v>
      </c>
    </row>
    <row r="989" spans="1:1" x14ac:dyDescent="0.2">
      <c r="A989" s="2" t="str">
        <f t="shared" si="3"/>
        <v xml:space="preserve">  </v>
      </c>
    </row>
    <row r="990" spans="1:1" x14ac:dyDescent="0.2">
      <c r="A990" s="2" t="str">
        <f t="shared" si="3"/>
        <v xml:space="preserve">  </v>
      </c>
    </row>
    <row r="991" spans="1:1" x14ac:dyDescent="0.2">
      <c r="A991" s="2" t="str">
        <f t="shared" si="3"/>
        <v xml:space="preserve">  </v>
      </c>
    </row>
    <row r="992" spans="1:1" x14ac:dyDescent="0.2">
      <c r="A992" s="2" t="str">
        <f t="shared" si="3"/>
        <v xml:space="preserve">  </v>
      </c>
    </row>
    <row r="993" spans="1:1" x14ac:dyDescent="0.2">
      <c r="A993" s="2" t="str">
        <f t="shared" si="3"/>
        <v xml:space="preserve">  </v>
      </c>
    </row>
    <row r="994" spans="1:1" x14ac:dyDescent="0.2">
      <c r="A994" s="2" t="str">
        <f t="shared" si="3"/>
        <v xml:space="preserve">  </v>
      </c>
    </row>
    <row r="995" spans="1:1" x14ac:dyDescent="0.2">
      <c r="A995" s="2" t="str">
        <f t="shared" si="3"/>
        <v xml:space="preserve">  </v>
      </c>
    </row>
    <row r="996" spans="1:1" x14ac:dyDescent="0.2">
      <c r="A996" s="2" t="str">
        <f t="shared" si="3"/>
        <v xml:space="preserve">  </v>
      </c>
    </row>
    <row r="997" spans="1:1" x14ac:dyDescent="0.2">
      <c r="A997" s="2" t="str">
        <f t="shared" si="3"/>
        <v xml:space="preserve">  </v>
      </c>
    </row>
    <row r="998" spans="1:1" x14ac:dyDescent="0.2">
      <c r="A998" s="2" t="str">
        <f t="shared" si="3"/>
        <v xml:space="preserve">  </v>
      </c>
    </row>
    <row r="999" spans="1:1" x14ac:dyDescent="0.2">
      <c r="A999" s="2" t="str">
        <f t="shared" si="3"/>
        <v xml:space="preserve">  </v>
      </c>
    </row>
    <row r="1000" spans="1:1" x14ac:dyDescent="0.2">
      <c r="A1000" s="2" t="str">
        <f t="shared" si="3"/>
        <v xml:space="preserve">  </v>
      </c>
    </row>
    <row r="1001" spans="1:1" x14ac:dyDescent="0.2">
      <c r="A1001" s="2" t="str">
        <f t="shared" si="3"/>
        <v xml:space="preserve">  </v>
      </c>
    </row>
    <row r="1002" spans="1:1" x14ac:dyDescent="0.2">
      <c r="A1002" s="2" t="str">
        <f t="shared" si="3"/>
        <v xml:space="preserve">  </v>
      </c>
    </row>
    <row r="1003" spans="1:1" x14ac:dyDescent="0.2">
      <c r="A1003" s="2" t="str">
        <f t="shared" si="3"/>
        <v xml:space="preserve">  </v>
      </c>
    </row>
    <row r="1004" spans="1:1" x14ac:dyDescent="0.2">
      <c r="A1004" s="2" t="str">
        <f t="shared" si="3"/>
        <v xml:space="preserve">  </v>
      </c>
    </row>
    <row r="1005" spans="1:1" x14ac:dyDescent="0.2">
      <c r="A1005" s="2" t="str">
        <f t="shared" si="3"/>
        <v xml:space="preserve">  </v>
      </c>
    </row>
    <row r="1006" spans="1:1" x14ac:dyDescent="0.2">
      <c r="A1006" s="2" t="str">
        <f t="shared" si="3"/>
        <v xml:space="preserve">  </v>
      </c>
    </row>
    <row r="1007" spans="1:1" x14ac:dyDescent="0.2">
      <c r="A1007" s="2" t="str">
        <f t="shared" si="3"/>
        <v xml:space="preserve">  </v>
      </c>
    </row>
    <row r="1008" spans="1:1" x14ac:dyDescent="0.2">
      <c r="A1008" s="2" t="str">
        <f t="shared" si="3"/>
        <v xml:space="preserve">  </v>
      </c>
    </row>
    <row r="1009" spans="1:1" x14ac:dyDescent="0.2">
      <c r="A1009" s="2" t="str">
        <f t="shared" si="3"/>
        <v xml:space="preserve">  </v>
      </c>
    </row>
    <row r="1010" spans="1:1" x14ac:dyDescent="0.2">
      <c r="A1010" s="2" t="str">
        <f t="shared" si="3"/>
        <v xml:space="preserve">  </v>
      </c>
    </row>
    <row r="1011" spans="1:1" x14ac:dyDescent="0.2">
      <c r="A1011" s="2" t="str">
        <f t="shared" si="3"/>
        <v xml:space="preserve">  </v>
      </c>
    </row>
    <row r="1012" spans="1:1" x14ac:dyDescent="0.2">
      <c r="A1012" s="2" t="str">
        <f t="shared" si="3"/>
        <v xml:space="preserve">  </v>
      </c>
    </row>
    <row r="1013" spans="1:1" x14ac:dyDescent="0.2">
      <c r="A1013" s="2" t="str">
        <f t="shared" si="3"/>
        <v xml:space="preserve">  </v>
      </c>
    </row>
    <row r="1014" spans="1:1" x14ac:dyDescent="0.2">
      <c r="A1014" s="2" t="str">
        <f t="shared" si="3"/>
        <v xml:space="preserve">  </v>
      </c>
    </row>
    <row r="1015" spans="1:1" x14ac:dyDescent="0.2">
      <c r="A1015" s="2" t="str">
        <f t="shared" si="3"/>
        <v xml:space="preserve">  </v>
      </c>
    </row>
    <row r="1016" spans="1:1" x14ac:dyDescent="0.2">
      <c r="A1016" s="2" t="str">
        <f t="shared" si="3"/>
        <v xml:space="preserve">  </v>
      </c>
    </row>
    <row r="1017" spans="1:1" x14ac:dyDescent="0.2">
      <c r="A1017" s="2" t="str">
        <f t="shared" si="3"/>
        <v xml:space="preserve">  </v>
      </c>
    </row>
    <row r="1018" spans="1:1" x14ac:dyDescent="0.2">
      <c r="A1018" s="2" t="str">
        <f t="shared" si="3"/>
        <v xml:space="preserve">  </v>
      </c>
    </row>
    <row r="1019" spans="1:1" x14ac:dyDescent="0.2">
      <c r="A1019" s="2" t="str">
        <f t="shared" si="3"/>
        <v xml:space="preserve">  </v>
      </c>
    </row>
    <row r="1020" spans="1:1" x14ac:dyDescent="0.2">
      <c r="A1020" s="2" t="str">
        <f t="shared" si="3"/>
        <v xml:space="preserve">  </v>
      </c>
    </row>
    <row r="1021" spans="1:1" x14ac:dyDescent="0.2">
      <c r="A1021" s="2" t="str">
        <f t="shared" si="3"/>
        <v xml:space="preserve">  </v>
      </c>
    </row>
    <row r="1022" spans="1:1" x14ac:dyDescent="0.2">
      <c r="A1022" s="2" t="str">
        <f t="shared" si="3"/>
        <v xml:space="preserve">  </v>
      </c>
    </row>
    <row r="1023" spans="1:1" x14ac:dyDescent="0.2">
      <c r="A1023" s="2" t="str">
        <f t="shared" ref="A1023:A1277" si="4">B1023 &amp; " " &amp; C1023 &amp; " " &amp; D1023</f>
        <v xml:space="preserve">  </v>
      </c>
    </row>
    <row r="1024" spans="1:1" x14ac:dyDescent="0.2">
      <c r="A1024" s="2" t="str">
        <f t="shared" si="4"/>
        <v xml:space="preserve">  </v>
      </c>
    </row>
    <row r="1025" spans="1:1" x14ac:dyDescent="0.2">
      <c r="A1025" s="2" t="str">
        <f t="shared" si="4"/>
        <v xml:space="preserve">  </v>
      </c>
    </row>
    <row r="1026" spans="1:1" x14ac:dyDescent="0.2">
      <c r="A1026" s="2" t="str">
        <f t="shared" si="4"/>
        <v xml:space="preserve">  </v>
      </c>
    </row>
    <row r="1027" spans="1:1" x14ac:dyDescent="0.2">
      <c r="A1027" s="2" t="str">
        <f t="shared" si="4"/>
        <v xml:space="preserve">  </v>
      </c>
    </row>
    <row r="1028" spans="1:1" x14ac:dyDescent="0.2">
      <c r="A1028" s="2" t="str">
        <f t="shared" si="4"/>
        <v xml:space="preserve">  </v>
      </c>
    </row>
    <row r="1029" spans="1:1" x14ac:dyDescent="0.2">
      <c r="A1029" s="2" t="str">
        <f t="shared" si="4"/>
        <v xml:space="preserve">  </v>
      </c>
    </row>
    <row r="1030" spans="1:1" x14ac:dyDescent="0.2">
      <c r="A1030" s="2" t="str">
        <f t="shared" si="4"/>
        <v xml:space="preserve">  </v>
      </c>
    </row>
    <row r="1031" spans="1:1" x14ac:dyDescent="0.2">
      <c r="A1031" s="2" t="str">
        <f t="shared" si="4"/>
        <v xml:space="preserve">  </v>
      </c>
    </row>
    <row r="1032" spans="1:1" x14ac:dyDescent="0.2">
      <c r="A1032" s="2" t="str">
        <f t="shared" si="4"/>
        <v xml:space="preserve">  </v>
      </c>
    </row>
    <row r="1033" spans="1:1" x14ac:dyDescent="0.2">
      <c r="A1033" s="2" t="str">
        <f t="shared" si="4"/>
        <v xml:space="preserve">  </v>
      </c>
    </row>
    <row r="1034" spans="1:1" x14ac:dyDescent="0.2">
      <c r="A1034" s="2" t="str">
        <f t="shared" si="4"/>
        <v xml:space="preserve">  </v>
      </c>
    </row>
    <row r="1035" spans="1:1" x14ac:dyDescent="0.2">
      <c r="A1035" s="2" t="str">
        <f t="shared" si="4"/>
        <v xml:space="preserve">  </v>
      </c>
    </row>
    <row r="1036" spans="1:1" x14ac:dyDescent="0.2">
      <c r="A1036" s="2" t="str">
        <f t="shared" si="4"/>
        <v xml:space="preserve">  </v>
      </c>
    </row>
    <row r="1037" spans="1:1" x14ac:dyDescent="0.2">
      <c r="A1037" s="2" t="str">
        <f t="shared" si="4"/>
        <v xml:space="preserve">  </v>
      </c>
    </row>
    <row r="1038" spans="1:1" x14ac:dyDescent="0.2">
      <c r="A1038" s="2" t="str">
        <f t="shared" si="4"/>
        <v xml:space="preserve">  </v>
      </c>
    </row>
    <row r="1039" spans="1:1" x14ac:dyDescent="0.2">
      <c r="A1039" s="2" t="str">
        <f t="shared" si="4"/>
        <v xml:space="preserve">  </v>
      </c>
    </row>
    <row r="1040" spans="1:1" x14ac:dyDescent="0.2">
      <c r="A1040" s="2" t="str">
        <f t="shared" si="4"/>
        <v xml:space="preserve">  </v>
      </c>
    </row>
    <row r="1041" spans="1:1" x14ac:dyDescent="0.2">
      <c r="A1041" s="2" t="str">
        <f t="shared" si="4"/>
        <v xml:space="preserve">  </v>
      </c>
    </row>
    <row r="1042" spans="1:1" x14ac:dyDescent="0.2">
      <c r="A1042" s="2" t="str">
        <f t="shared" si="4"/>
        <v xml:space="preserve">  </v>
      </c>
    </row>
    <row r="1043" spans="1:1" x14ac:dyDescent="0.2">
      <c r="A1043" s="2" t="str">
        <f t="shared" si="4"/>
        <v xml:space="preserve">  </v>
      </c>
    </row>
    <row r="1044" spans="1:1" x14ac:dyDescent="0.2">
      <c r="A1044" s="2" t="str">
        <f t="shared" si="4"/>
        <v xml:space="preserve">  </v>
      </c>
    </row>
    <row r="1045" spans="1:1" x14ac:dyDescent="0.2">
      <c r="A1045" s="2" t="str">
        <f t="shared" si="4"/>
        <v xml:space="preserve">  </v>
      </c>
    </row>
    <row r="1046" spans="1:1" x14ac:dyDescent="0.2">
      <c r="A1046" s="2" t="str">
        <f t="shared" si="4"/>
        <v xml:space="preserve">  </v>
      </c>
    </row>
    <row r="1047" spans="1:1" x14ac:dyDescent="0.2">
      <c r="A1047" s="2" t="str">
        <f t="shared" si="4"/>
        <v xml:space="preserve">  </v>
      </c>
    </row>
    <row r="1048" spans="1:1" x14ac:dyDescent="0.2">
      <c r="A1048" s="2" t="str">
        <f t="shared" si="4"/>
        <v xml:space="preserve">  </v>
      </c>
    </row>
    <row r="1049" spans="1:1" x14ac:dyDescent="0.2">
      <c r="A1049" s="2" t="str">
        <f t="shared" si="4"/>
        <v xml:space="preserve">  </v>
      </c>
    </row>
    <row r="1050" spans="1:1" x14ac:dyDescent="0.2">
      <c r="A1050" s="2" t="str">
        <f t="shared" si="4"/>
        <v xml:space="preserve">  </v>
      </c>
    </row>
    <row r="1051" spans="1:1" x14ac:dyDescent="0.2">
      <c r="A1051" s="2" t="str">
        <f t="shared" si="4"/>
        <v xml:space="preserve">  </v>
      </c>
    </row>
    <row r="1052" spans="1:1" x14ac:dyDescent="0.2">
      <c r="A1052" s="2" t="str">
        <f t="shared" si="4"/>
        <v xml:space="preserve">  </v>
      </c>
    </row>
    <row r="1053" spans="1:1" x14ac:dyDescent="0.2">
      <c r="A1053" s="2" t="str">
        <f t="shared" si="4"/>
        <v xml:space="preserve">  </v>
      </c>
    </row>
    <row r="1054" spans="1:1" x14ac:dyDescent="0.2">
      <c r="A1054" s="2" t="str">
        <f t="shared" si="4"/>
        <v xml:space="preserve">  </v>
      </c>
    </row>
    <row r="1055" spans="1:1" x14ac:dyDescent="0.2">
      <c r="A1055" s="2" t="str">
        <f t="shared" si="4"/>
        <v xml:space="preserve">  </v>
      </c>
    </row>
    <row r="1056" spans="1:1" x14ac:dyDescent="0.2">
      <c r="A1056" s="2" t="str">
        <f t="shared" si="4"/>
        <v xml:space="preserve">  </v>
      </c>
    </row>
    <row r="1057" spans="1:1" x14ac:dyDescent="0.2">
      <c r="A1057" s="2" t="str">
        <f t="shared" si="4"/>
        <v xml:space="preserve">  </v>
      </c>
    </row>
    <row r="1058" spans="1:1" x14ac:dyDescent="0.2">
      <c r="A1058" s="2" t="str">
        <f t="shared" si="4"/>
        <v xml:space="preserve">  </v>
      </c>
    </row>
    <row r="1059" spans="1:1" x14ac:dyDescent="0.2">
      <c r="A1059" s="2" t="str">
        <f t="shared" si="4"/>
        <v xml:space="preserve">  </v>
      </c>
    </row>
    <row r="1060" spans="1:1" x14ac:dyDescent="0.2">
      <c r="A1060" s="2" t="str">
        <f t="shared" si="4"/>
        <v xml:space="preserve">  </v>
      </c>
    </row>
    <row r="1061" spans="1:1" x14ac:dyDescent="0.2">
      <c r="A1061" s="2" t="str">
        <f t="shared" si="4"/>
        <v xml:space="preserve">  </v>
      </c>
    </row>
    <row r="1062" spans="1:1" x14ac:dyDescent="0.2">
      <c r="A1062" s="2" t="str">
        <f t="shared" si="4"/>
        <v xml:space="preserve">  </v>
      </c>
    </row>
    <row r="1063" spans="1:1" x14ac:dyDescent="0.2">
      <c r="A1063" s="2" t="str">
        <f t="shared" si="4"/>
        <v xml:space="preserve">  </v>
      </c>
    </row>
    <row r="1064" spans="1:1" x14ac:dyDescent="0.2">
      <c r="A1064" s="2" t="str">
        <f t="shared" si="4"/>
        <v xml:space="preserve">  </v>
      </c>
    </row>
    <row r="1065" spans="1:1" x14ac:dyDescent="0.2">
      <c r="A1065" s="2" t="str">
        <f t="shared" si="4"/>
        <v xml:space="preserve">  </v>
      </c>
    </row>
    <row r="1066" spans="1:1" x14ac:dyDescent="0.2">
      <c r="A1066" s="2" t="str">
        <f t="shared" si="4"/>
        <v xml:space="preserve">  </v>
      </c>
    </row>
    <row r="1067" spans="1:1" x14ac:dyDescent="0.2">
      <c r="A1067" s="2" t="str">
        <f t="shared" si="4"/>
        <v xml:space="preserve">  </v>
      </c>
    </row>
    <row r="1068" spans="1:1" x14ac:dyDescent="0.2">
      <c r="A1068" s="2" t="str">
        <f t="shared" si="4"/>
        <v xml:space="preserve">  </v>
      </c>
    </row>
    <row r="1069" spans="1:1" x14ac:dyDescent="0.2">
      <c r="A1069" s="2" t="str">
        <f t="shared" si="4"/>
        <v xml:space="preserve">  </v>
      </c>
    </row>
    <row r="1070" spans="1:1" x14ac:dyDescent="0.2">
      <c r="A1070" s="2" t="str">
        <f t="shared" si="4"/>
        <v xml:space="preserve">  </v>
      </c>
    </row>
    <row r="1071" spans="1:1" x14ac:dyDescent="0.2">
      <c r="A1071" s="2" t="str">
        <f t="shared" si="4"/>
        <v xml:space="preserve">  </v>
      </c>
    </row>
    <row r="1072" spans="1:1" x14ac:dyDescent="0.2">
      <c r="A1072" s="2" t="str">
        <f t="shared" si="4"/>
        <v xml:space="preserve">  </v>
      </c>
    </row>
    <row r="1073" spans="1:1" x14ac:dyDescent="0.2">
      <c r="A1073" s="2" t="str">
        <f t="shared" si="4"/>
        <v xml:space="preserve">  </v>
      </c>
    </row>
    <row r="1074" spans="1:1" x14ac:dyDescent="0.2">
      <c r="A1074" s="2" t="str">
        <f t="shared" si="4"/>
        <v xml:space="preserve">  </v>
      </c>
    </row>
    <row r="1075" spans="1:1" x14ac:dyDescent="0.2">
      <c r="A1075" s="2" t="str">
        <f t="shared" si="4"/>
        <v xml:space="preserve">  </v>
      </c>
    </row>
    <row r="1076" spans="1:1" x14ac:dyDescent="0.2">
      <c r="A1076" s="2" t="str">
        <f t="shared" si="4"/>
        <v xml:space="preserve">  </v>
      </c>
    </row>
    <row r="1077" spans="1:1" x14ac:dyDescent="0.2">
      <c r="A1077" s="2" t="str">
        <f t="shared" si="4"/>
        <v xml:space="preserve">  </v>
      </c>
    </row>
    <row r="1078" spans="1:1" x14ac:dyDescent="0.2">
      <c r="A1078" s="2" t="str">
        <f t="shared" si="4"/>
        <v xml:space="preserve">  </v>
      </c>
    </row>
    <row r="1079" spans="1:1" x14ac:dyDescent="0.2">
      <c r="A1079" s="2" t="str">
        <f t="shared" si="4"/>
        <v xml:space="preserve">  </v>
      </c>
    </row>
    <row r="1080" spans="1:1" x14ac:dyDescent="0.2">
      <c r="A1080" s="2" t="str">
        <f t="shared" si="4"/>
        <v xml:space="preserve">  </v>
      </c>
    </row>
    <row r="1081" spans="1:1" x14ac:dyDescent="0.2">
      <c r="A1081" s="2" t="str">
        <f t="shared" si="4"/>
        <v xml:space="preserve">  </v>
      </c>
    </row>
    <row r="1082" spans="1:1" x14ac:dyDescent="0.2">
      <c r="A1082" s="2" t="str">
        <f t="shared" si="4"/>
        <v xml:space="preserve">  </v>
      </c>
    </row>
    <row r="1083" spans="1:1" x14ac:dyDescent="0.2">
      <c r="A1083" s="2" t="str">
        <f t="shared" si="4"/>
        <v xml:space="preserve">  </v>
      </c>
    </row>
    <row r="1084" spans="1:1" x14ac:dyDescent="0.2">
      <c r="A1084" s="2" t="str">
        <f t="shared" si="4"/>
        <v xml:space="preserve">  </v>
      </c>
    </row>
    <row r="1085" spans="1:1" x14ac:dyDescent="0.2">
      <c r="A1085" s="2" t="str">
        <f t="shared" si="4"/>
        <v xml:space="preserve">  </v>
      </c>
    </row>
    <row r="1086" spans="1:1" x14ac:dyDescent="0.2">
      <c r="A1086" s="2" t="str">
        <f t="shared" si="4"/>
        <v xml:space="preserve">  </v>
      </c>
    </row>
    <row r="1087" spans="1:1" x14ac:dyDescent="0.2">
      <c r="A1087" s="2" t="str">
        <f t="shared" si="4"/>
        <v xml:space="preserve">  </v>
      </c>
    </row>
    <row r="1088" spans="1:1" x14ac:dyDescent="0.2">
      <c r="A1088" s="2" t="str">
        <f t="shared" si="4"/>
        <v xml:space="preserve">  </v>
      </c>
    </row>
    <row r="1089" spans="1:1" x14ac:dyDescent="0.2">
      <c r="A1089" s="2" t="str">
        <f t="shared" si="4"/>
        <v xml:space="preserve">  </v>
      </c>
    </row>
    <row r="1090" spans="1:1" x14ac:dyDescent="0.2">
      <c r="A1090" s="2" t="str">
        <f t="shared" si="4"/>
        <v xml:space="preserve">  </v>
      </c>
    </row>
    <row r="1091" spans="1:1" x14ac:dyDescent="0.2">
      <c r="A1091" s="2" t="str">
        <f t="shared" si="4"/>
        <v xml:space="preserve">  </v>
      </c>
    </row>
    <row r="1092" spans="1:1" x14ac:dyDescent="0.2">
      <c r="A1092" s="2" t="str">
        <f t="shared" si="4"/>
        <v xml:space="preserve">  </v>
      </c>
    </row>
    <row r="1093" spans="1:1" x14ac:dyDescent="0.2">
      <c r="A1093" s="2" t="str">
        <f t="shared" si="4"/>
        <v xml:space="preserve">  </v>
      </c>
    </row>
    <row r="1094" spans="1:1" x14ac:dyDescent="0.2">
      <c r="A1094" s="2" t="str">
        <f t="shared" si="4"/>
        <v xml:space="preserve">  </v>
      </c>
    </row>
    <row r="1095" spans="1:1" x14ac:dyDescent="0.2">
      <c r="A1095" s="2" t="str">
        <f t="shared" si="4"/>
        <v xml:space="preserve">  </v>
      </c>
    </row>
    <row r="1096" spans="1:1" x14ac:dyDescent="0.2">
      <c r="A1096" s="2" t="str">
        <f t="shared" si="4"/>
        <v xml:space="preserve">  </v>
      </c>
    </row>
    <row r="1097" spans="1:1" x14ac:dyDescent="0.2">
      <c r="A1097" s="2" t="str">
        <f t="shared" si="4"/>
        <v xml:space="preserve">  </v>
      </c>
    </row>
    <row r="1098" spans="1:1" x14ac:dyDescent="0.2">
      <c r="A1098" s="2" t="str">
        <f t="shared" si="4"/>
        <v xml:space="preserve">  </v>
      </c>
    </row>
    <row r="1099" spans="1:1" x14ac:dyDescent="0.2">
      <c r="A1099" s="2" t="str">
        <f t="shared" si="4"/>
        <v xml:space="preserve">  </v>
      </c>
    </row>
    <row r="1100" spans="1:1" x14ac:dyDescent="0.2">
      <c r="A1100" s="2" t="str">
        <f t="shared" si="4"/>
        <v xml:space="preserve">  </v>
      </c>
    </row>
    <row r="1101" spans="1:1" x14ac:dyDescent="0.2">
      <c r="A1101" s="2" t="str">
        <f t="shared" si="4"/>
        <v xml:space="preserve">  </v>
      </c>
    </row>
    <row r="1102" spans="1:1" x14ac:dyDescent="0.2">
      <c r="A1102" s="2" t="str">
        <f t="shared" si="4"/>
        <v xml:space="preserve">  </v>
      </c>
    </row>
    <row r="1103" spans="1:1" x14ac:dyDescent="0.2">
      <c r="A1103" s="2" t="str">
        <f t="shared" si="4"/>
        <v xml:space="preserve">  </v>
      </c>
    </row>
    <row r="1104" spans="1:1" x14ac:dyDescent="0.2">
      <c r="A1104" s="2" t="str">
        <f t="shared" si="4"/>
        <v xml:space="preserve">  </v>
      </c>
    </row>
    <row r="1105" spans="1:1" x14ac:dyDescent="0.2">
      <c r="A1105" s="2" t="str">
        <f t="shared" si="4"/>
        <v xml:space="preserve">  </v>
      </c>
    </row>
    <row r="1106" spans="1:1" x14ac:dyDescent="0.2">
      <c r="A1106" s="2" t="str">
        <f t="shared" si="4"/>
        <v xml:space="preserve">  </v>
      </c>
    </row>
    <row r="1107" spans="1:1" x14ac:dyDescent="0.2">
      <c r="A1107" s="2" t="str">
        <f t="shared" si="4"/>
        <v xml:space="preserve">  </v>
      </c>
    </row>
    <row r="1108" spans="1:1" x14ac:dyDescent="0.2">
      <c r="A1108" s="2" t="str">
        <f t="shared" si="4"/>
        <v xml:space="preserve">  </v>
      </c>
    </row>
    <row r="1109" spans="1:1" x14ac:dyDescent="0.2">
      <c r="A1109" s="2" t="str">
        <f t="shared" si="4"/>
        <v xml:space="preserve">  </v>
      </c>
    </row>
    <row r="1110" spans="1:1" x14ac:dyDescent="0.2">
      <c r="A1110" s="2" t="str">
        <f t="shared" si="4"/>
        <v xml:space="preserve">  </v>
      </c>
    </row>
    <row r="1111" spans="1:1" x14ac:dyDescent="0.2">
      <c r="A1111" s="2" t="str">
        <f t="shared" si="4"/>
        <v xml:space="preserve">  </v>
      </c>
    </row>
    <row r="1112" spans="1:1" x14ac:dyDescent="0.2">
      <c r="A1112" s="2" t="str">
        <f t="shared" si="4"/>
        <v xml:space="preserve">  </v>
      </c>
    </row>
    <row r="1113" spans="1:1" x14ac:dyDescent="0.2">
      <c r="A1113" s="2" t="str">
        <f t="shared" si="4"/>
        <v xml:space="preserve">  </v>
      </c>
    </row>
    <row r="1114" spans="1:1" x14ac:dyDescent="0.2">
      <c r="A1114" s="2" t="str">
        <f t="shared" si="4"/>
        <v xml:space="preserve">  </v>
      </c>
    </row>
    <row r="1115" spans="1:1" x14ac:dyDescent="0.2">
      <c r="A1115" s="2" t="str">
        <f t="shared" si="4"/>
        <v xml:space="preserve">  </v>
      </c>
    </row>
    <row r="1116" spans="1:1" x14ac:dyDescent="0.2">
      <c r="A1116" s="2" t="str">
        <f t="shared" si="4"/>
        <v xml:space="preserve">  </v>
      </c>
    </row>
    <row r="1117" spans="1:1" x14ac:dyDescent="0.2">
      <c r="A1117" s="2" t="str">
        <f t="shared" si="4"/>
        <v xml:space="preserve">  </v>
      </c>
    </row>
    <row r="1118" spans="1:1" x14ac:dyDescent="0.2">
      <c r="A1118" s="2" t="str">
        <f t="shared" si="4"/>
        <v xml:space="preserve">  </v>
      </c>
    </row>
    <row r="1119" spans="1:1" x14ac:dyDescent="0.2">
      <c r="A1119" s="2" t="str">
        <f t="shared" si="4"/>
        <v xml:space="preserve">  </v>
      </c>
    </row>
    <row r="1120" spans="1:1" x14ac:dyDescent="0.2">
      <c r="A1120" s="2" t="str">
        <f t="shared" si="4"/>
        <v xml:space="preserve">  </v>
      </c>
    </row>
    <row r="1121" spans="1:1" x14ac:dyDescent="0.2">
      <c r="A1121" s="2" t="str">
        <f t="shared" si="4"/>
        <v xml:space="preserve">  </v>
      </c>
    </row>
    <row r="1122" spans="1:1" x14ac:dyDescent="0.2">
      <c r="A1122" s="2" t="str">
        <f t="shared" si="4"/>
        <v xml:space="preserve">  </v>
      </c>
    </row>
    <row r="1123" spans="1:1" x14ac:dyDescent="0.2">
      <c r="A1123" s="2" t="str">
        <f t="shared" si="4"/>
        <v xml:space="preserve">  </v>
      </c>
    </row>
    <row r="1124" spans="1:1" x14ac:dyDescent="0.2">
      <c r="A1124" s="2" t="str">
        <f t="shared" si="4"/>
        <v xml:space="preserve">  </v>
      </c>
    </row>
    <row r="1125" spans="1:1" x14ac:dyDescent="0.2">
      <c r="A1125" s="2" t="str">
        <f t="shared" si="4"/>
        <v xml:space="preserve">  </v>
      </c>
    </row>
    <row r="1126" spans="1:1" x14ac:dyDescent="0.2">
      <c r="A1126" s="2" t="str">
        <f t="shared" si="4"/>
        <v xml:space="preserve">  </v>
      </c>
    </row>
    <row r="1127" spans="1:1" x14ac:dyDescent="0.2">
      <c r="A1127" s="2" t="str">
        <f t="shared" si="4"/>
        <v xml:space="preserve">  </v>
      </c>
    </row>
    <row r="1128" spans="1:1" x14ac:dyDescent="0.2">
      <c r="A1128" s="2" t="str">
        <f t="shared" si="4"/>
        <v xml:space="preserve">  </v>
      </c>
    </row>
    <row r="1129" spans="1:1" x14ac:dyDescent="0.2">
      <c r="A1129" s="2" t="str">
        <f t="shared" si="4"/>
        <v xml:space="preserve">  </v>
      </c>
    </row>
    <row r="1130" spans="1:1" x14ac:dyDescent="0.2">
      <c r="A1130" s="2" t="str">
        <f t="shared" si="4"/>
        <v xml:space="preserve">  </v>
      </c>
    </row>
    <row r="1131" spans="1:1" x14ac:dyDescent="0.2">
      <c r="A1131" s="2" t="str">
        <f t="shared" si="4"/>
        <v xml:space="preserve">  </v>
      </c>
    </row>
    <row r="1132" spans="1:1" x14ac:dyDescent="0.2">
      <c r="A1132" s="2" t="str">
        <f t="shared" si="4"/>
        <v xml:space="preserve">  </v>
      </c>
    </row>
    <row r="1133" spans="1:1" x14ac:dyDescent="0.2">
      <c r="A1133" s="2" t="str">
        <f t="shared" si="4"/>
        <v xml:space="preserve">  </v>
      </c>
    </row>
    <row r="1134" spans="1:1" x14ac:dyDescent="0.2">
      <c r="A1134" s="2" t="str">
        <f t="shared" si="4"/>
        <v xml:space="preserve">  </v>
      </c>
    </row>
    <row r="1135" spans="1:1" x14ac:dyDescent="0.2">
      <c r="A1135" s="2" t="str">
        <f t="shared" si="4"/>
        <v xml:space="preserve">  </v>
      </c>
    </row>
    <row r="1136" spans="1:1" x14ac:dyDescent="0.2">
      <c r="A1136" s="2" t="str">
        <f t="shared" si="4"/>
        <v xml:space="preserve">  </v>
      </c>
    </row>
    <row r="1137" spans="1:1" x14ac:dyDescent="0.2">
      <c r="A1137" s="2" t="str">
        <f t="shared" si="4"/>
        <v xml:space="preserve">  </v>
      </c>
    </row>
    <row r="1138" spans="1:1" x14ac:dyDescent="0.2">
      <c r="A1138" s="2" t="str">
        <f t="shared" si="4"/>
        <v xml:space="preserve">  </v>
      </c>
    </row>
    <row r="1139" spans="1:1" x14ac:dyDescent="0.2">
      <c r="A1139" s="2" t="str">
        <f t="shared" si="4"/>
        <v xml:space="preserve">  </v>
      </c>
    </row>
    <row r="1140" spans="1:1" x14ac:dyDescent="0.2">
      <c r="A1140" s="2" t="str">
        <f t="shared" si="4"/>
        <v xml:space="preserve">  </v>
      </c>
    </row>
    <row r="1141" spans="1:1" x14ac:dyDescent="0.2">
      <c r="A1141" s="2" t="str">
        <f t="shared" si="4"/>
        <v xml:space="preserve">  </v>
      </c>
    </row>
    <row r="1142" spans="1:1" x14ac:dyDescent="0.2">
      <c r="A1142" s="2" t="str">
        <f t="shared" si="4"/>
        <v xml:space="preserve">  </v>
      </c>
    </row>
    <row r="1143" spans="1:1" x14ac:dyDescent="0.2">
      <c r="A1143" s="2" t="str">
        <f t="shared" si="4"/>
        <v xml:space="preserve">  </v>
      </c>
    </row>
    <row r="1144" spans="1:1" x14ac:dyDescent="0.2">
      <c r="A1144" s="2" t="str">
        <f t="shared" si="4"/>
        <v xml:space="preserve">  </v>
      </c>
    </row>
    <row r="1145" spans="1:1" x14ac:dyDescent="0.2">
      <c r="A1145" s="2" t="str">
        <f t="shared" si="4"/>
        <v xml:space="preserve">  </v>
      </c>
    </row>
    <row r="1146" spans="1:1" x14ac:dyDescent="0.2">
      <c r="A1146" s="2" t="str">
        <f t="shared" si="4"/>
        <v xml:space="preserve">  </v>
      </c>
    </row>
    <row r="1147" spans="1:1" x14ac:dyDescent="0.2">
      <c r="A1147" s="2" t="str">
        <f t="shared" si="4"/>
        <v xml:space="preserve">  </v>
      </c>
    </row>
    <row r="1148" spans="1:1" x14ac:dyDescent="0.2">
      <c r="A1148" s="2" t="str">
        <f t="shared" si="4"/>
        <v xml:space="preserve">  </v>
      </c>
    </row>
    <row r="1149" spans="1:1" x14ac:dyDescent="0.2">
      <c r="A1149" s="2" t="str">
        <f t="shared" si="4"/>
        <v xml:space="preserve">  </v>
      </c>
    </row>
    <row r="1150" spans="1:1" x14ac:dyDescent="0.2">
      <c r="A1150" s="2" t="str">
        <f t="shared" si="4"/>
        <v xml:space="preserve">  </v>
      </c>
    </row>
    <row r="1151" spans="1:1" x14ac:dyDescent="0.2">
      <c r="A1151" s="2" t="str">
        <f t="shared" si="4"/>
        <v xml:space="preserve">  </v>
      </c>
    </row>
    <row r="1152" spans="1:1" x14ac:dyDescent="0.2">
      <c r="A1152" s="2" t="str">
        <f t="shared" si="4"/>
        <v xml:space="preserve">  </v>
      </c>
    </row>
    <row r="1153" spans="1:1" x14ac:dyDescent="0.2">
      <c r="A1153" s="2" t="str">
        <f t="shared" si="4"/>
        <v xml:space="preserve">  </v>
      </c>
    </row>
    <row r="1154" spans="1:1" x14ac:dyDescent="0.2">
      <c r="A1154" s="2" t="str">
        <f t="shared" si="4"/>
        <v xml:space="preserve">  </v>
      </c>
    </row>
    <row r="1155" spans="1:1" x14ac:dyDescent="0.2">
      <c r="A1155" s="2" t="str">
        <f t="shared" si="4"/>
        <v xml:space="preserve">  </v>
      </c>
    </row>
    <row r="1156" spans="1:1" x14ac:dyDescent="0.2">
      <c r="A1156" s="2" t="str">
        <f t="shared" si="4"/>
        <v xml:space="preserve">  </v>
      </c>
    </row>
    <row r="1157" spans="1:1" x14ac:dyDescent="0.2">
      <c r="A1157" s="2" t="str">
        <f t="shared" si="4"/>
        <v xml:space="preserve">  </v>
      </c>
    </row>
    <row r="1158" spans="1:1" x14ac:dyDescent="0.2">
      <c r="A1158" s="2" t="str">
        <f t="shared" si="4"/>
        <v xml:space="preserve">  </v>
      </c>
    </row>
    <row r="1159" spans="1:1" x14ac:dyDescent="0.2">
      <c r="A1159" s="2" t="str">
        <f t="shared" si="4"/>
        <v xml:space="preserve">  </v>
      </c>
    </row>
    <row r="1160" spans="1:1" x14ac:dyDescent="0.2">
      <c r="A1160" s="2" t="str">
        <f t="shared" si="4"/>
        <v xml:space="preserve">  </v>
      </c>
    </row>
    <row r="1161" spans="1:1" x14ac:dyDescent="0.2">
      <c r="A1161" s="2" t="str">
        <f t="shared" si="4"/>
        <v xml:space="preserve">  </v>
      </c>
    </row>
    <row r="1162" spans="1:1" x14ac:dyDescent="0.2">
      <c r="A1162" s="2" t="str">
        <f t="shared" si="4"/>
        <v xml:space="preserve">  </v>
      </c>
    </row>
    <row r="1163" spans="1:1" x14ac:dyDescent="0.2">
      <c r="A1163" s="2" t="str">
        <f t="shared" si="4"/>
        <v xml:space="preserve">  </v>
      </c>
    </row>
    <row r="1164" spans="1:1" x14ac:dyDescent="0.2">
      <c r="A1164" s="2" t="str">
        <f t="shared" si="4"/>
        <v xml:space="preserve">  </v>
      </c>
    </row>
    <row r="1165" spans="1:1" x14ac:dyDescent="0.2">
      <c r="A1165" s="2" t="str">
        <f t="shared" si="4"/>
        <v xml:space="preserve">  </v>
      </c>
    </row>
    <row r="1166" spans="1:1" x14ac:dyDescent="0.2">
      <c r="A1166" s="2" t="str">
        <f t="shared" si="4"/>
        <v xml:space="preserve">  </v>
      </c>
    </row>
    <row r="1167" spans="1:1" x14ac:dyDescent="0.2">
      <c r="A1167" s="2" t="str">
        <f t="shared" si="4"/>
        <v xml:space="preserve">  </v>
      </c>
    </row>
    <row r="1168" spans="1:1" x14ac:dyDescent="0.2">
      <c r="A1168" s="2" t="str">
        <f t="shared" si="4"/>
        <v xml:space="preserve">  </v>
      </c>
    </row>
    <row r="1169" spans="1:1" x14ac:dyDescent="0.2">
      <c r="A1169" s="2" t="str">
        <f t="shared" si="4"/>
        <v xml:space="preserve">  </v>
      </c>
    </row>
    <row r="1170" spans="1:1" x14ac:dyDescent="0.2">
      <c r="A1170" s="2" t="str">
        <f t="shared" si="4"/>
        <v xml:space="preserve">  </v>
      </c>
    </row>
    <row r="1171" spans="1:1" x14ac:dyDescent="0.2">
      <c r="A1171" s="2" t="str">
        <f t="shared" si="4"/>
        <v xml:space="preserve">  </v>
      </c>
    </row>
    <row r="1172" spans="1:1" x14ac:dyDescent="0.2">
      <c r="A1172" s="2" t="str">
        <f t="shared" si="4"/>
        <v xml:space="preserve">  </v>
      </c>
    </row>
    <row r="1173" spans="1:1" x14ac:dyDescent="0.2">
      <c r="A1173" s="2" t="str">
        <f t="shared" si="4"/>
        <v xml:space="preserve">  </v>
      </c>
    </row>
    <row r="1174" spans="1:1" x14ac:dyDescent="0.2">
      <c r="A1174" s="2" t="str">
        <f t="shared" si="4"/>
        <v xml:space="preserve">  </v>
      </c>
    </row>
    <row r="1175" spans="1:1" x14ac:dyDescent="0.2">
      <c r="A1175" s="2" t="str">
        <f t="shared" si="4"/>
        <v xml:space="preserve">  </v>
      </c>
    </row>
    <row r="1176" spans="1:1" x14ac:dyDescent="0.2">
      <c r="A1176" s="2" t="str">
        <f t="shared" si="4"/>
        <v xml:space="preserve">  </v>
      </c>
    </row>
    <row r="1177" spans="1:1" x14ac:dyDescent="0.2">
      <c r="A1177" s="2" t="str">
        <f t="shared" si="4"/>
        <v xml:space="preserve">  </v>
      </c>
    </row>
    <row r="1178" spans="1:1" x14ac:dyDescent="0.2">
      <c r="A1178" s="2" t="str">
        <f t="shared" si="4"/>
        <v xml:space="preserve">  </v>
      </c>
    </row>
    <row r="1179" spans="1:1" x14ac:dyDescent="0.2">
      <c r="A1179" s="2" t="str">
        <f t="shared" si="4"/>
        <v xml:space="preserve">  </v>
      </c>
    </row>
    <row r="1180" spans="1:1" x14ac:dyDescent="0.2">
      <c r="A1180" s="2" t="str">
        <f t="shared" si="4"/>
        <v xml:space="preserve">  </v>
      </c>
    </row>
    <row r="1181" spans="1:1" x14ac:dyDescent="0.2">
      <c r="A1181" s="2" t="str">
        <f t="shared" si="4"/>
        <v xml:space="preserve">  </v>
      </c>
    </row>
    <row r="1182" spans="1:1" x14ac:dyDescent="0.2">
      <c r="A1182" s="2" t="str">
        <f t="shared" si="4"/>
        <v xml:space="preserve">  </v>
      </c>
    </row>
    <row r="1183" spans="1:1" x14ac:dyDescent="0.2">
      <c r="A1183" s="2" t="str">
        <f t="shared" si="4"/>
        <v xml:space="preserve">  </v>
      </c>
    </row>
    <row r="1184" spans="1:1" x14ac:dyDescent="0.2">
      <c r="A1184" s="2" t="str">
        <f t="shared" si="4"/>
        <v xml:space="preserve">  </v>
      </c>
    </row>
    <row r="1185" spans="1:1" x14ac:dyDescent="0.2">
      <c r="A1185" s="2" t="str">
        <f t="shared" si="4"/>
        <v xml:space="preserve">  </v>
      </c>
    </row>
    <row r="1186" spans="1:1" x14ac:dyDescent="0.2">
      <c r="A1186" s="2" t="str">
        <f t="shared" si="4"/>
        <v xml:space="preserve">  </v>
      </c>
    </row>
    <row r="1187" spans="1:1" x14ac:dyDescent="0.2">
      <c r="A1187" s="2" t="str">
        <f t="shared" si="4"/>
        <v xml:space="preserve">  </v>
      </c>
    </row>
    <row r="1188" spans="1:1" x14ac:dyDescent="0.2">
      <c r="A1188" s="2" t="str">
        <f t="shared" si="4"/>
        <v xml:space="preserve">  </v>
      </c>
    </row>
    <row r="1189" spans="1:1" x14ac:dyDescent="0.2">
      <c r="A1189" s="2" t="str">
        <f t="shared" si="4"/>
        <v xml:space="preserve">  </v>
      </c>
    </row>
    <row r="1190" spans="1:1" x14ac:dyDescent="0.2">
      <c r="A1190" s="2" t="str">
        <f t="shared" si="4"/>
        <v xml:space="preserve">  </v>
      </c>
    </row>
    <row r="1191" spans="1:1" x14ac:dyDescent="0.2">
      <c r="A1191" s="2" t="str">
        <f t="shared" si="4"/>
        <v xml:space="preserve">  </v>
      </c>
    </row>
    <row r="1192" spans="1:1" x14ac:dyDescent="0.2">
      <c r="A1192" s="2" t="str">
        <f t="shared" si="4"/>
        <v xml:space="preserve">  </v>
      </c>
    </row>
    <row r="1193" spans="1:1" x14ac:dyDescent="0.2">
      <c r="A1193" s="2" t="str">
        <f t="shared" si="4"/>
        <v xml:space="preserve">  </v>
      </c>
    </row>
    <row r="1194" spans="1:1" x14ac:dyDescent="0.2">
      <c r="A1194" s="2" t="str">
        <f t="shared" si="4"/>
        <v xml:space="preserve">  </v>
      </c>
    </row>
    <row r="1195" spans="1:1" x14ac:dyDescent="0.2">
      <c r="A1195" s="2" t="str">
        <f t="shared" si="4"/>
        <v xml:space="preserve">  </v>
      </c>
    </row>
    <row r="1196" spans="1:1" x14ac:dyDescent="0.2">
      <c r="A1196" s="2" t="str">
        <f t="shared" si="4"/>
        <v xml:space="preserve">  </v>
      </c>
    </row>
    <row r="1197" spans="1:1" x14ac:dyDescent="0.2">
      <c r="A1197" s="2" t="str">
        <f t="shared" si="4"/>
        <v xml:space="preserve">  </v>
      </c>
    </row>
    <row r="1198" spans="1:1" x14ac:dyDescent="0.2">
      <c r="A1198" s="2" t="str">
        <f t="shared" si="4"/>
        <v xml:space="preserve">  </v>
      </c>
    </row>
    <row r="1199" spans="1:1" x14ac:dyDescent="0.2">
      <c r="A1199" s="2" t="str">
        <f t="shared" si="4"/>
        <v xml:space="preserve">  </v>
      </c>
    </row>
    <row r="1200" spans="1:1" x14ac:dyDescent="0.2">
      <c r="A1200" s="2" t="str">
        <f t="shared" si="4"/>
        <v xml:space="preserve">  </v>
      </c>
    </row>
    <row r="1201" spans="1:1" x14ac:dyDescent="0.2">
      <c r="A1201" s="2" t="str">
        <f t="shared" si="4"/>
        <v xml:space="preserve">  </v>
      </c>
    </row>
    <row r="1202" spans="1:1" x14ac:dyDescent="0.2">
      <c r="A1202" s="2" t="str">
        <f t="shared" si="4"/>
        <v xml:space="preserve">  </v>
      </c>
    </row>
    <row r="1203" spans="1:1" x14ac:dyDescent="0.2">
      <c r="A1203" s="2" t="str">
        <f t="shared" si="4"/>
        <v xml:space="preserve">  </v>
      </c>
    </row>
    <row r="1204" spans="1:1" x14ac:dyDescent="0.2">
      <c r="A1204" s="2" t="str">
        <f t="shared" si="4"/>
        <v xml:space="preserve">  </v>
      </c>
    </row>
    <row r="1205" spans="1:1" x14ac:dyDescent="0.2">
      <c r="A1205" s="2" t="str">
        <f t="shared" si="4"/>
        <v xml:space="preserve">  </v>
      </c>
    </row>
    <row r="1206" spans="1:1" x14ac:dyDescent="0.2">
      <c r="A1206" s="2" t="str">
        <f t="shared" si="4"/>
        <v xml:space="preserve">  </v>
      </c>
    </row>
    <row r="1207" spans="1:1" x14ac:dyDescent="0.2">
      <c r="A1207" s="2" t="str">
        <f t="shared" si="4"/>
        <v xml:space="preserve">  </v>
      </c>
    </row>
    <row r="1208" spans="1:1" x14ac:dyDescent="0.2">
      <c r="A1208" s="2" t="str">
        <f t="shared" si="4"/>
        <v xml:space="preserve">  </v>
      </c>
    </row>
    <row r="1209" spans="1:1" x14ac:dyDescent="0.2">
      <c r="A1209" s="2" t="str">
        <f t="shared" si="4"/>
        <v xml:space="preserve">  </v>
      </c>
    </row>
    <row r="1210" spans="1:1" x14ac:dyDescent="0.2">
      <c r="A1210" s="2" t="str">
        <f t="shared" si="4"/>
        <v xml:space="preserve">  </v>
      </c>
    </row>
    <row r="1211" spans="1:1" x14ac:dyDescent="0.2">
      <c r="A1211" s="2" t="str">
        <f t="shared" si="4"/>
        <v xml:space="preserve">  </v>
      </c>
    </row>
    <row r="1212" spans="1:1" x14ac:dyDescent="0.2">
      <c r="A1212" s="2" t="str">
        <f t="shared" si="4"/>
        <v xml:space="preserve">  </v>
      </c>
    </row>
    <row r="1213" spans="1:1" x14ac:dyDescent="0.2">
      <c r="A1213" s="2" t="str">
        <f t="shared" si="4"/>
        <v xml:space="preserve">  </v>
      </c>
    </row>
    <row r="1214" spans="1:1" x14ac:dyDescent="0.2">
      <c r="A1214" s="2" t="str">
        <f t="shared" si="4"/>
        <v xml:space="preserve">  </v>
      </c>
    </row>
    <row r="1215" spans="1:1" x14ac:dyDescent="0.2">
      <c r="A1215" s="2" t="str">
        <f t="shared" si="4"/>
        <v xml:space="preserve">  </v>
      </c>
    </row>
    <row r="1216" spans="1:1" x14ac:dyDescent="0.2">
      <c r="A1216" s="2" t="str">
        <f t="shared" si="4"/>
        <v xml:space="preserve">  </v>
      </c>
    </row>
    <row r="1217" spans="1:1" x14ac:dyDescent="0.2">
      <c r="A1217" s="2" t="str">
        <f t="shared" si="4"/>
        <v xml:space="preserve">  </v>
      </c>
    </row>
    <row r="1218" spans="1:1" x14ac:dyDescent="0.2">
      <c r="A1218" s="2" t="str">
        <f t="shared" si="4"/>
        <v xml:space="preserve">  </v>
      </c>
    </row>
    <row r="1219" spans="1:1" x14ac:dyDescent="0.2">
      <c r="A1219" s="2" t="str">
        <f t="shared" si="4"/>
        <v xml:space="preserve">  </v>
      </c>
    </row>
    <row r="1220" spans="1:1" x14ac:dyDescent="0.2">
      <c r="A1220" s="2" t="str">
        <f t="shared" si="4"/>
        <v xml:space="preserve">  </v>
      </c>
    </row>
    <row r="1221" spans="1:1" x14ac:dyDescent="0.2">
      <c r="A1221" s="2" t="str">
        <f t="shared" si="4"/>
        <v xml:space="preserve">  </v>
      </c>
    </row>
    <row r="1222" spans="1:1" x14ac:dyDescent="0.2">
      <c r="A1222" s="2" t="str">
        <f t="shared" si="4"/>
        <v xml:space="preserve">  </v>
      </c>
    </row>
    <row r="1223" spans="1:1" x14ac:dyDescent="0.2">
      <c r="A1223" s="2" t="str">
        <f t="shared" si="4"/>
        <v xml:space="preserve">  </v>
      </c>
    </row>
    <row r="1224" spans="1:1" x14ac:dyDescent="0.2">
      <c r="A1224" s="2" t="str">
        <f t="shared" si="4"/>
        <v xml:space="preserve">  </v>
      </c>
    </row>
    <row r="1225" spans="1:1" x14ac:dyDescent="0.2">
      <c r="A1225" s="2" t="str">
        <f t="shared" si="4"/>
        <v xml:space="preserve">  </v>
      </c>
    </row>
    <row r="1226" spans="1:1" x14ac:dyDescent="0.2">
      <c r="A1226" s="2" t="str">
        <f t="shared" si="4"/>
        <v xml:space="preserve">  </v>
      </c>
    </row>
    <row r="1227" spans="1:1" x14ac:dyDescent="0.2">
      <c r="A1227" s="2" t="str">
        <f t="shared" si="4"/>
        <v xml:space="preserve">  </v>
      </c>
    </row>
    <row r="1228" spans="1:1" x14ac:dyDescent="0.2">
      <c r="A1228" s="2" t="str">
        <f t="shared" si="4"/>
        <v xml:space="preserve">  </v>
      </c>
    </row>
    <row r="1229" spans="1:1" x14ac:dyDescent="0.2">
      <c r="A1229" s="2" t="str">
        <f t="shared" si="4"/>
        <v xml:space="preserve">  </v>
      </c>
    </row>
    <row r="1230" spans="1:1" x14ac:dyDescent="0.2">
      <c r="A1230" s="2" t="str">
        <f t="shared" si="4"/>
        <v xml:space="preserve">  </v>
      </c>
    </row>
    <row r="1231" spans="1:1" x14ac:dyDescent="0.2">
      <c r="A1231" s="2" t="str">
        <f t="shared" si="4"/>
        <v xml:space="preserve">  </v>
      </c>
    </row>
    <row r="1232" spans="1:1" x14ac:dyDescent="0.2">
      <c r="A1232" s="2" t="str">
        <f t="shared" si="4"/>
        <v xml:space="preserve">  </v>
      </c>
    </row>
    <row r="1233" spans="1:1" x14ac:dyDescent="0.2">
      <c r="A1233" s="2" t="str">
        <f t="shared" si="4"/>
        <v xml:space="preserve">  </v>
      </c>
    </row>
    <row r="1234" spans="1:1" x14ac:dyDescent="0.2">
      <c r="A1234" s="2" t="str">
        <f t="shared" si="4"/>
        <v xml:space="preserve">  </v>
      </c>
    </row>
    <row r="1235" spans="1:1" x14ac:dyDescent="0.2">
      <c r="A1235" s="2" t="str">
        <f t="shared" si="4"/>
        <v xml:space="preserve">  </v>
      </c>
    </row>
    <row r="1236" spans="1:1" x14ac:dyDescent="0.2">
      <c r="A1236" s="2" t="str">
        <f t="shared" si="4"/>
        <v xml:space="preserve">  </v>
      </c>
    </row>
    <row r="1237" spans="1:1" x14ac:dyDescent="0.2">
      <c r="A1237" s="2" t="str">
        <f t="shared" si="4"/>
        <v xml:space="preserve">  </v>
      </c>
    </row>
    <row r="1238" spans="1:1" x14ac:dyDescent="0.2">
      <c r="A1238" s="2" t="str">
        <f t="shared" si="4"/>
        <v xml:space="preserve">  </v>
      </c>
    </row>
    <row r="1239" spans="1:1" x14ac:dyDescent="0.2">
      <c r="A1239" s="2" t="str">
        <f t="shared" si="4"/>
        <v xml:space="preserve">  </v>
      </c>
    </row>
    <row r="1240" spans="1:1" x14ac:dyDescent="0.2">
      <c r="A1240" s="2" t="str">
        <f t="shared" si="4"/>
        <v xml:space="preserve">  </v>
      </c>
    </row>
    <row r="1241" spans="1:1" x14ac:dyDescent="0.2">
      <c r="A1241" s="2" t="str">
        <f t="shared" si="4"/>
        <v xml:space="preserve">  </v>
      </c>
    </row>
    <row r="1242" spans="1:1" x14ac:dyDescent="0.2">
      <c r="A1242" s="2" t="str">
        <f t="shared" si="4"/>
        <v xml:space="preserve">  </v>
      </c>
    </row>
    <row r="1243" spans="1:1" x14ac:dyDescent="0.2">
      <c r="A1243" s="2" t="str">
        <f t="shared" si="4"/>
        <v xml:space="preserve">  </v>
      </c>
    </row>
    <row r="1244" spans="1:1" x14ac:dyDescent="0.2">
      <c r="A1244" s="2" t="str">
        <f t="shared" si="4"/>
        <v xml:space="preserve">  </v>
      </c>
    </row>
    <row r="1245" spans="1:1" x14ac:dyDescent="0.2">
      <c r="A1245" s="2" t="str">
        <f t="shared" si="4"/>
        <v xml:space="preserve">  </v>
      </c>
    </row>
    <row r="1246" spans="1:1" x14ac:dyDescent="0.2">
      <c r="A1246" s="2" t="str">
        <f t="shared" si="4"/>
        <v xml:space="preserve">  </v>
      </c>
    </row>
    <row r="1247" spans="1:1" x14ac:dyDescent="0.2">
      <c r="A1247" s="2" t="str">
        <f t="shared" si="4"/>
        <v xml:space="preserve">  </v>
      </c>
    </row>
    <row r="1248" spans="1:1" x14ac:dyDescent="0.2">
      <c r="A1248" s="2" t="str">
        <f t="shared" si="4"/>
        <v xml:space="preserve">  </v>
      </c>
    </row>
    <row r="1249" spans="1:1" x14ac:dyDescent="0.2">
      <c r="A1249" s="2" t="str">
        <f t="shared" si="4"/>
        <v xml:space="preserve">  </v>
      </c>
    </row>
    <row r="1250" spans="1:1" x14ac:dyDescent="0.2">
      <c r="A1250" s="2" t="str">
        <f t="shared" si="4"/>
        <v xml:space="preserve">  </v>
      </c>
    </row>
    <row r="1251" spans="1:1" x14ac:dyDescent="0.2">
      <c r="A1251" s="2" t="str">
        <f t="shared" si="4"/>
        <v xml:space="preserve">  </v>
      </c>
    </row>
    <row r="1252" spans="1:1" x14ac:dyDescent="0.2">
      <c r="A1252" s="2" t="str">
        <f t="shared" si="4"/>
        <v xml:space="preserve">  </v>
      </c>
    </row>
    <row r="1253" spans="1:1" x14ac:dyDescent="0.2">
      <c r="A1253" s="2" t="str">
        <f t="shared" si="4"/>
        <v xml:space="preserve">  </v>
      </c>
    </row>
    <row r="1254" spans="1:1" x14ac:dyDescent="0.2">
      <c r="A1254" s="2" t="str">
        <f t="shared" si="4"/>
        <v xml:space="preserve">  </v>
      </c>
    </row>
    <row r="1255" spans="1:1" x14ac:dyDescent="0.2">
      <c r="A1255" s="2" t="str">
        <f t="shared" si="4"/>
        <v xml:space="preserve">  </v>
      </c>
    </row>
    <row r="1256" spans="1:1" x14ac:dyDescent="0.2">
      <c r="A1256" s="2" t="str">
        <f t="shared" si="4"/>
        <v xml:space="preserve">  </v>
      </c>
    </row>
    <row r="1257" spans="1:1" x14ac:dyDescent="0.2">
      <c r="A1257" s="2" t="str">
        <f t="shared" si="4"/>
        <v xml:space="preserve">  </v>
      </c>
    </row>
    <row r="1258" spans="1:1" x14ac:dyDescent="0.2">
      <c r="A1258" s="2" t="str">
        <f t="shared" si="4"/>
        <v xml:space="preserve">  </v>
      </c>
    </row>
    <row r="1259" spans="1:1" x14ac:dyDescent="0.2">
      <c r="A1259" s="2" t="str">
        <f t="shared" si="4"/>
        <v xml:space="preserve">  </v>
      </c>
    </row>
    <row r="1260" spans="1:1" x14ac:dyDescent="0.2">
      <c r="A1260" s="2" t="str">
        <f t="shared" si="4"/>
        <v xml:space="preserve">  </v>
      </c>
    </row>
    <row r="1261" spans="1:1" x14ac:dyDescent="0.2">
      <c r="A1261" s="2" t="str">
        <f t="shared" si="4"/>
        <v xml:space="preserve">  </v>
      </c>
    </row>
    <row r="1262" spans="1:1" x14ac:dyDescent="0.2">
      <c r="A1262" s="2" t="str">
        <f t="shared" si="4"/>
        <v xml:space="preserve">  </v>
      </c>
    </row>
    <row r="1263" spans="1:1" x14ac:dyDescent="0.2">
      <c r="A1263" s="2" t="str">
        <f t="shared" si="4"/>
        <v xml:space="preserve">  </v>
      </c>
    </row>
    <row r="1264" spans="1:1" x14ac:dyDescent="0.2">
      <c r="A1264" s="2" t="str">
        <f t="shared" si="4"/>
        <v xml:space="preserve">  </v>
      </c>
    </row>
    <row r="1265" spans="1:1" x14ac:dyDescent="0.2">
      <c r="A1265" s="2" t="str">
        <f t="shared" si="4"/>
        <v xml:space="preserve">  </v>
      </c>
    </row>
    <row r="1266" spans="1:1" x14ac:dyDescent="0.2">
      <c r="A1266" s="2" t="str">
        <f t="shared" si="4"/>
        <v xml:space="preserve">  </v>
      </c>
    </row>
    <row r="1267" spans="1:1" x14ac:dyDescent="0.2">
      <c r="A1267" s="2" t="str">
        <f t="shared" si="4"/>
        <v xml:space="preserve">  </v>
      </c>
    </row>
    <row r="1268" spans="1:1" x14ac:dyDescent="0.2">
      <c r="A1268" s="2" t="str">
        <f t="shared" si="4"/>
        <v xml:space="preserve">  </v>
      </c>
    </row>
    <row r="1269" spans="1:1" x14ac:dyDescent="0.2">
      <c r="A1269" s="2" t="str">
        <f t="shared" si="4"/>
        <v xml:space="preserve">  </v>
      </c>
    </row>
    <row r="1270" spans="1:1" x14ac:dyDescent="0.2">
      <c r="A1270" s="2" t="str">
        <f t="shared" si="4"/>
        <v xml:space="preserve">  </v>
      </c>
    </row>
    <row r="1271" spans="1:1" x14ac:dyDescent="0.2">
      <c r="A1271" s="2" t="str">
        <f t="shared" si="4"/>
        <v xml:space="preserve">  </v>
      </c>
    </row>
    <row r="1272" spans="1:1" x14ac:dyDescent="0.2">
      <c r="A1272" s="2" t="str">
        <f t="shared" si="4"/>
        <v xml:space="preserve">  </v>
      </c>
    </row>
    <row r="1273" spans="1:1" x14ac:dyDescent="0.2">
      <c r="A1273" s="2" t="str">
        <f t="shared" si="4"/>
        <v xml:space="preserve">  </v>
      </c>
    </row>
    <row r="1274" spans="1:1" x14ac:dyDescent="0.2">
      <c r="A1274" s="2" t="str">
        <f t="shared" si="4"/>
        <v xml:space="preserve">  </v>
      </c>
    </row>
    <row r="1275" spans="1:1" x14ac:dyDescent="0.2">
      <c r="A1275" s="2" t="str">
        <f t="shared" si="4"/>
        <v xml:space="preserve">  </v>
      </c>
    </row>
    <row r="1276" spans="1:1" x14ac:dyDescent="0.2">
      <c r="A1276" s="2" t="str">
        <f t="shared" si="4"/>
        <v xml:space="preserve">  </v>
      </c>
    </row>
    <row r="1277" spans="1:1" x14ac:dyDescent="0.2">
      <c r="A1277" s="2" t="str">
        <f t="shared" si="4"/>
        <v xml:space="preserve">  </v>
      </c>
    </row>
    <row r="1278" spans="1:1" x14ac:dyDescent="0.2">
      <c r="A1278" s="2" t="str">
        <f t="shared" ref="A1278:A1532" si="5">B1278 &amp; " " &amp; C1278 &amp; " " &amp; D1278</f>
        <v xml:space="preserve">  </v>
      </c>
    </row>
    <row r="1279" spans="1:1" x14ac:dyDescent="0.2">
      <c r="A1279" s="2" t="str">
        <f t="shared" si="5"/>
        <v xml:space="preserve">  </v>
      </c>
    </row>
    <row r="1280" spans="1:1" x14ac:dyDescent="0.2">
      <c r="A1280" s="2" t="str">
        <f t="shared" si="5"/>
        <v xml:space="preserve">  </v>
      </c>
    </row>
    <row r="1281" spans="1:1" x14ac:dyDescent="0.2">
      <c r="A1281" s="2" t="str">
        <f t="shared" si="5"/>
        <v xml:space="preserve">  </v>
      </c>
    </row>
    <row r="1282" spans="1:1" x14ac:dyDescent="0.2">
      <c r="A1282" s="2" t="str">
        <f t="shared" si="5"/>
        <v xml:space="preserve">  </v>
      </c>
    </row>
    <row r="1283" spans="1:1" x14ac:dyDescent="0.2">
      <c r="A1283" s="2" t="str">
        <f t="shared" si="5"/>
        <v xml:space="preserve">  </v>
      </c>
    </row>
    <row r="1284" spans="1:1" x14ac:dyDescent="0.2">
      <c r="A1284" s="2" t="str">
        <f t="shared" si="5"/>
        <v xml:space="preserve">  </v>
      </c>
    </row>
    <row r="1285" spans="1:1" x14ac:dyDescent="0.2">
      <c r="A1285" s="2" t="str">
        <f t="shared" si="5"/>
        <v xml:space="preserve">  </v>
      </c>
    </row>
    <row r="1286" spans="1:1" x14ac:dyDescent="0.2">
      <c r="A1286" s="2" t="str">
        <f t="shared" si="5"/>
        <v xml:space="preserve">  </v>
      </c>
    </row>
    <row r="1287" spans="1:1" x14ac:dyDescent="0.2">
      <c r="A1287" s="2" t="str">
        <f t="shared" si="5"/>
        <v xml:space="preserve">  </v>
      </c>
    </row>
    <row r="1288" spans="1:1" x14ac:dyDescent="0.2">
      <c r="A1288" s="2" t="str">
        <f t="shared" si="5"/>
        <v xml:space="preserve">  </v>
      </c>
    </row>
    <row r="1289" spans="1:1" x14ac:dyDescent="0.2">
      <c r="A1289" s="2" t="str">
        <f t="shared" si="5"/>
        <v xml:space="preserve">  </v>
      </c>
    </row>
    <row r="1290" spans="1:1" x14ac:dyDescent="0.2">
      <c r="A1290" s="2" t="str">
        <f t="shared" si="5"/>
        <v xml:space="preserve">  </v>
      </c>
    </row>
    <row r="1291" spans="1:1" x14ac:dyDescent="0.2">
      <c r="A1291" s="2" t="str">
        <f t="shared" si="5"/>
        <v xml:space="preserve">  </v>
      </c>
    </row>
    <row r="1292" spans="1:1" x14ac:dyDescent="0.2">
      <c r="A1292" s="2" t="str">
        <f t="shared" si="5"/>
        <v xml:space="preserve">  </v>
      </c>
    </row>
    <row r="1293" spans="1:1" x14ac:dyDescent="0.2">
      <c r="A1293" s="2" t="str">
        <f t="shared" si="5"/>
        <v xml:space="preserve">  </v>
      </c>
    </row>
    <row r="1294" spans="1:1" x14ac:dyDescent="0.2">
      <c r="A1294" s="2" t="str">
        <f t="shared" si="5"/>
        <v xml:space="preserve">  </v>
      </c>
    </row>
    <row r="1295" spans="1:1" x14ac:dyDescent="0.2">
      <c r="A1295" s="2" t="str">
        <f t="shared" si="5"/>
        <v xml:space="preserve">  </v>
      </c>
    </row>
    <row r="1296" spans="1:1" x14ac:dyDescent="0.2">
      <c r="A1296" s="2" t="str">
        <f t="shared" si="5"/>
        <v xml:space="preserve">  </v>
      </c>
    </row>
    <row r="1297" spans="1:1" x14ac:dyDescent="0.2">
      <c r="A1297" s="2" t="str">
        <f t="shared" si="5"/>
        <v xml:space="preserve">  </v>
      </c>
    </row>
    <row r="1298" spans="1:1" x14ac:dyDescent="0.2">
      <c r="A1298" s="2" t="str">
        <f t="shared" si="5"/>
        <v xml:space="preserve">  </v>
      </c>
    </row>
    <row r="1299" spans="1:1" x14ac:dyDescent="0.2">
      <c r="A1299" s="2" t="str">
        <f t="shared" si="5"/>
        <v xml:space="preserve">  </v>
      </c>
    </row>
    <row r="1300" spans="1:1" x14ac:dyDescent="0.2">
      <c r="A1300" s="2" t="str">
        <f t="shared" si="5"/>
        <v xml:space="preserve">  </v>
      </c>
    </row>
    <row r="1301" spans="1:1" x14ac:dyDescent="0.2">
      <c r="A1301" s="2" t="str">
        <f t="shared" si="5"/>
        <v xml:space="preserve">  </v>
      </c>
    </row>
    <row r="1302" spans="1:1" x14ac:dyDescent="0.2">
      <c r="A1302" s="2" t="str">
        <f t="shared" si="5"/>
        <v xml:space="preserve">  </v>
      </c>
    </row>
    <row r="1303" spans="1:1" x14ac:dyDescent="0.2">
      <c r="A1303" s="2" t="str">
        <f t="shared" si="5"/>
        <v xml:space="preserve">  </v>
      </c>
    </row>
    <row r="1304" spans="1:1" x14ac:dyDescent="0.2">
      <c r="A1304" s="2" t="str">
        <f t="shared" si="5"/>
        <v xml:space="preserve">  </v>
      </c>
    </row>
    <row r="1305" spans="1:1" x14ac:dyDescent="0.2">
      <c r="A1305" s="2" t="str">
        <f t="shared" si="5"/>
        <v xml:space="preserve">  </v>
      </c>
    </row>
    <row r="1306" spans="1:1" x14ac:dyDescent="0.2">
      <c r="A1306" s="2" t="str">
        <f t="shared" si="5"/>
        <v xml:space="preserve">  </v>
      </c>
    </row>
    <row r="1307" spans="1:1" x14ac:dyDescent="0.2">
      <c r="A1307" s="2" t="str">
        <f t="shared" si="5"/>
        <v xml:space="preserve">  </v>
      </c>
    </row>
    <row r="1308" spans="1:1" x14ac:dyDescent="0.2">
      <c r="A1308" s="2" t="str">
        <f t="shared" si="5"/>
        <v xml:space="preserve">  </v>
      </c>
    </row>
    <row r="1309" spans="1:1" x14ac:dyDescent="0.2">
      <c r="A1309" s="2" t="str">
        <f t="shared" si="5"/>
        <v xml:space="preserve">  </v>
      </c>
    </row>
    <row r="1310" spans="1:1" x14ac:dyDescent="0.2">
      <c r="A1310" s="2" t="str">
        <f t="shared" si="5"/>
        <v xml:space="preserve">  </v>
      </c>
    </row>
    <row r="1311" spans="1:1" x14ac:dyDescent="0.2">
      <c r="A1311" s="2" t="str">
        <f t="shared" si="5"/>
        <v xml:space="preserve">  </v>
      </c>
    </row>
    <row r="1312" spans="1:1" x14ac:dyDescent="0.2">
      <c r="A1312" s="2" t="str">
        <f t="shared" si="5"/>
        <v xml:space="preserve">  </v>
      </c>
    </row>
    <row r="1313" spans="1:1" x14ac:dyDescent="0.2">
      <c r="A1313" s="2" t="str">
        <f t="shared" si="5"/>
        <v xml:space="preserve">  </v>
      </c>
    </row>
    <row r="1314" spans="1:1" x14ac:dyDescent="0.2">
      <c r="A1314" s="2" t="str">
        <f t="shared" si="5"/>
        <v xml:space="preserve">  </v>
      </c>
    </row>
    <row r="1315" spans="1:1" x14ac:dyDescent="0.2">
      <c r="A1315" s="2" t="str">
        <f t="shared" si="5"/>
        <v xml:space="preserve">  </v>
      </c>
    </row>
    <row r="1316" spans="1:1" x14ac:dyDescent="0.2">
      <c r="A1316" s="2" t="str">
        <f t="shared" si="5"/>
        <v xml:space="preserve">  </v>
      </c>
    </row>
    <row r="1317" spans="1:1" x14ac:dyDescent="0.2">
      <c r="A1317" s="2" t="str">
        <f t="shared" si="5"/>
        <v xml:space="preserve">  </v>
      </c>
    </row>
    <row r="1318" spans="1:1" x14ac:dyDescent="0.2">
      <c r="A1318" s="2" t="str">
        <f t="shared" si="5"/>
        <v xml:space="preserve">  </v>
      </c>
    </row>
    <row r="1319" spans="1:1" x14ac:dyDescent="0.2">
      <c r="A1319" s="2" t="str">
        <f t="shared" si="5"/>
        <v xml:space="preserve">  </v>
      </c>
    </row>
    <row r="1320" spans="1:1" x14ac:dyDescent="0.2">
      <c r="A1320" s="2" t="str">
        <f t="shared" si="5"/>
        <v xml:space="preserve">  </v>
      </c>
    </row>
    <row r="1321" spans="1:1" x14ac:dyDescent="0.2">
      <c r="A1321" s="2" t="str">
        <f t="shared" si="5"/>
        <v xml:space="preserve">  </v>
      </c>
    </row>
    <row r="1322" spans="1:1" x14ac:dyDescent="0.2">
      <c r="A1322" s="2" t="str">
        <f t="shared" si="5"/>
        <v xml:space="preserve">  </v>
      </c>
    </row>
    <row r="1323" spans="1:1" x14ac:dyDescent="0.2">
      <c r="A1323" s="2" t="str">
        <f t="shared" si="5"/>
        <v xml:space="preserve">  </v>
      </c>
    </row>
    <row r="1324" spans="1:1" x14ac:dyDescent="0.2">
      <c r="A1324" s="2" t="str">
        <f t="shared" si="5"/>
        <v xml:space="preserve">  </v>
      </c>
    </row>
    <row r="1325" spans="1:1" x14ac:dyDescent="0.2">
      <c r="A1325" s="2" t="str">
        <f t="shared" si="5"/>
        <v xml:space="preserve">  </v>
      </c>
    </row>
    <row r="1326" spans="1:1" x14ac:dyDescent="0.2">
      <c r="A1326" s="2" t="str">
        <f t="shared" si="5"/>
        <v xml:space="preserve">  </v>
      </c>
    </row>
    <row r="1327" spans="1:1" x14ac:dyDescent="0.2">
      <c r="A1327" s="2" t="str">
        <f t="shared" si="5"/>
        <v xml:space="preserve">  </v>
      </c>
    </row>
    <row r="1328" spans="1:1" x14ac:dyDescent="0.2">
      <c r="A1328" s="2" t="str">
        <f t="shared" si="5"/>
        <v xml:space="preserve">  </v>
      </c>
    </row>
    <row r="1329" spans="1:1" x14ac:dyDescent="0.2">
      <c r="A1329" s="2" t="str">
        <f t="shared" si="5"/>
        <v xml:space="preserve">  </v>
      </c>
    </row>
    <row r="1330" spans="1:1" x14ac:dyDescent="0.2">
      <c r="A1330" s="2" t="str">
        <f t="shared" si="5"/>
        <v xml:space="preserve">  </v>
      </c>
    </row>
    <row r="1331" spans="1:1" x14ac:dyDescent="0.2">
      <c r="A1331" s="2" t="str">
        <f t="shared" si="5"/>
        <v xml:space="preserve">  </v>
      </c>
    </row>
    <row r="1332" spans="1:1" x14ac:dyDescent="0.2">
      <c r="A1332" s="2" t="str">
        <f t="shared" si="5"/>
        <v xml:space="preserve">  </v>
      </c>
    </row>
    <row r="1333" spans="1:1" x14ac:dyDescent="0.2">
      <c r="A1333" s="2" t="str">
        <f t="shared" si="5"/>
        <v xml:space="preserve">  </v>
      </c>
    </row>
    <row r="1334" spans="1:1" x14ac:dyDescent="0.2">
      <c r="A1334" s="2" t="str">
        <f t="shared" si="5"/>
        <v xml:space="preserve">  </v>
      </c>
    </row>
    <row r="1335" spans="1:1" x14ac:dyDescent="0.2">
      <c r="A1335" s="2" t="str">
        <f t="shared" si="5"/>
        <v xml:space="preserve">  </v>
      </c>
    </row>
    <row r="1336" spans="1:1" x14ac:dyDescent="0.2">
      <c r="A1336" s="2" t="str">
        <f t="shared" si="5"/>
        <v xml:space="preserve">  </v>
      </c>
    </row>
    <row r="1337" spans="1:1" x14ac:dyDescent="0.2">
      <c r="A1337" s="2" t="str">
        <f t="shared" si="5"/>
        <v xml:space="preserve">  </v>
      </c>
    </row>
    <row r="1338" spans="1:1" x14ac:dyDescent="0.2">
      <c r="A1338" s="2" t="str">
        <f t="shared" si="5"/>
        <v xml:space="preserve">  </v>
      </c>
    </row>
    <row r="1339" spans="1:1" x14ac:dyDescent="0.2">
      <c r="A1339" s="2" t="str">
        <f t="shared" si="5"/>
        <v xml:space="preserve">  </v>
      </c>
    </row>
    <row r="1340" spans="1:1" x14ac:dyDescent="0.2">
      <c r="A1340" s="2" t="str">
        <f t="shared" si="5"/>
        <v xml:space="preserve">  </v>
      </c>
    </row>
    <row r="1341" spans="1:1" x14ac:dyDescent="0.2">
      <c r="A1341" s="2" t="str">
        <f t="shared" si="5"/>
        <v xml:space="preserve">  </v>
      </c>
    </row>
    <row r="1342" spans="1:1" x14ac:dyDescent="0.2">
      <c r="A1342" s="2" t="str">
        <f t="shared" si="5"/>
        <v xml:space="preserve">  </v>
      </c>
    </row>
    <row r="1343" spans="1:1" x14ac:dyDescent="0.2">
      <c r="A1343" s="2" t="str">
        <f t="shared" si="5"/>
        <v xml:space="preserve">  </v>
      </c>
    </row>
    <row r="1344" spans="1:1" x14ac:dyDescent="0.2">
      <c r="A1344" s="2" t="str">
        <f t="shared" si="5"/>
        <v xml:space="preserve">  </v>
      </c>
    </row>
    <row r="1345" spans="1:1" x14ac:dyDescent="0.2">
      <c r="A1345" s="2" t="str">
        <f t="shared" si="5"/>
        <v xml:space="preserve">  </v>
      </c>
    </row>
    <row r="1346" spans="1:1" x14ac:dyDescent="0.2">
      <c r="A1346" s="2" t="str">
        <f t="shared" si="5"/>
        <v xml:space="preserve">  </v>
      </c>
    </row>
    <row r="1347" spans="1:1" x14ac:dyDescent="0.2">
      <c r="A1347" s="2" t="str">
        <f t="shared" si="5"/>
        <v xml:space="preserve">  </v>
      </c>
    </row>
    <row r="1348" spans="1:1" x14ac:dyDescent="0.2">
      <c r="A1348" s="2" t="str">
        <f t="shared" si="5"/>
        <v xml:space="preserve">  </v>
      </c>
    </row>
    <row r="1349" spans="1:1" x14ac:dyDescent="0.2">
      <c r="A1349" s="2" t="str">
        <f t="shared" si="5"/>
        <v xml:space="preserve">  </v>
      </c>
    </row>
    <row r="1350" spans="1:1" x14ac:dyDescent="0.2">
      <c r="A1350" s="2" t="str">
        <f t="shared" si="5"/>
        <v xml:space="preserve">  </v>
      </c>
    </row>
    <row r="1351" spans="1:1" x14ac:dyDescent="0.2">
      <c r="A1351" s="2" t="str">
        <f t="shared" si="5"/>
        <v xml:space="preserve">  </v>
      </c>
    </row>
    <row r="1352" spans="1:1" x14ac:dyDescent="0.2">
      <c r="A1352" s="2" t="str">
        <f t="shared" si="5"/>
        <v xml:space="preserve">  </v>
      </c>
    </row>
    <row r="1353" spans="1:1" x14ac:dyDescent="0.2">
      <c r="A1353" s="2" t="str">
        <f t="shared" si="5"/>
        <v xml:space="preserve">  </v>
      </c>
    </row>
    <row r="1354" spans="1:1" x14ac:dyDescent="0.2">
      <c r="A1354" s="2" t="str">
        <f t="shared" si="5"/>
        <v xml:space="preserve">  </v>
      </c>
    </row>
    <row r="1355" spans="1:1" x14ac:dyDescent="0.2">
      <c r="A1355" s="2" t="str">
        <f t="shared" si="5"/>
        <v xml:space="preserve">  </v>
      </c>
    </row>
    <row r="1356" spans="1:1" x14ac:dyDescent="0.2">
      <c r="A1356" s="2" t="str">
        <f t="shared" si="5"/>
        <v xml:space="preserve">  </v>
      </c>
    </row>
    <row r="1357" spans="1:1" x14ac:dyDescent="0.2">
      <c r="A1357" s="2" t="str">
        <f t="shared" si="5"/>
        <v xml:space="preserve">  </v>
      </c>
    </row>
    <row r="1358" spans="1:1" x14ac:dyDescent="0.2">
      <c r="A1358" s="2" t="str">
        <f t="shared" si="5"/>
        <v xml:space="preserve">  </v>
      </c>
    </row>
    <row r="1359" spans="1:1" x14ac:dyDescent="0.2">
      <c r="A1359" s="2" t="str">
        <f t="shared" si="5"/>
        <v xml:space="preserve">  </v>
      </c>
    </row>
    <row r="1360" spans="1:1" x14ac:dyDescent="0.2">
      <c r="A1360" s="2" t="str">
        <f t="shared" si="5"/>
        <v xml:space="preserve">  </v>
      </c>
    </row>
    <row r="1361" spans="1:1" x14ac:dyDescent="0.2">
      <c r="A1361" s="2" t="str">
        <f t="shared" si="5"/>
        <v xml:space="preserve">  </v>
      </c>
    </row>
    <row r="1362" spans="1:1" x14ac:dyDescent="0.2">
      <c r="A1362" s="2" t="str">
        <f t="shared" si="5"/>
        <v xml:space="preserve">  </v>
      </c>
    </row>
    <row r="1363" spans="1:1" x14ac:dyDescent="0.2">
      <c r="A1363" s="2" t="str">
        <f t="shared" si="5"/>
        <v xml:space="preserve">  </v>
      </c>
    </row>
    <row r="1364" spans="1:1" x14ac:dyDescent="0.2">
      <c r="A1364" s="2" t="str">
        <f t="shared" si="5"/>
        <v xml:space="preserve">  </v>
      </c>
    </row>
    <row r="1365" spans="1:1" x14ac:dyDescent="0.2">
      <c r="A1365" s="2" t="str">
        <f t="shared" si="5"/>
        <v xml:space="preserve">  </v>
      </c>
    </row>
    <row r="1366" spans="1:1" x14ac:dyDescent="0.2">
      <c r="A1366" s="2" t="str">
        <f t="shared" si="5"/>
        <v xml:space="preserve">  </v>
      </c>
    </row>
    <row r="1367" spans="1:1" x14ac:dyDescent="0.2">
      <c r="A1367" s="2" t="str">
        <f t="shared" si="5"/>
        <v xml:space="preserve">  </v>
      </c>
    </row>
    <row r="1368" spans="1:1" x14ac:dyDescent="0.2">
      <c r="A1368" s="2" t="str">
        <f t="shared" si="5"/>
        <v xml:space="preserve">  </v>
      </c>
    </row>
    <row r="1369" spans="1:1" x14ac:dyDescent="0.2">
      <c r="A1369" s="2" t="str">
        <f t="shared" si="5"/>
        <v xml:space="preserve">  </v>
      </c>
    </row>
    <row r="1370" spans="1:1" x14ac:dyDescent="0.2">
      <c r="A1370" s="2" t="str">
        <f t="shared" si="5"/>
        <v xml:space="preserve">  </v>
      </c>
    </row>
    <row r="1371" spans="1:1" x14ac:dyDescent="0.2">
      <c r="A1371" s="2" t="str">
        <f t="shared" si="5"/>
        <v xml:space="preserve">  </v>
      </c>
    </row>
    <row r="1372" spans="1:1" x14ac:dyDescent="0.2">
      <c r="A1372" s="2" t="str">
        <f t="shared" si="5"/>
        <v xml:space="preserve">  </v>
      </c>
    </row>
    <row r="1373" spans="1:1" x14ac:dyDescent="0.2">
      <c r="A1373" s="2" t="str">
        <f t="shared" si="5"/>
        <v xml:space="preserve">  </v>
      </c>
    </row>
    <row r="1374" spans="1:1" x14ac:dyDescent="0.2">
      <c r="A1374" s="2" t="str">
        <f t="shared" si="5"/>
        <v xml:space="preserve">  </v>
      </c>
    </row>
    <row r="1375" spans="1:1" x14ac:dyDescent="0.2">
      <c r="A1375" s="2" t="str">
        <f t="shared" si="5"/>
        <v xml:space="preserve">  </v>
      </c>
    </row>
    <row r="1376" spans="1:1" x14ac:dyDescent="0.2">
      <c r="A1376" s="2" t="str">
        <f t="shared" si="5"/>
        <v xml:space="preserve">  </v>
      </c>
    </row>
    <row r="1377" spans="1:1" x14ac:dyDescent="0.2">
      <c r="A1377" s="2" t="str">
        <f t="shared" si="5"/>
        <v xml:space="preserve">  </v>
      </c>
    </row>
    <row r="1378" spans="1:1" x14ac:dyDescent="0.2">
      <c r="A1378" s="2" t="str">
        <f t="shared" si="5"/>
        <v xml:space="preserve">  </v>
      </c>
    </row>
    <row r="1379" spans="1:1" x14ac:dyDescent="0.2">
      <c r="A1379" s="2" t="str">
        <f t="shared" si="5"/>
        <v xml:space="preserve">  </v>
      </c>
    </row>
    <row r="1380" spans="1:1" x14ac:dyDescent="0.2">
      <c r="A1380" s="2" t="str">
        <f t="shared" si="5"/>
        <v xml:space="preserve">  </v>
      </c>
    </row>
    <row r="1381" spans="1:1" x14ac:dyDescent="0.2">
      <c r="A1381" s="2" t="str">
        <f t="shared" si="5"/>
        <v xml:space="preserve">  </v>
      </c>
    </row>
    <row r="1382" spans="1:1" x14ac:dyDescent="0.2">
      <c r="A1382" s="2" t="str">
        <f t="shared" si="5"/>
        <v xml:space="preserve">  </v>
      </c>
    </row>
    <row r="1383" spans="1:1" x14ac:dyDescent="0.2">
      <c r="A1383" s="2" t="str">
        <f t="shared" si="5"/>
        <v xml:space="preserve">  </v>
      </c>
    </row>
    <row r="1384" spans="1:1" x14ac:dyDescent="0.2">
      <c r="A1384" s="2" t="str">
        <f t="shared" si="5"/>
        <v xml:space="preserve">  </v>
      </c>
    </row>
    <row r="1385" spans="1:1" x14ac:dyDescent="0.2">
      <c r="A1385" s="2" t="str">
        <f t="shared" si="5"/>
        <v xml:space="preserve">  </v>
      </c>
    </row>
    <row r="1386" spans="1:1" x14ac:dyDescent="0.2">
      <c r="A1386" s="2" t="str">
        <f t="shared" si="5"/>
        <v xml:space="preserve">  </v>
      </c>
    </row>
    <row r="1387" spans="1:1" x14ac:dyDescent="0.2">
      <c r="A1387" s="2" t="str">
        <f t="shared" si="5"/>
        <v xml:space="preserve">  </v>
      </c>
    </row>
    <row r="1388" spans="1:1" x14ac:dyDescent="0.2">
      <c r="A1388" s="2" t="str">
        <f t="shared" si="5"/>
        <v xml:space="preserve">  </v>
      </c>
    </row>
    <row r="1389" spans="1:1" x14ac:dyDescent="0.2">
      <c r="A1389" s="2" t="str">
        <f t="shared" si="5"/>
        <v xml:space="preserve">  </v>
      </c>
    </row>
    <row r="1390" spans="1:1" x14ac:dyDescent="0.2">
      <c r="A1390" s="2" t="str">
        <f t="shared" si="5"/>
        <v xml:space="preserve">  </v>
      </c>
    </row>
    <row r="1391" spans="1:1" x14ac:dyDescent="0.2">
      <c r="A1391" s="2" t="str">
        <f t="shared" si="5"/>
        <v xml:space="preserve">  </v>
      </c>
    </row>
    <row r="1392" spans="1:1" x14ac:dyDescent="0.2">
      <c r="A1392" s="2" t="str">
        <f t="shared" si="5"/>
        <v xml:space="preserve">  </v>
      </c>
    </row>
    <row r="1393" spans="1:1" x14ac:dyDescent="0.2">
      <c r="A1393" s="2" t="str">
        <f t="shared" si="5"/>
        <v xml:space="preserve">  </v>
      </c>
    </row>
    <row r="1394" spans="1:1" x14ac:dyDescent="0.2">
      <c r="A1394" s="2" t="str">
        <f t="shared" si="5"/>
        <v xml:space="preserve">  </v>
      </c>
    </row>
    <row r="1395" spans="1:1" x14ac:dyDescent="0.2">
      <c r="A1395" s="2" t="str">
        <f t="shared" si="5"/>
        <v xml:space="preserve">  </v>
      </c>
    </row>
    <row r="1396" spans="1:1" x14ac:dyDescent="0.2">
      <c r="A1396" s="2" t="str">
        <f t="shared" si="5"/>
        <v xml:space="preserve">  </v>
      </c>
    </row>
    <row r="1397" spans="1:1" x14ac:dyDescent="0.2">
      <c r="A1397" s="2" t="str">
        <f t="shared" si="5"/>
        <v xml:space="preserve">  </v>
      </c>
    </row>
    <row r="1398" spans="1:1" x14ac:dyDescent="0.2">
      <c r="A1398" s="2" t="str">
        <f t="shared" si="5"/>
        <v xml:space="preserve">  </v>
      </c>
    </row>
    <row r="1399" spans="1:1" x14ac:dyDescent="0.2">
      <c r="A1399" s="2" t="str">
        <f t="shared" si="5"/>
        <v xml:space="preserve">  </v>
      </c>
    </row>
    <row r="1400" spans="1:1" x14ac:dyDescent="0.2">
      <c r="A1400" s="2" t="str">
        <f t="shared" si="5"/>
        <v xml:space="preserve">  </v>
      </c>
    </row>
    <row r="1401" spans="1:1" x14ac:dyDescent="0.2">
      <c r="A1401" s="2" t="str">
        <f t="shared" si="5"/>
        <v xml:space="preserve">  </v>
      </c>
    </row>
    <row r="1402" spans="1:1" x14ac:dyDescent="0.2">
      <c r="A1402" s="2" t="str">
        <f t="shared" si="5"/>
        <v xml:space="preserve">  </v>
      </c>
    </row>
    <row r="1403" spans="1:1" x14ac:dyDescent="0.2">
      <c r="A1403" s="2" t="str">
        <f t="shared" si="5"/>
        <v xml:space="preserve">  </v>
      </c>
    </row>
    <row r="1404" spans="1:1" x14ac:dyDescent="0.2">
      <c r="A1404" s="2" t="str">
        <f t="shared" si="5"/>
        <v xml:space="preserve">  </v>
      </c>
    </row>
    <row r="1405" spans="1:1" x14ac:dyDescent="0.2">
      <c r="A1405" s="2" t="str">
        <f t="shared" si="5"/>
        <v xml:space="preserve">  </v>
      </c>
    </row>
    <row r="1406" spans="1:1" x14ac:dyDescent="0.2">
      <c r="A1406" s="2" t="str">
        <f t="shared" si="5"/>
        <v xml:space="preserve">  </v>
      </c>
    </row>
    <row r="1407" spans="1:1" x14ac:dyDescent="0.2">
      <c r="A1407" s="2" t="str">
        <f t="shared" si="5"/>
        <v xml:space="preserve">  </v>
      </c>
    </row>
    <row r="1408" spans="1:1" x14ac:dyDescent="0.2">
      <c r="A1408" s="2" t="str">
        <f t="shared" si="5"/>
        <v xml:space="preserve">  </v>
      </c>
    </row>
    <row r="1409" spans="1:1" x14ac:dyDescent="0.2">
      <c r="A1409" s="2" t="str">
        <f t="shared" si="5"/>
        <v xml:space="preserve">  </v>
      </c>
    </row>
    <row r="1410" spans="1:1" x14ac:dyDescent="0.2">
      <c r="A1410" s="2" t="str">
        <f t="shared" si="5"/>
        <v xml:space="preserve">  </v>
      </c>
    </row>
    <row r="1411" spans="1:1" x14ac:dyDescent="0.2">
      <c r="A1411" s="2" t="str">
        <f t="shared" si="5"/>
        <v xml:space="preserve">  </v>
      </c>
    </row>
    <row r="1412" spans="1:1" x14ac:dyDescent="0.2">
      <c r="A1412" s="2" t="str">
        <f t="shared" si="5"/>
        <v xml:space="preserve">  </v>
      </c>
    </row>
    <row r="1413" spans="1:1" x14ac:dyDescent="0.2">
      <c r="A1413" s="2" t="str">
        <f t="shared" si="5"/>
        <v xml:space="preserve">  </v>
      </c>
    </row>
    <row r="1414" spans="1:1" x14ac:dyDescent="0.2">
      <c r="A1414" s="2" t="str">
        <f t="shared" si="5"/>
        <v xml:space="preserve">  </v>
      </c>
    </row>
    <row r="1415" spans="1:1" x14ac:dyDescent="0.2">
      <c r="A1415" s="2" t="str">
        <f t="shared" si="5"/>
        <v xml:space="preserve">  </v>
      </c>
    </row>
    <row r="1416" spans="1:1" x14ac:dyDescent="0.2">
      <c r="A1416" s="2" t="str">
        <f t="shared" si="5"/>
        <v xml:space="preserve">  </v>
      </c>
    </row>
    <row r="1417" spans="1:1" x14ac:dyDescent="0.2">
      <c r="A1417" s="2" t="str">
        <f t="shared" si="5"/>
        <v xml:space="preserve">  </v>
      </c>
    </row>
    <row r="1418" spans="1:1" x14ac:dyDescent="0.2">
      <c r="A1418" s="2" t="str">
        <f t="shared" si="5"/>
        <v xml:space="preserve">  </v>
      </c>
    </row>
    <row r="1419" spans="1:1" x14ac:dyDescent="0.2">
      <c r="A1419" s="2" t="str">
        <f t="shared" si="5"/>
        <v xml:space="preserve">  </v>
      </c>
    </row>
    <row r="1420" spans="1:1" x14ac:dyDescent="0.2">
      <c r="A1420" s="2" t="str">
        <f t="shared" si="5"/>
        <v xml:space="preserve">  </v>
      </c>
    </row>
    <row r="1421" spans="1:1" x14ac:dyDescent="0.2">
      <c r="A1421" s="2" t="str">
        <f t="shared" si="5"/>
        <v xml:space="preserve">  </v>
      </c>
    </row>
    <row r="1422" spans="1:1" x14ac:dyDescent="0.2">
      <c r="A1422" s="2" t="str">
        <f t="shared" si="5"/>
        <v xml:space="preserve">  </v>
      </c>
    </row>
    <row r="1423" spans="1:1" x14ac:dyDescent="0.2">
      <c r="A1423" s="2" t="str">
        <f t="shared" si="5"/>
        <v xml:space="preserve">  </v>
      </c>
    </row>
    <row r="1424" spans="1:1" x14ac:dyDescent="0.2">
      <c r="A1424" s="2" t="str">
        <f t="shared" si="5"/>
        <v xml:space="preserve">  </v>
      </c>
    </row>
    <row r="1425" spans="1:1" x14ac:dyDescent="0.2">
      <c r="A1425" s="2" t="str">
        <f t="shared" si="5"/>
        <v xml:space="preserve">  </v>
      </c>
    </row>
    <row r="1426" spans="1:1" x14ac:dyDescent="0.2">
      <c r="A1426" s="2" t="str">
        <f t="shared" si="5"/>
        <v xml:space="preserve">  </v>
      </c>
    </row>
    <row r="1427" spans="1:1" x14ac:dyDescent="0.2">
      <c r="A1427" s="2" t="str">
        <f t="shared" si="5"/>
        <v xml:space="preserve">  </v>
      </c>
    </row>
    <row r="1428" spans="1:1" x14ac:dyDescent="0.2">
      <c r="A1428" s="2" t="str">
        <f t="shared" si="5"/>
        <v xml:space="preserve">  </v>
      </c>
    </row>
    <row r="1429" spans="1:1" x14ac:dyDescent="0.2">
      <c r="A1429" s="2" t="str">
        <f t="shared" si="5"/>
        <v xml:space="preserve">  </v>
      </c>
    </row>
    <row r="1430" spans="1:1" x14ac:dyDescent="0.2">
      <c r="A1430" s="2" t="str">
        <f t="shared" si="5"/>
        <v xml:space="preserve">  </v>
      </c>
    </row>
    <row r="1431" spans="1:1" x14ac:dyDescent="0.2">
      <c r="A1431" s="2" t="str">
        <f t="shared" si="5"/>
        <v xml:space="preserve">  </v>
      </c>
    </row>
    <row r="1432" spans="1:1" x14ac:dyDescent="0.2">
      <c r="A1432" s="2" t="str">
        <f t="shared" si="5"/>
        <v xml:space="preserve">  </v>
      </c>
    </row>
    <row r="1433" spans="1:1" x14ac:dyDescent="0.2">
      <c r="A1433" s="2" t="str">
        <f t="shared" si="5"/>
        <v xml:space="preserve">  </v>
      </c>
    </row>
    <row r="1434" spans="1:1" x14ac:dyDescent="0.2">
      <c r="A1434" s="2" t="str">
        <f t="shared" si="5"/>
        <v xml:space="preserve">  </v>
      </c>
    </row>
    <row r="1435" spans="1:1" x14ac:dyDescent="0.2">
      <c r="A1435" s="2" t="str">
        <f t="shared" si="5"/>
        <v xml:space="preserve">  </v>
      </c>
    </row>
    <row r="1436" spans="1:1" x14ac:dyDescent="0.2">
      <c r="A1436" s="2" t="str">
        <f t="shared" si="5"/>
        <v xml:space="preserve">  </v>
      </c>
    </row>
    <row r="1437" spans="1:1" x14ac:dyDescent="0.2">
      <c r="A1437" s="2" t="str">
        <f t="shared" si="5"/>
        <v xml:space="preserve">  </v>
      </c>
    </row>
    <row r="1438" spans="1:1" x14ac:dyDescent="0.2">
      <c r="A1438" s="2" t="str">
        <f t="shared" si="5"/>
        <v xml:space="preserve">  </v>
      </c>
    </row>
    <row r="1439" spans="1:1" x14ac:dyDescent="0.2">
      <c r="A1439" s="2" t="str">
        <f t="shared" si="5"/>
        <v xml:space="preserve">  </v>
      </c>
    </row>
    <row r="1440" spans="1:1" x14ac:dyDescent="0.2">
      <c r="A1440" s="2" t="str">
        <f t="shared" si="5"/>
        <v xml:space="preserve">  </v>
      </c>
    </row>
    <row r="1441" spans="1:1" x14ac:dyDescent="0.2">
      <c r="A1441" s="2" t="str">
        <f t="shared" si="5"/>
        <v xml:space="preserve">  </v>
      </c>
    </row>
    <row r="1442" spans="1:1" x14ac:dyDescent="0.2">
      <c r="A1442" s="2" t="str">
        <f t="shared" si="5"/>
        <v xml:space="preserve">  </v>
      </c>
    </row>
    <row r="1443" spans="1:1" x14ac:dyDescent="0.2">
      <c r="A1443" s="2" t="str">
        <f t="shared" si="5"/>
        <v xml:space="preserve">  </v>
      </c>
    </row>
    <row r="1444" spans="1:1" x14ac:dyDescent="0.2">
      <c r="A1444" s="2" t="str">
        <f t="shared" si="5"/>
        <v xml:space="preserve">  </v>
      </c>
    </row>
    <row r="1445" spans="1:1" x14ac:dyDescent="0.2">
      <c r="A1445" s="2" t="str">
        <f t="shared" si="5"/>
        <v xml:space="preserve">  </v>
      </c>
    </row>
    <row r="1446" spans="1:1" x14ac:dyDescent="0.2">
      <c r="A1446" s="2" t="str">
        <f t="shared" si="5"/>
        <v xml:space="preserve">  </v>
      </c>
    </row>
    <row r="1447" spans="1:1" x14ac:dyDescent="0.2">
      <c r="A1447" s="2" t="str">
        <f t="shared" si="5"/>
        <v xml:space="preserve">  </v>
      </c>
    </row>
    <row r="1448" spans="1:1" x14ac:dyDescent="0.2">
      <c r="A1448" s="2" t="str">
        <f t="shared" si="5"/>
        <v xml:space="preserve">  </v>
      </c>
    </row>
    <row r="1449" spans="1:1" x14ac:dyDescent="0.2">
      <c r="A1449" s="2" t="str">
        <f t="shared" si="5"/>
        <v xml:space="preserve">  </v>
      </c>
    </row>
    <row r="1450" spans="1:1" x14ac:dyDescent="0.2">
      <c r="A1450" s="2" t="str">
        <f t="shared" si="5"/>
        <v xml:space="preserve">  </v>
      </c>
    </row>
    <row r="1451" spans="1:1" x14ac:dyDescent="0.2">
      <c r="A1451" s="2" t="str">
        <f t="shared" si="5"/>
        <v xml:space="preserve">  </v>
      </c>
    </row>
    <row r="1452" spans="1:1" x14ac:dyDescent="0.2">
      <c r="A1452" s="2" t="str">
        <f t="shared" si="5"/>
        <v xml:space="preserve">  </v>
      </c>
    </row>
    <row r="1453" spans="1:1" x14ac:dyDescent="0.2">
      <c r="A1453" s="2" t="str">
        <f t="shared" si="5"/>
        <v xml:space="preserve">  </v>
      </c>
    </row>
    <row r="1454" spans="1:1" x14ac:dyDescent="0.2">
      <c r="A1454" s="2" t="str">
        <f t="shared" si="5"/>
        <v xml:space="preserve">  </v>
      </c>
    </row>
    <row r="1455" spans="1:1" x14ac:dyDescent="0.2">
      <c r="A1455" s="2" t="str">
        <f t="shared" si="5"/>
        <v xml:space="preserve">  </v>
      </c>
    </row>
    <row r="1456" spans="1:1" x14ac:dyDescent="0.2">
      <c r="A1456" s="2" t="str">
        <f t="shared" si="5"/>
        <v xml:space="preserve">  </v>
      </c>
    </row>
    <row r="1457" spans="1:1" x14ac:dyDescent="0.2">
      <c r="A1457" s="2" t="str">
        <f t="shared" si="5"/>
        <v xml:space="preserve">  </v>
      </c>
    </row>
    <row r="1458" spans="1:1" x14ac:dyDescent="0.2">
      <c r="A1458" s="2" t="str">
        <f t="shared" si="5"/>
        <v xml:space="preserve">  </v>
      </c>
    </row>
    <row r="1459" spans="1:1" x14ac:dyDescent="0.2">
      <c r="A1459" s="2" t="str">
        <f t="shared" si="5"/>
        <v xml:space="preserve">  </v>
      </c>
    </row>
    <row r="1460" spans="1:1" x14ac:dyDescent="0.2">
      <c r="A1460" s="2" t="str">
        <f t="shared" si="5"/>
        <v xml:space="preserve">  </v>
      </c>
    </row>
    <row r="1461" spans="1:1" x14ac:dyDescent="0.2">
      <c r="A1461" s="2" t="str">
        <f t="shared" si="5"/>
        <v xml:space="preserve">  </v>
      </c>
    </row>
    <row r="1462" spans="1:1" x14ac:dyDescent="0.2">
      <c r="A1462" s="2" t="str">
        <f t="shared" si="5"/>
        <v xml:space="preserve">  </v>
      </c>
    </row>
    <row r="1463" spans="1:1" x14ac:dyDescent="0.2">
      <c r="A1463" s="2" t="str">
        <f t="shared" si="5"/>
        <v xml:space="preserve">  </v>
      </c>
    </row>
    <row r="1464" spans="1:1" x14ac:dyDescent="0.2">
      <c r="A1464" s="2" t="str">
        <f t="shared" si="5"/>
        <v xml:space="preserve">  </v>
      </c>
    </row>
    <row r="1465" spans="1:1" x14ac:dyDescent="0.2">
      <c r="A1465" s="2" t="str">
        <f t="shared" si="5"/>
        <v xml:space="preserve">  </v>
      </c>
    </row>
    <row r="1466" spans="1:1" x14ac:dyDescent="0.2">
      <c r="A1466" s="2" t="str">
        <f t="shared" si="5"/>
        <v xml:space="preserve">  </v>
      </c>
    </row>
    <row r="1467" spans="1:1" x14ac:dyDescent="0.2">
      <c r="A1467" s="2" t="str">
        <f t="shared" si="5"/>
        <v xml:space="preserve">  </v>
      </c>
    </row>
    <row r="1468" spans="1:1" x14ac:dyDescent="0.2">
      <c r="A1468" s="2" t="str">
        <f t="shared" si="5"/>
        <v xml:space="preserve">  </v>
      </c>
    </row>
    <row r="1469" spans="1:1" x14ac:dyDescent="0.2">
      <c r="A1469" s="2" t="str">
        <f t="shared" si="5"/>
        <v xml:space="preserve">  </v>
      </c>
    </row>
    <row r="1470" spans="1:1" x14ac:dyDescent="0.2">
      <c r="A1470" s="2" t="str">
        <f t="shared" si="5"/>
        <v xml:space="preserve">  </v>
      </c>
    </row>
    <row r="1471" spans="1:1" x14ac:dyDescent="0.2">
      <c r="A1471" s="2" t="str">
        <f t="shared" si="5"/>
        <v xml:space="preserve">  </v>
      </c>
    </row>
    <row r="1472" spans="1:1" x14ac:dyDescent="0.2">
      <c r="A1472" s="2" t="str">
        <f t="shared" si="5"/>
        <v xml:space="preserve">  </v>
      </c>
    </row>
    <row r="1473" spans="1:1" x14ac:dyDescent="0.2">
      <c r="A1473" s="2" t="str">
        <f t="shared" si="5"/>
        <v xml:space="preserve">  </v>
      </c>
    </row>
    <row r="1474" spans="1:1" x14ac:dyDescent="0.2">
      <c r="A1474" s="2" t="str">
        <f t="shared" si="5"/>
        <v xml:space="preserve">  </v>
      </c>
    </row>
    <row r="1475" spans="1:1" x14ac:dyDescent="0.2">
      <c r="A1475" s="2" t="str">
        <f t="shared" si="5"/>
        <v xml:space="preserve">  </v>
      </c>
    </row>
    <row r="1476" spans="1:1" x14ac:dyDescent="0.2">
      <c r="A1476" s="2" t="str">
        <f t="shared" si="5"/>
        <v xml:space="preserve">  </v>
      </c>
    </row>
    <row r="1477" spans="1:1" x14ac:dyDescent="0.2">
      <c r="A1477" s="2" t="str">
        <f t="shared" si="5"/>
        <v xml:space="preserve">  </v>
      </c>
    </row>
    <row r="1478" spans="1:1" x14ac:dyDescent="0.2">
      <c r="A1478" s="2" t="str">
        <f t="shared" si="5"/>
        <v xml:space="preserve">  </v>
      </c>
    </row>
    <row r="1479" spans="1:1" x14ac:dyDescent="0.2">
      <c r="A1479" s="2" t="str">
        <f t="shared" si="5"/>
        <v xml:space="preserve">  </v>
      </c>
    </row>
    <row r="1480" spans="1:1" x14ac:dyDescent="0.2">
      <c r="A1480" s="2" t="str">
        <f t="shared" si="5"/>
        <v xml:space="preserve">  </v>
      </c>
    </row>
    <row r="1481" spans="1:1" x14ac:dyDescent="0.2">
      <c r="A1481" s="2" t="str">
        <f t="shared" si="5"/>
        <v xml:space="preserve">  </v>
      </c>
    </row>
    <row r="1482" spans="1:1" x14ac:dyDescent="0.2">
      <c r="A1482" s="2" t="str">
        <f t="shared" si="5"/>
        <v xml:space="preserve">  </v>
      </c>
    </row>
    <row r="1483" spans="1:1" x14ac:dyDescent="0.2">
      <c r="A1483" s="2" t="str">
        <f t="shared" si="5"/>
        <v xml:space="preserve">  </v>
      </c>
    </row>
    <row r="1484" spans="1:1" x14ac:dyDescent="0.2">
      <c r="A1484" s="2" t="str">
        <f t="shared" si="5"/>
        <v xml:space="preserve">  </v>
      </c>
    </row>
    <row r="1485" spans="1:1" x14ac:dyDescent="0.2">
      <c r="A1485" s="2" t="str">
        <f t="shared" si="5"/>
        <v xml:space="preserve">  </v>
      </c>
    </row>
    <row r="1486" spans="1:1" x14ac:dyDescent="0.2">
      <c r="A1486" s="2" t="str">
        <f t="shared" si="5"/>
        <v xml:space="preserve">  </v>
      </c>
    </row>
    <row r="1487" spans="1:1" x14ac:dyDescent="0.2">
      <c r="A1487" s="2" t="str">
        <f t="shared" si="5"/>
        <v xml:space="preserve">  </v>
      </c>
    </row>
    <row r="1488" spans="1:1" x14ac:dyDescent="0.2">
      <c r="A1488" s="2" t="str">
        <f t="shared" si="5"/>
        <v xml:space="preserve">  </v>
      </c>
    </row>
    <row r="1489" spans="1:1" x14ac:dyDescent="0.2">
      <c r="A1489" s="2" t="str">
        <f t="shared" si="5"/>
        <v xml:space="preserve">  </v>
      </c>
    </row>
    <row r="1490" spans="1:1" x14ac:dyDescent="0.2">
      <c r="A1490" s="2" t="str">
        <f t="shared" si="5"/>
        <v xml:space="preserve">  </v>
      </c>
    </row>
    <row r="1491" spans="1:1" x14ac:dyDescent="0.2">
      <c r="A1491" s="2" t="str">
        <f t="shared" si="5"/>
        <v xml:space="preserve">  </v>
      </c>
    </row>
    <row r="1492" spans="1:1" x14ac:dyDescent="0.2">
      <c r="A1492" s="2" t="str">
        <f t="shared" si="5"/>
        <v xml:space="preserve">  </v>
      </c>
    </row>
    <row r="1493" spans="1:1" x14ac:dyDescent="0.2">
      <c r="A1493" s="2" t="str">
        <f t="shared" si="5"/>
        <v xml:space="preserve">  </v>
      </c>
    </row>
    <row r="1494" spans="1:1" x14ac:dyDescent="0.2">
      <c r="A1494" s="2" t="str">
        <f t="shared" si="5"/>
        <v xml:space="preserve">  </v>
      </c>
    </row>
    <row r="1495" spans="1:1" x14ac:dyDescent="0.2">
      <c r="A1495" s="2" t="str">
        <f t="shared" si="5"/>
        <v xml:space="preserve">  </v>
      </c>
    </row>
    <row r="1496" spans="1:1" x14ac:dyDescent="0.2">
      <c r="A1496" s="2" t="str">
        <f t="shared" si="5"/>
        <v xml:space="preserve">  </v>
      </c>
    </row>
    <row r="1497" spans="1:1" x14ac:dyDescent="0.2">
      <c r="A1497" s="2" t="str">
        <f t="shared" si="5"/>
        <v xml:space="preserve">  </v>
      </c>
    </row>
    <row r="1498" spans="1:1" x14ac:dyDescent="0.2">
      <c r="A1498" s="2" t="str">
        <f t="shared" si="5"/>
        <v xml:space="preserve">  </v>
      </c>
    </row>
    <row r="1499" spans="1:1" x14ac:dyDescent="0.2">
      <c r="A1499" s="2" t="str">
        <f t="shared" si="5"/>
        <v xml:space="preserve">  </v>
      </c>
    </row>
    <row r="1500" spans="1:1" x14ac:dyDescent="0.2">
      <c r="A1500" s="2" t="str">
        <f t="shared" si="5"/>
        <v xml:space="preserve">  </v>
      </c>
    </row>
    <row r="1501" spans="1:1" x14ac:dyDescent="0.2">
      <c r="A1501" s="2" t="str">
        <f t="shared" si="5"/>
        <v xml:space="preserve">  </v>
      </c>
    </row>
    <row r="1502" spans="1:1" x14ac:dyDescent="0.2">
      <c r="A1502" s="2" t="str">
        <f t="shared" si="5"/>
        <v xml:space="preserve">  </v>
      </c>
    </row>
    <row r="1503" spans="1:1" x14ac:dyDescent="0.2">
      <c r="A1503" s="2" t="str">
        <f t="shared" si="5"/>
        <v xml:space="preserve">  </v>
      </c>
    </row>
    <row r="1504" spans="1:1" x14ac:dyDescent="0.2">
      <c r="A1504" s="2" t="str">
        <f t="shared" si="5"/>
        <v xml:space="preserve">  </v>
      </c>
    </row>
    <row r="1505" spans="1:1" x14ac:dyDescent="0.2">
      <c r="A1505" s="2" t="str">
        <f t="shared" si="5"/>
        <v xml:space="preserve">  </v>
      </c>
    </row>
    <row r="1506" spans="1:1" x14ac:dyDescent="0.2">
      <c r="A1506" s="2" t="str">
        <f t="shared" si="5"/>
        <v xml:space="preserve">  </v>
      </c>
    </row>
    <row r="1507" spans="1:1" x14ac:dyDescent="0.2">
      <c r="A1507" s="2" t="str">
        <f t="shared" si="5"/>
        <v xml:space="preserve">  </v>
      </c>
    </row>
    <row r="1508" spans="1:1" x14ac:dyDescent="0.2">
      <c r="A1508" s="2" t="str">
        <f t="shared" si="5"/>
        <v xml:space="preserve">  </v>
      </c>
    </row>
    <row r="1509" spans="1:1" x14ac:dyDescent="0.2">
      <c r="A1509" s="2" t="str">
        <f t="shared" si="5"/>
        <v xml:space="preserve">  </v>
      </c>
    </row>
    <row r="1510" spans="1:1" x14ac:dyDescent="0.2">
      <c r="A1510" s="2" t="str">
        <f t="shared" si="5"/>
        <v xml:space="preserve">  </v>
      </c>
    </row>
    <row r="1511" spans="1:1" x14ac:dyDescent="0.2">
      <c r="A1511" s="2" t="str">
        <f t="shared" si="5"/>
        <v xml:space="preserve">  </v>
      </c>
    </row>
    <row r="1512" spans="1:1" x14ac:dyDescent="0.2">
      <c r="A1512" s="2" t="str">
        <f t="shared" si="5"/>
        <v xml:space="preserve">  </v>
      </c>
    </row>
    <row r="1513" spans="1:1" x14ac:dyDescent="0.2">
      <c r="A1513" s="2" t="str">
        <f t="shared" si="5"/>
        <v xml:space="preserve">  </v>
      </c>
    </row>
    <row r="1514" spans="1:1" x14ac:dyDescent="0.2">
      <c r="A1514" s="2" t="str">
        <f t="shared" si="5"/>
        <v xml:space="preserve">  </v>
      </c>
    </row>
    <row r="1515" spans="1:1" x14ac:dyDescent="0.2">
      <c r="A1515" s="2" t="str">
        <f t="shared" si="5"/>
        <v xml:space="preserve">  </v>
      </c>
    </row>
    <row r="1516" spans="1:1" x14ac:dyDescent="0.2">
      <c r="A1516" s="2" t="str">
        <f t="shared" si="5"/>
        <v xml:space="preserve">  </v>
      </c>
    </row>
    <row r="1517" spans="1:1" x14ac:dyDescent="0.2">
      <c r="A1517" s="2" t="str">
        <f t="shared" si="5"/>
        <v xml:space="preserve">  </v>
      </c>
    </row>
    <row r="1518" spans="1:1" x14ac:dyDescent="0.2">
      <c r="A1518" s="2" t="str">
        <f t="shared" si="5"/>
        <v xml:space="preserve">  </v>
      </c>
    </row>
    <row r="1519" spans="1:1" x14ac:dyDescent="0.2">
      <c r="A1519" s="2" t="str">
        <f t="shared" si="5"/>
        <v xml:space="preserve">  </v>
      </c>
    </row>
    <row r="1520" spans="1:1" x14ac:dyDescent="0.2">
      <c r="A1520" s="2" t="str">
        <f t="shared" si="5"/>
        <v xml:space="preserve">  </v>
      </c>
    </row>
    <row r="1521" spans="1:1" x14ac:dyDescent="0.2">
      <c r="A1521" s="2" t="str">
        <f t="shared" si="5"/>
        <v xml:space="preserve">  </v>
      </c>
    </row>
    <row r="1522" spans="1:1" x14ac:dyDescent="0.2">
      <c r="A1522" s="2" t="str">
        <f t="shared" si="5"/>
        <v xml:space="preserve">  </v>
      </c>
    </row>
    <row r="1523" spans="1:1" x14ac:dyDescent="0.2">
      <c r="A1523" s="2" t="str">
        <f t="shared" si="5"/>
        <v xml:space="preserve">  </v>
      </c>
    </row>
    <row r="1524" spans="1:1" x14ac:dyDescent="0.2">
      <c r="A1524" s="2" t="str">
        <f t="shared" si="5"/>
        <v xml:space="preserve">  </v>
      </c>
    </row>
    <row r="1525" spans="1:1" x14ac:dyDescent="0.2">
      <c r="A1525" s="2" t="str">
        <f t="shared" si="5"/>
        <v xml:space="preserve">  </v>
      </c>
    </row>
    <row r="1526" spans="1:1" x14ac:dyDescent="0.2">
      <c r="A1526" s="2" t="str">
        <f t="shared" si="5"/>
        <v xml:space="preserve">  </v>
      </c>
    </row>
    <row r="1527" spans="1:1" x14ac:dyDescent="0.2">
      <c r="A1527" s="2" t="str">
        <f t="shared" si="5"/>
        <v xml:space="preserve">  </v>
      </c>
    </row>
    <row r="1528" spans="1:1" x14ac:dyDescent="0.2">
      <c r="A1528" s="2" t="str">
        <f t="shared" si="5"/>
        <v xml:space="preserve">  </v>
      </c>
    </row>
    <row r="1529" spans="1:1" x14ac:dyDescent="0.2">
      <c r="A1529" s="2" t="str">
        <f t="shared" si="5"/>
        <v xml:space="preserve">  </v>
      </c>
    </row>
    <row r="1530" spans="1:1" x14ac:dyDescent="0.2">
      <c r="A1530" s="2" t="str">
        <f t="shared" si="5"/>
        <v xml:space="preserve">  </v>
      </c>
    </row>
    <row r="1531" spans="1:1" x14ac:dyDescent="0.2">
      <c r="A1531" s="2" t="str">
        <f t="shared" si="5"/>
        <v xml:space="preserve">  </v>
      </c>
    </row>
    <row r="1532" spans="1:1" x14ac:dyDescent="0.2">
      <c r="A1532" s="2" t="str">
        <f t="shared" si="5"/>
        <v xml:space="preserve">  </v>
      </c>
    </row>
    <row r="1533" spans="1:1" x14ac:dyDescent="0.2">
      <c r="A1533" s="2" t="str">
        <f t="shared" ref="A1533:A1787" si="6">B1533 &amp; " " &amp; C1533 &amp; " " &amp; D1533</f>
        <v xml:space="preserve">  </v>
      </c>
    </row>
    <row r="1534" spans="1:1" x14ac:dyDescent="0.2">
      <c r="A1534" s="2" t="str">
        <f t="shared" si="6"/>
        <v xml:space="preserve">  </v>
      </c>
    </row>
    <row r="1535" spans="1:1" x14ac:dyDescent="0.2">
      <c r="A1535" s="2" t="str">
        <f t="shared" si="6"/>
        <v xml:space="preserve">  </v>
      </c>
    </row>
    <row r="1536" spans="1:1" x14ac:dyDescent="0.2">
      <c r="A1536" s="2" t="str">
        <f t="shared" si="6"/>
        <v xml:space="preserve">  </v>
      </c>
    </row>
    <row r="1537" spans="1:1" x14ac:dyDescent="0.2">
      <c r="A1537" s="2" t="str">
        <f t="shared" si="6"/>
        <v xml:space="preserve">  </v>
      </c>
    </row>
    <row r="1538" spans="1:1" x14ac:dyDescent="0.2">
      <c r="A1538" s="2" t="str">
        <f t="shared" si="6"/>
        <v xml:space="preserve">  </v>
      </c>
    </row>
    <row r="1539" spans="1:1" x14ac:dyDescent="0.2">
      <c r="A1539" s="2" t="str">
        <f t="shared" si="6"/>
        <v xml:space="preserve">  </v>
      </c>
    </row>
    <row r="1540" spans="1:1" x14ac:dyDescent="0.2">
      <c r="A1540" s="2" t="str">
        <f t="shared" si="6"/>
        <v xml:space="preserve">  </v>
      </c>
    </row>
    <row r="1541" spans="1:1" x14ac:dyDescent="0.2">
      <c r="A1541" s="2" t="str">
        <f t="shared" si="6"/>
        <v xml:space="preserve">  </v>
      </c>
    </row>
    <row r="1542" spans="1:1" x14ac:dyDescent="0.2">
      <c r="A1542" s="2" t="str">
        <f t="shared" si="6"/>
        <v xml:space="preserve">  </v>
      </c>
    </row>
    <row r="1543" spans="1:1" x14ac:dyDescent="0.2">
      <c r="A1543" s="2" t="str">
        <f t="shared" si="6"/>
        <v xml:space="preserve">  </v>
      </c>
    </row>
    <row r="1544" spans="1:1" x14ac:dyDescent="0.2">
      <c r="A1544" s="2" t="str">
        <f t="shared" si="6"/>
        <v xml:space="preserve">  </v>
      </c>
    </row>
    <row r="1545" spans="1:1" x14ac:dyDescent="0.2">
      <c r="A1545" s="2" t="str">
        <f t="shared" si="6"/>
        <v xml:space="preserve">  </v>
      </c>
    </row>
    <row r="1546" spans="1:1" x14ac:dyDescent="0.2">
      <c r="A1546" s="2" t="str">
        <f t="shared" si="6"/>
        <v xml:space="preserve">  </v>
      </c>
    </row>
    <row r="1547" spans="1:1" x14ac:dyDescent="0.2">
      <c r="A1547" s="2" t="str">
        <f t="shared" si="6"/>
        <v xml:space="preserve">  </v>
      </c>
    </row>
    <row r="1548" spans="1:1" x14ac:dyDescent="0.2">
      <c r="A1548" s="2" t="str">
        <f t="shared" si="6"/>
        <v xml:space="preserve">  </v>
      </c>
    </row>
    <row r="1549" spans="1:1" x14ac:dyDescent="0.2">
      <c r="A1549" s="2" t="str">
        <f t="shared" si="6"/>
        <v xml:space="preserve">  </v>
      </c>
    </row>
    <row r="1550" spans="1:1" x14ac:dyDescent="0.2">
      <c r="A1550" s="2" t="str">
        <f t="shared" si="6"/>
        <v xml:space="preserve">  </v>
      </c>
    </row>
    <row r="1551" spans="1:1" x14ac:dyDescent="0.2">
      <c r="A1551" s="2" t="str">
        <f t="shared" si="6"/>
        <v xml:space="preserve">  </v>
      </c>
    </row>
    <row r="1552" spans="1:1" x14ac:dyDescent="0.2">
      <c r="A1552" s="2" t="str">
        <f t="shared" si="6"/>
        <v xml:space="preserve">  </v>
      </c>
    </row>
    <row r="1553" spans="1:1" x14ac:dyDescent="0.2">
      <c r="A1553" s="2" t="str">
        <f t="shared" si="6"/>
        <v xml:space="preserve">  </v>
      </c>
    </row>
    <row r="1554" spans="1:1" x14ac:dyDescent="0.2">
      <c r="A1554" s="2" t="str">
        <f t="shared" si="6"/>
        <v xml:space="preserve">  </v>
      </c>
    </row>
    <row r="1555" spans="1:1" x14ac:dyDescent="0.2">
      <c r="A1555" s="2" t="str">
        <f t="shared" si="6"/>
        <v xml:space="preserve">  </v>
      </c>
    </row>
    <row r="1556" spans="1:1" x14ac:dyDescent="0.2">
      <c r="A1556" s="2" t="str">
        <f t="shared" si="6"/>
        <v xml:space="preserve">  </v>
      </c>
    </row>
    <row r="1557" spans="1:1" x14ac:dyDescent="0.2">
      <c r="A1557" s="2" t="str">
        <f t="shared" si="6"/>
        <v xml:space="preserve">  </v>
      </c>
    </row>
    <row r="1558" spans="1:1" x14ac:dyDescent="0.2">
      <c r="A1558" s="2" t="str">
        <f t="shared" si="6"/>
        <v xml:space="preserve">  </v>
      </c>
    </row>
    <row r="1559" spans="1:1" x14ac:dyDescent="0.2">
      <c r="A1559" s="2" t="str">
        <f t="shared" si="6"/>
        <v xml:space="preserve">  </v>
      </c>
    </row>
    <row r="1560" spans="1:1" x14ac:dyDescent="0.2">
      <c r="A1560" s="2" t="str">
        <f t="shared" si="6"/>
        <v xml:space="preserve">  </v>
      </c>
    </row>
    <row r="1561" spans="1:1" x14ac:dyDescent="0.2">
      <c r="A1561" s="2" t="str">
        <f t="shared" si="6"/>
        <v xml:space="preserve">  </v>
      </c>
    </row>
    <row r="1562" spans="1:1" x14ac:dyDescent="0.2">
      <c r="A1562" s="2" t="str">
        <f t="shared" si="6"/>
        <v xml:space="preserve">  </v>
      </c>
    </row>
    <row r="1563" spans="1:1" x14ac:dyDescent="0.2">
      <c r="A1563" s="2" t="str">
        <f t="shared" si="6"/>
        <v xml:space="preserve">  </v>
      </c>
    </row>
    <row r="1564" spans="1:1" x14ac:dyDescent="0.2">
      <c r="A1564" s="2" t="str">
        <f t="shared" si="6"/>
        <v xml:space="preserve">  </v>
      </c>
    </row>
    <row r="1565" spans="1:1" x14ac:dyDescent="0.2">
      <c r="A1565" s="2" t="str">
        <f t="shared" si="6"/>
        <v xml:space="preserve">  </v>
      </c>
    </row>
    <row r="1566" spans="1:1" x14ac:dyDescent="0.2">
      <c r="A1566" s="2" t="str">
        <f t="shared" si="6"/>
        <v xml:space="preserve">  </v>
      </c>
    </row>
    <row r="1567" spans="1:1" x14ac:dyDescent="0.2">
      <c r="A1567" s="2" t="str">
        <f t="shared" si="6"/>
        <v xml:space="preserve">  </v>
      </c>
    </row>
    <row r="1568" spans="1:1" x14ac:dyDescent="0.2">
      <c r="A1568" s="2" t="str">
        <f t="shared" si="6"/>
        <v xml:space="preserve">  </v>
      </c>
    </row>
    <row r="1569" spans="1:1" x14ac:dyDescent="0.2">
      <c r="A1569" s="2" t="str">
        <f t="shared" si="6"/>
        <v xml:space="preserve">  </v>
      </c>
    </row>
    <row r="1570" spans="1:1" x14ac:dyDescent="0.2">
      <c r="A1570" s="2" t="str">
        <f t="shared" si="6"/>
        <v xml:space="preserve">  </v>
      </c>
    </row>
    <row r="1571" spans="1:1" x14ac:dyDescent="0.2">
      <c r="A1571" s="2" t="str">
        <f t="shared" si="6"/>
        <v xml:space="preserve">  </v>
      </c>
    </row>
    <row r="1572" spans="1:1" x14ac:dyDescent="0.2">
      <c r="A1572" s="2" t="str">
        <f t="shared" si="6"/>
        <v xml:space="preserve">  </v>
      </c>
    </row>
    <row r="1573" spans="1:1" x14ac:dyDescent="0.2">
      <c r="A1573" s="2" t="str">
        <f t="shared" si="6"/>
        <v xml:space="preserve">  </v>
      </c>
    </row>
    <row r="1574" spans="1:1" x14ac:dyDescent="0.2">
      <c r="A1574" s="2" t="str">
        <f t="shared" si="6"/>
        <v xml:space="preserve">  </v>
      </c>
    </row>
    <row r="1575" spans="1:1" x14ac:dyDescent="0.2">
      <c r="A1575" s="2" t="str">
        <f t="shared" si="6"/>
        <v xml:space="preserve">  </v>
      </c>
    </row>
    <row r="1576" spans="1:1" x14ac:dyDescent="0.2">
      <c r="A1576" s="2" t="str">
        <f t="shared" si="6"/>
        <v xml:space="preserve">  </v>
      </c>
    </row>
    <row r="1577" spans="1:1" x14ac:dyDescent="0.2">
      <c r="A1577" s="2" t="str">
        <f t="shared" si="6"/>
        <v xml:space="preserve">  </v>
      </c>
    </row>
    <row r="1578" spans="1:1" x14ac:dyDescent="0.2">
      <c r="A1578" s="2" t="str">
        <f t="shared" si="6"/>
        <v xml:space="preserve">  </v>
      </c>
    </row>
    <row r="1579" spans="1:1" x14ac:dyDescent="0.2">
      <c r="A1579" s="2" t="str">
        <f t="shared" si="6"/>
        <v xml:space="preserve">  </v>
      </c>
    </row>
    <row r="1580" spans="1:1" x14ac:dyDescent="0.2">
      <c r="A1580" s="2" t="str">
        <f t="shared" si="6"/>
        <v xml:space="preserve">  </v>
      </c>
    </row>
    <row r="1581" spans="1:1" x14ac:dyDescent="0.2">
      <c r="A1581" s="2" t="str">
        <f t="shared" si="6"/>
        <v xml:space="preserve">  </v>
      </c>
    </row>
    <row r="1582" spans="1:1" x14ac:dyDescent="0.2">
      <c r="A1582" s="2" t="str">
        <f t="shared" si="6"/>
        <v xml:space="preserve">  </v>
      </c>
    </row>
    <row r="1583" spans="1:1" x14ac:dyDescent="0.2">
      <c r="A1583" s="2" t="str">
        <f t="shared" si="6"/>
        <v xml:space="preserve">  </v>
      </c>
    </row>
    <row r="1584" spans="1:1" x14ac:dyDescent="0.2">
      <c r="A1584" s="2" t="str">
        <f t="shared" si="6"/>
        <v xml:space="preserve">  </v>
      </c>
    </row>
    <row r="1585" spans="1:1" x14ac:dyDescent="0.2">
      <c r="A1585" s="2" t="str">
        <f t="shared" si="6"/>
        <v xml:space="preserve">  </v>
      </c>
    </row>
    <row r="1586" spans="1:1" x14ac:dyDescent="0.2">
      <c r="A1586" s="2" t="str">
        <f t="shared" si="6"/>
        <v xml:space="preserve">  </v>
      </c>
    </row>
    <row r="1587" spans="1:1" x14ac:dyDescent="0.2">
      <c r="A1587" s="2" t="str">
        <f t="shared" si="6"/>
        <v xml:space="preserve">  </v>
      </c>
    </row>
    <row r="1588" spans="1:1" x14ac:dyDescent="0.2">
      <c r="A1588" s="2" t="str">
        <f t="shared" si="6"/>
        <v xml:space="preserve">  </v>
      </c>
    </row>
    <row r="1589" spans="1:1" x14ac:dyDescent="0.2">
      <c r="A1589" s="2" t="str">
        <f t="shared" si="6"/>
        <v xml:space="preserve">  </v>
      </c>
    </row>
    <row r="1590" spans="1:1" x14ac:dyDescent="0.2">
      <c r="A1590" s="2" t="str">
        <f t="shared" si="6"/>
        <v xml:space="preserve">  </v>
      </c>
    </row>
    <row r="1591" spans="1:1" x14ac:dyDescent="0.2">
      <c r="A1591" s="2" t="str">
        <f t="shared" si="6"/>
        <v xml:space="preserve">  </v>
      </c>
    </row>
    <row r="1592" spans="1:1" x14ac:dyDescent="0.2">
      <c r="A1592" s="2" t="str">
        <f t="shared" si="6"/>
        <v xml:space="preserve">  </v>
      </c>
    </row>
    <row r="1593" spans="1:1" x14ac:dyDescent="0.2">
      <c r="A1593" s="2" t="str">
        <f t="shared" si="6"/>
        <v xml:space="preserve">  </v>
      </c>
    </row>
    <row r="1594" spans="1:1" x14ac:dyDescent="0.2">
      <c r="A1594" s="2" t="str">
        <f t="shared" si="6"/>
        <v xml:space="preserve">  </v>
      </c>
    </row>
    <row r="1595" spans="1:1" x14ac:dyDescent="0.2">
      <c r="A1595" s="2" t="str">
        <f t="shared" si="6"/>
        <v xml:space="preserve">  </v>
      </c>
    </row>
    <row r="1596" spans="1:1" x14ac:dyDescent="0.2">
      <c r="A1596" s="2" t="str">
        <f t="shared" si="6"/>
        <v xml:space="preserve">  </v>
      </c>
    </row>
    <row r="1597" spans="1:1" x14ac:dyDescent="0.2">
      <c r="A1597" s="2" t="str">
        <f t="shared" si="6"/>
        <v xml:space="preserve">  </v>
      </c>
    </row>
    <row r="1598" spans="1:1" x14ac:dyDescent="0.2">
      <c r="A1598" s="2" t="str">
        <f t="shared" si="6"/>
        <v xml:space="preserve">  </v>
      </c>
    </row>
    <row r="1599" spans="1:1" x14ac:dyDescent="0.2">
      <c r="A1599" s="2" t="str">
        <f t="shared" si="6"/>
        <v xml:space="preserve">  </v>
      </c>
    </row>
    <row r="1600" spans="1:1" x14ac:dyDescent="0.2">
      <c r="A1600" s="2" t="str">
        <f t="shared" si="6"/>
        <v xml:space="preserve">  </v>
      </c>
    </row>
    <row r="1601" spans="1:1" x14ac:dyDescent="0.2">
      <c r="A1601" s="2" t="str">
        <f t="shared" si="6"/>
        <v xml:space="preserve">  </v>
      </c>
    </row>
    <row r="1602" spans="1:1" x14ac:dyDescent="0.2">
      <c r="A1602" s="2" t="str">
        <f t="shared" si="6"/>
        <v xml:space="preserve">  </v>
      </c>
    </row>
    <row r="1603" spans="1:1" x14ac:dyDescent="0.2">
      <c r="A1603" s="2" t="str">
        <f t="shared" si="6"/>
        <v xml:space="preserve">  </v>
      </c>
    </row>
    <row r="1604" spans="1:1" x14ac:dyDescent="0.2">
      <c r="A1604" s="2" t="str">
        <f t="shared" si="6"/>
        <v xml:space="preserve">  </v>
      </c>
    </row>
    <row r="1605" spans="1:1" x14ac:dyDescent="0.2">
      <c r="A1605" s="2" t="str">
        <f t="shared" si="6"/>
        <v xml:space="preserve">  </v>
      </c>
    </row>
    <row r="1606" spans="1:1" x14ac:dyDescent="0.2">
      <c r="A1606" s="2" t="str">
        <f t="shared" si="6"/>
        <v xml:space="preserve">  </v>
      </c>
    </row>
    <row r="1607" spans="1:1" x14ac:dyDescent="0.2">
      <c r="A1607" s="2" t="str">
        <f t="shared" si="6"/>
        <v xml:space="preserve">  </v>
      </c>
    </row>
    <row r="1608" spans="1:1" x14ac:dyDescent="0.2">
      <c r="A1608" s="2" t="str">
        <f t="shared" si="6"/>
        <v xml:space="preserve">  </v>
      </c>
    </row>
    <row r="1609" spans="1:1" x14ac:dyDescent="0.2">
      <c r="A1609" s="2" t="str">
        <f t="shared" si="6"/>
        <v xml:space="preserve">  </v>
      </c>
    </row>
    <row r="1610" spans="1:1" x14ac:dyDescent="0.2">
      <c r="A1610" s="2" t="str">
        <f t="shared" si="6"/>
        <v xml:space="preserve">  </v>
      </c>
    </row>
    <row r="1611" spans="1:1" x14ac:dyDescent="0.2">
      <c r="A1611" s="2" t="str">
        <f t="shared" si="6"/>
        <v xml:space="preserve">  </v>
      </c>
    </row>
    <row r="1612" spans="1:1" x14ac:dyDescent="0.2">
      <c r="A1612" s="2" t="str">
        <f t="shared" si="6"/>
        <v xml:space="preserve">  </v>
      </c>
    </row>
    <row r="1613" spans="1:1" x14ac:dyDescent="0.2">
      <c r="A1613" s="2" t="str">
        <f t="shared" si="6"/>
        <v xml:space="preserve">  </v>
      </c>
    </row>
    <row r="1614" spans="1:1" x14ac:dyDescent="0.2">
      <c r="A1614" s="2" t="str">
        <f t="shared" si="6"/>
        <v xml:space="preserve">  </v>
      </c>
    </row>
    <row r="1615" spans="1:1" x14ac:dyDescent="0.2">
      <c r="A1615" s="2" t="str">
        <f t="shared" si="6"/>
        <v xml:space="preserve">  </v>
      </c>
    </row>
    <row r="1616" spans="1:1" x14ac:dyDescent="0.2">
      <c r="A1616" s="2" t="str">
        <f t="shared" si="6"/>
        <v xml:space="preserve">  </v>
      </c>
    </row>
    <row r="1617" spans="1:1" x14ac:dyDescent="0.2">
      <c r="A1617" s="2" t="str">
        <f t="shared" si="6"/>
        <v xml:space="preserve">  </v>
      </c>
    </row>
    <row r="1618" spans="1:1" x14ac:dyDescent="0.2">
      <c r="A1618" s="2" t="str">
        <f t="shared" si="6"/>
        <v xml:space="preserve">  </v>
      </c>
    </row>
    <row r="1619" spans="1:1" x14ac:dyDescent="0.2">
      <c r="A1619" s="2" t="str">
        <f t="shared" si="6"/>
        <v xml:space="preserve">  </v>
      </c>
    </row>
    <row r="1620" spans="1:1" x14ac:dyDescent="0.2">
      <c r="A1620" s="2" t="str">
        <f t="shared" si="6"/>
        <v xml:space="preserve">  </v>
      </c>
    </row>
    <row r="1621" spans="1:1" x14ac:dyDescent="0.2">
      <c r="A1621" s="2" t="str">
        <f t="shared" si="6"/>
        <v xml:space="preserve">  </v>
      </c>
    </row>
    <row r="1622" spans="1:1" x14ac:dyDescent="0.2">
      <c r="A1622" s="2" t="str">
        <f t="shared" si="6"/>
        <v xml:space="preserve">  </v>
      </c>
    </row>
    <row r="1623" spans="1:1" x14ac:dyDescent="0.2">
      <c r="A1623" s="2" t="str">
        <f t="shared" si="6"/>
        <v xml:space="preserve">  </v>
      </c>
    </row>
    <row r="1624" spans="1:1" x14ac:dyDescent="0.2">
      <c r="A1624" s="2" t="str">
        <f t="shared" si="6"/>
        <v xml:space="preserve">  </v>
      </c>
    </row>
    <row r="1625" spans="1:1" x14ac:dyDescent="0.2">
      <c r="A1625" s="2" t="str">
        <f t="shared" si="6"/>
        <v xml:space="preserve">  </v>
      </c>
    </row>
    <row r="1626" spans="1:1" x14ac:dyDescent="0.2">
      <c r="A1626" s="2" t="str">
        <f t="shared" si="6"/>
        <v xml:space="preserve">  </v>
      </c>
    </row>
    <row r="1627" spans="1:1" x14ac:dyDescent="0.2">
      <c r="A1627" s="2" t="str">
        <f t="shared" si="6"/>
        <v xml:space="preserve">  </v>
      </c>
    </row>
    <row r="1628" spans="1:1" x14ac:dyDescent="0.2">
      <c r="A1628" s="2" t="str">
        <f t="shared" si="6"/>
        <v xml:space="preserve">  </v>
      </c>
    </row>
    <row r="1629" spans="1:1" x14ac:dyDescent="0.2">
      <c r="A1629" s="2" t="str">
        <f t="shared" si="6"/>
        <v xml:space="preserve">  </v>
      </c>
    </row>
    <row r="1630" spans="1:1" x14ac:dyDescent="0.2">
      <c r="A1630" s="2" t="str">
        <f t="shared" si="6"/>
        <v xml:space="preserve">  </v>
      </c>
    </row>
    <row r="1631" spans="1:1" x14ac:dyDescent="0.2">
      <c r="A1631" s="2" t="str">
        <f t="shared" si="6"/>
        <v xml:space="preserve">  </v>
      </c>
    </row>
    <row r="1632" spans="1:1" x14ac:dyDescent="0.2">
      <c r="A1632" s="2" t="str">
        <f t="shared" si="6"/>
        <v xml:space="preserve">  </v>
      </c>
    </row>
    <row r="1633" spans="1:1" x14ac:dyDescent="0.2">
      <c r="A1633" s="2" t="str">
        <f t="shared" si="6"/>
        <v xml:space="preserve">  </v>
      </c>
    </row>
    <row r="1634" spans="1:1" x14ac:dyDescent="0.2">
      <c r="A1634" s="2" t="str">
        <f t="shared" si="6"/>
        <v xml:space="preserve">  </v>
      </c>
    </row>
    <row r="1635" spans="1:1" x14ac:dyDescent="0.2">
      <c r="A1635" s="2" t="str">
        <f t="shared" si="6"/>
        <v xml:space="preserve">  </v>
      </c>
    </row>
    <row r="1636" spans="1:1" x14ac:dyDescent="0.2">
      <c r="A1636" s="2" t="str">
        <f t="shared" si="6"/>
        <v xml:space="preserve">  </v>
      </c>
    </row>
    <row r="1637" spans="1:1" x14ac:dyDescent="0.2">
      <c r="A1637" s="2" t="str">
        <f t="shared" si="6"/>
        <v xml:space="preserve">  </v>
      </c>
    </row>
    <row r="1638" spans="1:1" x14ac:dyDescent="0.2">
      <c r="A1638" s="2" t="str">
        <f t="shared" si="6"/>
        <v xml:space="preserve">  </v>
      </c>
    </row>
    <row r="1639" spans="1:1" x14ac:dyDescent="0.2">
      <c r="A1639" s="2" t="str">
        <f t="shared" si="6"/>
        <v xml:space="preserve">  </v>
      </c>
    </row>
    <row r="1640" spans="1:1" x14ac:dyDescent="0.2">
      <c r="A1640" s="2" t="str">
        <f t="shared" si="6"/>
        <v xml:space="preserve">  </v>
      </c>
    </row>
    <row r="1641" spans="1:1" x14ac:dyDescent="0.2">
      <c r="A1641" s="2" t="str">
        <f t="shared" si="6"/>
        <v xml:space="preserve">  </v>
      </c>
    </row>
    <row r="1642" spans="1:1" x14ac:dyDescent="0.2">
      <c r="A1642" s="2" t="str">
        <f t="shared" si="6"/>
        <v xml:space="preserve">  </v>
      </c>
    </row>
    <row r="1643" spans="1:1" x14ac:dyDescent="0.2">
      <c r="A1643" s="2" t="str">
        <f t="shared" si="6"/>
        <v xml:space="preserve">  </v>
      </c>
    </row>
    <row r="1644" spans="1:1" x14ac:dyDescent="0.2">
      <c r="A1644" s="2" t="str">
        <f t="shared" si="6"/>
        <v xml:space="preserve">  </v>
      </c>
    </row>
    <row r="1645" spans="1:1" x14ac:dyDescent="0.2">
      <c r="A1645" s="2" t="str">
        <f t="shared" si="6"/>
        <v xml:space="preserve">  </v>
      </c>
    </row>
    <row r="1646" spans="1:1" x14ac:dyDescent="0.2">
      <c r="A1646" s="2" t="str">
        <f t="shared" si="6"/>
        <v xml:space="preserve">  </v>
      </c>
    </row>
    <row r="1647" spans="1:1" x14ac:dyDescent="0.2">
      <c r="A1647" s="2" t="str">
        <f t="shared" si="6"/>
        <v xml:space="preserve">  </v>
      </c>
    </row>
    <row r="1648" spans="1:1" x14ac:dyDescent="0.2">
      <c r="A1648" s="2" t="str">
        <f t="shared" si="6"/>
        <v xml:space="preserve">  </v>
      </c>
    </row>
    <row r="1649" spans="1:1" x14ac:dyDescent="0.2">
      <c r="A1649" s="2" t="str">
        <f t="shared" si="6"/>
        <v xml:space="preserve">  </v>
      </c>
    </row>
    <row r="1650" spans="1:1" x14ac:dyDescent="0.2">
      <c r="A1650" s="2" t="str">
        <f t="shared" si="6"/>
        <v xml:space="preserve">  </v>
      </c>
    </row>
    <row r="1651" spans="1:1" x14ac:dyDescent="0.2">
      <c r="A1651" s="2" t="str">
        <f t="shared" si="6"/>
        <v xml:space="preserve">  </v>
      </c>
    </row>
    <row r="1652" spans="1:1" x14ac:dyDescent="0.2">
      <c r="A1652" s="2" t="str">
        <f t="shared" si="6"/>
        <v xml:space="preserve">  </v>
      </c>
    </row>
    <row r="1653" spans="1:1" x14ac:dyDescent="0.2">
      <c r="A1653" s="2" t="str">
        <f t="shared" si="6"/>
        <v xml:space="preserve">  </v>
      </c>
    </row>
    <row r="1654" spans="1:1" x14ac:dyDescent="0.2">
      <c r="A1654" s="2" t="str">
        <f t="shared" si="6"/>
        <v xml:space="preserve">  </v>
      </c>
    </row>
    <row r="1655" spans="1:1" x14ac:dyDescent="0.2">
      <c r="A1655" s="2" t="str">
        <f t="shared" si="6"/>
        <v xml:space="preserve">  </v>
      </c>
    </row>
    <row r="1656" spans="1:1" x14ac:dyDescent="0.2">
      <c r="A1656" s="2" t="str">
        <f t="shared" si="6"/>
        <v xml:space="preserve">  </v>
      </c>
    </row>
    <row r="1657" spans="1:1" x14ac:dyDescent="0.2">
      <c r="A1657" s="2" t="str">
        <f t="shared" si="6"/>
        <v xml:space="preserve">  </v>
      </c>
    </row>
    <row r="1658" spans="1:1" x14ac:dyDescent="0.2">
      <c r="A1658" s="2" t="str">
        <f t="shared" si="6"/>
        <v xml:space="preserve">  </v>
      </c>
    </row>
    <row r="1659" spans="1:1" x14ac:dyDescent="0.2">
      <c r="A1659" s="2" t="str">
        <f t="shared" si="6"/>
        <v xml:space="preserve">  </v>
      </c>
    </row>
    <row r="1660" spans="1:1" x14ac:dyDescent="0.2">
      <c r="A1660" s="2" t="str">
        <f t="shared" si="6"/>
        <v xml:space="preserve">  </v>
      </c>
    </row>
    <row r="1661" spans="1:1" x14ac:dyDescent="0.2">
      <c r="A1661" s="2" t="str">
        <f t="shared" si="6"/>
        <v xml:space="preserve">  </v>
      </c>
    </row>
    <row r="1662" spans="1:1" x14ac:dyDescent="0.2">
      <c r="A1662" s="2" t="str">
        <f t="shared" si="6"/>
        <v xml:space="preserve">  </v>
      </c>
    </row>
    <row r="1663" spans="1:1" x14ac:dyDescent="0.2">
      <c r="A1663" s="2" t="str">
        <f t="shared" si="6"/>
        <v xml:space="preserve">  </v>
      </c>
    </row>
    <row r="1664" spans="1:1" x14ac:dyDescent="0.2">
      <c r="A1664" s="2" t="str">
        <f t="shared" si="6"/>
        <v xml:space="preserve">  </v>
      </c>
    </row>
    <row r="1665" spans="1:1" x14ac:dyDescent="0.2">
      <c r="A1665" s="2" t="str">
        <f t="shared" si="6"/>
        <v xml:space="preserve">  </v>
      </c>
    </row>
    <row r="1666" spans="1:1" x14ac:dyDescent="0.2">
      <c r="A1666" s="2" t="str">
        <f t="shared" si="6"/>
        <v xml:space="preserve">  </v>
      </c>
    </row>
    <row r="1667" spans="1:1" x14ac:dyDescent="0.2">
      <c r="A1667" s="2" t="str">
        <f t="shared" si="6"/>
        <v xml:space="preserve">  </v>
      </c>
    </row>
    <row r="1668" spans="1:1" x14ac:dyDescent="0.2">
      <c r="A1668" s="2" t="str">
        <f t="shared" si="6"/>
        <v xml:space="preserve">  </v>
      </c>
    </row>
    <row r="1669" spans="1:1" x14ac:dyDescent="0.2">
      <c r="A1669" s="2" t="str">
        <f t="shared" si="6"/>
        <v xml:space="preserve">  </v>
      </c>
    </row>
    <row r="1670" spans="1:1" x14ac:dyDescent="0.2">
      <c r="A1670" s="2" t="str">
        <f t="shared" si="6"/>
        <v xml:space="preserve">  </v>
      </c>
    </row>
    <row r="1671" spans="1:1" x14ac:dyDescent="0.2">
      <c r="A1671" s="2" t="str">
        <f t="shared" si="6"/>
        <v xml:space="preserve">  </v>
      </c>
    </row>
    <row r="1672" spans="1:1" x14ac:dyDescent="0.2">
      <c r="A1672" s="2" t="str">
        <f t="shared" si="6"/>
        <v xml:space="preserve">  </v>
      </c>
    </row>
    <row r="1673" spans="1:1" x14ac:dyDescent="0.2">
      <c r="A1673" s="2" t="str">
        <f t="shared" si="6"/>
        <v xml:space="preserve">  </v>
      </c>
    </row>
    <row r="1674" spans="1:1" x14ac:dyDescent="0.2">
      <c r="A1674" s="2" t="str">
        <f t="shared" si="6"/>
        <v xml:space="preserve">  </v>
      </c>
    </row>
    <row r="1675" spans="1:1" x14ac:dyDescent="0.2">
      <c r="A1675" s="2" t="str">
        <f t="shared" si="6"/>
        <v xml:space="preserve">  </v>
      </c>
    </row>
    <row r="1676" spans="1:1" x14ac:dyDescent="0.2">
      <c r="A1676" s="2" t="str">
        <f t="shared" si="6"/>
        <v xml:space="preserve">  </v>
      </c>
    </row>
    <row r="1677" spans="1:1" x14ac:dyDescent="0.2">
      <c r="A1677" s="2" t="str">
        <f t="shared" si="6"/>
        <v xml:space="preserve">  </v>
      </c>
    </row>
    <row r="1678" spans="1:1" x14ac:dyDescent="0.2">
      <c r="A1678" s="2" t="str">
        <f t="shared" si="6"/>
        <v xml:space="preserve">  </v>
      </c>
    </row>
    <row r="1679" spans="1:1" x14ac:dyDescent="0.2">
      <c r="A1679" s="2" t="str">
        <f t="shared" si="6"/>
        <v xml:space="preserve">  </v>
      </c>
    </row>
    <row r="1680" spans="1:1" x14ac:dyDescent="0.2">
      <c r="A1680" s="2" t="str">
        <f t="shared" si="6"/>
        <v xml:space="preserve">  </v>
      </c>
    </row>
    <row r="1681" spans="1:1" x14ac:dyDescent="0.2">
      <c r="A1681" s="2" t="str">
        <f t="shared" si="6"/>
        <v xml:space="preserve">  </v>
      </c>
    </row>
    <row r="1682" spans="1:1" x14ac:dyDescent="0.2">
      <c r="A1682" s="2" t="str">
        <f t="shared" si="6"/>
        <v xml:space="preserve">  </v>
      </c>
    </row>
    <row r="1683" spans="1:1" x14ac:dyDescent="0.2">
      <c r="A1683" s="2" t="str">
        <f t="shared" si="6"/>
        <v xml:space="preserve">  </v>
      </c>
    </row>
    <row r="1684" spans="1:1" x14ac:dyDescent="0.2">
      <c r="A1684" s="2" t="str">
        <f t="shared" si="6"/>
        <v xml:space="preserve">  </v>
      </c>
    </row>
    <row r="1685" spans="1:1" x14ac:dyDescent="0.2">
      <c r="A1685" s="2" t="str">
        <f t="shared" si="6"/>
        <v xml:space="preserve">  </v>
      </c>
    </row>
    <row r="1686" spans="1:1" x14ac:dyDescent="0.2">
      <c r="A1686" s="2" t="str">
        <f t="shared" si="6"/>
        <v xml:space="preserve">  </v>
      </c>
    </row>
    <row r="1687" spans="1:1" x14ac:dyDescent="0.2">
      <c r="A1687" s="2" t="str">
        <f t="shared" si="6"/>
        <v xml:space="preserve">  </v>
      </c>
    </row>
    <row r="1688" spans="1:1" x14ac:dyDescent="0.2">
      <c r="A1688" s="2" t="str">
        <f t="shared" si="6"/>
        <v xml:space="preserve">  </v>
      </c>
    </row>
    <row r="1689" spans="1:1" x14ac:dyDescent="0.2">
      <c r="A1689" s="2" t="str">
        <f t="shared" si="6"/>
        <v xml:space="preserve">  </v>
      </c>
    </row>
    <row r="1690" spans="1:1" x14ac:dyDescent="0.2">
      <c r="A1690" s="2" t="str">
        <f t="shared" si="6"/>
        <v xml:space="preserve">  </v>
      </c>
    </row>
    <row r="1691" spans="1:1" x14ac:dyDescent="0.2">
      <c r="A1691" s="2" t="str">
        <f t="shared" si="6"/>
        <v xml:space="preserve">  </v>
      </c>
    </row>
    <row r="1692" spans="1:1" x14ac:dyDescent="0.2">
      <c r="A1692" s="2" t="str">
        <f t="shared" si="6"/>
        <v xml:space="preserve">  </v>
      </c>
    </row>
    <row r="1693" spans="1:1" x14ac:dyDescent="0.2">
      <c r="A1693" s="2" t="str">
        <f t="shared" si="6"/>
        <v xml:space="preserve">  </v>
      </c>
    </row>
    <row r="1694" spans="1:1" x14ac:dyDescent="0.2">
      <c r="A1694" s="2" t="str">
        <f t="shared" si="6"/>
        <v xml:space="preserve">  </v>
      </c>
    </row>
    <row r="1695" spans="1:1" x14ac:dyDescent="0.2">
      <c r="A1695" s="2" t="str">
        <f t="shared" si="6"/>
        <v xml:space="preserve">  </v>
      </c>
    </row>
    <row r="1696" spans="1:1" x14ac:dyDescent="0.2">
      <c r="A1696" s="2" t="str">
        <f t="shared" si="6"/>
        <v xml:space="preserve">  </v>
      </c>
    </row>
    <row r="1697" spans="1:1" x14ac:dyDescent="0.2">
      <c r="A1697" s="2" t="str">
        <f t="shared" si="6"/>
        <v xml:space="preserve">  </v>
      </c>
    </row>
    <row r="1698" spans="1:1" x14ac:dyDescent="0.2">
      <c r="A1698" s="2" t="str">
        <f t="shared" si="6"/>
        <v xml:space="preserve">  </v>
      </c>
    </row>
    <row r="1699" spans="1:1" x14ac:dyDescent="0.2">
      <c r="A1699" s="2" t="str">
        <f t="shared" si="6"/>
        <v xml:space="preserve">  </v>
      </c>
    </row>
    <row r="1700" spans="1:1" x14ac:dyDescent="0.2">
      <c r="A1700" s="2" t="str">
        <f t="shared" si="6"/>
        <v xml:space="preserve">  </v>
      </c>
    </row>
    <row r="1701" spans="1:1" x14ac:dyDescent="0.2">
      <c r="A1701" s="2" t="str">
        <f t="shared" si="6"/>
        <v xml:space="preserve">  </v>
      </c>
    </row>
    <row r="1702" spans="1:1" x14ac:dyDescent="0.2">
      <c r="A1702" s="2" t="str">
        <f t="shared" si="6"/>
        <v xml:space="preserve">  </v>
      </c>
    </row>
    <row r="1703" spans="1:1" x14ac:dyDescent="0.2">
      <c r="A1703" s="2" t="str">
        <f t="shared" si="6"/>
        <v xml:space="preserve">  </v>
      </c>
    </row>
    <row r="1704" spans="1:1" x14ac:dyDescent="0.2">
      <c r="A1704" s="2" t="str">
        <f t="shared" si="6"/>
        <v xml:space="preserve">  </v>
      </c>
    </row>
    <row r="1705" spans="1:1" x14ac:dyDescent="0.2">
      <c r="A1705" s="2" t="str">
        <f t="shared" si="6"/>
        <v xml:space="preserve">  </v>
      </c>
    </row>
    <row r="1706" spans="1:1" x14ac:dyDescent="0.2">
      <c r="A1706" s="2" t="str">
        <f t="shared" si="6"/>
        <v xml:space="preserve">  </v>
      </c>
    </row>
    <row r="1707" spans="1:1" x14ac:dyDescent="0.2">
      <c r="A1707" s="2" t="str">
        <f t="shared" si="6"/>
        <v xml:space="preserve">  </v>
      </c>
    </row>
    <row r="1708" spans="1:1" x14ac:dyDescent="0.2">
      <c r="A1708" s="2" t="str">
        <f t="shared" si="6"/>
        <v xml:space="preserve">  </v>
      </c>
    </row>
    <row r="1709" spans="1:1" x14ac:dyDescent="0.2">
      <c r="A1709" s="2" t="str">
        <f t="shared" si="6"/>
        <v xml:space="preserve">  </v>
      </c>
    </row>
    <row r="1710" spans="1:1" x14ac:dyDescent="0.2">
      <c r="A1710" s="2" t="str">
        <f t="shared" si="6"/>
        <v xml:space="preserve">  </v>
      </c>
    </row>
    <row r="1711" spans="1:1" x14ac:dyDescent="0.2">
      <c r="A1711" s="2" t="str">
        <f t="shared" si="6"/>
        <v xml:space="preserve">  </v>
      </c>
    </row>
    <row r="1712" spans="1:1" x14ac:dyDescent="0.2">
      <c r="A1712" s="2" t="str">
        <f t="shared" si="6"/>
        <v xml:space="preserve">  </v>
      </c>
    </row>
    <row r="1713" spans="1:1" x14ac:dyDescent="0.2">
      <c r="A1713" s="2" t="str">
        <f t="shared" si="6"/>
        <v xml:space="preserve">  </v>
      </c>
    </row>
    <row r="1714" spans="1:1" x14ac:dyDescent="0.2">
      <c r="A1714" s="2" t="str">
        <f t="shared" si="6"/>
        <v xml:space="preserve">  </v>
      </c>
    </row>
    <row r="1715" spans="1:1" x14ac:dyDescent="0.2">
      <c r="A1715" s="2" t="str">
        <f t="shared" si="6"/>
        <v xml:space="preserve">  </v>
      </c>
    </row>
    <row r="1716" spans="1:1" x14ac:dyDescent="0.2">
      <c r="A1716" s="2" t="str">
        <f t="shared" si="6"/>
        <v xml:space="preserve">  </v>
      </c>
    </row>
    <row r="1717" spans="1:1" x14ac:dyDescent="0.2">
      <c r="A1717" s="2" t="str">
        <f t="shared" si="6"/>
        <v xml:space="preserve">  </v>
      </c>
    </row>
    <row r="1718" spans="1:1" x14ac:dyDescent="0.2">
      <c r="A1718" s="2" t="str">
        <f t="shared" si="6"/>
        <v xml:space="preserve">  </v>
      </c>
    </row>
    <row r="1719" spans="1:1" x14ac:dyDescent="0.2">
      <c r="A1719" s="2" t="str">
        <f t="shared" si="6"/>
        <v xml:space="preserve">  </v>
      </c>
    </row>
    <row r="1720" spans="1:1" x14ac:dyDescent="0.2">
      <c r="A1720" s="2" t="str">
        <f t="shared" si="6"/>
        <v xml:space="preserve">  </v>
      </c>
    </row>
    <row r="1721" spans="1:1" x14ac:dyDescent="0.2">
      <c r="A1721" s="2" t="str">
        <f t="shared" si="6"/>
        <v xml:space="preserve">  </v>
      </c>
    </row>
    <row r="1722" spans="1:1" x14ac:dyDescent="0.2">
      <c r="A1722" s="2" t="str">
        <f t="shared" si="6"/>
        <v xml:space="preserve">  </v>
      </c>
    </row>
    <row r="1723" spans="1:1" x14ac:dyDescent="0.2">
      <c r="A1723" s="2" t="str">
        <f t="shared" si="6"/>
        <v xml:space="preserve">  </v>
      </c>
    </row>
    <row r="1724" spans="1:1" x14ac:dyDescent="0.2">
      <c r="A1724" s="2" t="str">
        <f t="shared" si="6"/>
        <v xml:space="preserve">  </v>
      </c>
    </row>
    <row r="1725" spans="1:1" x14ac:dyDescent="0.2">
      <c r="A1725" s="2" t="str">
        <f t="shared" si="6"/>
        <v xml:space="preserve">  </v>
      </c>
    </row>
    <row r="1726" spans="1:1" x14ac:dyDescent="0.2">
      <c r="A1726" s="2" t="str">
        <f t="shared" si="6"/>
        <v xml:space="preserve">  </v>
      </c>
    </row>
    <row r="1727" spans="1:1" x14ac:dyDescent="0.2">
      <c r="A1727" s="2" t="str">
        <f t="shared" si="6"/>
        <v xml:space="preserve">  </v>
      </c>
    </row>
    <row r="1728" spans="1:1" x14ac:dyDescent="0.2">
      <c r="A1728" s="2" t="str">
        <f t="shared" si="6"/>
        <v xml:space="preserve">  </v>
      </c>
    </row>
    <row r="1729" spans="1:1" x14ac:dyDescent="0.2">
      <c r="A1729" s="2" t="str">
        <f t="shared" si="6"/>
        <v xml:space="preserve">  </v>
      </c>
    </row>
    <row r="1730" spans="1:1" x14ac:dyDescent="0.2">
      <c r="A1730" s="2" t="str">
        <f t="shared" si="6"/>
        <v xml:space="preserve">  </v>
      </c>
    </row>
    <row r="1731" spans="1:1" x14ac:dyDescent="0.2">
      <c r="A1731" s="2" t="str">
        <f t="shared" si="6"/>
        <v xml:space="preserve">  </v>
      </c>
    </row>
    <row r="1732" spans="1:1" x14ac:dyDescent="0.2">
      <c r="A1732" s="2" t="str">
        <f t="shared" si="6"/>
        <v xml:space="preserve">  </v>
      </c>
    </row>
    <row r="1733" spans="1:1" x14ac:dyDescent="0.2">
      <c r="A1733" s="2" t="str">
        <f t="shared" si="6"/>
        <v xml:space="preserve">  </v>
      </c>
    </row>
    <row r="1734" spans="1:1" x14ac:dyDescent="0.2">
      <c r="A1734" s="2" t="str">
        <f t="shared" si="6"/>
        <v xml:space="preserve">  </v>
      </c>
    </row>
    <row r="1735" spans="1:1" x14ac:dyDescent="0.2">
      <c r="A1735" s="2" t="str">
        <f t="shared" si="6"/>
        <v xml:space="preserve">  </v>
      </c>
    </row>
    <row r="1736" spans="1:1" x14ac:dyDescent="0.2">
      <c r="A1736" s="2" t="str">
        <f t="shared" si="6"/>
        <v xml:space="preserve">  </v>
      </c>
    </row>
    <row r="1737" spans="1:1" x14ac:dyDescent="0.2">
      <c r="A1737" s="2" t="str">
        <f t="shared" si="6"/>
        <v xml:space="preserve">  </v>
      </c>
    </row>
    <row r="1738" spans="1:1" x14ac:dyDescent="0.2">
      <c r="A1738" s="2" t="str">
        <f t="shared" si="6"/>
        <v xml:space="preserve">  </v>
      </c>
    </row>
    <row r="1739" spans="1:1" x14ac:dyDescent="0.2">
      <c r="A1739" s="2" t="str">
        <f t="shared" si="6"/>
        <v xml:space="preserve">  </v>
      </c>
    </row>
    <row r="1740" spans="1:1" x14ac:dyDescent="0.2">
      <c r="A1740" s="2" t="str">
        <f t="shared" si="6"/>
        <v xml:space="preserve">  </v>
      </c>
    </row>
    <row r="1741" spans="1:1" x14ac:dyDescent="0.2">
      <c r="A1741" s="2" t="str">
        <f t="shared" si="6"/>
        <v xml:space="preserve">  </v>
      </c>
    </row>
    <row r="1742" spans="1:1" x14ac:dyDescent="0.2">
      <c r="A1742" s="2" t="str">
        <f t="shared" si="6"/>
        <v xml:space="preserve">  </v>
      </c>
    </row>
    <row r="1743" spans="1:1" x14ac:dyDescent="0.2">
      <c r="A1743" s="2" t="str">
        <f t="shared" si="6"/>
        <v xml:space="preserve">  </v>
      </c>
    </row>
    <row r="1744" spans="1:1" x14ac:dyDescent="0.2">
      <c r="A1744" s="2" t="str">
        <f t="shared" si="6"/>
        <v xml:space="preserve">  </v>
      </c>
    </row>
    <row r="1745" spans="1:1" x14ac:dyDescent="0.2">
      <c r="A1745" s="2" t="str">
        <f t="shared" si="6"/>
        <v xml:space="preserve">  </v>
      </c>
    </row>
    <row r="1746" spans="1:1" x14ac:dyDescent="0.2">
      <c r="A1746" s="2" t="str">
        <f t="shared" si="6"/>
        <v xml:space="preserve">  </v>
      </c>
    </row>
    <row r="1747" spans="1:1" x14ac:dyDescent="0.2">
      <c r="A1747" s="2" t="str">
        <f t="shared" si="6"/>
        <v xml:space="preserve">  </v>
      </c>
    </row>
    <row r="1748" spans="1:1" x14ac:dyDescent="0.2">
      <c r="A1748" s="2" t="str">
        <f t="shared" si="6"/>
        <v xml:space="preserve">  </v>
      </c>
    </row>
    <row r="1749" spans="1:1" x14ac:dyDescent="0.2">
      <c r="A1749" s="2" t="str">
        <f t="shared" si="6"/>
        <v xml:space="preserve">  </v>
      </c>
    </row>
    <row r="1750" spans="1:1" x14ac:dyDescent="0.2">
      <c r="A1750" s="2" t="str">
        <f t="shared" si="6"/>
        <v xml:space="preserve">  </v>
      </c>
    </row>
    <row r="1751" spans="1:1" x14ac:dyDescent="0.2">
      <c r="A1751" s="2" t="str">
        <f t="shared" si="6"/>
        <v xml:space="preserve">  </v>
      </c>
    </row>
    <row r="1752" spans="1:1" x14ac:dyDescent="0.2">
      <c r="A1752" s="2" t="str">
        <f t="shared" si="6"/>
        <v xml:space="preserve">  </v>
      </c>
    </row>
    <row r="1753" spans="1:1" x14ac:dyDescent="0.2">
      <c r="A1753" s="2" t="str">
        <f t="shared" si="6"/>
        <v xml:space="preserve">  </v>
      </c>
    </row>
    <row r="1754" spans="1:1" x14ac:dyDescent="0.2">
      <c r="A1754" s="2" t="str">
        <f t="shared" si="6"/>
        <v xml:space="preserve">  </v>
      </c>
    </row>
    <row r="1755" spans="1:1" x14ac:dyDescent="0.2">
      <c r="A1755" s="2" t="str">
        <f t="shared" si="6"/>
        <v xml:space="preserve">  </v>
      </c>
    </row>
    <row r="1756" spans="1:1" x14ac:dyDescent="0.2">
      <c r="A1756" s="2" t="str">
        <f t="shared" si="6"/>
        <v xml:space="preserve">  </v>
      </c>
    </row>
    <row r="1757" spans="1:1" x14ac:dyDescent="0.2">
      <c r="A1757" s="2" t="str">
        <f t="shared" si="6"/>
        <v xml:space="preserve">  </v>
      </c>
    </row>
    <row r="1758" spans="1:1" x14ac:dyDescent="0.2">
      <c r="A1758" s="2" t="str">
        <f t="shared" si="6"/>
        <v xml:space="preserve">  </v>
      </c>
    </row>
    <row r="1759" spans="1:1" x14ac:dyDescent="0.2">
      <c r="A1759" s="2" t="str">
        <f t="shared" si="6"/>
        <v xml:space="preserve">  </v>
      </c>
    </row>
    <row r="1760" spans="1:1" x14ac:dyDescent="0.2">
      <c r="A1760" s="2" t="str">
        <f t="shared" si="6"/>
        <v xml:space="preserve">  </v>
      </c>
    </row>
    <row r="1761" spans="1:1" x14ac:dyDescent="0.2">
      <c r="A1761" s="2" t="str">
        <f t="shared" si="6"/>
        <v xml:space="preserve">  </v>
      </c>
    </row>
    <row r="1762" spans="1:1" x14ac:dyDescent="0.2">
      <c r="A1762" s="2" t="str">
        <f t="shared" si="6"/>
        <v xml:space="preserve">  </v>
      </c>
    </row>
    <row r="1763" spans="1:1" x14ac:dyDescent="0.2">
      <c r="A1763" s="2" t="str">
        <f t="shared" si="6"/>
        <v xml:space="preserve">  </v>
      </c>
    </row>
    <row r="1764" spans="1:1" x14ac:dyDescent="0.2">
      <c r="A1764" s="2" t="str">
        <f t="shared" si="6"/>
        <v xml:space="preserve">  </v>
      </c>
    </row>
    <row r="1765" spans="1:1" x14ac:dyDescent="0.2">
      <c r="A1765" s="2" t="str">
        <f t="shared" si="6"/>
        <v xml:space="preserve">  </v>
      </c>
    </row>
    <row r="1766" spans="1:1" x14ac:dyDescent="0.2">
      <c r="A1766" s="2" t="str">
        <f t="shared" si="6"/>
        <v xml:space="preserve">  </v>
      </c>
    </row>
    <row r="1767" spans="1:1" x14ac:dyDescent="0.2">
      <c r="A1767" s="2" t="str">
        <f t="shared" si="6"/>
        <v xml:space="preserve">  </v>
      </c>
    </row>
    <row r="1768" spans="1:1" x14ac:dyDescent="0.2">
      <c r="A1768" s="2" t="str">
        <f t="shared" si="6"/>
        <v xml:space="preserve">  </v>
      </c>
    </row>
    <row r="1769" spans="1:1" x14ac:dyDescent="0.2">
      <c r="A1769" s="2" t="str">
        <f t="shared" si="6"/>
        <v xml:space="preserve">  </v>
      </c>
    </row>
    <row r="1770" spans="1:1" x14ac:dyDescent="0.2">
      <c r="A1770" s="2" t="str">
        <f t="shared" si="6"/>
        <v xml:space="preserve">  </v>
      </c>
    </row>
    <row r="1771" spans="1:1" x14ac:dyDescent="0.2">
      <c r="A1771" s="2" t="str">
        <f t="shared" si="6"/>
        <v xml:space="preserve">  </v>
      </c>
    </row>
    <row r="1772" spans="1:1" x14ac:dyDescent="0.2">
      <c r="A1772" s="2" t="str">
        <f t="shared" si="6"/>
        <v xml:space="preserve">  </v>
      </c>
    </row>
    <row r="1773" spans="1:1" x14ac:dyDescent="0.2">
      <c r="A1773" s="2" t="str">
        <f t="shared" si="6"/>
        <v xml:space="preserve">  </v>
      </c>
    </row>
    <row r="1774" spans="1:1" x14ac:dyDescent="0.2">
      <c r="A1774" s="2" t="str">
        <f t="shared" si="6"/>
        <v xml:space="preserve">  </v>
      </c>
    </row>
    <row r="1775" spans="1:1" x14ac:dyDescent="0.2">
      <c r="A1775" s="2" t="str">
        <f t="shared" si="6"/>
        <v xml:space="preserve">  </v>
      </c>
    </row>
    <row r="1776" spans="1:1" x14ac:dyDescent="0.2">
      <c r="A1776" s="2" t="str">
        <f t="shared" si="6"/>
        <v xml:space="preserve">  </v>
      </c>
    </row>
    <row r="1777" spans="1:1" x14ac:dyDescent="0.2">
      <c r="A1777" s="2" t="str">
        <f t="shared" si="6"/>
        <v xml:space="preserve">  </v>
      </c>
    </row>
    <row r="1778" spans="1:1" x14ac:dyDescent="0.2">
      <c r="A1778" s="2" t="str">
        <f t="shared" si="6"/>
        <v xml:space="preserve">  </v>
      </c>
    </row>
    <row r="1779" spans="1:1" x14ac:dyDescent="0.2">
      <c r="A1779" s="2" t="str">
        <f t="shared" si="6"/>
        <v xml:space="preserve">  </v>
      </c>
    </row>
    <row r="1780" spans="1:1" x14ac:dyDescent="0.2">
      <c r="A1780" s="2" t="str">
        <f t="shared" si="6"/>
        <v xml:space="preserve">  </v>
      </c>
    </row>
    <row r="1781" spans="1:1" x14ac:dyDescent="0.2">
      <c r="A1781" s="2" t="str">
        <f t="shared" si="6"/>
        <v xml:space="preserve">  </v>
      </c>
    </row>
    <row r="1782" spans="1:1" x14ac:dyDescent="0.2">
      <c r="A1782" s="2" t="str">
        <f t="shared" si="6"/>
        <v xml:space="preserve">  </v>
      </c>
    </row>
    <row r="1783" spans="1:1" x14ac:dyDescent="0.2">
      <c r="A1783" s="2" t="str">
        <f t="shared" si="6"/>
        <v xml:space="preserve">  </v>
      </c>
    </row>
    <row r="1784" spans="1:1" x14ac:dyDescent="0.2">
      <c r="A1784" s="2" t="str">
        <f t="shared" si="6"/>
        <v xml:space="preserve">  </v>
      </c>
    </row>
    <row r="1785" spans="1:1" x14ac:dyDescent="0.2">
      <c r="A1785" s="2" t="str">
        <f t="shared" si="6"/>
        <v xml:space="preserve">  </v>
      </c>
    </row>
    <row r="1786" spans="1:1" x14ac:dyDescent="0.2">
      <c r="A1786" s="2" t="str">
        <f t="shared" si="6"/>
        <v xml:space="preserve">  </v>
      </c>
    </row>
    <row r="1787" spans="1:1" x14ac:dyDescent="0.2">
      <c r="A1787" s="2" t="str">
        <f t="shared" si="6"/>
        <v xml:space="preserve">  </v>
      </c>
    </row>
    <row r="1788" spans="1:1" x14ac:dyDescent="0.2">
      <c r="A1788" s="2" t="str">
        <f t="shared" ref="A1788:A2042" si="7">B1788 &amp; " " &amp; C1788 &amp; " " &amp; D1788</f>
        <v xml:space="preserve">  </v>
      </c>
    </row>
    <row r="1789" spans="1:1" x14ac:dyDescent="0.2">
      <c r="A1789" s="2" t="str">
        <f t="shared" si="7"/>
        <v xml:space="preserve">  </v>
      </c>
    </row>
    <row r="1790" spans="1:1" x14ac:dyDescent="0.2">
      <c r="A1790" s="2" t="str">
        <f t="shared" si="7"/>
        <v xml:space="preserve">  </v>
      </c>
    </row>
    <row r="1791" spans="1:1" x14ac:dyDescent="0.2">
      <c r="A1791" s="2" t="str">
        <f t="shared" si="7"/>
        <v xml:space="preserve">  </v>
      </c>
    </row>
    <row r="1792" spans="1:1" x14ac:dyDescent="0.2">
      <c r="A1792" s="2" t="str">
        <f t="shared" si="7"/>
        <v xml:space="preserve">  </v>
      </c>
    </row>
    <row r="1793" spans="1:1" x14ac:dyDescent="0.2">
      <c r="A1793" s="2" t="str">
        <f t="shared" si="7"/>
        <v xml:space="preserve">  </v>
      </c>
    </row>
    <row r="1794" spans="1:1" x14ac:dyDescent="0.2">
      <c r="A1794" s="2" t="str">
        <f t="shared" si="7"/>
        <v xml:space="preserve">  </v>
      </c>
    </row>
    <row r="1795" spans="1:1" x14ac:dyDescent="0.2">
      <c r="A1795" s="2" t="str">
        <f t="shared" si="7"/>
        <v xml:space="preserve">  </v>
      </c>
    </row>
    <row r="1796" spans="1:1" x14ac:dyDescent="0.2">
      <c r="A1796" s="2" t="str">
        <f t="shared" si="7"/>
        <v xml:space="preserve">  </v>
      </c>
    </row>
    <row r="1797" spans="1:1" x14ac:dyDescent="0.2">
      <c r="A1797" s="2" t="str">
        <f t="shared" si="7"/>
        <v xml:space="preserve">  </v>
      </c>
    </row>
    <row r="1798" spans="1:1" x14ac:dyDescent="0.2">
      <c r="A1798" s="2" t="str">
        <f t="shared" si="7"/>
        <v xml:space="preserve">  </v>
      </c>
    </row>
    <row r="1799" spans="1:1" x14ac:dyDescent="0.2">
      <c r="A1799" s="2" t="str">
        <f t="shared" si="7"/>
        <v xml:space="preserve">  </v>
      </c>
    </row>
    <row r="1800" spans="1:1" x14ac:dyDescent="0.2">
      <c r="A1800" s="2" t="str">
        <f t="shared" si="7"/>
        <v xml:space="preserve">  </v>
      </c>
    </row>
    <row r="1801" spans="1:1" x14ac:dyDescent="0.2">
      <c r="A1801" s="2" t="str">
        <f t="shared" si="7"/>
        <v xml:space="preserve">  </v>
      </c>
    </row>
    <row r="1802" spans="1:1" x14ac:dyDescent="0.2">
      <c r="A1802" s="2" t="str">
        <f t="shared" si="7"/>
        <v xml:space="preserve">  </v>
      </c>
    </row>
    <row r="1803" spans="1:1" x14ac:dyDescent="0.2">
      <c r="A1803" s="2" t="str">
        <f t="shared" si="7"/>
        <v xml:space="preserve">  </v>
      </c>
    </row>
    <row r="1804" spans="1:1" x14ac:dyDescent="0.2">
      <c r="A1804" s="2" t="str">
        <f t="shared" si="7"/>
        <v xml:space="preserve">  </v>
      </c>
    </row>
    <row r="1805" spans="1:1" x14ac:dyDescent="0.2">
      <c r="A1805" s="2" t="str">
        <f t="shared" si="7"/>
        <v xml:space="preserve">  </v>
      </c>
    </row>
    <row r="1806" spans="1:1" x14ac:dyDescent="0.2">
      <c r="A1806" s="2" t="str">
        <f t="shared" si="7"/>
        <v xml:space="preserve">  </v>
      </c>
    </row>
    <row r="1807" spans="1:1" x14ac:dyDescent="0.2">
      <c r="A1807" s="2" t="str">
        <f t="shared" si="7"/>
        <v xml:space="preserve">  </v>
      </c>
    </row>
    <row r="1808" spans="1:1" x14ac:dyDescent="0.2">
      <c r="A1808" s="2" t="str">
        <f t="shared" si="7"/>
        <v xml:space="preserve">  </v>
      </c>
    </row>
    <row r="1809" spans="1:1" x14ac:dyDescent="0.2">
      <c r="A1809" s="2" t="str">
        <f t="shared" si="7"/>
        <v xml:space="preserve">  </v>
      </c>
    </row>
    <row r="1810" spans="1:1" x14ac:dyDescent="0.2">
      <c r="A1810" s="2" t="str">
        <f t="shared" si="7"/>
        <v xml:space="preserve">  </v>
      </c>
    </row>
    <row r="1811" spans="1:1" x14ac:dyDescent="0.2">
      <c r="A1811" s="2" t="str">
        <f t="shared" si="7"/>
        <v xml:space="preserve">  </v>
      </c>
    </row>
    <row r="1812" spans="1:1" x14ac:dyDescent="0.2">
      <c r="A1812" s="2" t="str">
        <f t="shared" si="7"/>
        <v xml:space="preserve">  </v>
      </c>
    </row>
    <row r="1813" spans="1:1" x14ac:dyDescent="0.2">
      <c r="A1813" s="2" t="str">
        <f t="shared" si="7"/>
        <v xml:space="preserve">  </v>
      </c>
    </row>
    <row r="1814" spans="1:1" x14ac:dyDescent="0.2">
      <c r="A1814" s="2" t="str">
        <f t="shared" si="7"/>
        <v xml:space="preserve">  </v>
      </c>
    </row>
    <row r="1815" spans="1:1" x14ac:dyDescent="0.2">
      <c r="A1815" s="2" t="str">
        <f t="shared" si="7"/>
        <v xml:space="preserve">  </v>
      </c>
    </row>
    <row r="1816" spans="1:1" x14ac:dyDescent="0.2">
      <c r="A1816" s="2" t="str">
        <f t="shared" si="7"/>
        <v xml:space="preserve">  </v>
      </c>
    </row>
    <row r="1817" spans="1:1" x14ac:dyDescent="0.2">
      <c r="A1817" s="2" t="str">
        <f t="shared" si="7"/>
        <v xml:space="preserve">  </v>
      </c>
    </row>
    <row r="1818" spans="1:1" x14ac:dyDescent="0.2">
      <c r="A1818" s="2" t="str">
        <f t="shared" si="7"/>
        <v xml:space="preserve">  </v>
      </c>
    </row>
    <row r="1819" spans="1:1" x14ac:dyDescent="0.2">
      <c r="A1819" s="2" t="str">
        <f t="shared" si="7"/>
        <v xml:space="preserve">  </v>
      </c>
    </row>
    <row r="1820" spans="1:1" x14ac:dyDescent="0.2">
      <c r="A1820" s="2" t="str">
        <f t="shared" si="7"/>
        <v xml:space="preserve">  </v>
      </c>
    </row>
    <row r="1821" spans="1:1" x14ac:dyDescent="0.2">
      <c r="A1821" s="2" t="str">
        <f t="shared" si="7"/>
        <v xml:space="preserve">  </v>
      </c>
    </row>
    <row r="1822" spans="1:1" x14ac:dyDescent="0.2">
      <c r="A1822" s="2" t="str">
        <f t="shared" si="7"/>
        <v xml:space="preserve">  </v>
      </c>
    </row>
    <row r="1823" spans="1:1" x14ac:dyDescent="0.2">
      <c r="A1823" s="2" t="str">
        <f t="shared" si="7"/>
        <v xml:space="preserve">  </v>
      </c>
    </row>
    <row r="1824" spans="1:1" x14ac:dyDescent="0.2">
      <c r="A1824" s="2" t="str">
        <f t="shared" si="7"/>
        <v xml:space="preserve">  </v>
      </c>
    </row>
    <row r="1825" spans="1:1" x14ac:dyDescent="0.2">
      <c r="A1825" s="2" t="str">
        <f t="shared" si="7"/>
        <v xml:space="preserve">  </v>
      </c>
    </row>
    <row r="1826" spans="1:1" x14ac:dyDescent="0.2">
      <c r="A1826" s="2" t="str">
        <f t="shared" si="7"/>
        <v xml:space="preserve">  </v>
      </c>
    </row>
    <row r="1827" spans="1:1" x14ac:dyDescent="0.2">
      <c r="A1827" s="2" t="str">
        <f t="shared" si="7"/>
        <v xml:space="preserve">  </v>
      </c>
    </row>
    <row r="1828" spans="1:1" x14ac:dyDescent="0.2">
      <c r="A1828" s="2" t="str">
        <f t="shared" si="7"/>
        <v xml:space="preserve">  </v>
      </c>
    </row>
    <row r="1829" spans="1:1" x14ac:dyDescent="0.2">
      <c r="A1829" s="2" t="str">
        <f t="shared" si="7"/>
        <v xml:space="preserve">  </v>
      </c>
    </row>
    <row r="1830" spans="1:1" x14ac:dyDescent="0.2">
      <c r="A1830" s="2" t="str">
        <f t="shared" si="7"/>
        <v xml:space="preserve">  </v>
      </c>
    </row>
    <row r="1831" spans="1:1" x14ac:dyDescent="0.2">
      <c r="A1831" s="2" t="str">
        <f t="shared" si="7"/>
        <v xml:space="preserve">  </v>
      </c>
    </row>
    <row r="1832" spans="1:1" x14ac:dyDescent="0.2">
      <c r="A1832" s="2" t="str">
        <f t="shared" si="7"/>
        <v xml:space="preserve">  </v>
      </c>
    </row>
    <row r="1833" spans="1:1" x14ac:dyDescent="0.2">
      <c r="A1833" s="2" t="str">
        <f t="shared" si="7"/>
        <v xml:space="preserve">  </v>
      </c>
    </row>
    <row r="1834" spans="1:1" x14ac:dyDescent="0.2">
      <c r="A1834" s="2" t="str">
        <f t="shared" si="7"/>
        <v xml:space="preserve">  </v>
      </c>
    </row>
    <row r="1835" spans="1:1" x14ac:dyDescent="0.2">
      <c r="A1835" s="2" t="str">
        <f t="shared" si="7"/>
        <v xml:space="preserve">  </v>
      </c>
    </row>
    <row r="1836" spans="1:1" x14ac:dyDescent="0.2">
      <c r="A1836" s="2" t="str">
        <f t="shared" si="7"/>
        <v xml:space="preserve">  </v>
      </c>
    </row>
    <row r="1837" spans="1:1" x14ac:dyDescent="0.2">
      <c r="A1837" s="2" t="str">
        <f t="shared" si="7"/>
        <v xml:space="preserve">  </v>
      </c>
    </row>
    <row r="1838" spans="1:1" x14ac:dyDescent="0.2">
      <c r="A1838" s="2" t="str">
        <f t="shared" si="7"/>
        <v xml:space="preserve">  </v>
      </c>
    </row>
    <row r="1839" spans="1:1" x14ac:dyDescent="0.2">
      <c r="A1839" s="2" t="str">
        <f t="shared" si="7"/>
        <v xml:space="preserve">  </v>
      </c>
    </row>
    <row r="1840" spans="1:1" x14ac:dyDescent="0.2">
      <c r="A1840" s="2" t="str">
        <f t="shared" si="7"/>
        <v xml:space="preserve">  </v>
      </c>
    </row>
    <row r="1841" spans="1:1" x14ac:dyDescent="0.2">
      <c r="A1841" s="2" t="str">
        <f t="shared" si="7"/>
        <v xml:space="preserve">  </v>
      </c>
    </row>
    <row r="1842" spans="1:1" x14ac:dyDescent="0.2">
      <c r="A1842" s="2" t="str">
        <f t="shared" si="7"/>
        <v xml:space="preserve">  </v>
      </c>
    </row>
    <row r="1843" spans="1:1" x14ac:dyDescent="0.2">
      <c r="A1843" s="2" t="str">
        <f t="shared" si="7"/>
        <v xml:space="preserve">  </v>
      </c>
    </row>
    <row r="1844" spans="1:1" x14ac:dyDescent="0.2">
      <c r="A1844" s="2" t="str">
        <f t="shared" si="7"/>
        <v xml:space="preserve">  </v>
      </c>
    </row>
    <row r="1845" spans="1:1" x14ac:dyDescent="0.2">
      <c r="A1845" s="2" t="str">
        <f t="shared" si="7"/>
        <v xml:space="preserve">  </v>
      </c>
    </row>
    <row r="1846" spans="1:1" x14ac:dyDescent="0.2">
      <c r="A1846" s="2" t="str">
        <f t="shared" si="7"/>
        <v xml:space="preserve">  </v>
      </c>
    </row>
    <row r="1847" spans="1:1" x14ac:dyDescent="0.2">
      <c r="A1847" s="2" t="str">
        <f t="shared" si="7"/>
        <v xml:space="preserve">  </v>
      </c>
    </row>
    <row r="1848" spans="1:1" x14ac:dyDescent="0.2">
      <c r="A1848" s="2" t="str">
        <f t="shared" si="7"/>
        <v xml:space="preserve">  </v>
      </c>
    </row>
    <row r="1849" spans="1:1" x14ac:dyDescent="0.2">
      <c r="A1849" s="2" t="str">
        <f t="shared" si="7"/>
        <v xml:space="preserve">  </v>
      </c>
    </row>
    <row r="1850" spans="1:1" x14ac:dyDescent="0.2">
      <c r="A1850" s="2" t="str">
        <f t="shared" si="7"/>
        <v xml:space="preserve">  </v>
      </c>
    </row>
    <row r="1851" spans="1:1" x14ac:dyDescent="0.2">
      <c r="A1851" s="2" t="str">
        <f t="shared" si="7"/>
        <v xml:space="preserve">  </v>
      </c>
    </row>
    <row r="1852" spans="1:1" x14ac:dyDescent="0.2">
      <c r="A1852" s="2" t="str">
        <f t="shared" si="7"/>
        <v xml:space="preserve">  </v>
      </c>
    </row>
    <row r="1853" spans="1:1" x14ac:dyDescent="0.2">
      <c r="A1853" s="2" t="str">
        <f t="shared" si="7"/>
        <v xml:space="preserve">  </v>
      </c>
    </row>
    <row r="1854" spans="1:1" x14ac:dyDescent="0.2">
      <c r="A1854" s="2" t="str">
        <f t="shared" si="7"/>
        <v xml:space="preserve">  </v>
      </c>
    </row>
    <row r="1855" spans="1:1" x14ac:dyDescent="0.2">
      <c r="A1855" s="2" t="str">
        <f t="shared" si="7"/>
        <v xml:space="preserve">  </v>
      </c>
    </row>
    <row r="1856" spans="1:1" x14ac:dyDescent="0.2">
      <c r="A1856" s="2" t="str">
        <f t="shared" si="7"/>
        <v xml:space="preserve">  </v>
      </c>
    </row>
    <row r="1857" spans="1:1" x14ac:dyDescent="0.2">
      <c r="A1857" s="2" t="str">
        <f t="shared" si="7"/>
        <v xml:space="preserve">  </v>
      </c>
    </row>
    <row r="1858" spans="1:1" x14ac:dyDescent="0.2">
      <c r="A1858" s="2" t="str">
        <f t="shared" si="7"/>
        <v xml:space="preserve">  </v>
      </c>
    </row>
    <row r="1859" spans="1:1" x14ac:dyDescent="0.2">
      <c r="A1859" s="2" t="str">
        <f t="shared" si="7"/>
        <v xml:space="preserve">  </v>
      </c>
    </row>
    <row r="1860" spans="1:1" x14ac:dyDescent="0.2">
      <c r="A1860" s="2" t="str">
        <f t="shared" si="7"/>
        <v xml:space="preserve">  </v>
      </c>
    </row>
    <row r="1861" spans="1:1" x14ac:dyDescent="0.2">
      <c r="A1861" s="2" t="str">
        <f t="shared" si="7"/>
        <v xml:space="preserve">  </v>
      </c>
    </row>
    <row r="1862" spans="1:1" x14ac:dyDescent="0.2">
      <c r="A1862" s="2" t="str">
        <f t="shared" si="7"/>
        <v xml:space="preserve">  </v>
      </c>
    </row>
    <row r="1863" spans="1:1" x14ac:dyDescent="0.2">
      <c r="A1863" s="2" t="str">
        <f t="shared" si="7"/>
        <v xml:space="preserve">  </v>
      </c>
    </row>
    <row r="1864" spans="1:1" x14ac:dyDescent="0.2">
      <c r="A1864" s="2" t="str">
        <f t="shared" si="7"/>
        <v xml:space="preserve">  </v>
      </c>
    </row>
    <row r="1865" spans="1:1" x14ac:dyDescent="0.2">
      <c r="A1865" s="2" t="str">
        <f t="shared" si="7"/>
        <v xml:space="preserve">  </v>
      </c>
    </row>
    <row r="1866" spans="1:1" x14ac:dyDescent="0.2">
      <c r="A1866" s="2" t="str">
        <f t="shared" si="7"/>
        <v xml:space="preserve">  </v>
      </c>
    </row>
    <row r="1867" spans="1:1" x14ac:dyDescent="0.2">
      <c r="A1867" s="2" t="str">
        <f t="shared" si="7"/>
        <v xml:space="preserve">  </v>
      </c>
    </row>
    <row r="1868" spans="1:1" x14ac:dyDescent="0.2">
      <c r="A1868" s="2" t="str">
        <f t="shared" si="7"/>
        <v xml:space="preserve">  </v>
      </c>
    </row>
    <row r="1869" spans="1:1" x14ac:dyDescent="0.2">
      <c r="A1869" s="2" t="str">
        <f t="shared" si="7"/>
        <v xml:space="preserve">  </v>
      </c>
    </row>
    <row r="1870" spans="1:1" x14ac:dyDescent="0.2">
      <c r="A1870" s="2" t="str">
        <f t="shared" si="7"/>
        <v xml:space="preserve">  </v>
      </c>
    </row>
    <row r="1871" spans="1:1" x14ac:dyDescent="0.2">
      <c r="A1871" s="2" t="str">
        <f t="shared" si="7"/>
        <v xml:space="preserve">  </v>
      </c>
    </row>
    <row r="1872" spans="1:1" x14ac:dyDescent="0.2">
      <c r="A1872" s="2" t="str">
        <f t="shared" si="7"/>
        <v xml:space="preserve">  </v>
      </c>
    </row>
    <row r="1873" spans="1:1" x14ac:dyDescent="0.2">
      <c r="A1873" s="2" t="str">
        <f t="shared" si="7"/>
        <v xml:space="preserve">  </v>
      </c>
    </row>
    <row r="1874" spans="1:1" x14ac:dyDescent="0.2">
      <c r="A1874" s="2" t="str">
        <f t="shared" si="7"/>
        <v xml:space="preserve">  </v>
      </c>
    </row>
    <row r="1875" spans="1:1" x14ac:dyDescent="0.2">
      <c r="A1875" s="2" t="str">
        <f t="shared" si="7"/>
        <v xml:space="preserve">  </v>
      </c>
    </row>
    <row r="1876" spans="1:1" x14ac:dyDescent="0.2">
      <c r="A1876" s="2" t="str">
        <f t="shared" si="7"/>
        <v xml:space="preserve">  </v>
      </c>
    </row>
    <row r="1877" spans="1:1" x14ac:dyDescent="0.2">
      <c r="A1877" s="2" t="str">
        <f t="shared" si="7"/>
        <v xml:space="preserve">  </v>
      </c>
    </row>
    <row r="1878" spans="1:1" x14ac:dyDescent="0.2">
      <c r="A1878" s="2" t="str">
        <f t="shared" si="7"/>
        <v xml:space="preserve">  </v>
      </c>
    </row>
    <row r="1879" spans="1:1" x14ac:dyDescent="0.2">
      <c r="A1879" s="2" t="str">
        <f t="shared" si="7"/>
        <v xml:space="preserve">  </v>
      </c>
    </row>
    <row r="1880" spans="1:1" x14ac:dyDescent="0.2">
      <c r="A1880" s="2" t="str">
        <f t="shared" si="7"/>
        <v xml:space="preserve">  </v>
      </c>
    </row>
    <row r="1881" spans="1:1" x14ac:dyDescent="0.2">
      <c r="A1881" s="2" t="str">
        <f t="shared" si="7"/>
        <v xml:space="preserve">  </v>
      </c>
    </row>
    <row r="1882" spans="1:1" x14ac:dyDescent="0.2">
      <c r="A1882" s="2" t="str">
        <f t="shared" si="7"/>
        <v xml:space="preserve">  </v>
      </c>
    </row>
    <row r="1883" spans="1:1" x14ac:dyDescent="0.2">
      <c r="A1883" s="2" t="str">
        <f t="shared" si="7"/>
        <v xml:space="preserve">  </v>
      </c>
    </row>
    <row r="1884" spans="1:1" x14ac:dyDescent="0.2">
      <c r="A1884" s="2" t="str">
        <f t="shared" si="7"/>
        <v xml:space="preserve">  </v>
      </c>
    </row>
    <row r="1885" spans="1:1" x14ac:dyDescent="0.2">
      <c r="A1885" s="2" t="str">
        <f t="shared" si="7"/>
        <v xml:space="preserve">  </v>
      </c>
    </row>
    <row r="1886" spans="1:1" x14ac:dyDescent="0.2">
      <c r="A1886" s="2" t="str">
        <f t="shared" si="7"/>
        <v xml:space="preserve">  </v>
      </c>
    </row>
    <row r="1887" spans="1:1" x14ac:dyDescent="0.2">
      <c r="A1887" s="2" t="str">
        <f t="shared" si="7"/>
        <v xml:space="preserve">  </v>
      </c>
    </row>
    <row r="1888" spans="1:1" x14ac:dyDescent="0.2">
      <c r="A1888" s="2" t="str">
        <f t="shared" si="7"/>
        <v xml:space="preserve">  </v>
      </c>
    </row>
    <row r="1889" spans="1:1" x14ac:dyDescent="0.2">
      <c r="A1889" s="2" t="str">
        <f t="shared" si="7"/>
        <v xml:space="preserve">  </v>
      </c>
    </row>
    <row r="1890" spans="1:1" x14ac:dyDescent="0.2">
      <c r="A1890" s="2" t="str">
        <f t="shared" si="7"/>
        <v xml:space="preserve">  </v>
      </c>
    </row>
    <row r="1891" spans="1:1" x14ac:dyDescent="0.2">
      <c r="A1891" s="2" t="str">
        <f t="shared" si="7"/>
        <v xml:space="preserve">  </v>
      </c>
    </row>
    <row r="1892" spans="1:1" x14ac:dyDescent="0.2">
      <c r="A1892" s="2" t="str">
        <f t="shared" si="7"/>
        <v xml:space="preserve">  </v>
      </c>
    </row>
    <row r="1893" spans="1:1" x14ac:dyDescent="0.2">
      <c r="A1893" s="2" t="str">
        <f t="shared" si="7"/>
        <v xml:space="preserve">  </v>
      </c>
    </row>
    <row r="1894" spans="1:1" x14ac:dyDescent="0.2">
      <c r="A1894" s="2" t="str">
        <f t="shared" si="7"/>
        <v xml:space="preserve">  </v>
      </c>
    </row>
    <row r="1895" spans="1:1" x14ac:dyDescent="0.2">
      <c r="A1895" s="2" t="str">
        <f t="shared" si="7"/>
        <v xml:space="preserve">  </v>
      </c>
    </row>
    <row r="1896" spans="1:1" x14ac:dyDescent="0.2">
      <c r="A1896" s="2" t="str">
        <f t="shared" si="7"/>
        <v xml:space="preserve">  </v>
      </c>
    </row>
    <row r="1897" spans="1:1" x14ac:dyDescent="0.2">
      <c r="A1897" s="2" t="str">
        <f t="shared" si="7"/>
        <v xml:space="preserve">  </v>
      </c>
    </row>
    <row r="1898" spans="1:1" x14ac:dyDescent="0.2">
      <c r="A1898" s="2" t="str">
        <f t="shared" si="7"/>
        <v xml:space="preserve">  </v>
      </c>
    </row>
    <row r="1899" spans="1:1" x14ac:dyDescent="0.2">
      <c r="A1899" s="2" t="str">
        <f t="shared" si="7"/>
        <v xml:space="preserve">  </v>
      </c>
    </row>
    <row r="1900" spans="1:1" x14ac:dyDescent="0.2">
      <c r="A1900" s="2" t="str">
        <f t="shared" si="7"/>
        <v xml:space="preserve">  </v>
      </c>
    </row>
    <row r="1901" spans="1:1" x14ac:dyDescent="0.2">
      <c r="A1901" s="2" t="str">
        <f t="shared" si="7"/>
        <v xml:space="preserve">  </v>
      </c>
    </row>
    <row r="1902" spans="1:1" x14ac:dyDescent="0.2">
      <c r="A1902" s="2" t="str">
        <f t="shared" si="7"/>
        <v xml:space="preserve">  </v>
      </c>
    </row>
    <row r="1903" spans="1:1" x14ac:dyDescent="0.2">
      <c r="A1903" s="2" t="str">
        <f t="shared" si="7"/>
        <v xml:space="preserve">  </v>
      </c>
    </row>
    <row r="1904" spans="1:1" x14ac:dyDescent="0.2">
      <c r="A1904" s="2" t="str">
        <f t="shared" si="7"/>
        <v xml:space="preserve">  </v>
      </c>
    </row>
    <row r="1905" spans="1:1" x14ac:dyDescent="0.2">
      <c r="A1905" s="2" t="str">
        <f t="shared" si="7"/>
        <v xml:space="preserve">  </v>
      </c>
    </row>
    <row r="1906" spans="1:1" x14ac:dyDescent="0.2">
      <c r="A1906" s="2" t="str">
        <f t="shared" si="7"/>
        <v xml:space="preserve">  </v>
      </c>
    </row>
    <row r="1907" spans="1:1" x14ac:dyDescent="0.2">
      <c r="A1907" s="2" t="str">
        <f t="shared" si="7"/>
        <v xml:space="preserve">  </v>
      </c>
    </row>
    <row r="1908" spans="1:1" x14ac:dyDescent="0.2">
      <c r="A1908" s="2" t="str">
        <f t="shared" si="7"/>
        <v xml:space="preserve">  </v>
      </c>
    </row>
    <row r="1909" spans="1:1" x14ac:dyDescent="0.2">
      <c r="A1909" s="2" t="str">
        <f t="shared" si="7"/>
        <v xml:space="preserve">  </v>
      </c>
    </row>
    <row r="1910" spans="1:1" x14ac:dyDescent="0.2">
      <c r="A1910" s="2" t="str">
        <f t="shared" si="7"/>
        <v xml:space="preserve">  </v>
      </c>
    </row>
    <row r="1911" spans="1:1" x14ac:dyDescent="0.2">
      <c r="A1911" s="2" t="str">
        <f t="shared" si="7"/>
        <v xml:space="preserve">  </v>
      </c>
    </row>
    <row r="1912" spans="1:1" x14ac:dyDescent="0.2">
      <c r="A1912" s="2" t="str">
        <f t="shared" si="7"/>
        <v xml:space="preserve">  </v>
      </c>
    </row>
    <row r="1913" spans="1:1" x14ac:dyDescent="0.2">
      <c r="A1913" s="2" t="str">
        <f t="shared" si="7"/>
        <v xml:space="preserve">  </v>
      </c>
    </row>
    <row r="1914" spans="1:1" x14ac:dyDescent="0.2">
      <c r="A1914" s="2" t="str">
        <f t="shared" si="7"/>
        <v xml:space="preserve">  </v>
      </c>
    </row>
    <row r="1915" spans="1:1" x14ac:dyDescent="0.2">
      <c r="A1915" s="2" t="str">
        <f t="shared" si="7"/>
        <v xml:space="preserve">  </v>
      </c>
    </row>
    <row r="1916" spans="1:1" x14ac:dyDescent="0.2">
      <c r="A1916" s="2" t="str">
        <f t="shared" si="7"/>
        <v xml:space="preserve">  </v>
      </c>
    </row>
    <row r="1917" spans="1:1" x14ac:dyDescent="0.2">
      <c r="A1917" s="2" t="str">
        <f t="shared" si="7"/>
        <v xml:space="preserve">  </v>
      </c>
    </row>
    <row r="1918" spans="1:1" x14ac:dyDescent="0.2">
      <c r="A1918" s="2" t="str">
        <f t="shared" si="7"/>
        <v xml:space="preserve">  </v>
      </c>
    </row>
    <row r="1919" spans="1:1" x14ac:dyDescent="0.2">
      <c r="A1919" s="2" t="str">
        <f t="shared" si="7"/>
        <v xml:space="preserve">  </v>
      </c>
    </row>
    <row r="1920" spans="1:1" x14ac:dyDescent="0.2">
      <c r="A1920" s="2" t="str">
        <f t="shared" si="7"/>
        <v xml:space="preserve">  </v>
      </c>
    </row>
    <row r="1921" spans="1:1" x14ac:dyDescent="0.2">
      <c r="A1921" s="2" t="str">
        <f t="shared" si="7"/>
        <v xml:space="preserve">  </v>
      </c>
    </row>
    <row r="1922" spans="1:1" x14ac:dyDescent="0.2">
      <c r="A1922" s="2" t="str">
        <f t="shared" si="7"/>
        <v xml:space="preserve">  </v>
      </c>
    </row>
    <row r="1923" spans="1:1" x14ac:dyDescent="0.2">
      <c r="A1923" s="2" t="str">
        <f t="shared" si="7"/>
        <v xml:space="preserve">  </v>
      </c>
    </row>
    <row r="1924" spans="1:1" x14ac:dyDescent="0.2">
      <c r="A1924" s="2" t="str">
        <f t="shared" si="7"/>
        <v xml:space="preserve">  </v>
      </c>
    </row>
    <row r="1925" spans="1:1" x14ac:dyDescent="0.2">
      <c r="A1925" s="2" t="str">
        <f t="shared" si="7"/>
        <v xml:space="preserve">  </v>
      </c>
    </row>
    <row r="1926" spans="1:1" x14ac:dyDescent="0.2">
      <c r="A1926" s="2" t="str">
        <f t="shared" si="7"/>
        <v xml:space="preserve">  </v>
      </c>
    </row>
    <row r="1927" spans="1:1" x14ac:dyDescent="0.2">
      <c r="A1927" s="2" t="str">
        <f t="shared" si="7"/>
        <v xml:space="preserve">  </v>
      </c>
    </row>
    <row r="1928" spans="1:1" x14ac:dyDescent="0.2">
      <c r="A1928" s="2" t="str">
        <f t="shared" si="7"/>
        <v xml:space="preserve">  </v>
      </c>
    </row>
    <row r="1929" spans="1:1" x14ac:dyDescent="0.2">
      <c r="A1929" s="2" t="str">
        <f t="shared" si="7"/>
        <v xml:space="preserve">  </v>
      </c>
    </row>
    <row r="1930" spans="1:1" x14ac:dyDescent="0.2">
      <c r="A1930" s="2" t="str">
        <f t="shared" si="7"/>
        <v xml:space="preserve">  </v>
      </c>
    </row>
    <row r="1931" spans="1:1" x14ac:dyDescent="0.2">
      <c r="A1931" s="2" t="str">
        <f t="shared" si="7"/>
        <v xml:space="preserve">  </v>
      </c>
    </row>
    <row r="1932" spans="1:1" x14ac:dyDescent="0.2">
      <c r="A1932" s="2" t="str">
        <f t="shared" si="7"/>
        <v xml:space="preserve">  </v>
      </c>
    </row>
    <row r="1933" spans="1:1" x14ac:dyDescent="0.2">
      <c r="A1933" s="2" t="str">
        <f t="shared" si="7"/>
        <v xml:space="preserve">  </v>
      </c>
    </row>
    <row r="1934" spans="1:1" x14ac:dyDescent="0.2">
      <c r="A1934" s="2" t="str">
        <f t="shared" si="7"/>
        <v xml:space="preserve">  </v>
      </c>
    </row>
    <row r="1935" spans="1:1" x14ac:dyDescent="0.2">
      <c r="A1935" s="2" t="str">
        <f t="shared" si="7"/>
        <v xml:space="preserve">  </v>
      </c>
    </row>
    <row r="1936" spans="1:1" x14ac:dyDescent="0.2">
      <c r="A1936" s="2" t="str">
        <f t="shared" si="7"/>
        <v xml:space="preserve">  </v>
      </c>
    </row>
    <row r="1937" spans="1:1" x14ac:dyDescent="0.2">
      <c r="A1937" s="2" t="str">
        <f t="shared" si="7"/>
        <v xml:space="preserve">  </v>
      </c>
    </row>
    <row r="1938" spans="1:1" x14ac:dyDescent="0.2">
      <c r="A1938" s="2" t="str">
        <f t="shared" si="7"/>
        <v xml:space="preserve">  </v>
      </c>
    </row>
    <row r="1939" spans="1:1" x14ac:dyDescent="0.2">
      <c r="A1939" s="2" t="str">
        <f t="shared" si="7"/>
        <v xml:space="preserve">  </v>
      </c>
    </row>
    <row r="1940" spans="1:1" x14ac:dyDescent="0.2">
      <c r="A1940" s="2" t="str">
        <f t="shared" si="7"/>
        <v xml:space="preserve">  </v>
      </c>
    </row>
    <row r="1941" spans="1:1" x14ac:dyDescent="0.2">
      <c r="A1941" s="2" t="str">
        <f t="shared" si="7"/>
        <v xml:space="preserve">  </v>
      </c>
    </row>
    <row r="1942" spans="1:1" x14ac:dyDescent="0.2">
      <c r="A1942" s="2" t="str">
        <f t="shared" si="7"/>
        <v xml:space="preserve">  </v>
      </c>
    </row>
    <row r="1943" spans="1:1" x14ac:dyDescent="0.2">
      <c r="A1943" s="2" t="str">
        <f t="shared" si="7"/>
        <v xml:space="preserve">  </v>
      </c>
    </row>
    <row r="1944" spans="1:1" x14ac:dyDescent="0.2">
      <c r="A1944" s="2" t="str">
        <f t="shared" si="7"/>
        <v xml:space="preserve">  </v>
      </c>
    </row>
    <row r="1945" spans="1:1" x14ac:dyDescent="0.2">
      <c r="A1945" s="2" t="str">
        <f t="shared" si="7"/>
        <v xml:space="preserve">  </v>
      </c>
    </row>
    <row r="1946" spans="1:1" x14ac:dyDescent="0.2">
      <c r="A1946" s="2" t="str">
        <f t="shared" si="7"/>
        <v xml:space="preserve">  </v>
      </c>
    </row>
    <row r="1947" spans="1:1" x14ac:dyDescent="0.2">
      <c r="A1947" s="2" t="str">
        <f t="shared" si="7"/>
        <v xml:space="preserve">  </v>
      </c>
    </row>
    <row r="1948" spans="1:1" x14ac:dyDescent="0.2">
      <c r="A1948" s="2" t="str">
        <f t="shared" si="7"/>
        <v xml:space="preserve">  </v>
      </c>
    </row>
    <row r="1949" spans="1:1" x14ac:dyDescent="0.2">
      <c r="A1949" s="2" t="str">
        <f t="shared" si="7"/>
        <v xml:space="preserve">  </v>
      </c>
    </row>
    <row r="1950" spans="1:1" x14ac:dyDescent="0.2">
      <c r="A1950" s="2" t="str">
        <f t="shared" si="7"/>
        <v xml:space="preserve">  </v>
      </c>
    </row>
    <row r="1951" spans="1:1" x14ac:dyDescent="0.2">
      <c r="A1951" s="2" t="str">
        <f t="shared" si="7"/>
        <v xml:space="preserve">  </v>
      </c>
    </row>
    <row r="1952" spans="1:1" x14ac:dyDescent="0.2">
      <c r="A1952" s="2" t="str">
        <f t="shared" si="7"/>
        <v xml:space="preserve">  </v>
      </c>
    </row>
    <row r="1953" spans="1:1" x14ac:dyDescent="0.2">
      <c r="A1953" s="2" t="str">
        <f t="shared" si="7"/>
        <v xml:space="preserve">  </v>
      </c>
    </row>
    <row r="1954" spans="1:1" x14ac:dyDescent="0.2">
      <c r="A1954" s="2" t="str">
        <f t="shared" si="7"/>
        <v xml:space="preserve">  </v>
      </c>
    </row>
    <row r="1955" spans="1:1" x14ac:dyDescent="0.2">
      <c r="A1955" s="2" t="str">
        <f t="shared" si="7"/>
        <v xml:space="preserve">  </v>
      </c>
    </row>
    <row r="1956" spans="1:1" x14ac:dyDescent="0.2">
      <c r="A1956" s="2" t="str">
        <f t="shared" si="7"/>
        <v xml:space="preserve">  </v>
      </c>
    </row>
    <row r="1957" spans="1:1" x14ac:dyDescent="0.2">
      <c r="A1957" s="2" t="str">
        <f t="shared" si="7"/>
        <v xml:space="preserve">  </v>
      </c>
    </row>
    <row r="1958" spans="1:1" x14ac:dyDescent="0.2">
      <c r="A1958" s="2" t="str">
        <f t="shared" si="7"/>
        <v xml:space="preserve">  </v>
      </c>
    </row>
    <row r="1959" spans="1:1" x14ac:dyDescent="0.2">
      <c r="A1959" s="2" t="str">
        <f t="shared" si="7"/>
        <v xml:space="preserve">  </v>
      </c>
    </row>
    <row r="1960" spans="1:1" x14ac:dyDescent="0.2">
      <c r="A1960" s="2" t="str">
        <f t="shared" si="7"/>
        <v xml:space="preserve">  </v>
      </c>
    </row>
    <row r="1961" spans="1:1" x14ac:dyDescent="0.2">
      <c r="A1961" s="2" t="str">
        <f t="shared" si="7"/>
        <v xml:space="preserve">  </v>
      </c>
    </row>
    <row r="1962" spans="1:1" x14ac:dyDescent="0.2">
      <c r="A1962" s="2" t="str">
        <f t="shared" si="7"/>
        <v xml:space="preserve">  </v>
      </c>
    </row>
    <row r="1963" spans="1:1" x14ac:dyDescent="0.2">
      <c r="A1963" s="2" t="str">
        <f t="shared" si="7"/>
        <v xml:space="preserve">  </v>
      </c>
    </row>
    <row r="1964" spans="1:1" x14ac:dyDescent="0.2">
      <c r="A1964" s="2" t="str">
        <f t="shared" si="7"/>
        <v xml:space="preserve">  </v>
      </c>
    </row>
    <row r="1965" spans="1:1" x14ac:dyDescent="0.2">
      <c r="A1965" s="2" t="str">
        <f t="shared" si="7"/>
        <v xml:space="preserve">  </v>
      </c>
    </row>
    <row r="1966" spans="1:1" x14ac:dyDescent="0.2">
      <c r="A1966" s="2" t="str">
        <f t="shared" si="7"/>
        <v xml:space="preserve">  </v>
      </c>
    </row>
    <row r="1967" spans="1:1" x14ac:dyDescent="0.2">
      <c r="A1967" s="2" t="str">
        <f t="shared" si="7"/>
        <v xml:space="preserve">  </v>
      </c>
    </row>
    <row r="1968" spans="1:1" x14ac:dyDescent="0.2">
      <c r="A1968" s="2" t="str">
        <f t="shared" si="7"/>
        <v xml:space="preserve">  </v>
      </c>
    </row>
    <row r="1969" spans="1:1" x14ac:dyDescent="0.2">
      <c r="A1969" s="2" t="str">
        <f t="shared" si="7"/>
        <v xml:space="preserve">  </v>
      </c>
    </row>
    <row r="1970" spans="1:1" x14ac:dyDescent="0.2">
      <c r="A1970" s="2" t="str">
        <f t="shared" si="7"/>
        <v xml:space="preserve">  </v>
      </c>
    </row>
    <row r="1971" spans="1:1" x14ac:dyDescent="0.2">
      <c r="A1971" s="2" t="str">
        <f t="shared" si="7"/>
        <v xml:space="preserve">  </v>
      </c>
    </row>
    <row r="1972" spans="1:1" x14ac:dyDescent="0.2">
      <c r="A1972" s="2" t="str">
        <f t="shared" si="7"/>
        <v xml:space="preserve">  </v>
      </c>
    </row>
    <row r="1973" spans="1:1" x14ac:dyDescent="0.2">
      <c r="A1973" s="2" t="str">
        <f t="shared" si="7"/>
        <v xml:space="preserve">  </v>
      </c>
    </row>
    <row r="1974" spans="1:1" x14ac:dyDescent="0.2">
      <c r="A1974" s="2" t="str">
        <f t="shared" si="7"/>
        <v xml:space="preserve">  </v>
      </c>
    </row>
    <row r="1975" spans="1:1" x14ac:dyDescent="0.2">
      <c r="A1975" s="2" t="str">
        <f t="shared" si="7"/>
        <v xml:space="preserve">  </v>
      </c>
    </row>
    <row r="1976" spans="1:1" x14ac:dyDescent="0.2">
      <c r="A1976" s="2" t="str">
        <f t="shared" si="7"/>
        <v xml:space="preserve">  </v>
      </c>
    </row>
    <row r="1977" spans="1:1" x14ac:dyDescent="0.2">
      <c r="A1977" s="2" t="str">
        <f t="shared" si="7"/>
        <v xml:space="preserve">  </v>
      </c>
    </row>
    <row r="1978" spans="1:1" x14ac:dyDescent="0.2">
      <c r="A1978" s="2" t="str">
        <f t="shared" si="7"/>
        <v xml:space="preserve">  </v>
      </c>
    </row>
    <row r="1979" spans="1:1" x14ac:dyDescent="0.2">
      <c r="A1979" s="2" t="str">
        <f t="shared" si="7"/>
        <v xml:space="preserve">  </v>
      </c>
    </row>
    <row r="1980" spans="1:1" x14ac:dyDescent="0.2">
      <c r="A1980" s="2" t="str">
        <f t="shared" si="7"/>
        <v xml:space="preserve">  </v>
      </c>
    </row>
    <row r="1981" spans="1:1" x14ac:dyDescent="0.2">
      <c r="A1981" s="2" t="str">
        <f t="shared" si="7"/>
        <v xml:space="preserve">  </v>
      </c>
    </row>
    <row r="1982" spans="1:1" x14ac:dyDescent="0.2">
      <c r="A1982" s="2" t="str">
        <f t="shared" si="7"/>
        <v xml:space="preserve">  </v>
      </c>
    </row>
    <row r="1983" spans="1:1" x14ac:dyDescent="0.2">
      <c r="A1983" s="2" t="str">
        <f t="shared" si="7"/>
        <v xml:space="preserve">  </v>
      </c>
    </row>
    <row r="1984" spans="1:1" x14ac:dyDescent="0.2">
      <c r="A1984" s="2" t="str">
        <f t="shared" si="7"/>
        <v xml:space="preserve">  </v>
      </c>
    </row>
    <row r="1985" spans="1:1" x14ac:dyDescent="0.2">
      <c r="A1985" s="2" t="str">
        <f t="shared" si="7"/>
        <v xml:space="preserve">  </v>
      </c>
    </row>
    <row r="1986" spans="1:1" x14ac:dyDescent="0.2">
      <c r="A1986" s="2" t="str">
        <f t="shared" si="7"/>
        <v xml:space="preserve">  </v>
      </c>
    </row>
    <row r="1987" spans="1:1" x14ac:dyDescent="0.2">
      <c r="A1987" s="2" t="str">
        <f t="shared" si="7"/>
        <v xml:space="preserve">  </v>
      </c>
    </row>
    <row r="1988" spans="1:1" x14ac:dyDescent="0.2">
      <c r="A1988" s="2" t="str">
        <f t="shared" si="7"/>
        <v xml:space="preserve">  </v>
      </c>
    </row>
    <row r="1989" spans="1:1" x14ac:dyDescent="0.2">
      <c r="A1989" s="2" t="str">
        <f t="shared" si="7"/>
        <v xml:space="preserve">  </v>
      </c>
    </row>
    <row r="1990" spans="1:1" x14ac:dyDescent="0.2">
      <c r="A1990" s="2" t="str">
        <f t="shared" si="7"/>
        <v xml:space="preserve">  </v>
      </c>
    </row>
    <row r="1991" spans="1:1" x14ac:dyDescent="0.2">
      <c r="A1991" s="2" t="str">
        <f t="shared" si="7"/>
        <v xml:space="preserve">  </v>
      </c>
    </row>
    <row r="1992" spans="1:1" x14ac:dyDescent="0.2">
      <c r="A1992" s="2" t="str">
        <f t="shared" si="7"/>
        <v xml:space="preserve">  </v>
      </c>
    </row>
    <row r="1993" spans="1:1" x14ac:dyDescent="0.2">
      <c r="A1993" s="2" t="str">
        <f t="shared" si="7"/>
        <v xml:space="preserve">  </v>
      </c>
    </row>
    <row r="1994" spans="1:1" x14ac:dyDescent="0.2">
      <c r="A1994" s="2" t="str">
        <f t="shared" si="7"/>
        <v xml:space="preserve">  </v>
      </c>
    </row>
    <row r="1995" spans="1:1" x14ac:dyDescent="0.2">
      <c r="A1995" s="2" t="str">
        <f t="shared" si="7"/>
        <v xml:space="preserve">  </v>
      </c>
    </row>
    <row r="1996" spans="1:1" x14ac:dyDescent="0.2">
      <c r="A1996" s="2" t="str">
        <f t="shared" si="7"/>
        <v xml:space="preserve">  </v>
      </c>
    </row>
    <row r="1997" spans="1:1" x14ac:dyDescent="0.2">
      <c r="A1997" s="2" t="str">
        <f t="shared" si="7"/>
        <v xml:space="preserve">  </v>
      </c>
    </row>
    <row r="1998" spans="1:1" x14ac:dyDescent="0.2">
      <c r="A1998" s="2" t="str">
        <f t="shared" si="7"/>
        <v xml:space="preserve">  </v>
      </c>
    </row>
    <row r="1999" spans="1:1" x14ac:dyDescent="0.2">
      <c r="A1999" s="2" t="str">
        <f t="shared" si="7"/>
        <v xml:space="preserve">  </v>
      </c>
    </row>
    <row r="2000" spans="1:1" x14ac:dyDescent="0.2">
      <c r="A2000" s="2" t="str">
        <f t="shared" si="7"/>
        <v xml:space="preserve">  </v>
      </c>
    </row>
    <row r="2001" spans="1:1" x14ac:dyDescent="0.2">
      <c r="A2001" s="2" t="str">
        <f t="shared" si="7"/>
        <v xml:space="preserve">  </v>
      </c>
    </row>
    <row r="2002" spans="1:1" x14ac:dyDescent="0.2">
      <c r="A2002" s="2" t="str">
        <f t="shared" si="7"/>
        <v xml:space="preserve">  </v>
      </c>
    </row>
    <row r="2003" spans="1:1" x14ac:dyDescent="0.2">
      <c r="A2003" s="2" t="str">
        <f t="shared" si="7"/>
        <v xml:space="preserve">  </v>
      </c>
    </row>
    <row r="2004" spans="1:1" x14ac:dyDescent="0.2">
      <c r="A2004" s="2" t="str">
        <f t="shared" si="7"/>
        <v xml:space="preserve">  </v>
      </c>
    </row>
    <row r="2005" spans="1:1" x14ac:dyDescent="0.2">
      <c r="A2005" s="2" t="str">
        <f t="shared" si="7"/>
        <v xml:space="preserve">  </v>
      </c>
    </row>
    <row r="2006" spans="1:1" x14ac:dyDescent="0.2">
      <c r="A2006" s="2" t="str">
        <f t="shared" si="7"/>
        <v xml:space="preserve">  </v>
      </c>
    </row>
    <row r="2007" spans="1:1" x14ac:dyDescent="0.2">
      <c r="A2007" s="2" t="str">
        <f t="shared" si="7"/>
        <v xml:space="preserve">  </v>
      </c>
    </row>
    <row r="2008" spans="1:1" x14ac:dyDescent="0.2">
      <c r="A2008" s="2" t="str">
        <f t="shared" si="7"/>
        <v xml:space="preserve">  </v>
      </c>
    </row>
    <row r="2009" spans="1:1" x14ac:dyDescent="0.2">
      <c r="A2009" s="2" t="str">
        <f t="shared" si="7"/>
        <v xml:space="preserve">  </v>
      </c>
    </row>
    <row r="2010" spans="1:1" x14ac:dyDescent="0.2">
      <c r="A2010" s="2" t="str">
        <f t="shared" si="7"/>
        <v xml:space="preserve">  </v>
      </c>
    </row>
    <row r="2011" spans="1:1" x14ac:dyDescent="0.2">
      <c r="A2011" s="2" t="str">
        <f t="shared" si="7"/>
        <v xml:space="preserve">  </v>
      </c>
    </row>
    <row r="2012" spans="1:1" x14ac:dyDescent="0.2">
      <c r="A2012" s="2" t="str">
        <f t="shared" si="7"/>
        <v xml:space="preserve">  </v>
      </c>
    </row>
    <row r="2013" spans="1:1" x14ac:dyDescent="0.2">
      <c r="A2013" s="2" t="str">
        <f t="shared" si="7"/>
        <v xml:space="preserve">  </v>
      </c>
    </row>
    <row r="2014" spans="1:1" x14ac:dyDescent="0.2">
      <c r="A2014" s="2" t="str">
        <f t="shared" si="7"/>
        <v xml:space="preserve">  </v>
      </c>
    </row>
    <row r="2015" spans="1:1" x14ac:dyDescent="0.2">
      <c r="A2015" s="2" t="str">
        <f t="shared" si="7"/>
        <v xml:space="preserve">  </v>
      </c>
    </row>
    <row r="2016" spans="1:1" x14ac:dyDescent="0.2">
      <c r="A2016" s="2" t="str">
        <f t="shared" si="7"/>
        <v xml:space="preserve">  </v>
      </c>
    </row>
    <row r="2017" spans="1:1" x14ac:dyDescent="0.2">
      <c r="A2017" s="2" t="str">
        <f t="shared" si="7"/>
        <v xml:space="preserve">  </v>
      </c>
    </row>
    <row r="2018" spans="1:1" x14ac:dyDescent="0.2">
      <c r="A2018" s="2" t="str">
        <f t="shared" si="7"/>
        <v xml:space="preserve">  </v>
      </c>
    </row>
    <row r="2019" spans="1:1" x14ac:dyDescent="0.2">
      <c r="A2019" s="2" t="str">
        <f t="shared" si="7"/>
        <v xml:space="preserve">  </v>
      </c>
    </row>
    <row r="2020" spans="1:1" x14ac:dyDescent="0.2">
      <c r="A2020" s="2" t="str">
        <f t="shared" si="7"/>
        <v xml:space="preserve">  </v>
      </c>
    </row>
    <row r="2021" spans="1:1" x14ac:dyDescent="0.2">
      <c r="A2021" s="2" t="str">
        <f t="shared" si="7"/>
        <v xml:space="preserve">  </v>
      </c>
    </row>
    <row r="2022" spans="1:1" x14ac:dyDescent="0.2">
      <c r="A2022" s="2" t="str">
        <f t="shared" si="7"/>
        <v xml:space="preserve">  </v>
      </c>
    </row>
    <row r="2023" spans="1:1" x14ac:dyDescent="0.2">
      <c r="A2023" s="2" t="str">
        <f t="shared" si="7"/>
        <v xml:space="preserve">  </v>
      </c>
    </row>
    <row r="2024" spans="1:1" x14ac:dyDescent="0.2">
      <c r="A2024" s="2" t="str">
        <f t="shared" si="7"/>
        <v xml:space="preserve">  </v>
      </c>
    </row>
    <row r="2025" spans="1:1" x14ac:dyDescent="0.2">
      <c r="A2025" s="2" t="str">
        <f t="shared" si="7"/>
        <v xml:space="preserve">  </v>
      </c>
    </row>
    <row r="2026" spans="1:1" x14ac:dyDescent="0.2">
      <c r="A2026" s="2" t="str">
        <f t="shared" si="7"/>
        <v xml:space="preserve">  </v>
      </c>
    </row>
    <row r="2027" spans="1:1" x14ac:dyDescent="0.2">
      <c r="A2027" s="2" t="str">
        <f t="shared" si="7"/>
        <v xml:space="preserve">  </v>
      </c>
    </row>
    <row r="2028" spans="1:1" x14ac:dyDescent="0.2">
      <c r="A2028" s="2" t="str">
        <f t="shared" si="7"/>
        <v xml:space="preserve">  </v>
      </c>
    </row>
    <row r="2029" spans="1:1" x14ac:dyDescent="0.2">
      <c r="A2029" s="2" t="str">
        <f t="shared" si="7"/>
        <v xml:space="preserve">  </v>
      </c>
    </row>
    <row r="2030" spans="1:1" x14ac:dyDescent="0.2">
      <c r="A2030" s="2" t="str">
        <f t="shared" si="7"/>
        <v xml:space="preserve">  </v>
      </c>
    </row>
    <row r="2031" spans="1:1" x14ac:dyDescent="0.2">
      <c r="A2031" s="2" t="str">
        <f t="shared" si="7"/>
        <v xml:space="preserve">  </v>
      </c>
    </row>
    <row r="2032" spans="1:1" x14ac:dyDescent="0.2">
      <c r="A2032" s="2" t="str">
        <f t="shared" si="7"/>
        <v xml:space="preserve">  </v>
      </c>
    </row>
    <row r="2033" spans="1:1" x14ac:dyDescent="0.2">
      <c r="A2033" s="2" t="str">
        <f t="shared" si="7"/>
        <v xml:space="preserve">  </v>
      </c>
    </row>
    <row r="2034" spans="1:1" x14ac:dyDescent="0.2">
      <c r="A2034" s="2" t="str">
        <f t="shared" si="7"/>
        <v xml:space="preserve">  </v>
      </c>
    </row>
    <row r="2035" spans="1:1" x14ac:dyDescent="0.2">
      <c r="A2035" s="2" t="str">
        <f t="shared" si="7"/>
        <v xml:space="preserve">  </v>
      </c>
    </row>
    <row r="2036" spans="1:1" x14ac:dyDescent="0.2">
      <c r="A2036" s="2" t="str">
        <f t="shared" si="7"/>
        <v xml:space="preserve">  </v>
      </c>
    </row>
    <row r="2037" spans="1:1" x14ac:dyDescent="0.2">
      <c r="A2037" s="2" t="str">
        <f t="shared" si="7"/>
        <v xml:space="preserve">  </v>
      </c>
    </row>
    <row r="2038" spans="1:1" x14ac:dyDescent="0.2">
      <c r="A2038" s="2" t="str">
        <f t="shared" si="7"/>
        <v xml:space="preserve">  </v>
      </c>
    </row>
    <row r="2039" spans="1:1" x14ac:dyDescent="0.2">
      <c r="A2039" s="2" t="str">
        <f t="shared" si="7"/>
        <v xml:space="preserve">  </v>
      </c>
    </row>
    <row r="2040" spans="1:1" x14ac:dyDescent="0.2">
      <c r="A2040" s="2" t="str">
        <f t="shared" si="7"/>
        <v xml:space="preserve">  </v>
      </c>
    </row>
    <row r="2041" spans="1:1" x14ac:dyDescent="0.2">
      <c r="A2041" s="2" t="str">
        <f t="shared" si="7"/>
        <v xml:space="preserve">  </v>
      </c>
    </row>
    <row r="2042" spans="1:1" x14ac:dyDescent="0.2">
      <c r="A2042" s="2" t="str">
        <f t="shared" si="7"/>
        <v xml:space="preserve">  </v>
      </c>
    </row>
    <row r="2043" spans="1:1" x14ac:dyDescent="0.2">
      <c r="A2043" s="2" t="str">
        <f t="shared" ref="A2043:A2297" si="8">B2043 &amp; " " &amp; C2043 &amp; " " &amp; D2043</f>
        <v xml:space="preserve">  </v>
      </c>
    </row>
    <row r="2044" spans="1:1" x14ac:dyDescent="0.2">
      <c r="A2044" s="2" t="str">
        <f t="shared" si="8"/>
        <v xml:space="preserve">  </v>
      </c>
    </row>
    <row r="2045" spans="1:1" x14ac:dyDescent="0.2">
      <c r="A2045" s="2" t="str">
        <f t="shared" si="8"/>
        <v xml:space="preserve">  </v>
      </c>
    </row>
    <row r="2046" spans="1:1" x14ac:dyDescent="0.2">
      <c r="A2046" s="2" t="str">
        <f t="shared" si="8"/>
        <v xml:space="preserve">  </v>
      </c>
    </row>
    <row r="2047" spans="1:1" x14ac:dyDescent="0.2">
      <c r="A2047" s="2" t="str">
        <f t="shared" si="8"/>
        <v xml:space="preserve">  </v>
      </c>
    </row>
    <row r="2048" spans="1:1" x14ac:dyDescent="0.2">
      <c r="A2048" s="2" t="str">
        <f t="shared" si="8"/>
        <v xml:space="preserve">  </v>
      </c>
    </row>
    <row r="2049" spans="1:1" x14ac:dyDescent="0.2">
      <c r="A2049" s="2" t="str">
        <f t="shared" si="8"/>
        <v xml:space="preserve">  </v>
      </c>
    </row>
    <row r="2050" spans="1:1" x14ac:dyDescent="0.2">
      <c r="A2050" s="2" t="str">
        <f t="shared" si="8"/>
        <v xml:space="preserve">  </v>
      </c>
    </row>
    <row r="2051" spans="1:1" x14ac:dyDescent="0.2">
      <c r="A2051" s="2" t="str">
        <f t="shared" si="8"/>
        <v xml:space="preserve">  </v>
      </c>
    </row>
    <row r="2052" spans="1:1" x14ac:dyDescent="0.2">
      <c r="A2052" s="2" t="str">
        <f t="shared" si="8"/>
        <v xml:space="preserve">  </v>
      </c>
    </row>
    <row r="2053" spans="1:1" x14ac:dyDescent="0.2">
      <c r="A2053" s="2" t="str">
        <f t="shared" si="8"/>
        <v xml:space="preserve">  </v>
      </c>
    </row>
    <row r="2054" spans="1:1" x14ac:dyDescent="0.2">
      <c r="A2054" s="2" t="str">
        <f t="shared" si="8"/>
        <v xml:space="preserve">  </v>
      </c>
    </row>
    <row r="2055" spans="1:1" x14ac:dyDescent="0.2">
      <c r="A2055" s="2" t="str">
        <f t="shared" si="8"/>
        <v xml:space="preserve">  </v>
      </c>
    </row>
    <row r="2056" spans="1:1" x14ac:dyDescent="0.2">
      <c r="A2056" s="2" t="str">
        <f t="shared" si="8"/>
        <v xml:space="preserve">  </v>
      </c>
    </row>
    <row r="2057" spans="1:1" x14ac:dyDescent="0.2">
      <c r="A2057" s="2" t="str">
        <f t="shared" si="8"/>
        <v xml:space="preserve">  </v>
      </c>
    </row>
    <row r="2058" spans="1:1" x14ac:dyDescent="0.2">
      <c r="A2058" s="2" t="str">
        <f t="shared" si="8"/>
        <v xml:space="preserve">  </v>
      </c>
    </row>
    <row r="2059" spans="1:1" x14ac:dyDescent="0.2">
      <c r="A2059" s="2" t="str">
        <f t="shared" si="8"/>
        <v xml:space="preserve">  </v>
      </c>
    </row>
    <row r="2060" spans="1:1" x14ac:dyDescent="0.2">
      <c r="A2060" s="2" t="str">
        <f t="shared" si="8"/>
        <v xml:space="preserve">  </v>
      </c>
    </row>
    <row r="2061" spans="1:1" x14ac:dyDescent="0.2">
      <c r="A2061" s="2" t="str">
        <f t="shared" si="8"/>
        <v xml:space="preserve">  </v>
      </c>
    </row>
    <row r="2062" spans="1:1" x14ac:dyDescent="0.2">
      <c r="A2062" s="2" t="str">
        <f t="shared" si="8"/>
        <v xml:space="preserve">  </v>
      </c>
    </row>
    <row r="2063" spans="1:1" x14ac:dyDescent="0.2">
      <c r="A2063" s="2" t="str">
        <f t="shared" si="8"/>
        <v xml:space="preserve">  </v>
      </c>
    </row>
    <row r="2064" spans="1:1" x14ac:dyDescent="0.2">
      <c r="A2064" s="2" t="str">
        <f t="shared" si="8"/>
        <v xml:space="preserve">  </v>
      </c>
    </row>
    <row r="2065" spans="1:1" x14ac:dyDescent="0.2">
      <c r="A2065" s="2" t="str">
        <f t="shared" si="8"/>
        <v xml:space="preserve">  </v>
      </c>
    </row>
    <row r="2066" spans="1:1" x14ac:dyDescent="0.2">
      <c r="A2066" s="2" t="str">
        <f t="shared" si="8"/>
        <v xml:space="preserve">  </v>
      </c>
    </row>
    <row r="2067" spans="1:1" x14ac:dyDescent="0.2">
      <c r="A2067" s="2" t="str">
        <f t="shared" si="8"/>
        <v xml:space="preserve">  </v>
      </c>
    </row>
    <row r="2068" spans="1:1" x14ac:dyDescent="0.2">
      <c r="A2068" s="2" t="str">
        <f t="shared" si="8"/>
        <v xml:space="preserve">  </v>
      </c>
    </row>
    <row r="2069" spans="1:1" x14ac:dyDescent="0.2">
      <c r="A2069" s="2" t="str">
        <f t="shared" si="8"/>
        <v xml:space="preserve">  </v>
      </c>
    </row>
    <row r="2070" spans="1:1" x14ac:dyDescent="0.2">
      <c r="A2070" s="2" t="str">
        <f t="shared" si="8"/>
        <v xml:space="preserve">  </v>
      </c>
    </row>
    <row r="2071" spans="1:1" x14ac:dyDescent="0.2">
      <c r="A2071" s="2" t="str">
        <f t="shared" si="8"/>
        <v xml:space="preserve">  </v>
      </c>
    </row>
    <row r="2072" spans="1:1" x14ac:dyDescent="0.2">
      <c r="A2072" s="2" t="str">
        <f t="shared" si="8"/>
        <v xml:space="preserve">  </v>
      </c>
    </row>
    <row r="2073" spans="1:1" x14ac:dyDescent="0.2">
      <c r="A2073" s="2" t="str">
        <f t="shared" si="8"/>
        <v xml:space="preserve">  </v>
      </c>
    </row>
    <row r="2074" spans="1:1" x14ac:dyDescent="0.2">
      <c r="A2074" s="2" t="str">
        <f t="shared" si="8"/>
        <v xml:space="preserve">  </v>
      </c>
    </row>
    <row r="2075" spans="1:1" x14ac:dyDescent="0.2">
      <c r="A2075" s="2" t="str">
        <f t="shared" si="8"/>
        <v xml:space="preserve">  </v>
      </c>
    </row>
    <row r="2076" spans="1:1" x14ac:dyDescent="0.2">
      <c r="A2076" s="2" t="str">
        <f t="shared" si="8"/>
        <v xml:space="preserve">  </v>
      </c>
    </row>
    <row r="2077" spans="1:1" x14ac:dyDescent="0.2">
      <c r="A2077" s="2" t="str">
        <f t="shared" si="8"/>
        <v xml:space="preserve">  </v>
      </c>
    </row>
    <row r="2078" spans="1:1" x14ac:dyDescent="0.2">
      <c r="A2078" s="2" t="str">
        <f t="shared" si="8"/>
        <v xml:space="preserve">  </v>
      </c>
    </row>
    <row r="2079" spans="1:1" x14ac:dyDescent="0.2">
      <c r="A2079" s="2" t="str">
        <f t="shared" si="8"/>
        <v xml:space="preserve">  </v>
      </c>
    </row>
    <row r="2080" spans="1:1" x14ac:dyDescent="0.2">
      <c r="A2080" s="2" t="str">
        <f t="shared" si="8"/>
        <v xml:space="preserve">  </v>
      </c>
    </row>
    <row r="2081" spans="1:1" x14ac:dyDescent="0.2">
      <c r="A2081" s="2" t="str">
        <f t="shared" si="8"/>
        <v xml:space="preserve">  </v>
      </c>
    </row>
    <row r="2082" spans="1:1" x14ac:dyDescent="0.2">
      <c r="A2082" s="2" t="str">
        <f t="shared" si="8"/>
        <v xml:space="preserve">  </v>
      </c>
    </row>
    <row r="2083" spans="1:1" x14ac:dyDescent="0.2">
      <c r="A2083" s="2" t="str">
        <f t="shared" si="8"/>
        <v xml:space="preserve">  </v>
      </c>
    </row>
    <row r="2084" spans="1:1" x14ac:dyDescent="0.2">
      <c r="A2084" s="2" t="str">
        <f t="shared" si="8"/>
        <v xml:space="preserve">  </v>
      </c>
    </row>
    <row r="2085" spans="1:1" x14ac:dyDescent="0.2">
      <c r="A2085" s="2" t="str">
        <f t="shared" si="8"/>
        <v xml:space="preserve">  </v>
      </c>
    </row>
    <row r="2086" spans="1:1" x14ac:dyDescent="0.2">
      <c r="A2086" s="2" t="str">
        <f t="shared" si="8"/>
        <v xml:space="preserve">  </v>
      </c>
    </row>
    <row r="2087" spans="1:1" x14ac:dyDescent="0.2">
      <c r="A2087" s="2" t="str">
        <f t="shared" si="8"/>
        <v xml:space="preserve">  </v>
      </c>
    </row>
    <row r="2088" spans="1:1" x14ac:dyDescent="0.2">
      <c r="A2088" s="2" t="str">
        <f t="shared" si="8"/>
        <v xml:space="preserve">  </v>
      </c>
    </row>
    <row r="2089" spans="1:1" x14ac:dyDescent="0.2">
      <c r="A2089" s="2" t="str">
        <f t="shared" si="8"/>
        <v xml:space="preserve">  </v>
      </c>
    </row>
    <row r="2090" spans="1:1" x14ac:dyDescent="0.2">
      <c r="A2090" s="2" t="str">
        <f t="shared" si="8"/>
        <v xml:space="preserve">  </v>
      </c>
    </row>
    <row r="2091" spans="1:1" x14ac:dyDescent="0.2">
      <c r="A2091" s="2" t="str">
        <f t="shared" si="8"/>
        <v xml:space="preserve">  </v>
      </c>
    </row>
    <row r="2092" spans="1:1" x14ac:dyDescent="0.2">
      <c r="A2092" s="2" t="str">
        <f t="shared" si="8"/>
        <v xml:space="preserve">  </v>
      </c>
    </row>
    <row r="2093" spans="1:1" x14ac:dyDescent="0.2">
      <c r="A2093" s="2" t="str">
        <f t="shared" si="8"/>
        <v xml:space="preserve">  </v>
      </c>
    </row>
    <row r="2094" spans="1:1" x14ac:dyDescent="0.2">
      <c r="A2094" s="2" t="str">
        <f t="shared" si="8"/>
        <v xml:space="preserve">  </v>
      </c>
    </row>
    <row r="2095" spans="1:1" x14ac:dyDescent="0.2">
      <c r="A2095" s="2" t="str">
        <f t="shared" si="8"/>
        <v xml:space="preserve">  </v>
      </c>
    </row>
    <row r="2096" spans="1:1" x14ac:dyDescent="0.2">
      <c r="A2096" s="2" t="str">
        <f t="shared" si="8"/>
        <v xml:space="preserve">  </v>
      </c>
    </row>
    <row r="2097" spans="1:1" x14ac:dyDescent="0.2">
      <c r="A2097" s="2" t="str">
        <f t="shared" si="8"/>
        <v xml:space="preserve">  </v>
      </c>
    </row>
    <row r="2098" spans="1:1" x14ac:dyDescent="0.2">
      <c r="A2098" s="2" t="str">
        <f t="shared" si="8"/>
        <v xml:space="preserve">  </v>
      </c>
    </row>
    <row r="2099" spans="1:1" x14ac:dyDescent="0.2">
      <c r="A2099" s="2" t="str">
        <f t="shared" si="8"/>
        <v xml:space="preserve">  </v>
      </c>
    </row>
    <row r="2100" spans="1:1" x14ac:dyDescent="0.2">
      <c r="A2100" s="2" t="str">
        <f t="shared" si="8"/>
        <v xml:space="preserve">  </v>
      </c>
    </row>
    <row r="2101" spans="1:1" x14ac:dyDescent="0.2">
      <c r="A2101" s="2" t="str">
        <f t="shared" si="8"/>
        <v xml:space="preserve">  </v>
      </c>
    </row>
    <row r="2102" spans="1:1" x14ac:dyDescent="0.2">
      <c r="A2102" s="2" t="str">
        <f t="shared" si="8"/>
        <v xml:space="preserve">  </v>
      </c>
    </row>
    <row r="2103" spans="1:1" x14ac:dyDescent="0.2">
      <c r="A2103" s="2" t="str">
        <f t="shared" si="8"/>
        <v xml:space="preserve">  </v>
      </c>
    </row>
    <row r="2104" spans="1:1" x14ac:dyDescent="0.2">
      <c r="A2104" s="2" t="str">
        <f t="shared" si="8"/>
        <v xml:space="preserve">  </v>
      </c>
    </row>
    <row r="2105" spans="1:1" x14ac:dyDescent="0.2">
      <c r="A2105" s="2" t="str">
        <f t="shared" si="8"/>
        <v xml:space="preserve">  </v>
      </c>
    </row>
    <row r="2106" spans="1:1" x14ac:dyDescent="0.2">
      <c r="A2106" s="2" t="str">
        <f t="shared" si="8"/>
        <v xml:space="preserve">  </v>
      </c>
    </row>
    <row r="2107" spans="1:1" x14ac:dyDescent="0.2">
      <c r="A2107" s="2" t="str">
        <f t="shared" si="8"/>
        <v xml:space="preserve">  </v>
      </c>
    </row>
    <row r="2108" spans="1:1" x14ac:dyDescent="0.2">
      <c r="A2108" s="2" t="str">
        <f t="shared" si="8"/>
        <v xml:space="preserve">  </v>
      </c>
    </row>
    <row r="2109" spans="1:1" x14ac:dyDescent="0.2">
      <c r="A2109" s="2" t="str">
        <f t="shared" si="8"/>
        <v xml:space="preserve">  </v>
      </c>
    </row>
    <row r="2110" spans="1:1" x14ac:dyDescent="0.2">
      <c r="A2110" s="2" t="str">
        <f t="shared" si="8"/>
        <v xml:space="preserve">  </v>
      </c>
    </row>
    <row r="2111" spans="1:1" x14ac:dyDescent="0.2">
      <c r="A2111" s="2" t="str">
        <f t="shared" si="8"/>
        <v xml:space="preserve">  </v>
      </c>
    </row>
    <row r="2112" spans="1:1" x14ac:dyDescent="0.2">
      <c r="A2112" s="2" t="str">
        <f t="shared" si="8"/>
        <v xml:space="preserve">  </v>
      </c>
    </row>
    <row r="2113" spans="1:1" x14ac:dyDescent="0.2">
      <c r="A2113" s="2" t="str">
        <f t="shared" si="8"/>
        <v xml:space="preserve">  </v>
      </c>
    </row>
    <row r="2114" spans="1:1" x14ac:dyDescent="0.2">
      <c r="A2114" s="2" t="str">
        <f t="shared" si="8"/>
        <v xml:space="preserve">  </v>
      </c>
    </row>
    <row r="2115" spans="1:1" x14ac:dyDescent="0.2">
      <c r="A2115" s="2" t="str">
        <f t="shared" si="8"/>
        <v xml:space="preserve">  </v>
      </c>
    </row>
    <row r="2116" spans="1:1" x14ac:dyDescent="0.2">
      <c r="A2116" s="2" t="str">
        <f t="shared" si="8"/>
        <v xml:space="preserve">  </v>
      </c>
    </row>
    <row r="2117" spans="1:1" x14ac:dyDescent="0.2">
      <c r="A2117" s="2" t="str">
        <f t="shared" si="8"/>
        <v xml:space="preserve">  </v>
      </c>
    </row>
    <row r="2118" spans="1:1" x14ac:dyDescent="0.2">
      <c r="A2118" s="2" t="str">
        <f t="shared" si="8"/>
        <v xml:space="preserve">  </v>
      </c>
    </row>
    <row r="2119" spans="1:1" x14ac:dyDescent="0.2">
      <c r="A2119" s="2" t="str">
        <f t="shared" si="8"/>
        <v xml:space="preserve">  </v>
      </c>
    </row>
    <row r="2120" spans="1:1" x14ac:dyDescent="0.2">
      <c r="A2120" s="2" t="str">
        <f t="shared" si="8"/>
        <v xml:space="preserve">  </v>
      </c>
    </row>
    <row r="2121" spans="1:1" x14ac:dyDescent="0.2">
      <c r="A2121" s="2" t="str">
        <f t="shared" si="8"/>
        <v xml:space="preserve">  </v>
      </c>
    </row>
    <row r="2122" spans="1:1" x14ac:dyDescent="0.2">
      <c r="A2122" s="2" t="str">
        <f t="shared" si="8"/>
        <v xml:space="preserve">  </v>
      </c>
    </row>
    <row r="2123" spans="1:1" x14ac:dyDescent="0.2">
      <c r="A2123" s="2" t="str">
        <f t="shared" si="8"/>
        <v xml:space="preserve">  </v>
      </c>
    </row>
    <row r="2124" spans="1:1" x14ac:dyDescent="0.2">
      <c r="A2124" s="2" t="str">
        <f t="shared" si="8"/>
        <v xml:space="preserve">  </v>
      </c>
    </row>
    <row r="2125" spans="1:1" x14ac:dyDescent="0.2">
      <c r="A2125" s="2" t="str">
        <f t="shared" si="8"/>
        <v xml:space="preserve">  </v>
      </c>
    </row>
    <row r="2126" spans="1:1" x14ac:dyDescent="0.2">
      <c r="A2126" s="2" t="str">
        <f t="shared" si="8"/>
        <v xml:space="preserve">  </v>
      </c>
    </row>
    <row r="2127" spans="1:1" x14ac:dyDescent="0.2">
      <c r="A2127" s="2" t="str">
        <f t="shared" si="8"/>
        <v xml:space="preserve">  </v>
      </c>
    </row>
    <row r="2128" spans="1:1" x14ac:dyDescent="0.2">
      <c r="A2128" s="2" t="str">
        <f t="shared" si="8"/>
        <v xml:space="preserve">  </v>
      </c>
    </row>
    <row r="2129" spans="1:1" x14ac:dyDescent="0.2">
      <c r="A2129" s="2" t="str">
        <f t="shared" si="8"/>
        <v xml:space="preserve">  </v>
      </c>
    </row>
    <row r="2130" spans="1:1" x14ac:dyDescent="0.2">
      <c r="A2130" s="2" t="str">
        <f t="shared" si="8"/>
        <v xml:space="preserve">  </v>
      </c>
    </row>
    <row r="2131" spans="1:1" x14ac:dyDescent="0.2">
      <c r="A2131" s="2" t="str">
        <f t="shared" si="8"/>
        <v xml:space="preserve">  </v>
      </c>
    </row>
    <row r="2132" spans="1:1" x14ac:dyDescent="0.2">
      <c r="A2132" s="2" t="str">
        <f t="shared" si="8"/>
        <v xml:space="preserve">  </v>
      </c>
    </row>
    <row r="2133" spans="1:1" x14ac:dyDescent="0.2">
      <c r="A2133" s="2" t="str">
        <f t="shared" si="8"/>
        <v xml:space="preserve">  </v>
      </c>
    </row>
    <row r="2134" spans="1:1" x14ac:dyDescent="0.2">
      <c r="A2134" s="2" t="str">
        <f t="shared" si="8"/>
        <v xml:space="preserve">  </v>
      </c>
    </row>
    <row r="2135" spans="1:1" x14ac:dyDescent="0.2">
      <c r="A2135" s="2" t="str">
        <f t="shared" si="8"/>
        <v xml:space="preserve">  </v>
      </c>
    </row>
    <row r="2136" spans="1:1" x14ac:dyDescent="0.2">
      <c r="A2136" s="2" t="str">
        <f t="shared" si="8"/>
        <v xml:space="preserve">  </v>
      </c>
    </row>
    <row r="2137" spans="1:1" x14ac:dyDescent="0.2">
      <c r="A2137" s="2" t="str">
        <f t="shared" si="8"/>
        <v xml:space="preserve">  </v>
      </c>
    </row>
    <row r="2138" spans="1:1" x14ac:dyDescent="0.2">
      <c r="A2138" s="2" t="str">
        <f t="shared" si="8"/>
        <v xml:space="preserve">  </v>
      </c>
    </row>
    <row r="2139" spans="1:1" x14ac:dyDescent="0.2">
      <c r="A2139" s="2" t="str">
        <f t="shared" si="8"/>
        <v xml:space="preserve">  </v>
      </c>
    </row>
    <row r="2140" spans="1:1" x14ac:dyDescent="0.2">
      <c r="A2140" s="2" t="str">
        <f t="shared" si="8"/>
        <v xml:space="preserve">  </v>
      </c>
    </row>
    <row r="2141" spans="1:1" x14ac:dyDescent="0.2">
      <c r="A2141" s="2" t="str">
        <f t="shared" si="8"/>
        <v xml:space="preserve">  </v>
      </c>
    </row>
    <row r="2142" spans="1:1" x14ac:dyDescent="0.2">
      <c r="A2142" s="2" t="str">
        <f t="shared" si="8"/>
        <v xml:space="preserve">  </v>
      </c>
    </row>
    <row r="2143" spans="1:1" x14ac:dyDescent="0.2">
      <c r="A2143" s="2" t="str">
        <f t="shared" si="8"/>
        <v xml:space="preserve">  </v>
      </c>
    </row>
    <row r="2144" spans="1:1" x14ac:dyDescent="0.2">
      <c r="A2144" s="2" t="str">
        <f t="shared" si="8"/>
        <v xml:space="preserve">  </v>
      </c>
    </row>
    <row r="2145" spans="1:1" x14ac:dyDescent="0.2">
      <c r="A2145" s="2" t="str">
        <f t="shared" si="8"/>
        <v xml:space="preserve">  </v>
      </c>
    </row>
    <row r="2146" spans="1:1" x14ac:dyDescent="0.2">
      <c r="A2146" s="2" t="str">
        <f t="shared" si="8"/>
        <v xml:space="preserve">  </v>
      </c>
    </row>
    <row r="2147" spans="1:1" x14ac:dyDescent="0.2">
      <c r="A2147" s="2" t="str">
        <f t="shared" si="8"/>
        <v xml:space="preserve">  </v>
      </c>
    </row>
    <row r="2148" spans="1:1" x14ac:dyDescent="0.2">
      <c r="A2148" s="2" t="str">
        <f t="shared" si="8"/>
        <v xml:space="preserve">  </v>
      </c>
    </row>
    <row r="2149" spans="1:1" x14ac:dyDescent="0.2">
      <c r="A2149" s="2" t="str">
        <f t="shared" si="8"/>
        <v xml:space="preserve">  </v>
      </c>
    </row>
    <row r="2150" spans="1:1" x14ac:dyDescent="0.2">
      <c r="A2150" s="2" t="str">
        <f t="shared" si="8"/>
        <v xml:space="preserve">  </v>
      </c>
    </row>
    <row r="2151" spans="1:1" x14ac:dyDescent="0.2">
      <c r="A2151" s="2" t="str">
        <f t="shared" si="8"/>
        <v xml:space="preserve">  </v>
      </c>
    </row>
    <row r="2152" spans="1:1" x14ac:dyDescent="0.2">
      <c r="A2152" s="2" t="str">
        <f t="shared" si="8"/>
        <v xml:space="preserve">  </v>
      </c>
    </row>
    <row r="2153" spans="1:1" x14ac:dyDescent="0.2">
      <c r="A2153" s="2" t="str">
        <f t="shared" si="8"/>
        <v xml:space="preserve">  </v>
      </c>
    </row>
    <row r="2154" spans="1:1" x14ac:dyDescent="0.2">
      <c r="A2154" s="2" t="str">
        <f t="shared" si="8"/>
        <v xml:space="preserve">  </v>
      </c>
    </row>
    <row r="2155" spans="1:1" x14ac:dyDescent="0.2">
      <c r="A2155" s="2" t="str">
        <f t="shared" si="8"/>
        <v xml:space="preserve">  </v>
      </c>
    </row>
    <row r="2156" spans="1:1" x14ac:dyDescent="0.2">
      <c r="A2156" s="2" t="str">
        <f t="shared" si="8"/>
        <v xml:space="preserve">  </v>
      </c>
    </row>
    <row r="2157" spans="1:1" x14ac:dyDescent="0.2">
      <c r="A2157" s="2" t="str">
        <f t="shared" si="8"/>
        <v xml:space="preserve">  </v>
      </c>
    </row>
    <row r="2158" spans="1:1" x14ac:dyDescent="0.2">
      <c r="A2158" s="2" t="str">
        <f t="shared" si="8"/>
        <v xml:space="preserve">  </v>
      </c>
    </row>
    <row r="2159" spans="1:1" x14ac:dyDescent="0.2">
      <c r="A2159" s="2" t="str">
        <f t="shared" si="8"/>
        <v xml:space="preserve">  </v>
      </c>
    </row>
    <row r="2160" spans="1:1" x14ac:dyDescent="0.2">
      <c r="A2160" s="2" t="str">
        <f t="shared" si="8"/>
        <v xml:space="preserve">  </v>
      </c>
    </row>
    <row r="2161" spans="1:1" x14ac:dyDescent="0.2">
      <c r="A2161" s="2" t="str">
        <f t="shared" si="8"/>
        <v xml:space="preserve">  </v>
      </c>
    </row>
    <row r="2162" spans="1:1" x14ac:dyDescent="0.2">
      <c r="A2162" s="2" t="str">
        <f t="shared" si="8"/>
        <v xml:space="preserve">  </v>
      </c>
    </row>
    <row r="2163" spans="1:1" x14ac:dyDescent="0.2">
      <c r="A2163" s="2" t="str">
        <f t="shared" si="8"/>
        <v xml:space="preserve">  </v>
      </c>
    </row>
    <row r="2164" spans="1:1" x14ac:dyDescent="0.2">
      <c r="A2164" s="2" t="str">
        <f t="shared" si="8"/>
        <v xml:space="preserve">  </v>
      </c>
    </row>
    <row r="2165" spans="1:1" x14ac:dyDescent="0.2">
      <c r="A2165" s="2" t="str">
        <f t="shared" si="8"/>
        <v xml:space="preserve">  </v>
      </c>
    </row>
    <row r="2166" spans="1:1" x14ac:dyDescent="0.2">
      <c r="A2166" s="2" t="str">
        <f t="shared" si="8"/>
        <v xml:space="preserve">  </v>
      </c>
    </row>
    <row r="2167" spans="1:1" x14ac:dyDescent="0.2">
      <c r="A2167" s="2" t="str">
        <f t="shared" si="8"/>
        <v xml:space="preserve">  </v>
      </c>
    </row>
    <row r="2168" spans="1:1" x14ac:dyDescent="0.2">
      <c r="A2168" s="2" t="str">
        <f t="shared" si="8"/>
        <v xml:space="preserve">  </v>
      </c>
    </row>
    <row r="2169" spans="1:1" x14ac:dyDescent="0.2">
      <c r="A2169" s="2" t="str">
        <f t="shared" si="8"/>
        <v xml:space="preserve">  </v>
      </c>
    </row>
    <row r="2170" spans="1:1" x14ac:dyDescent="0.2">
      <c r="A2170" s="2" t="str">
        <f t="shared" si="8"/>
        <v xml:space="preserve">  </v>
      </c>
    </row>
    <row r="2171" spans="1:1" x14ac:dyDescent="0.2">
      <c r="A2171" s="2" t="str">
        <f t="shared" si="8"/>
        <v xml:space="preserve">  </v>
      </c>
    </row>
    <row r="2172" spans="1:1" x14ac:dyDescent="0.2">
      <c r="A2172" s="2" t="str">
        <f t="shared" si="8"/>
        <v xml:space="preserve">  </v>
      </c>
    </row>
    <row r="2173" spans="1:1" x14ac:dyDescent="0.2">
      <c r="A2173" s="2" t="str">
        <f t="shared" si="8"/>
        <v xml:space="preserve">  </v>
      </c>
    </row>
    <row r="2174" spans="1:1" x14ac:dyDescent="0.2">
      <c r="A2174" s="2" t="str">
        <f t="shared" si="8"/>
        <v xml:space="preserve">  </v>
      </c>
    </row>
    <row r="2175" spans="1:1" x14ac:dyDescent="0.2">
      <c r="A2175" s="2" t="str">
        <f t="shared" si="8"/>
        <v xml:space="preserve">  </v>
      </c>
    </row>
    <row r="2176" spans="1:1" x14ac:dyDescent="0.2">
      <c r="A2176" s="2" t="str">
        <f t="shared" si="8"/>
        <v xml:space="preserve">  </v>
      </c>
    </row>
    <row r="2177" spans="1:1" x14ac:dyDescent="0.2">
      <c r="A2177" s="2" t="str">
        <f t="shared" si="8"/>
        <v xml:space="preserve">  </v>
      </c>
    </row>
    <row r="2178" spans="1:1" x14ac:dyDescent="0.2">
      <c r="A2178" s="2" t="str">
        <f t="shared" si="8"/>
        <v xml:space="preserve">  </v>
      </c>
    </row>
    <row r="2179" spans="1:1" x14ac:dyDescent="0.2">
      <c r="A2179" s="2" t="str">
        <f t="shared" si="8"/>
        <v xml:space="preserve">  </v>
      </c>
    </row>
    <row r="2180" spans="1:1" x14ac:dyDescent="0.2">
      <c r="A2180" s="2" t="str">
        <f t="shared" si="8"/>
        <v xml:space="preserve">  </v>
      </c>
    </row>
    <row r="2181" spans="1:1" x14ac:dyDescent="0.2">
      <c r="A2181" s="2" t="str">
        <f t="shared" si="8"/>
        <v xml:space="preserve">  </v>
      </c>
    </row>
    <row r="2182" spans="1:1" x14ac:dyDescent="0.2">
      <c r="A2182" s="2" t="str">
        <f t="shared" si="8"/>
        <v xml:space="preserve">  </v>
      </c>
    </row>
    <row r="2183" spans="1:1" x14ac:dyDescent="0.2">
      <c r="A2183" s="2" t="str">
        <f t="shared" si="8"/>
        <v xml:space="preserve">  </v>
      </c>
    </row>
    <row r="2184" spans="1:1" x14ac:dyDescent="0.2">
      <c r="A2184" s="2" t="str">
        <f t="shared" si="8"/>
        <v xml:space="preserve">  </v>
      </c>
    </row>
    <row r="2185" spans="1:1" x14ac:dyDescent="0.2">
      <c r="A2185" s="2" t="str">
        <f t="shared" si="8"/>
        <v xml:space="preserve">  </v>
      </c>
    </row>
    <row r="2186" spans="1:1" x14ac:dyDescent="0.2">
      <c r="A2186" s="2" t="str">
        <f t="shared" si="8"/>
        <v xml:space="preserve">  </v>
      </c>
    </row>
    <row r="2187" spans="1:1" x14ac:dyDescent="0.2">
      <c r="A2187" s="2" t="str">
        <f t="shared" si="8"/>
        <v xml:space="preserve">  </v>
      </c>
    </row>
    <row r="2188" spans="1:1" x14ac:dyDescent="0.2">
      <c r="A2188" s="2" t="str">
        <f t="shared" si="8"/>
        <v xml:space="preserve">  </v>
      </c>
    </row>
    <row r="2189" spans="1:1" x14ac:dyDescent="0.2">
      <c r="A2189" s="2" t="str">
        <f t="shared" si="8"/>
        <v xml:space="preserve">  </v>
      </c>
    </row>
    <row r="2190" spans="1:1" x14ac:dyDescent="0.2">
      <c r="A2190" s="2" t="str">
        <f t="shared" si="8"/>
        <v xml:space="preserve">  </v>
      </c>
    </row>
    <row r="2191" spans="1:1" x14ac:dyDescent="0.2">
      <c r="A2191" s="2" t="str">
        <f t="shared" si="8"/>
        <v xml:space="preserve">  </v>
      </c>
    </row>
    <row r="2192" spans="1:1" x14ac:dyDescent="0.2">
      <c r="A2192" s="2" t="str">
        <f t="shared" si="8"/>
        <v xml:space="preserve">  </v>
      </c>
    </row>
    <row r="2193" spans="1:1" x14ac:dyDescent="0.2">
      <c r="A2193" s="2" t="str">
        <f t="shared" si="8"/>
        <v xml:space="preserve">  </v>
      </c>
    </row>
    <row r="2194" spans="1:1" x14ac:dyDescent="0.2">
      <c r="A2194" s="2" t="str">
        <f t="shared" si="8"/>
        <v xml:space="preserve">  </v>
      </c>
    </row>
    <row r="2195" spans="1:1" x14ac:dyDescent="0.2">
      <c r="A2195" s="2" t="str">
        <f t="shared" si="8"/>
        <v xml:space="preserve">  </v>
      </c>
    </row>
    <row r="2196" spans="1:1" x14ac:dyDescent="0.2">
      <c r="A2196" s="2" t="str">
        <f t="shared" si="8"/>
        <v xml:space="preserve">  </v>
      </c>
    </row>
    <row r="2197" spans="1:1" x14ac:dyDescent="0.2">
      <c r="A2197" s="2" t="str">
        <f t="shared" si="8"/>
        <v xml:space="preserve">  </v>
      </c>
    </row>
    <row r="2198" spans="1:1" x14ac:dyDescent="0.2">
      <c r="A2198" s="2" t="str">
        <f t="shared" si="8"/>
        <v xml:space="preserve">  </v>
      </c>
    </row>
    <row r="2199" spans="1:1" x14ac:dyDescent="0.2">
      <c r="A2199" s="2" t="str">
        <f t="shared" si="8"/>
        <v xml:space="preserve">  </v>
      </c>
    </row>
    <row r="2200" spans="1:1" x14ac:dyDescent="0.2">
      <c r="A2200" s="2" t="str">
        <f t="shared" si="8"/>
        <v xml:space="preserve">  </v>
      </c>
    </row>
    <row r="2201" spans="1:1" x14ac:dyDescent="0.2">
      <c r="A2201" s="2" t="str">
        <f t="shared" si="8"/>
        <v xml:space="preserve">  </v>
      </c>
    </row>
    <row r="2202" spans="1:1" x14ac:dyDescent="0.2">
      <c r="A2202" s="2" t="str">
        <f t="shared" si="8"/>
        <v xml:space="preserve">  </v>
      </c>
    </row>
    <row r="2203" spans="1:1" x14ac:dyDescent="0.2">
      <c r="A2203" s="2" t="str">
        <f t="shared" si="8"/>
        <v xml:space="preserve">  </v>
      </c>
    </row>
    <row r="2204" spans="1:1" x14ac:dyDescent="0.2">
      <c r="A2204" s="2" t="str">
        <f t="shared" si="8"/>
        <v xml:space="preserve">  </v>
      </c>
    </row>
    <row r="2205" spans="1:1" x14ac:dyDescent="0.2">
      <c r="A2205" s="2" t="str">
        <f t="shared" si="8"/>
        <v xml:space="preserve">  </v>
      </c>
    </row>
    <row r="2206" spans="1:1" x14ac:dyDescent="0.2">
      <c r="A2206" s="2" t="str">
        <f t="shared" si="8"/>
        <v xml:space="preserve">  </v>
      </c>
    </row>
    <row r="2207" spans="1:1" x14ac:dyDescent="0.2">
      <c r="A2207" s="2" t="str">
        <f t="shared" si="8"/>
        <v xml:space="preserve">  </v>
      </c>
    </row>
    <row r="2208" spans="1:1" x14ac:dyDescent="0.2">
      <c r="A2208" s="2" t="str">
        <f t="shared" si="8"/>
        <v xml:space="preserve">  </v>
      </c>
    </row>
    <row r="2209" spans="1:1" x14ac:dyDescent="0.2">
      <c r="A2209" s="2" t="str">
        <f t="shared" si="8"/>
        <v xml:space="preserve">  </v>
      </c>
    </row>
    <row r="2210" spans="1:1" x14ac:dyDescent="0.2">
      <c r="A2210" s="2" t="str">
        <f t="shared" si="8"/>
        <v xml:space="preserve">  </v>
      </c>
    </row>
    <row r="2211" spans="1:1" x14ac:dyDescent="0.2">
      <c r="A2211" s="2" t="str">
        <f t="shared" si="8"/>
        <v xml:space="preserve">  </v>
      </c>
    </row>
    <row r="2212" spans="1:1" x14ac:dyDescent="0.2">
      <c r="A2212" s="2" t="str">
        <f t="shared" si="8"/>
        <v xml:space="preserve">  </v>
      </c>
    </row>
    <row r="2213" spans="1:1" x14ac:dyDescent="0.2">
      <c r="A2213" s="2" t="str">
        <f t="shared" si="8"/>
        <v xml:space="preserve">  </v>
      </c>
    </row>
    <row r="2214" spans="1:1" x14ac:dyDescent="0.2">
      <c r="A2214" s="2" t="str">
        <f t="shared" si="8"/>
        <v xml:space="preserve">  </v>
      </c>
    </row>
    <row r="2215" spans="1:1" x14ac:dyDescent="0.2">
      <c r="A2215" s="2" t="str">
        <f t="shared" si="8"/>
        <v xml:space="preserve">  </v>
      </c>
    </row>
    <row r="2216" spans="1:1" x14ac:dyDescent="0.2">
      <c r="A2216" s="2" t="str">
        <f t="shared" si="8"/>
        <v xml:space="preserve">  </v>
      </c>
    </row>
    <row r="2217" spans="1:1" x14ac:dyDescent="0.2">
      <c r="A2217" s="2" t="str">
        <f t="shared" si="8"/>
        <v xml:space="preserve">  </v>
      </c>
    </row>
    <row r="2218" spans="1:1" x14ac:dyDescent="0.2">
      <c r="A2218" s="2" t="str">
        <f t="shared" si="8"/>
        <v xml:space="preserve">  </v>
      </c>
    </row>
    <row r="2219" spans="1:1" x14ac:dyDescent="0.2">
      <c r="A2219" s="2" t="str">
        <f t="shared" si="8"/>
        <v xml:space="preserve">  </v>
      </c>
    </row>
    <row r="2220" spans="1:1" x14ac:dyDescent="0.2">
      <c r="A2220" s="2" t="str">
        <f t="shared" si="8"/>
        <v xml:space="preserve">  </v>
      </c>
    </row>
    <row r="2221" spans="1:1" x14ac:dyDescent="0.2">
      <c r="A2221" s="2" t="str">
        <f t="shared" si="8"/>
        <v xml:space="preserve">  </v>
      </c>
    </row>
    <row r="2222" spans="1:1" x14ac:dyDescent="0.2">
      <c r="A2222" s="2" t="str">
        <f t="shared" si="8"/>
        <v xml:space="preserve">  </v>
      </c>
    </row>
    <row r="2223" spans="1:1" x14ac:dyDescent="0.2">
      <c r="A2223" s="2" t="str">
        <f t="shared" si="8"/>
        <v xml:space="preserve">  </v>
      </c>
    </row>
    <row r="2224" spans="1:1" x14ac:dyDescent="0.2">
      <c r="A2224" s="2" t="str">
        <f t="shared" si="8"/>
        <v xml:space="preserve">  </v>
      </c>
    </row>
    <row r="2225" spans="1:1" x14ac:dyDescent="0.2">
      <c r="A2225" s="2" t="str">
        <f t="shared" si="8"/>
        <v xml:space="preserve">  </v>
      </c>
    </row>
    <row r="2226" spans="1:1" x14ac:dyDescent="0.2">
      <c r="A2226" s="2" t="str">
        <f t="shared" si="8"/>
        <v xml:space="preserve">  </v>
      </c>
    </row>
    <row r="2227" spans="1:1" x14ac:dyDescent="0.2">
      <c r="A2227" s="2" t="str">
        <f t="shared" si="8"/>
        <v xml:space="preserve">  </v>
      </c>
    </row>
    <row r="2228" spans="1:1" x14ac:dyDescent="0.2">
      <c r="A2228" s="2" t="str">
        <f t="shared" si="8"/>
        <v xml:space="preserve">  </v>
      </c>
    </row>
    <row r="2229" spans="1:1" x14ac:dyDescent="0.2">
      <c r="A2229" s="2" t="str">
        <f t="shared" si="8"/>
        <v xml:space="preserve">  </v>
      </c>
    </row>
    <row r="2230" spans="1:1" x14ac:dyDescent="0.2">
      <c r="A2230" s="2" t="str">
        <f t="shared" si="8"/>
        <v xml:space="preserve">  </v>
      </c>
    </row>
    <row r="2231" spans="1:1" x14ac:dyDescent="0.2">
      <c r="A2231" s="2" t="str">
        <f t="shared" si="8"/>
        <v xml:space="preserve">  </v>
      </c>
    </row>
    <row r="2232" spans="1:1" x14ac:dyDescent="0.2">
      <c r="A2232" s="2" t="str">
        <f t="shared" si="8"/>
        <v xml:space="preserve">  </v>
      </c>
    </row>
    <row r="2233" spans="1:1" x14ac:dyDescent="0.2">
      <c r="A2233" s="2" t="str">
        <f t="shared" si="8"/>
        <v xml:space="preserve">  </v>
      </c>
    </row>
    <row r="2234" spans="1:1" x14ac:dyDescent="0.2">
      <c r="A2234" s="2" t="str">
        <f t="shared" si="8"/>
        <v xml:space="preserve">  </v>
      </c>
    </row>
    <row r="2235" spans="1:1" x14ac:dyDescent="0.2">
      <c r="A2235" s="2" t="str">
        <f t="shared" si="8"/>
        <v xml:space="preserve">  </v>
      </c>
    </row>
    <row r="2236" spans="1:1" x14ac:dyDescent="0.2">
      <c r="A2236" s="2" t="str">
        <f t="shared" si="8"/>
        <v xml:space="preserve">  </v>
      </c>
    </row>
    <row r="2237" spans="1:1" x14ac:dyDescent="0.2">
      <c r="A2237" s="2" t="str">
        <f t="shared" si="8"/>
        <v xml:space="preserve">  </v>
      </c>
    </row>
    <row r="2238" spans="1:1" x14ac:dyDescent="0.2">
      <c r="A2238" s="2" t="str">
        <f t="shared" si="8"/>
        <v xml:space="preserve">  </v>
      </c>
    </row>
    <row r="2239" spans="1:1" x14ac:dyDescent="0.2">
      <c r="A2239" s="2" t="str">
        <f t="shared" si="8"/>
        <v xml:space="preserve">  </v>
      </c>
    </row>
    <row r="2240" spans="1:1" x14ac:dyDescent="0.2">
      <c r="A2240" s="2" t="str">
        <f t="shared" si="8"/>
        <v xml:space="preserve">  </v>
      </c>
    </row>
    <row r="2241" spans="1:1" x14ac:dyDescent="0.2">
      <c r="A2241" s="2" t="str">
        <f t="shared" si="8"/>
        <v xml:space="preserve">  </v>
      </c>
    </row>
    <row r="2242" spans="1:1" x14ac:dyDescent="0.2">
      <c r="A2242" s="2" t="str">
        <f t="shared" si="8"/>
        <v xml:space="preserve">  </v>
      </c>
    </row>
    <row r="2243" spans="1:1" x14ac:dyDescent="0.2">
      <c r="A2243" s="2" t="str">
        <f t="shared" si="8"/>
        <v xml:space="preserve">  </v>
      </c>
    </row>
    <row r="2244" spans="1:1" x14ac:dyDescent="0.2">
      <c r="A2244" s="2" t="str">
        <f t="shared" si="8"/>
        <v xml:space="preserve">  </v>
      </c>
    </row>
    <row r="2245" spans="1:1" x14ac:dyDescent="0.2">
      <c r="A2245" s="2" t="str">
        <f t="shared" si="8"/>
        <v xml:space="preserve">  </v>
      </c>
    </row>
    <row r="2246" spans="1:1" x14ac:dyDescent="0.2">
      <c r="A2246" s="2" t="str">
        <f t="shared" si="8"/>
        <v xml:space="preserve">  </v>
      </c>
    </row>
    <row r="2247" spans="1:1" x14ac:dyDescent="0.2">
      <c r="A2247" s="2" t="str">
        <f t="shared" si="8"/>
        <v xml:space="preserve">  </v>
      </c>
    </row>
    <row r="2248" spans="1:1" x14ac:dyDescent="0.2">
      <c r="A2248" s="2" t="str">
        <f t="shared" si="8"/>
        <v xml:space="preserve">  </v>
      </c>
    </row>
    <row r="2249" spans="1:1" x14ac:dyDescent="0.2">
      <c r="A2249" s="2" t="str">
        <f t="shared" si="8"/>
        <v xml:space="preserve">  </v>
      </c>
    </row>
    <row r="2250" spans="1:1" x14ac:dyDescent="0.2">
      <c r="A2250" s="2" t="str">
        <f t="shared" si="8"/>
        <v xml:space="preserve">  </v>
      </c>
    </row>
    <row r="2251" spans="1:1" x14ac:dyDescent="0.2">
      <c r="A2251" s="2" t="str">
        <f t="shared" si="8"/>
        <v xml:space="preserve">  </v>
      </c>
    </row>
    <row r="2252" spans="1:1" x14ac:dyDescent="0.2">
      <c r="A2252" s="2" t="str">
        <f t="shared" si="8"/>
        <v xml:space="preserve">  </v>
      </c>
    </row>
    <row r="2253" spans="1:1" x14ac:dyDescent="0.2">
      <c r="A2253" s="2" t="str">
        <f t="shared" si="8"/>
        <v xml:space="preserve">  </v>
      </c>
    </row>
    <row r="2254" spans="1:1" x14ac:dyDescent="0.2">
      <c r="A2254" s="2" t="str">
        <f t="shared" si="8"/>
        <v xml:space="preserve">  </v>
      </c>
    </row>
    <row r="2255" spans="1:1" x14ac:dyDescent="0.2">
      <c r="A2255" s="2" t="str">
        <f t="shared" si="8"/>
        <v xml:space="preserve">  </v>
      </c>
    </row>
    <row r="2256" spans="1:1" x14ac:dyDescent="0.2">
      <c r="A2256" s="2" t="str">
        <f t="shared" si="8"/>
        <v xml:space="preserve">  </v>
      </c>
    </row>
    <row r="2257" spans="1:1" x14ac:dyDescent="0.2">
      <c r="A2257" s="2" t="str">
        <f t="shared" si="8"/>
        <v xml:space="preserve">  </v>
      </c>
    </row>
    <row r="2258" spans="1:1" x14ac:dyDescent="0.2">
      <c r="A2258" s="2" t="str">
        <f t="shared" si="8"/>
        <v xml:space="preserve">  </v>
      </c>
    </row>
    <row r="2259" spans="1:1" x14ac:dyDescent="0.2">
      <c r="A2259" s="2" t="str">
        <f t="shared" si="8"/>
        <v xml:space="preserve">  </v>
      </c>
    </row>
    <row r="2260" spans="1:1" x14ac:dyDescent="0.2">
      <c r="A2260" s="2" t="str">
        <f t="shared" si="8"/>
        <v xml:space="preserve">  </v>
      </c>
    </row>
    <row r="2261" spans="1:1" x14ac:dyDescent="0.2">
      <c r="A2261" s="2" t="str">
        <f t="shared" si="8"/>
        <v xml:space="preserve">  </v>
      </c>
    </row>
    <row r="2262" spans="1:1" x14ac:dyDescent="0.2">
      <c r="A2262" s="2" t="str">
        <f t="shared" si="8"/>
        <v xml:space="preserve">  </v>
      </c>
    </row>
    <row r="2263" spans="1:1" x14ac:dyDescent="0.2">
      <c r="A2263" s="2" t="str">
        <f t="shared" si="8"/>
        <v xml:space="preserve">  </v>
      </c>
    </row>
    <row r="2264" spans="1:1" x14ac:dyDescent="0.2">
      <c r="A2264" s="2" t="str">
        <f t="shared" si="8"/>
        <v xml:space="preserve">  </v>
      </c>
    </row>
    <row r="2265" spans="1:1" x14ac:dyDescent="0.2">
      <c r="A2265" s="2" t="str">
        <f t="shared" si="8"/>
        <v xml:space="preserve">  </v>
      </c>
    </row>
    <row r="2266" spans="1:1" x14ac:dyDescent="0.2">
      <c r="A2266" s="2" t="str">
        <f t="shared" si="8"/>
        <v xml:space="preserve">  </v>
      </c>
    </row>
    <row r="2267" spans="1:1" x14ac:dyDescent="0.2">
      <c r="A2267" s="2" t="str">
        <f t="shared" si="8"/>
        <v xml:space="preserve">  </v>
      </c>
    </row>
    <row r="2268" spans="1:1" x14ac:dyDescent="0.2">
      <c r="A2268" s="2" t="str">
        <f t="shared" si="8"/>
        <v xml:space="preserve">  </v>
      </c>
    </row>
    <row r="2269" spans="1:1" x14ac:dyDescent="0.2">
      <c r="A2269" s="2" t="str">
        <f t="shared" si="8"/>
        <v xml:space="preserve">  </v>
      </c>
    </row>
    <row r="2270" spans="1:1" x14ac:dyDescent="0.2">
      <c r="A2270" s="2" t="str">
        <f t="shared" si="8"/>
        <v xml:space="preserve">  </v>
      </c>
    </row>
    <row r="2271" spans="1:1" x14ac:dyDescent="0.2">
      <c r="A2271" s="2" t="str">
        <f t="shared" si="8"/>
        <v xml:space="preserve">  </v>
      </c>
    </row>
    <row r="2272" spans="1:1" x14ac:dyDescent="0.2">
      <c r="A2272" s="2" t="str">
        <f t="shared" si="8"/>
        <v xml:space="preserve">  </v>
      </c>
    </row>
    <row r="2273" spans="1:1" x14ac:dyDescent="0.2">
      <c r="A2273" s="2" t="str">
        <f t="shared" si="8"/>
        <v xml:space="preserve">  </v>
      </c>
    </row>
    <row r="2274" spans="1:1" x14ac:dyDescent="0.2">
      <c r="A2274" s="2" t="str">
        <f t="shared" si="8"/>
        <v xml:space="preserve">  </v>
      </c>
    </row>
    <row r="2275" spans="1:1" x14ac:dyDescent="0.2">
      <c r="A2275" s="2" t="str">
        <f t="shared" si="8"/>
        <v xml:space="preserve">  </v>
      </c>
    </row>
    <row r="2276" spans="1:1" x14ac:dyDescent="0.2">
      <c r="A2276" s="2" t="str">
        <f t="shared" si="8"/>
        <v xml:space="preserve">  </v>
      </c>
    </row>
    <row r="2277" spans="1:1" x14ac:dyDescent="0.2">
      <c r="A2277" s="2" t="str">
        <f t="shared" si="8"/>
        <v xml:space="preserve">  </v>
      </c>
    </row>
    <row r="2278" spans="1:1" x14ac:dyDescent="0.2">
      <c r="A2278" s="2" t="str">
        <f t="shared" si="8"/>
        <v xml:space="preserve">  </v>
      </c>
    </row>
    <row r="2279" spans="1:1" x14ac:dyDescent="0.2">
      <c r="A2279" s="2" t="str">
        <f t="shared" si="8"/>
        <v xml:space="preserve">  </v>
      </c>
    </row>
    <row r="2280" spans="1:1" x14ac:dyDescent="0.2">
      <c r="A2280" s="2" t="str">
        <f t="shared" si="8"/>
        <v xml:space="preserve">  </v>
      </c>
    </row>
    <row r="2281" spans="1:1" x14ac:dyDescent="0.2">
      <c r="A2281" s="2" t="str">
        <f t="shared" si="8"/>
        <v xml:space="preserve">  </v>
      </c>
    </row>
    <row r="2282" spans="1:1" x14ac:dyDescent="0.2">
      <c r="A2282" s="2" t="str">
        <f t="shared" si="8"/>
        <v xml:space="preserve">  </v>
      </c>
    </row>
    <row r="2283" spans="1:1" x14ac:dyDescent="0.2">
      <c r="A2283" s="2" t="str">
        <f t="shared" si="8"/>
        <v xml:space="preserve">  </v>
      </c>
    </row>
    <row r="2284" spans="1:1" x14ac:dyDescent="0.2">
      <c r="A2284" s="2" t="str">
        <f t="shared" si="8"/>
        <v xml:space="preserve">  </v>
      </c>
    </row>
    <row r="2285" spans="1:1" x14ac:dyDescent="0.2">
      <c r="A2285" s="2" t="str">
        <f t="shared" si="8"/>
        <v xml:space="preserve">  </v>
      </c>
    </row>
    <row r="2286" spans="1:1" x14ac:dyDescent="0.2">
      <c r="A2286" s="2" t="str">
        <f t="shared" si="8"/>
        <v xml:space="preserve">  </v>
      </c>
    </row>
    <row r="2287" spans="1:1" x14ac:dyDescent="0.2">
      <c r="A2287" s="2" t="str">
        <f t="shared" si="8"/>
        <v xml:space="preserve">  </v>
      </c>
    </row>
    <row r="2288" spans="1:1" x14ac:dyDescent="0.2">
      <c r="A2288" s="2" t="str">
        <f t="shared" si="8"/>
        <v xml:space="preserve">  </v>
      </c>
    </row>
    <row r="2289" spans="1:1" x14ac:dyDescent="0.2">
      <c r="A2289" s="2" t="str">
        <f t="shared" si="8"/>
        <v xml:space="preserve">  </v>
      </c>
    </row>
    <row r="2290" spans="1:1" x14ac:dyDescent="0.2">
      <c r="A2290" s="2" t="str">
        <f t="shared" si="8"/>
        <v xml:space="preserve">  </v>
      </c>
    </row>
    <row r="2291" spans="1:1" x14ac:dyDescent="0.2">
      <c r="A2291" s="2" t="str">
        <f t="shared" si="8"/>
        <v xml:space="preserve">  </v>
      </c>
    </row>
    <row r="2292" spans="1:1" x14ac:dyDescent="0.2">
      <c r="A2292" s="2" t="str">
        <f t="shared" si="8"/>
        <v xml:space="preserve">  </v>
      </c>
    </row>
    <row r="2293" spans="1:1" x14ac:dyDescent="0.2">
      <c r="A2293" s="2" t="str">
        <f t="shared" si="8"/>
        <v xml:space="preserve">  </v>
      </c>
    </row>
    <row r="2294" spans="1:1" x14ac:dyDescent="0.2">
      <c r="A2294" s="2" t="str">
        <f t="shared" si="8"/>
        <v xml:space="preserve">  </v>
      </c>
    </row>
    <row r="2295" spans="1:1" x14ac:dyDescent="0.2">
      <c r="A2295" s="2" t="str">
        <f t="shared" si="8"/>
        <v xml:space="preserve">  </v>
      </c>
    </row>
    <row r="2296" spans="1:1" x14ac:dyDescent="0.2">
      <c r="A2296" s="2" t="str">
        <f t="shared" si="8"/>
        <v xml:space="preserve">  </v>
      </c>
    </row>
    <row r="2297" spans="1:1" x14ac:dyDescent="0.2">
      <c r="A2297" s="2" t="str">
        <f t="shared" si="8"/>
        <v xml:space="preserve">  </v>
      </c>
    </row>
    <row r="2298" spans="1:1" x14ac:dyDescent="0.2">
      <c r="A2298" s="2" t="str">
        <f t="shared" ref="A2298:A2552" si="9">B2298 &amp; " " &amp; C2298 &amp; " " &amp; D2298</f>
        <v xml:space="preserve">  </v>
      </c>
    </row>
    <row r="2299" spans="1:1" x14ac:dyDescent="0.2">
      <c r="A2299" s="2" t="str">
        <f t="shared" si="9"/>
        <v xml:space="preserve">  </v>
      </c>
    </row>
    <row r="2300" spans="1:1" x14ac:dyDescent="0.2">
      <c r="A2300" s="2" t="str">
        <f t="shared" si="9"/>
        <v xml:space="preserve">  </v>
      </c>
    </row>
    <row r="2301" spans="1:1" x14ac:dyDescent="0.2">
      <c r="A2301" s="2" t="str">
        <f t="shared" si="9"/>
        <v xml:space="preserve">  </v>
      </c>
    </row>
    <row r="2302" spans="1:1" x14ac:dyDescent="0.2">
      <c r="A2302" s="2" t="str">
        <f t="shared" si="9"/>
        <v xml:space="preserve">  </v>
      </c>
    </row>
    <row r="2303" spans="1:1" x14ac:dyDescent="0.2">
      <c r="A2303" s="2" t="str">
        <f t="shared" si="9"/>
        <v xml:space="preserve">  </v>
      </c>
    </row>
    <row r="2304" spans="1:1" x14ac:dyDescent="0.2">
      <c r="A2304" s="2" t="str">
        <f t="shared" si="9"/>
        <v xml:space="preserve">  </v>
      </c>
    </row>
    <row r="2305" spans="1:1" x14ac:dyDescent="0.2">
      <c r="A2305" s="2" t="str">
        <f t="shared" si="9"/>
        <v xml:space="preserve">  </v>
      </c>
    </row>
    <row r="2306" spans="1:1" x14ac:dyDescent="0.2">
      <c r="A2306" s="2" t="str">
        <f t="shared" si="9"/>
        <v xml:space="preserve">  </v>
      </c>
    </row>
    <row r="2307" spans="1:1" x14ac:dyDescent="0.2">
      <c r="A2307" s="2" t="str">
        <f t="shared" si="9"/>
        <v xml:space="preserve">  </v>
      </c>
    </row>
    <row r="2308" spans="1:1" x14ac:dyDescent="0.2">
      <c r="A2308" s="2" t="str">
        <f t="shared" si="9"/>
        <v xml:space="preserve">  </v>
      </c>
    </row>
    <row r="2309" spans="1:1" x14ac:dyDescent="0.2">
      <c r="A2309" s="2" t="str">
        <f t="shared" si="9"/>
        <v xml:space="preserve">  </v>
      </c>
    </row>
    <row r="2310" spans="1:1" x14ac:dyDescent="0.2">
      <c r="A2310" s="2" t="str">
        <f t="shared" si="9"/>
        <v xml:space="preserve">  </v>
      </c>
    </row>
    <row r="2311" spans="1:1" x14ac:dyDescent="0.2">
      <c r="A2311" s="2" t="str">
        <f t="shared" si="9"/>
        <v xml:space="preserve">  </v>
      </c>
    </row>
    <row r="2312" spans="1:1" x14ac:dyDescent="0.2">
      <c r="A2312" s="2" t="str">
        <f t="shared" si="9"/>
        <v xml:space="preserve">  </v>
      </c>
    </row>
    <row r="2313" spans="1:1" x14ac:dyDescent="0.2">
      <c r="A2313" s="2" t="str">
        <f t="shared" si="9"/>
        <v xml:space="preserve">  </v>
      </c>
    </row>
    <row r="2314" spans="1:1" x14ac:dyDescent="0.2">
      <c r="A2314" s="2" t="str">
        <f t="shared" si="9"/>
        <v xml:space="preserve">  </v>
      </c>
    </row>
    <row r="2315" spans="1:1" x14ac:dyDescent="0.2">
      <c r="A2315" s="2" t="str">
        <f t="shared" si="9"/>
        <v xml:space="preserve">  </v>
      </c>
    </row>
    <row r="2316" spans="1:1" x14ac:dyDescent="0.2">
      <c r="A2316" s="2" t="str">
        <f t="shared" si="9"/>
        <v xml:space="preserve">  </v>
      </c>
    </row>
    <row r="2317" spans="1:1" x14ac:dyDescent="0.2">
      <c r="A2317" s="2" t="str">
        <f t="shared" si="9"/>
        <v xml:space="preserve">  </v>
      </c>
    </row>
    <row r="2318" spans="1:1" x14ac:dyDescent="0.2">
      <c r="A2318" s="2" t="str">
        <f t="shared" si="9"/>
        <v xml:space="preserve">  </v>
      </c>
    </row>
    <row r="2319" spans="1:1" x14ac:dyDescent="0.2">
      <c r="A2319" s="2" t="str">
        <f t="shared" si="9"/>
        <v xml:space="preserve">  </v>
      </c>
    </row>
    <row r="2320" spans="1:1" x14ac:dyDescent="0.2">
      <c r="A2320" s="2" t="str">
        <f t="shared" si="9"/>
        <v xml:space="preserve">  </v>
      </c>
    </row>
    <row r="2321" spans="1:1" x14ac:dyDescent="0.2">
      <c r="A2321" s="2" t="str">
        <f t="shared" si="9"/>
        <v xml:space="preserve">  </v>
      </c>
    </row>
    <row r="2322" spans="1:1" x14ac:dyDescent="0.2">
      <c r="A2322" s="2" t="str">
        <f t="shared" si="9"/>
        <v xml:space="preserve">  </v>
      </c>
    </row>
    <row r="2323" spans="1:1" x14ac:dyDescent="0.2">
      <c r="A2323" s="2" t="str">
        <f t="shared" si="9"/>
        <v xml:space="preserve">  </v>
      </c>
    </row>
    <row r="2324" spans="1:1" x14ac:dyDescent="0.2">
      <c r="A2324" s="2" t="str">
        <f t="shared" si="9"/>
        <v xml:space="preserve">  </v>
      </c>
    </row>
    <row r="2325" spans="1:1" x14ac:dyDescent="0.2">
      <c r="A2325" s="2" t="str">
        <f t="shared" si="9"/>
        <v xml:space="preserve">  </v>
      </c>
    </row>
    <row r="2326" spans="1:1" x14ac:dyDescent="0.2">
      <c r="A2326" s="2" t="str">
        <f t="shared" si="9"/>
        <v xml:space="preserve">  </v>
      </c>
    </row>
    <row r="2327" spans="1:1" x14ac:dyDescent="0.2">
      <c r="A2327" s="2" t="str">
        <f t="shared" si="9"/>
        <v xml:space="preserve">  </v>
      </c>
    </row>
    <row r="2328" spans="1:1" x14ac:dyDescent="0.2">
      <c r="A2328" s="2" t="str">
        <f t="shared" si="9"/>
        <v xml:space="preserve">  </v>
      </c>
    </row>
    <row r="2329" spans="1:1" x14ac:dyDescent="0.2">
      <c r="A2329" s="2" t="str">
        <f t="shared" si="9"/>
        <v xml:space="preserve">  </v>
      </c>
    </row>
    <row r="2330" spans="1:1" x14ac:dyDescent="0.2">
      <c r="A2330" s="2" t="str">
        <f t="shared" si="9"/>
        <v xml:space="preserve">  </v>
      </c>
    </row>
    <row r="2331" spans="1:1" x14ac:dyDescent="0.2">
      <c r="A2331" s="2" t="str">
        <f t="shared" si="9"/>
        <v xml:space="preserve">  </v>
      </c>
    </row>
    <row r="2332" spans="1:1" x14ac:dyDescent="0.2">
      <c r="A2332" s="2" t="str">
        <f t="shared" si="9"/>
        <v xml:space="preserve">  </v>
      </c>
    </row>
    <row r="2333" spans="1:1" x14ac:dyDescent="0.2">
      <c r="A2333" s="2" t="str">
        <f t="shared" si="9"/>
        <v xml:space="preserve">  </v>
      </c>
    </row>
    <row r="2334" spans="1:1" x14ac:dyDescent="0.2">
      <c r="A2334" s="2" t="str">
        <f t="shared" si="9"/>
        <v xml:space="preserve">  </v>
      </c>
    </row>
    <row r="2335" spans="1:1" x14ac:dyDescent="0.2">
      <c r="A2335" s="2" t="str">
        <f t="shared" si="9"/>
        <v xml:space="preserve">  </v>
      </c>
    </row>
    <row r="2336" spans="1:1" x14ac:dyDescent="0.2">
      <c r="A2336" s="2" t="str">
        <f t="shared" si="9"/>
        <v xml:space="preserve">  </v>
      </c>
    </row>
    <row r="2337" spans="1:1" x14ac:dyDescent="0.2">
      <c r="A2337" s="2" t="str">
        <f t="shared" si="9"/>
        <v xml:space="preserve">  </v>
      </c>
    </row>
    <row r="2338" spans="1:1" x14ac:dyDescent="0.2">
      <c r="A2338" s="2" t="str">
        <f t="shared" si="9"/>
        <v xml:space="preserve">  </v>
      </c>
    </row>
    <row r="2339" spans="1:1" x14ac:dyDescent="0.2">
      <c r="A2339" s="2" t="str">
        <f t="shared" si="9"/>
        <v xml:space="preserve">  </v>
      </c>
    </row>
    <row r="2340" spans="1:1" x14ac:dyDescent="0.2">
      <c r="A2340" s="2" t="str">
        <f t="shared" si="9"/>
        <v xml:space="preserve">  </v>
      </c>
    </row>
    <row r="2341" spans="1:1" x14ac:dyDescent="0.2">
      <c r="A2341" s="2" t="str">
        <f t="shared" si="9"/>
        <v xml:space="preserve">  </v>
      </c>
    </row>
    <row r="2342" spans="1:1" x14ac:dyDescent="0.2">
      <c r="A2342" s="2" t="str">
        <f t="shared" si="9"/>
        <v xml:space="preserve">  </v>
      </c>
    </row>
    <row r="2343" spans="1:1" x14ac:dyDescent="0.2">
      <c r="A2343" s="2" t="str">
        <f t="shared" si="9"/>
        <v xml:space="preserve">  </v>
      </c>
    </row>
    <row r="2344" spans="1:1" x14ac:dyDescent="0.2">
      <c r="A2344" s="2" t="str">
        <f t="shared" si="9"/>
        <v xml:space="preserve">  </v>
      </c>
    </row>
    <row r="2345" spans="1:1" x14ac:dyDescent="0.2">
      <c r="A2345" s="2" t="str">
        <f t="shared" si="9"/>
        <v xml:space="preserve">  </v>
      </c>
    </row>
    <row r="2346" spans="1:1" x14ac:dyDescent="0.2">
      <c r="A2346" s="2" t="str">
        <f t="shared" si="9"/>
        <v xml:space="preserve">  </v>
      </c>
    </row>
    <row r="2347" spans="1:1" x14ac:dyDescent="0.2">
      <c r="A2347" s="2" t="str">
        <f t="shared" si="9"/>
        <v xml:space="preserve">  </v>
      </c>
    </row>
    <row r="2348" spans="1:1" x14ac:dyDescent="0.2">
      <c r="A2348" s="2" t="str">
        <f t="shared" si="9"/>
        <v xml:space="preserve">  </v>
      </c>
    </row>
    <row r="2349" spans="1:1" x14ac:dyDescent="0.2">
      <c r="A2349" s="2" t="str">
        <f t="shared" si="9"/>
        <v xml:space="preserve">  </v>
      </c>
    </row>
    <row r="2350" spans="1:1" x14ac:dyDescent="0.2">
      <c r="A2350" s="2" t="str">
        <f t="shared" si="9"/>
        <v xml:space="preserve">  </v>
      </c>
    </row>
    <row r="2351" spans="1:1" x14ac:dyDescent="0.2">
      <c r="A2351" s="2" t="str">
        <f t="shared" si="9"/>
        <v xml:space="preserve">  </v>
      </c>
    </row>
    <row r="2352" spans="1:1" x14ac:dyDescent="0.2">
      <c r="A2352" s="2" t="str">
        <f t="shared" si="9"/>
        <v xml:space="preserve">  </v>
      </c>
    </row>
    <row r="2353" spans="1:1" x14ac:dyDescent="0.2">
      <c r="A2353" s="2" t="str">
        <f t="shared" si="9"/>
        <v xml:space="preserve">  </v>
      </c>
    </row>
    <row r="2354" spans="1:1" x14ac:dyDescent="0.2">
      <c r="A2354" s="2" t="str">
        <f t="shared" si="9"/>
        <v xml:space="preserve">  </v>
      </c>
    </row>
    <row r="2355" spans="1:1" x14ac:dyDescent="0.2">
      <c r="A2355" s="2" t="str">
        <f t="shared" si="9"/>
        <v xml:space="preserve">  </v>
      </c>
    </row>
    <row r="2356" spans="1:1" x14ac:dyDescent="0.2">
      <c r="A2356" s="2" t="str">
        <f t="shared" si="9"/>
        <v xml:space="preserve">  </v>
      </c>
    </row>
    <row r="2357" spans="1:1" x14ac:dyDescent="0.2">
      <c r="A2357" s="2" t="str">
        <f t="shared" si="9"/>
        <v xml:space="preserve">  </v>
      </c>
    </row>
    <row r="2358" spans="1:1" x14ac:dyDescent="0.2">
      <c r="A2358" s="2" t="str">
        <f t="shared" si="9"/>
        <v xml:space="preserve">  </v>
      </c>
    </row>
    <row r="2359" spans="1:1" x14ac:dyDescent="0.2">
      <c r="A2359" s="2" t="str">
        <f t="shared" si="9"/>
        <v xml:space="preserve">  </v>
      </c>
    </row>
    <row r="2360" spans="1:1" x14ac:dyDescent="0.2">
      <c r="A2360" s="2" t="str">
        <f t="shared" si="9"/>
        <v xml:space="preserve">  </v>
      </c>
    </row>
    <row r="2361" spans="1:1" x14ac:dyDescent="0.2">
      <c r="A2361" s="2" t="str">
        <f t="shared" si="9"/>
        <v xml:space="preserve">  </v>
      </c>
    </row>
    <row r="2362" spans="1:1" x14ac:dyDescent="0.2">
      <c r="A2362" s="2" t="str">
        <f t="shared" si="9"/>
        <v xml:space="preserve">  </v>
      </c>
    </row>
    <row r="2363" spans="1:1" x14ac:dyDescent="0.2">
      <c r="A2363" s="2" t="str">
        <f t="shared" si="9"/>
        <v xml:space="preserve">  </v>
      </c>
    </row>
    <row r="2364" spans="1:1" x14ac:dyDescent="0.2">
      <c r="A2364" s="2" t="str">
        <f t="shared" si="9"/>
        <v xml:space="preserve">  </v>
      </c>
    </row>
    <row r="2365" spans="1:1" x14ac:dyDescent="0.2">
      <c r="A2365" s="2" t="str">
        <f t="shared" si="9"/>
        <v xml:space="preserve">  </v>
      </c>
    </row>
    <row r="2366" spans="1:1" x14ac:dyDescent="0.2">
      <c r="A2366" s="2" t="str">
        <f t="shared" si="9"/>
        <v xml:space="preserve">  </v>
      </c>
    </row>
    <row r="2367" spans="1:1" x14ac:dyDescent="0.2">
      <c r="A2367" s="2" t="str">
        <f t="shared" si="9"/>
        <v xml:space="preserve">  </v>
      </c>
    </row>
    <row r="2368" spans="1:1" x14ac:dyDescent="0.2">
      <c r="A2368" s="2" t="str">
        <f t="shared" si="9"/>
        <v xml:space="preserve">  </v>
      </c>
    </row>
    <row r="2369" spans="1:1" x14ac:dyDescent="0.2">
      <c r="A2369" s="2" t="str">
        <f t="shared" si="9"/>
        <v xml:space="preserve">  </v>
      </c>
    </row>
    <row r="2370" spans="1:1" x14ac:dyDescent="0.2">
      <c r="A2370" s="2" t="str">
        <f t="shared" si="9"/>
        <v xml:space="preserve">  </v>
      </c>
    </row>
    <row r="2371" spans="1:1" x14ac:dyDescent="0.2">
      <c r="A2371" s="2" t="str">
        <f t="shared" si="9"/>
        <v xml:space="preserve">  </v>
      </c>
    </row>
    <row r="2372" spans="1:1" x14ac:dyDescent="0.2">
      <c r="A2372" s="2" t="str">
        <f t="shared" si="9"/>
        <v xml:space="preserve">  </v>
      </c>
    </row>
    <row r="2373" spans="1:1" x14ac:dyDescent="0.2">
      <c r="A2373" s="2" t="str">
        <f t="shared" si="9"/>
        <v xml:space="preserve">  </v>
      </c>
    </row>
    <row r="2374" spans="1:1" x14ac:dyDescent="0.2">
      <c r="A2374" s="2" t="str">
        <f t="shared" si="9"/>
        <v xml:space="preserve">  </v>
      </c>
    </row>
    <row r="2375" spans="1:1" x14ac:dyDescent="0.2">
      <c r="A2375" s="2" t="str">
        <f t="shared" si="9"/>
        <v xml:space="preserve">  </v>
      </c>
    </row>
    <row r="2376" spans="1:1" x14ac:dyDescent="0.2">
      <c r="A2376" s="2" t="str">
        <f t="shared" si="9"/>
        <v xml:space="preserve">  </v>
      </c>
    </row>
    <row r="2377" spans="1:1" x14ac:dyDescent="0.2">
      <c r="A2377" s="2" t="str">
        <f t="shared" si="9"/>
        <v xml:space="preserve">  </v>
      </c>
    </row>
    <row r="2378" spans="1:1" x14ac:dyDescent="0.2">
      <c r="A2378" s="2" t="str">
        <f t="shared" si="9"/>
        <v xml:space="preserve">  </v>
      </c>
    </row>
    <row r="2379" spans="1:1" x14ac:dyDescent="0.2">
      <c r="A2379" s="2" t="str">
        <f t="shared" si="9"/>
        <v xml:space="preserve">  </v>
      </c>
    </row>
    <row r="2380" spans="1:1" x14ac:dyDescent="0.2">
      <c r="A2380" s="2" t="str">
        <f t="shared" si="9"/>
        <v xml:space="preserve">  </v>
      </c>
    </row>
    <row r="2381" spans="1:1" x14ac:dyDescent="0.2">
      <c r="A2381" s="2" t="str">
        <f t="shared" si="9"/>
        <v xml:space="preserve">  </v>
      </c>
    </row>
    <row r="2382" spans="1:1" x14ac:dyDescent="0.2">
      <c r="A2382" s="2" t="str">
        <f t="shared" si="9"/>
        <v xml:space="preserve">  </v>
      </c>
    </row>
    <row r="2383" spans="1:1" x14ac:dyDescent="0.2">
      <c r="A2383" s="2" t="str">
        <f t="shared" si="9"/>
        <v xml:space="preserve">  </v>
      </c>
    </row>
    <row r="2384" spans="1:1" x14ac:dyDescent="0.2">
      <c r="A2384" s="2" t="str">
        <f t="shared" si="9"/>
        <v xml:space="preserve">  </v>
      </c>
    </row>
    <row r="2385" spans="1:1" x14ac:dyDescent="0.2">
      <c r="A2385" s="2" t="str">
        <f t="shared" si="9"/>
        <v xml:space="preserve">  </v>
      </c>
    </row>
    <row r="2386" spans="1:1" x14ac:dyDescent="0.2">
      <c r="A2386" s="2" t="str">
        <f t="shared" si="9"/>
        <v xml:space="preserve">  </v>
      </c>
    </row>
    <row r="2387" spans="1:1" x14ac:dyDescent="0.2">
      <c r="A2387" s="2" t="str">
        <f t="shared" si="9"/>
        <v xml:space="preserve">  </v>
      </c>
    </row>
    <row r="2388" spans="1:1" x14ac:dyDescent="0.2">
      <c r="A2388" s="2" t="str">
        <f t="shared" si="9"/>
        <v xml:space="preserve">  </v>
      </c>
    </row>
    <row r="2389" spans="1:1" x14ac:dyDescent="0.2">
      <c r="A2389" s="2" t="str">
        <f t="shared" si="9"/>
        <v xml:space="preserve">  </v>
      </c>
    </row>
    <row r="2390" spans="1:1" x14ac:dyDescent="0.2">
      <c r="A2390" s="2" t="str">
        <f t="shared" si="9"/>
        <v xml:space="preserve">  </v>
      </c>
    </row>
    <row r="2391" spans="1:1" x14ac:dyDescent="0.2">
      <c r="A2391" s="2" t="str">
        <f t="shared" si="9"/>
        <v xml:space="preserve">  </v>
      </c>
    </row>
    <row r="2392" spans="1:1" x14ac:dyDescent="0.2">
      <c r="A2392" s="2" t="str">
        <f t="shared" si="9"/>
        <v xml:space="preserve">  </v>
      </c>
    </row>
    <row r="2393" spans="1:1" x14ac:dyDescent="0.2">
      <c r="A2393" s="2" t="str">
        <f t="shared" si="9"/>
        <v xml:space="preserve">  </v>
      </c>
    </row>
    <row r="2394" spans="1:1" x14ac:dyDescent="0.2">
      <c r="A2394" s="2" t="str">
        <f t="shared" si="9"/>
        <v xml:space="preserve">  </v>
      </c>
    </row>
    <row r="2395" spans="1:1" x14ac:dyDescent="0.2">
      <c r="A2395" s="2" t="str">
        <f t="shared" si="9"/>
        <v xml:space="preserve">  </v>
      </c>
    </row>
    <row r="2396" spans="1:1" x14ac:dyDescent="0.2">
      <c r="A2396" s="2" t="str">
        <f t="shared" si="9"/>
        <v xml:space="preserve">  </v>
      </c>
    </row>
    <row r="2397" spans="1:1" x14ac:dyDescent="0.2">
      <c r="A2397" s="2" t="str">
        <f t="shared" si="9"/>
        <v xml:space="preserve">  </v>
      </c>
    </row>
    <row r="2398" spans="1:1" x14ac:dyDescent="0.2">
      <c r="A2398" s="2" t="str">
        <f t="shared" si="9"/>
        <v xml:space="preserve">  </v>
      </c>
    </row>
    <row r="2399" spans="1:1" x14ac:dyDescent="0.2">
      <c r="A2399" s="2" t="str">
        <f t="shared" si="9"/>
        <v xml:space="preserve">  </v>
      </c>
    </row>
    <row r="2400" spans="1:1" x14ac:dyDescent="0.2">
      <c r="A2400" s="2" t="str">
        <f t="shared" si="9"/>
        <v xml:space="preserve">  </v>
      </c>
    </row>
    <row r="2401" spans="1:1" x14ac:dyDescent="0.2">
      <c r="A2401" s="2" t="str">
        <f t="shared" si="9"/>
        <v xml:space="preserve">  </v>
      </c>
    </row>
    <row r="2402" spans="1:1" x14ac:dyDescent="0.2">
      <c r="A2402" s="2" t="str">
        <f t="shared" si="9"/>
        <v xml:space="preserve">  </v>
      </c>
    </row>
    <row r="2403" spans="1:1" x14ac:dyDescent="0.2">
      <c r="A2403" s="2" t="str">
        <f t="shared" si="9"/>
        <v xml:space="preserve">  </v>
      </c>
    </row>
    <row r="2404" spans="1:1" x14ac:dyDescent="0.2">
      <c r="A2404" s="2" t="str">
        <f t="shared" si="9"/>
        <v xml:space="preserve">  </v>
      </c>
    </row>
    <row r="2405" spans="1:1" x14ac:dyDescent="0.2">
      <c r="A2405" s="2" t="str">
        <f t="shared" si="9"/>
        <v xml:space="preserve">  </v>
      </c>
    </row>
    <row r="2406" spans="1:1" x14ac:dyDescent="0.2">
      <c r="A2406" s="2" t="str">
        <f t="shared" si="9"/>
        <v xml:space="preserve">  </v>
      </c>
    </row>
    <row r="2407" spans="1:1" x14ac:dyDescent="0.2">
      <c r="A2407" s="2" t="str">
        <f t="shared" si="9"/>
        <v xml:space="preserve">  </v>
      </c>
    </row>
    <row r="2408" spans="1:1" x14ac:dyDescent="0.2">
      <c r="A2408" s="2" t="str">
        <f t="shared" si="9"/>
        <v xml:space="preserve">  </v>
      </c>
    </row>
    <row r="2409" spans="1:1" x14ac:dyDescent="0.2">
      <c r="A2409" s="2" t="str">
        <f t="shared" si="9"/>
        <v xml:space="preserve">  </v>
      </c>
    </row>
    <row r="2410" spans="1:1" x14ac:dyDescent="0.2">
      <c r="A2410" s="2" t="str">
        <f t="shared" si="9"/>
        <v xml:space="preserve">  </v>
      </c>
    </row>
    <row r="2411" spans="1:1" x14ac:dyDescent="0.2">
      <c r="A2411" s="2" t="str">
        <f t="shared" si="9"/>
        <v xml:space="preserve">  </v>
      </c>
    </row>
    <row r="2412" spans="1:1" x14ac:dyDescent="0.2">
      <c r="A2412" s="2" t="str">
        <f t="shared" si="9"/>
        <v xml:space="preserve">  </v>
      </c>
    </row>
    <row r="2413" spans="1:1" x14ac:dyDescent="0.2">
      <c r="A2413" s="2" t="str">
        <f t="shared" si="9"/>
        <v xml:space="preserve">  </v>
      </c>
    </row>
    <row r="2414" spans="1:1" x14ac:dyDescent="0.2">
      <c r="A2414" s="2" t="str">
        <f t="shared" si="9"/>
        <v xml:space="preserve">  </v>
      </c>
    </row>
    <row r="2415" spans="1:1" x14ac:dyDescent="0.2">
      <c r="A2415" s="2" t="str">
        <f t="shared" si="9"/>
        <v xml:space="preserve">  </v>
      </c>
    </row>
    <row r="2416" spans="1:1" x14ac:dyDescent="0.2">
      <c r="A2416" s="2" t="str">
        <f t="shared" si="9"/>
        <v xml:space="preserve">  </v>
      </c>
    </row>
    <row r="2417" spans="1:1" x14ac:dyDescent="0.2">
      <c r="A2417" s="2" t="str">
        <f t="shared" si="9"/>
        <v xml:space="preserve">  </v>
      </c>
    </row>
    <row r="2418" spans="1:1" x14ac:dyDescent="0.2">
      <c r="A2418" s="2" t="str">
        <f t="shared" si="9"/>
        <v xml:space="preserve">  </v>
      </c>
    </row>
    <row r="2419" spans="1:1" x14ac:dyDescent="0.2">
      <c r="A2419" s="2" t="str">
        <f t="shared" si="9"/>
        <v xml:space="preserve">  </v>
      </c>
    </row>
    <row r="2420" spans="1:1" x14ac:dyDescent="0.2">
      <c r="A2420" s="2" t="str">
        <f t="shared" si="9"/>
        <v xml:space="preserve">  </v>
      </c>
    </row>
    <row r="2421" spans="1:1" x14ac:dyDescent="0.2">
      <c r="A2421" s="2" t="str">
        <f t="shared" si="9"/>
        <v xml:space="preserve">  </v>
      </c>
    </row>
    <row r="2422" spans="1:1" x14ac:dyDescent="0.2">
      <c r="A2422" s="2" t="str">
        <f t="shared" si="9"/>
        <v xml:space="preserve">  </v>
      </c>
    </row>
    <row r="2423" spans="1:1" x14ac:dyDescent="0.2">
      <c r="A2423" s="2" t="str">
        <f t="shared" si="9"/>
        <v xml:space="preserve">  </v>
      </c>
    </row>
    <row r="2424" spans="1:1" x14ac:dyDescent="0.2">
      <c r="A2424" s="2" t="str">
        <f t="shared" si="9"/>
        <v xml:space="preserve">  </v>
      </c>
    </row>
    <row r="2425" spans="1:1" x14ac:dyDescent="0.2">
      <c r="A2425" s="2" t="str">
        <f t="shared" si="9"/>
        <v xml:space="preserve">  </v>
      </c>
    </row>
    <row r="2426" spans="1:1" x14ac:dyDescent="0.2">
      <c r="A2426" s="2" t="str">
        <f t="shared" si="9"/>
        <v xml:space="preserve">  </v>
      </c>
    </row>
    <row r="2427" spans="1:1" x14ac:dyDescent="0.2">
      <c r="A2427" s="2" t="str">
        <f t="shared" si="9"/>
        <v xml:space="preserve">  </v>
      </c>
    </row>
    <row r="2428" spans="1:1" x14ac:dyDescent="0.2">
      <c r="A2428" s="2" t="str">
        <f t="shared" si="9"/>
        <v xml:space="preserve">  </v>
      </c>
    </row>
    <row r="2429" spans="1:1" x14ac:dyDescent="0.2">
      <c r="A2429" s="2" t="str">
        <f t="shared" si="9"/>
        <v xml:space="preserve">  </v>
      </c>
    </row>
    <row r="2430" spans="1:1" x14ac:dyDescent="0.2">
      <c r="A2430" s="2" t="str">
        <f t="shared" si="9"/>
        <v xml:space="preserve">  </v>
      </c>
    </row>
    <row r="2431" spans="1:1" x14ac:dyDescent="0.2">
      <c r="A2431" s="2" t="str">
        <f t="shared" si="9"/>
        <v xml:space="preserve">  </v>
      </c>
    </row>
    <row r="2432" spans="1:1" x14ac:dyDescent="0.2">
      <c r="A2432" s="2" t="str">
        <f t="shared" si="9"/>
        <v xml:space="preserve">  </v>
      </c>
    </row>
    <row r="2433" spans="1:1" x14ac:dyDescent="0.2">
      <c r="A2433" s="2" t="str">
        <f t="shared" si="9"/>
        <v xml:space="preserve">  </v>
      </c>
    </row>
    <row r="2434" spans="1:1" x14ac:dyDescent="0.2">
      <c r="A2434" s="2" t="str">
        <f t="shared" si="9"/>
        <v xml:space="preserve">  </v>
      </c>
    </row>
    <row r="2435" spans="1:1" x14ac:dyDescent="0.2">
      <c r="A2435" s="2" t="str">
        <f t="shared" si="9"/>
        <v xml:space="preserve">  </v>
      </c>
    </row>
    <row r="2436" spans="1:1" x14ac:dyDescent="0.2">
      <c r="A2436" s="2" t="str">
        <f t="shared" si="9"/>
        <v xml:space="preserve">  </v>
      </c>
    </row>
    <row r="2437" spans="1:1" x14ac:dyDescent="0.2">
      <c r="A2437" s="2" t="str">
        <f t="shared" si="9"/>
        <v xml:space="preserve">  </v>
      </c>
    </row>
    <row r="2438" spans="1:1" x14ac:dyDescent="0.2">
      <c r="A2438" s="2" t="str">
        <f t="shared" si="9"/>
        <v xml:space="preserve">  </v>
      </c>
    </row>
    <row r="2439" spans="1:1" x14ac:dyDescent="0.2">
      <c r="A2439" s="2" t="str">
        <f t="shared" si="9"/>
        <v xml:space="preserve">  </v>
      </c>
    </row>
    <row r="2440" spans="1:1" x14ac:dyDescent="0.2">
      <c r="A2440" s="2" t="str">
        <f t="shared" si="9"/>
        <v xml:space="preserve">  </v>
      </c>
    </row>
    <row r="2441" spans="1:1" x14ac:dyDescent="0.2">
      <c r="A2441" s="2" t="str">
        <f t="shared" si="9"/>
        <v xml:space="preserve">  </v>
      </c>
    </row>
    <row r="2442" spans="1:1" x14ac:dyDescent="0.2">
      <c r="A2442" s="2" t="str">
        <f t="shared" si="9"/>
        <v xml:space="preserve">  </v>
      </c>
    </row>
    <row r="2443" spans="1:1" x14ac:dyDescent="0.2">
      <c r="A2443" s="2" t="str">
        <f t="shared" si="9"/>
        <v xml:space="preserve">  </v>
      </c>
    </row>
    <row r="2444" spans="1:1" x14ac:dyDescent="0.2">
      <c r="A2444" s="2" t="str">
        <f t="shared" si="9"/>
        <v xml:space="preserve">  </v>
      </c>
    </row>
    <row r="2445" spans="1:1" x14ac:dyDescent="0.2">
      <c r="A2445" s="2" t="str">
        <f t="shared" si="9"/>
        <v xml:space="preserve">  </v>
      </c>
    </row>
    <row r="2446" spans="1:1" x14ac:dyDescent="0.2">
      <c r="A2446" s="2" t="str">
        <f t="shared" si="9"/>
        <v xml:space="preserve">  </v>
      </c>
    </row>
    <row r="2447" spans="1:1" x14ac:dyDescent="0.2">
      <c r="A2447" s="2" t="str">
        <f t="shared" si="9"/>
        <v xml:space="preserve">  </v>
      </c>
    </row>
    <row r="2448" spans="1:1" x14ac:dyDescent="0.2">
      <c r="A2448" s="2" t="str">
        <f t="shared" si="9"/>
        <v xml:space="preserve">  </v>
      </c>
    </row>
    <row r="2449" spans="1:1" x14ac:dyDescent="0.2">
      <c r="A2449" s="2" t="str">
        <f t="shared" si="9"/>
        <v xml:space="preserve">  </v>
      </c>
    </row>
    <row r="2450" spans="1:1" x14ac:dyDescent="0.2">
      <c r="A2450" s="2" t="str">
        <f t="shared" si="9"/>
        <v xml:space="preserve">  </v>
      </c>
    </row>
    <row r="2451" spans="1:1" x14ac:dyDescent="0.2">
      <c r="A2451" s="2" t="str">
        <f t="shared" si="9"/>
        <v xml:space="preserve">  </v>
      </c>
    </row>
    <row r="2452" spans="1:1" x14ac:dyDescent="0.2">
      <c r="A2452" s="2" t="str">
        <f t="shared" si="9"/>
        <v xml:space="preserve">  </v>
      </c>
    </row>
    <row r="2453" spans="1:1" x14ac:dyDescent="0.2">
      <c r="A2453" s="2" t="str">
        <f t="shared" si="9"/>
        <v xml:space="preserve">  </v>
      </c>
    </row>
    <row r="2454" spans="1:1" x14ac:dyDescent="0.2">
      <c r="A2454" s="2" t="str">
        <f t="shared" si="9"/>
        <v xml:space="preserve">  </v>
      </c>
    </row>
    <row r="2455" spans="1:1" x14ac:dyDescent="0.2">
      <c r="A2455" s="2" t="str">
        <f t="shared" si="9"/>
        <v xml:space="preserve">  </v>
      </c>
    </row>
    <row r="2456" spans="1:1" x14ac:dyDescent="0.2">
      <c r="A2456" s="2" t="str">
        <f t="shared" si="9"/>
        <v xml:space="preserve">  </v>
      </c>
    </row>
    <row r="2457" spans="1:1" x14ac:dyDescent="0.2">
      <c r="A2457" s="2" t="str">
        <f t="shared" si="9"/>
        <v xml:space="preserve">  </v>
      </c>
    </row>
    <row r="2458" spans="1:1" x14ac:dyDescent="0.2">
      <c r="A2458" s="2" t="str">
        <f t="shared" si="9"/>
        <v xml:space="preserve">  </v>
      </c>
    </row>
    <row r="2459" spans="1:1" x14ac:dyDescent="0.2">
      <c r="A2459" s="2" t="str">
        <f t="shared" si="9"/>
        <v xml:space="preserve">  </v>
      </c>
    </row>
    <row r="2460" spans="1:1" x14ac:dyDescent="0.2">
      <c r="A2460" s="2" t="str">
        <f t="shared" si="9"/>
        <v xml:space="preserve">  </v>
      </c>
    </row>
    <row r="2461" spans="1:1" x14ac:dyDescent="0.2">
      <c r="A2461" s="2" t="str">
        <f t="shared" si="9"/>
        <v xml:space="preserve">  </v>
      </c>
    </row>
    <row r="2462" spans="1:1" x14ac:dyDescent="0.2">
      <c r="A2462" s="2" t="str">
        <f t="shared" si="9"/>
        <v xml:space="preserve">  </v>
      </c>
    </row>
    <row r="2463" spans="1:1" x14ac:dyDescent="0.2">
      <c r="A2463" s="2" t="str">
        <f t="shared" si="9"/>
        <v xml:space="preserve">  </v>
      </c>
    </row>
    <row r="2464" spans="1:1" x14ac:dyDescent="0.2">
      <c r="A2464" s="2" t="str">
        <f t="shared" si="9"/>
        <v xml:space="preserve">  </v>
      </c>
    </row>
    <row r="2465" spans="1:1" x14ac:dyDescent="0.2">
      <c r="A2465" s="2" t="str">
        <f t="shared" si="9"/>
        <v xml:space="preserve">  </v>
      </c>
    </row>
    <row r="2466" spans="1:1" x14ac:dyDescent="0.2">
      <c r="A2466" s="2" t="str">
        <f t="shared" si="9"/>
        <v xml:space="preserve">  </v>
      </c>
    </row>
    <row r="2467" spans="1:1" x14ac:dyDescent="0.2">
      <c r="A2467" s="2" t="str">
        <f t="shared" si="9"/>
        <v xml:space="preserve">  </v>
      </c>
    </row>
    <row r="2468" spans="1:1" x14ac:dyDescent="0.2">
      <c r="A2468" s="2" t="str">
        <f t="shared" si="9"/>
        <v xml:space="preserve">  </v>
      </c>
    </row>
    <row r="2469" spans="1:1" x14ac:dyDescent="0.2">
      <c r="A2469" s="2" t="str">
        <f t="shared" si="9"/>
        <v xml:space="preserve">  </v>
      </c>
    </row>
    <row r="2470" spans="1:1" x14ac:dyDescent="0.2">
      <c r="A2470" s="2" t="str">
        <f t="shared" si="9"/>
        <v xml:space="preserve">  </v>
      </c>
    </row>
    <row r="2471" spans="1:1" x14ac:dyDescent="0.2">
      <c r="A2471" s="2" t="str">
        <f t="shared" si="9"/>
        <v xml:space="preserve">  </v>
      </c>
    </row>
    <row r="2472" spans="1:1" x14ac:dyDescent="0.2">
      <c r="A2472" s="2" t="str">
        <f t="shared" si="9"/>
        <v xml:space="preserve">  </v>
      </c>
    </row>
    <row r="2473" spans="1:1" x14ac:dyDescent="0.2">
      <c r="A2473" s="2" t="str">
        <f t="shared" si="9"/>
        <v xml:space="preserve">  </v>
      </c>
    </row>
    <row r="2474" spans="1:1" x14ac:dyDescent="0.2">
      <c r="A2474" s="2" t="str">
        <f t="shared" si="9"/>
        <v xml:space="preserve">  </v>
      </c>
    </row>
    <row r="2475" spans="1:1" x14ac:dyDescent="0.2">
      <c r="A2475" s="2" t="str">
        <f t="shared" si="9"/>
        <v xml:space="preserve">  </v>
      </c>
    </row>
    <row r="2476" spans="1:1" x14ac:dyDescent="0.2">
      <c r="A2476" s="2" t="str">
        <f t="shared" si="9"/>
        <v xml:space="preserve">  </v>
      </c>
    </row>
    <row r="2477" spans="1:1" x14ac:dyDescent="0.2">
      <c r="A2477" s="2" t="str">
        <f t="shared" si="9"/>
        <v xml:space="preserve">  </v>
      </c>
    </row>
    <row r="2478" spans="1:1" x14ac:dyDescent="0.2">
      <c r="A2478" s="2" t="str">
        <f t="shared" si="9"/>
        <v xml:space="preserve">  </v>
      </c>
    </row>
    <row r="2479" spans="1:1" x14ac:dyDescent="0.2">
      <c r="A2479" s="2" t="str">
        <f t="shared" si="9"/>
        <v xml:space="preserve">  </v>
      </c>
    </row>
    <row r="2480" spans="1:1" x14ac:dyDescent="0.2">
      <c r="A2480" s="2" t="str">
        <f t="shared" si="9"/>
        <v xml:space="preserve">  </v>
      </c>
    </row>
    <row r="2481" spans="1:1" x14ac:dyDescent="0.2">
      <c r="A2481" s="2" t="str">
        <f t="shared" si="9"/>
        <v xml:space="preserve">  </v>
      </c>
    </row>
    <row r="2482" spans="1:1" x14ac:dyDescent="0.2">
      <c r="A2482" s="2" t="str">
        <f t="shared" si="9"/>
        <v xml:space="preserve">  </v>
      </c>
    </row>
    <row r="2483" spans="1:1" x14ac:dyDescent="0.2">
      <c r="A2483" s="2" t="str">
        <f t="shared" si="9"/>
        <v xml:space="preserve">  </v>
      </c>
    </row>
    <row r="2484" spans="1:1" x14ac:dyDescent="0.2">
      <c r="A2484" s="2" t="str">
        <f t="shared" si="9"/>
        <v xml:space="preserve">  </v>
      </c>
    </row>
    <row r="2485" spans="1:1" x14ac:dyDescent="0.2">
      <c r="A2485" s="2" t="str">
        <f t="shared" si="9"/>
        <v xml:space="preserve">  </v>
      </c>
    </row>
    <row r="2486" spans="1:1" x14ac:dyDescent="0.2">
      <c r="A2486" s="2" t="str">
        <f t="shared" si="9"/>
        <v xml:space="preserve">  </v>
      </c>
    </row>
    <row r="2487" spans="1:1" x14ac:dyDescent="0.2">
      <c r="A2487" s="2" t="str">
        <f t="shared" si="9"/>
        <v xml:space="preserve">  </v>
      </c>
    </row>
    <row r="2488" spans="1:1" x14ac:dyDescent="0.2">
      <c r="A2488" s="2" t="str">
        <f t="shared" si="9"/>
        <v xml:space="preserve">  </v>
      </c>
    </row>
    <row r="2489" spans="1:1" x14ac:dyDescent="0.2">
      <c r="A2489" s="2" t="str">
        <f t="shared" si="9"/>
        <v xml:space="preserve">  </v>
      </c>
    </row>
    <row r="2490" spans="1:1" x14ac:dyDescent="0.2">
      <c r="A2490" s="2" t="str">
        <f t="shared" si="9"/>
        <v xml:space="preserve">  </v>
      </c>
    </row>
    <row r="2491" spans="1:1" x14ac:dyDescent="0.2">
      <c r="A2491" s="2" t="str">
        <f t="shared" si="9"/>
        <v xml:space="preserve">  </v>
      </c>
    </row>
    <row r="2492" spans="1:1" x14ac:dyDescent="0.2">
      <c r="A2492" s="2" t="str">
        <f t="shared" si="9"/>
        <v xml:space="preserve">  </v>
      </c>
    </row>
    <row r="2493" spans="1:1" x14ac:dyDescent="0.2">
      <c r="A2493" s="2" t="str">
        <f t="shared" si="9"/>
        <v xml:space="preserve">  </v>
      </c>
    </row>
    <row r="2494" spans="1:1" x14ac:dyDescent="0.2">
      <c r="A2494" s="2" t="str">
        <f t="shared" si="9"/>
        <v xml:space="preserve">  </v>
      </c>
    </row>
    <row r="2495" spans="1:1" x14ac:dyDescent="0.2">
      <c r="A2495" s="2" t="str">
        <f t="shared" si="9"/>
        <v xml:space="preserve">  </v>
      </c>
    </row>
    <row r="2496" spans="1:1" x14ac:dyDescent="0.2">
      <c r="A2496" s="2" t="str">
        <f t="shared" si="9"/>
        <v xml:space="preserve">  </v>
      </c>
    </row>
    <row r="2497" spans="1:1" x14ac:dyDescent="0.2">
      <c r="A2497" s="2" t="str">
        <f t="shared" si="9"/>
        <v xml:space="preserve">  </v>
      </c>
    </row>
    <row r="2498" spans="1:1" x14ac:dyDescent="0.2">
      <c r="A2498" s="2" t="str">
        <f t="shared" si="9"/>
        <v xml:space="preserve">  </v>
      </c>
    </row>
    <row r="2499" spans="1:1" x14ac:dyDescent="0.2">
      <c r="A2499" s="2" t="str">
        <f t="shared" si="9"/>
        <v xml:space="preserve">  </v>
      </c>
    </row>
    <row r="2500" spans="1:1" x14ac:dyDescent="0.2">
      <c r="A2500" s="2" t="str">
        <f t="shared" si="9"/>
        <v xml:space="preserve">  </v>
      </c>
    </row>
    <row r="2501" spans="1:1" x14ac:dyDescent="0.2">
      <c r="A2501" s="2" t="str">
        <f t="shared" si="9"/>
        <v xml:space="preserve">  </v>
      </c>
    </row>
    <row r="2502" spans="1:1" x14ac:dyDescent="0.2">
      <c r="A2502" s="2" t="str">
        <f t="shared" si="9"/>
        <v xml:space="preserve">  </v>
      </c>
    </row>
    <row r="2503" spans="1:1" x14ac:dyDescent="0.2">
      <c r="A2503" s="2" t="str">
        <f t="shared" si="9"/>
        <v xml:space="preserve">  </v>
      </c>
    </row>
    <row r="2504" spans="1:1" x14ac:dyDescent="0.2">
      <c r="A2504" s="2" t="str">
        <f t="shared" si="9"/>
        <v xml:space="preserve">  </v>
      </c>
    </row>
    <row r="2505" spans="1:1" x14ac:dyDescent="0.2">
      <c r="A2505" s="2" t="str">
        <f t="shared" si="9"/>
        <v xml:space="preserve">  </v>
      </c>
    </row>
    <row r="2506" spans="1:1" x14ac:dyDescent="0.2">
      <c r="A2506" s="2" t="str">
        <f t="shared" si="9"/>
        <v xml:space="preserve">  </v>
      </c>
    </row>
    <row r="2507" spans="1:1" x14ac:dyDescent="0.2">
      <c r="A2507" s="2" t="str">
        <f t="shared" si="9"/>
        <v xml:space="preserve">  </v>
      </c>
    </row>
    <row r="2508" spans="1:1" x14ac:dyDescent="0.2">
      <c r="A2508" s="2" t="str">
        <f t="shared" si="9"/>
        <v xml:space="preserve">  </v>
      </c>
    </row>
    <row r="2509" spans="1:1" x14ac:dyDescent="0.2">
      <c r="A2509" s="2" t="str">
        <f t="shared" si="9"/>
        <v xml:space="preserve">  </v>
      </c>
    </row>
    <row r="2510" spans="1:1" x14ac:dyDescent="0.2">
      <c r="A2510" s="2" t="str">
        <f t="shared" si="9"/>
        <v xml:space="preserve">  </v>
      </c>
    </row>
    <row r="2511" spans="1:1" x14ac:dyDescent="0.2">
      <c r="A2511" s="2" t="str">
        <f t="shared" si="9"/>
        <v xml:space="preserve">  </v>
      </c>
    </row>
    <row r="2512" spans="1:1" x14ac:dyDescent="0.2">
      <c r="A2512" s="2" t="str">
        <f t="shared" si="9"/>
        <v xml:space="preserve">  </v>
      </c>
    </row>
    <row r="2513" spans="1:1" x14ac:dyDescent="0.2">
      <c r="A2513" s="2" t="str">
        <f t="shared" si="9"/>
        <v xml:space="preserve">  </v>
      </c>
    </row>
    <row r="2514" spans="1:1" x14ac:dyDescent="0.2">
      <c r="A2514" s="2" t="str">
        <f t="shared" si="9"/>
        <v xml:space="preserve">  </v>
      </c>
    </row>
    <row r="2515" spans="1:1" x14ac:dyDescent="0.2">
      <c r="A2515" s="2" t="str">
        <f t="shared" si="9"/>
        <v xml:space="preserve">  </v>
      </c>
    </row>
    <row r="2516" spans="1:1" x14ac:dyDescent="0.2">
      <c r="A2516" s="2" t="str">
        <f t="shared" si="9"/>
        <v xml:space="preserve">  </v>
      </c>
    </row>
    <row r="2517" spans="1:1" x14ac:dyDescent="0.2">
      <c r="A2517" s="2" t="str">
        <f t="shared" si="9"/>
        <v xml:space="preserve">  </v>
      </c>
    </row>
    <row r="2518" spans="1:1" x14ac:dyDescent="0.2">
      <c r="A2518" s="2" t="str">
        <f t="shared" si="9"/>
        <v xml:space="preserve">  </v>
      </c>
    </row>
    <row r="2519" spans="1:1" x14ac:dyDescent="0.2">
      <c r="A2519" s="2" t="str">
        <f t="shared" si="9"/>
        <v xml:space="preserve">  </v>
      </c>
    </row>
    <row r="2520" spans="1:1" x14ac:dyDescent="0.2">
      <c r="A2520" s="2" t="str">
        <f t="shared" si="9"/>
        <v xml:space="preserve">  </v>
      </c>
    </row>
    <row r="2521" spans="1:1" x14ac:dyDescent="0.2">
      <c r="A2521" s="2" t="str">
        <f t="shared" si="9"/>
        <v xml:space="preserve">  </v>
      </c>
    </row>
    <row r="2522" spans="1:1" x14ac:dyDescent="0.2">
      <c r="A2522" s="2" t="str">
        <f t="shared" si="9"/>
        <v xml:space="preserve">  </v>
      </c>
    </row>
    <row r="2523" spans="1:1" x14ac:dyDescent="0.2">
      <c r="A2523" s="2" t="str">
        <f t="shared" si="9"/>
        <v xml:space="preserve">  </v>
      </c>
    </row>
    <row r="2524" spans="1:1" x14ac:dyDescent="0.2">
      <c r="A2524" s="2" t="str">
        <f t="shared" si="9"/>
        <v xml:space="preserve">  </v>
      </c>
    </row>
    <row r="2525" spans="1:1" x14ac:dyDescent="0.2">
      <c r="A2525" s="2" t="str">
        <f t="shared" si="9"/>
        <v xml:space="preserve">  </v>
      </c>
    </row>
    <row r="2526" spans="1:1" x14ac:dyDescent="0.2">
      <c r="A2526" s="2" t="str">
        <f t="shared" si="9"/>
        <v xml:space="preserve">  </v>
      </c>
    </row>
    <row r="2527" spans="1:1" x14ac:dyDescent="0.2">
      <c r="A2527" s="2" t="str">
        <f t="shared" si="9"/>
        <v xml:space="preserve">  </v>
      </c>
    </row>
    <row r="2528" spans="1:1" x14ac:dyDescent="0.2">
      <c r="A2528" s="2" t="str">
        <f t="shared" si="9"/>
        <v xml:space="preserve">  </v>
      </c>
    </row>
    <row r="2529" spans="1:1" x14ac:dyDescent="0.2">
      <c r="A2529" s="2" t="str">
        <f t="shared" si="9"/>
        <v xml:space="preserve">  </v>
      </c>
    </row>
    <row r="2530" spans="1:1" x14ac:dyDescent="0.2">
      <c r="A2530" s="2" t="str">
        <f t="shared" si="9"/>
        <v xml:space="preserve">  </v>
      </c>
    </row>
    <row r="2531" spans="1:1" x14ac:dyDescent="0.2">
      <c r="A2531" s="2" t="str">
        <f t="shared" si="9"/>
        <v xml:space="preserve">  </v>
      </c>
    </row>
    <row r="2532" spans="1:1" x14ac:dyDescent="0.2">
      <c r="A2532" s="2" t="str">
        <f t="shared" si="9"/>
        <v xml:space="preserve">  </v>
      </c>
    </row>
    <row r="2533" spans="1:1" x14ac:dyDescent="0.2">
      <c r="A2533" s="2" t="str">
        <f t="shared" si="9"/>
        <v xml:space="preserve">  </v>
      </c>
    </row>
    <row r="2534" spans="1:1" x14ac:dyDescent="0.2">
      <c r="A2534" s="2" t="str">
        <f t="shared" si="9"/>
        <v xml:space="preserve">  </v>
      </c>
    </row>
    <row r="2535" spans="1:1" x14ac:dyDescent="0.2">
      <c r="A2535" s="2" t="str">
        <f t="shared" si="9"/>
        <v xml:space="preserve">  </v>
      </c>
    </row>
    <row r="2536" spans="1:1" x14ac:dyDescent="0.2">
      <c r="A2536" s="2" t="str">
        <f t="shared" si="9"/>
        <v xml:space="preserve">  </v>
      </c>
    </row>
    <row r="2537" spans="1:1" x14ac:dyDescent="0.2">
      <c r="A2537" s="2" t="str">
        <f t="shared" si="9"/>
        <v xml:space="preserve">  </v>
      </c>
    </row>
    <row r="2538" spans="1:1" x14ac:dyDescent="0.2">
      <c r="A2538" s="2" t="str">
        <f t="shared" si="9"/>
        <v xml:space="preserve">  </v>
      </c>
    </row>
    <row r="2539" spans="1:1" x14ac:dyDescent="0.2">
      <c r="A2539" s="2" t="str">
        <f t="shared" si="9"/>
        <v xml:space="preserve">  </v>
      </c>
    </row>
    <row r="2540" spans="1:1" x14ac:dyDescent="0.2">
      <c r="A2540" s="2" t="str">
        <f t="shared" si="9"/>
        <v xml:space="preserve">  </v>
      </c>
    </row>
    <row r="2541" spans="1:1" x14ac:dyDescent="0.2">
      <c r="A2541" s="2" t="str">
        <f t="shared" si="9"/>
        <v xml:space="preserve">  </v>
      </c>
    </row>
    <row r="2542" spans="1:1" x14ac:dyDescent="0.2">
      <c r="A2542" s="2" t="str">
        <f t="shared" si="9"/>
        <v xml:space="preserve">  </v>
      </c>
    </row>
    <row r="2543" spans="1:1" x14ac:dyDescent="0.2">
      <c r="A2543" s="2" t="str">
        <f t="shared" si="9"/>
        <v xml:space="preserve">  </v>
      </c>
    </row>
    <row r="2544" spans="1:1" x14ac:dyDescent="0.2">
      <c r="A2544" s="2" t="str">
        <f t="shared" si="9"/>
        <v xml:space="preserve">  </v>
      </c>
    </row>
    <row r="2545" spans="1:1" x14ac:dyDescent="0.2">
      <c r="A2545" s="2" t="str">
        <f t="shared" si="9"/>
        <v xml:space="preserve">  </v>
      </c>
    </row>
    <row r="2546" spans="1:1" x14ac:dyDescent="0.2">
      <c r="A2546" s="2" t="str">
        <f t="shared" si="9"/>
        <v xml:space="preserve">  </v>
      </c>
    </row>
    <row r="2547" spans="1:1" x14ac:dyDescent="0.2">
      <c r="A2547" s="2" t="str">
        <f t="shared" si="9"/>
        <v xml:space="preserve">  </v>
      </c>
    </row>
    <row r="2548" spans="1:1" x14ac:dyDescent="0.2">
      <c r="A2548" s="2" t="str">
        <f t="shared" si="9"/>
        <v xml:space="preserve">  </v>
      </c>
    </row>
    <row r="2549" spans="1:1" x14ac:dyDescent="0.2">
      <c r="A2549" s="2" t="str">
        <f t="shared" si="9"/>
        <v xml:space="preserve">  </v>
      </c>
    </row>
    <row r="2550" spans="1:1" x14ac:dyDescent="0.2">
      <c r="A2550" s="2" t="str">
        <f t="shared" si="9"/>
        <v xml:space="preserve">  </v>
      </c>
    </row>
    <row r="2551" spans="1:1" x14ac:dyDescent="0.2">
      <c r="A2551" s="2" t="str">
        <f t="shared" si="9"/>
        <v xml:space="preserve">  </v>
      </c>
    </row>
    <row r="2552" spans="1:1" x14ac:dyDescent="0.2">
      <c r="A2552" s="2" t="str">
        <f t="shared" si="9"/>
        <v xml:space="preserve">  </v>
      </c>
    </row>
    <row r="2553" spans="1:1" x14ac:dyDescent="0.2">
      <c r="A2553" s="2" t="str">
        <f t="shared" ref="A2553:A2807" si="10">B2553 &amp; " " &amp; C2553 &amp; " " &amp; D2553</f>
        <v xml:space="preserve">  </v>
      </c>
    </row>
    <row r="2554" spans="1:1" x14ac:dyDescent="0.2">
      <c r="A2554" s="2" t="str">
        <f t="shared" si="10"/>
        <v xml:space="preserve">  </v>
      </c>
    </row>
    <row r="2555" spans="1:1" x14ac:dyDescent="0.2">
      <c r="A2555" s="2" t="str">
        <f t="shared" si="10"/>
        <v xml:space="preserve">  </v>
      </c>
    </row>
    <row r="2556" spans="1:1" x14ac:dyDescent="0.2">
      <c r="A2556" s="2" t="str">
        <f t="shared" si="10"/>
        <v xml:space="preserve">  </v>
      </c>
    </row>
    <row r="2557" spans="1:1" x14ac:dyDescent="0.2">
      <c r="A2557" s="2" t="str">
        <f t="shared" si="10"/>
        <v xml:space="preserve">  </v>
      </c>
    </row>
    <row r="2558" spans="1:1" x14ac:dyDescent="0.2">
      <c r="A2558" s="2" t="str">
        <f t="shared" si="10"/>
        <v xml:space="preserve">  </v>
      </c>
    </row>
    <row r="2559" spans="1:1" x14ac:dyDescent="0.2">
      <c r="A2559" s="2" t="str">
        <f t="shared" si="10"/>
        <v xml:space="preserve">  </v>
      </c>
    </row>
    <row r="2560" spans="1:1" x14ac:dyDescent="0.2">
      <c r="A2560" s="2" t="str">
        <f t="shared" si="10"/>
        <v xml:space="preserve">  </v>
      </c>
    </row>
    <row r="2561" spans="1:1" x14ac:dyDescent="0.2">
      <c r="A2561" s="2" t="str">
        <f t="shared" si="10"/>
        <v xml:space="preserve">  </v>
      </c>
    </row>
    <row r="2562" spans="1:1" x14ac:dyDescent="0.2">
      <c r="A2562" s="2" t="str">
        <f t="shared" si="10"/>
        <v xml:space="preserve">  </v>
      </c>
    </row>
    <row r="2563" spans="1:1" x14ac:dyDescent="0.2">
      <c r="A2563" s="2" t="str">
        <f t="shared" si="10"/>
        <v xml:space="preserve">  </v>
      </c>
    </row>
    <row r="2564" spans="1:1" x14ac:dyDescent="0.2">
      <c r="A2564" s="2" t="str">
        <f t="shared" si="10"/>
        <v xml:space="preserve">  </v>
      </c>
    </row>
    <row r="2565" spans="1:1" x14ac:dyDescent="0.2">
      <c r="A2565" s="2" t="str">
        <f t="shared" si="10"/>
        <v xml:space="preserve">  </v>
      </c>
    </row>
    <row r="2566" spans="1:1" x14ac:dyDescent="0.2">
      <c r="A2566" s="2" t="str">
        <f t="shared" si="10"/>
        <v xml:space="preserve">  </v>
      </c>
    </row>
    <row r="2567" spans="1:1" x14ac:dyDescent="0.2">
      <c r="A2567" s="2" t="str">
        <f t="shared" si="10"/>
        <v xml:space="preserve">  </v>
      </c>
    </row>
    <row r="2568" spans="1:1" x14ac:dyDescent="0.2">
      <c r="A2568" s="2" t="str">
        <f t="shared" si="10"/>
        <v xml:space="preserve">  </v>
      </c>
    </row>
    <row r="2569" spans="1:1" x14ac:dyDescent="0.2">
      <c r="A2569" s="2" t="str">
        <f t="shared" si="10"/>
        <v xml:space="preserve">  </v>
      </c>
    </row>
    <row r="2570" spans="1:1" x14ac:dyDescent="0.2">
      <c r="A2570" s="2" t="str">
        <f t="shared" si="10"/>
        <v xml:space="preserve">  </v>
      </c>
    </row>
    <row r="2571" spans="1:1" x14ac:dyDescent="0.2">
      <c r="A2571" s="2" t="str">
        <f t="shared" si="10"/>
        <v xml:space="preserve">  </v>
      </c>
    </row>
    <row r="2572" spans="1:1" x14ac:dyDescent="0.2">
      <c r="A2572" s="2" t="str">
        <f t="shared" si="10"/>
        <v xml:space="preserve">  </v>
      </c>
    </row>
    <row r="2573" spans="1:1" x14ac:dyDescent="0.2">
      <c r="A2573" s="2" t="str">
        <f t="shared" si="10"/>
        <v xml:space="preserve">  </v>
      </c>
    </row>
    <row r="2574" spans="1:1" x14ac:dyDescent="0.2">
      <c r="A2574" s="2" t="str">
        <f t="shared" si="10"/>
        <v xml:space="preserve">  </v>
      </c>
    </row>
    <row r="2575" spans="1:1" x14ac:dyDescent="0.2">
      <c r="A2575" s="2" t="str">
        <f t="shared" si="10"/>
        <v xml:space="preserve">  </v>
      </c>
    </row>
    <row r="2576" spans="1:1" x14ac:dyDescent="0.2">
      <c r="A2576" s="2" t="str">
        <f t="shared" si="10"/>
        <v xml:space="preserve">  </v>
      </c>
    </row>
    <row r="2577" spans="1:1" x14ac:dyDescent="0.2">
      <c r="A2577" s="2" t="str">
        <f t="shared" si="10"/>
        <v xml:space="preserve">  </v>
      </c>
    </row>
    <row r="2578" spans="1:1" x14ac:dyDescent="0.2">
      <c r="A2578" s="2" t="str">
        <f t="shared" si="10"/>
        <v xml:space="preserve">  </v>
      </c>
    </row>
    <row r="2579" spans="1:1" x14ac:dyDescent="0.2">
      <c r="A2579" s="2" t="str">
        <f t="shared" si="10"/>
        <v xml:space="preserve">  </v>
      </c>
    </row>
    <row r="2580" spans="1:1" x14ac:dyDescent="0.2">
      <c r="A2580" s="2" t="str">
        <f t="shared" si="10"/>
        <v xml:space="preserve">  </v>
      </c>
    </row>
    <row r="2581" spans="1:1" x14ac:dyDescent="0.2">
      <c r="A2581" s="2" t="str">
        <f t="shared" si="10"/>
        <v xml:space="preserve">  </v>
      </c>
    </row>
    <row r="2582" spans="1:1" x14ac:dyDescent="0.2">
      <c r="A2582" s="2" t="str">
        <f t="shared" si="10"/>
        <v xml:space="preserve">  </v>
      </c>
    </row>
    <row r="2583" spans="1:1" x14ac:dyDescent="0.2">
      <c r="A2583" s="2" t="str">
        <f t="shared" si="10"/>
        <v xml:space="preserve">  </v>
      </c>
    </row>
    <row r="2584" spans="1:1" x14ac:dyDescent="0.2">
      <c r="A2584" s="2" t="str">
        <f t="shared" si="10"/>
        <v xml:space="preserve">  </v>
      </c>
    </row>
    <row r="2585" spans="1:1" x14ac:dyDescent="0.2">
      <c r="A2585" s="2" t="str">
        <f t="shared" si="10"/>
        <v xml:space="preserve">  </v>
      </c>
    </row>
    <row r="2586" spans="1:1" x14ac:dyDescent="0.2">
      <c r="A2586" s="2" t="str">
        <f t="shared" si="10"/>
        <v xml:space="preserve">  </v>
      </c>
    </row>
    <row r="2587" spans="1:1" x14ac:dyDescent="0.2">
      <c r="A2587" s="2" t="str">
        <f t="shared" si="10"/>
        <v xml:space="preserve">  </v>
      </c>
    </row>
    <row r="2588" spans="1:1" x14ac:dyDescent="0.2">
      <c r="A2588" s="2" t="str">
        <f t="shared" si="10"/>
        <v xml:space="preserve">  </v>
      </c>
    </row>
    <row r="2589" spans="1:1" x14ac:dyDescent="0.2">
      <c r="A2589" s="2" t="str">
        <f t="shared" si="10"/>
        <v xml:space="preserve">  </v>
      </c>
    </row>
    <row r="2590" spans="1:1" x14ac:dyDescent="0.2">
      <c r="A2590" s="2" t="str">
        <f t="shared" si="10"/>
        <v xml:space="preserve">  </v>
      </c>
    </row>
    <row r="2591" spans="1:1" x14ac:dyDescent="0.2">
      <c r="A2591" s="2" t="str">
        <f t="shared" si="10"/>
        <v xml:space="preserve">  </v>
      </c>
    </row>
    <row r="2592" spans="1:1" x14ac:dyDescent="0.2">
      <c r="A2592" s="2" t="str">
        <f t="shared" si="10"/>
        <v xml:space="preserve">  </v>
      </c>
    </row>
    <row r="2593" spans="1:1" x14ac:dyDescent="0.2">
      <c r="A2593" s="2" t="str">
        <f t="shared" si="10"/>
        <v xml:space="preserve">  </v>
      </c>
    </row>
    <row r="2594" spans="1:1" x14ac:dyDescent="0.2">
      <c r="A2594" s="2" t="str">
        <f t="shared" si="10"/>
        <v xml:space="preserve">  </v>
      </c>
    </row>
    <row r="2595" spans="1:1" x14ac:dyDescent="0.2">
      <c r="A2595" s="2" t="str">
        <f t="shared" si="10"/>
        <v xml:space="preserve">  </v>
      </c>
    </row>
    <row r="2596" spans="1:1" x14ac:dyDescent="0.2">
      <c r="A2596" s="2" t="str">
        <f t="shared" si="10"/>
        <v xml:space="preserve">  </v>
      </c>
    </row>
    <row r="2597" spans="1:1" x14ac:dyDescent="0.2">
      <c r="A2597" s="2" t="str">
        <f t="shared" si="10"/>
        <v xml:space="preserve">  </v>
      </c>
    </row>
    <row r="2598" spans="1:1" x14ac:dyDescent="0.2">
      <c r="A2598" s="2" t="str">
        <f t="shared" si="10"/>
        <v xml:space="preserve">  </v>
      </c>
    </row>
    <row r="2599" spans="1:1" x14ac:dyDescent="0.2">
      <c r="A2599" s="2" t="str">
        <f t="shared" si="10"/>
        <v xml:space="preserve">  </v>
      </c>
    </row>
    <row r="2600" spans="1:1" x14ac:dyDescent="0.2">
      <c r="A2600" s="2" t="str">
        <f t="shared" si="10"/>
        <v xml:space="preserve">  </v>
      </c>
    </row>
    <row r="2601" spans="1:1" x14ac:dyDescent="0.2">
      <c r="A2601" s="2" t="str">
        <f t="shared" si="10"/>
        <v xml:space="preserve">  </v>
      </c>
    </row>
    <row r="2602" spans="1:1" x14ac:dyDescent="0.2">
      <c r="A2602" s="2" t="str">
        <f t="shared" si="10"/>
        <v xml:space="preserve">  </v>
      </c>
    </row>
    <row r="2603" spans="1:1" x14ac:dyDescent="0.2">
      <c r="A2603" s="2" t="str">
        <f t="shared" si="10"/>
        <v xml:space="preserve">  </v>
      </c>
    </row>
    <row r="2604" spans="1:1" x14ac:dyDescent="0.2">
      <c r="A2604" s="2" t="str">
        <f t="shared" si="10"/>
        <v xml:space="preserve">  </v>
      </c>
    </row>
    <row r="2605" spans="1:1" x14ac:dyDescent="0.2">
      <c r="A2605" s="2" t="str">
        <f t="shared" si="10"/>
        <v xml:space="preserve">  </v>
      </c>
    </row>
    <row r="2606" spans="1:1" x14ac:dyDescent="0.2">
      <c r="A2606" s="2" t="str">
        <f t="shared" si="10"/>
        <v xml:space="preserve">  </v>
      </c>
    </row>
    <row r="2607" spans="1:1" x14ac:dyDescent="0.2">
      <c r="A2607" s="2" t="str">
        <f t="shared" si="10"/>
        <v xml:space="preserve">  </v>
      </c>
    </row>
    <row r="2608" spans="1:1" x14ac:dyDescent="0.2">
      <c r="A2608" s="2" t="str">
        <f t="shared" si="10"/>
        <v xml:space="preserve">  </v>
      </c>
    </row>
    <row r="2609" spans="1:1" x14ac:dyDescent="0.2">
      <c r="A2609" s="2" t="str">
        <f t="shared" si="10"/>
        <v xml:space="preserve">  </v>
      </c>
    </row>
    <row r="2610" spans="1:1" x14ac:dyDescent="0.2">
      <c r="A2610" s="2" t="str">
        <f t="shared" si="10"/>
        <v xml:space="preserve">  </v>
      </c>
    </row>
    <row r="2611" spans="1:1" x14ac:dyDescent="0.2">
      <c r="A2611" s="2" t="str">
        <f t="shared" si="10"/>
        <v xml:space="preserve">  </v>
      </c>
    </row>
    <row r="2612" spans="1:1" x14ac:dyDescent="0.2">
      <c r="A2612" s="2" t="str">
        <f t="shared" si="10"/>
        <v xml:space="preserve">  </v>
      </c>
    </row>
    <row r="2613" spans="1:1" x14ac:dyDescent="0.2">
      <c r="A2613" s="2" t="str">
        <f t="shared" si="10"/>
        <v xml:space="preserve">  </v>
      </c>
    </row>
    <row r="2614" spans="1:1" x14ac:dyDescent="0.2">
      <c r="A2614" s="2" t="str">
        <f t="shared" si="10"/>
        <v xml:space="preserve">  </v>
      </c>
    </row>
    <row r="2615" spans="1:1" x14ac:dyDescent="0.2">
      <c r="A2615" s="2" t="str">
        <f t="shared" si="10"/>
        <v xml:space="preserve">  </v>
      </c>
    </row>
    <row r="2616" spans="1:1" x14ac:dyDescent="0.2">
      <c r="A2616" s="2" t="str">
        <f t="shared" si="10"/>
        <v xml:space="preserve">  </v>
      </c>
    </row>
    <row r="2617" spans="1:1" x14ac:dyDescent="0.2">
      <c r="A2617" s="2" t="str">
        <f t="shared" si="10"/>
        <v xml:space="preserve">  </v>
      </c>
    </row>
    <row r="2618" spans="1:1" x14ac:dyDescent="0.2">
      <c r="A2618" s="2" t="str">
        <f t="shared" si="10"/>
        <v xml:space="preserve">  </v>
      </c>
    </row>
    <row r="2619" spans="1:1" x14ac:dyDescent="0.2">
      <c r="A2619" s="2" t="str">
        <f t="shared" si="10"/>
        <v xml:space="preserve">  </v>
      </c>
    </row>
    <row r="2620" spans="1:1" x14ac:dyDescent="0.2">
      <c r="A2620" s="2" t="str">
        <f t="shared" si="10"/>
        <v xml:space="preserve">  </v>
      </c>
    </row>
    <row r="2621" spans="1:1" x14ac:dyDescent="0.2">
      <c r="A2621" s="2" t="str">
        <f t="shared" si="10"/>
        <v xml:space="preserve">  </v>
      </c>
    </row>
    <row r="2622" spans="1:1" x14ac:dyDescent="0.2">
      <c r="A2622" s="2" t="str">
        <f t="shared" si="10"/>
        <v xml:space="preserve">  </v>
      </c>
    </row>
    <row r="2623" spans="1:1" x14ac:dyDescent="0.2">
      <c r="A2623" s="2" t="str">
        <f t="shared" si="10"/>
        <v xml:space="preserve">  </v>
      </c>
    </row>
    <row r="2624" spans="1:1" x14ac:dyDescent="0.2">
      <c r="A2624" s="2" t="str">
        <f t="shared" si="10"/>
        <v xml:space="preserve">  </v>
      </c>
    </row>
    <row r="2625" spans="1:1" x14ac:dyDescent="0.2">
      <c r="A2625" s="2" t="str">
        <f t="shared" si="10"/>
        <v xml:space="preserve">  </v>
      </c>
    </row>
    <row r="2626" spans="1:1" x14ac:dyDescent="0.2">
      <c r="A2626" s="2" t="str">
        <f t="shared" si="10"/>
        <v xml:space="preserve">  </v>
      </c>
    </row>
    <row r="2627" spans="1:1" x14ac:dyDescent="0.2">
      <c r="A2627" s="2" t="str">
        <f t="shared" si="10"/>
        <v xml:space="preserve">  </v>
      </c>
    </row>
    <row r="2628" spans="1:1" x14ac:dyDescent="0.2">
      <c r="A2628" s="2" t="str">
        <f t="shared" si="10"/>
        <v xml:space="preserve">  </v>
      </c>
    </row>
    <row r="2629" spans="1:1" x14ac:dyDescent="0.2">
      <c r="A2629" s="2" t="str">
        <f t="shared" si="10"/>
        <v xml:space="preserve">  </v>
      </c>
    </row>
    <row r="2630" spans="1:1" x14ac:dyDescent="0.2">
      <c r="A2630" s="2" t="str">
        <f t="shared" si="10"/>
        <v xml:space="preserve">  </v>
      </c>
    </row>
    <row r="2631" spans="1:1" x14ac:dyDescent="0.2">
      <c r="A2631" s="2" t="str">
        <f t="shared" si="10"/>
        <v xml:space="preserve">  </v>
      </c>
    </row>
    <row r="2632" spans="1:1" x14ac:dyDescent="0.2">
      <c r="A2632" s="2" t="str">
        <f t="shared" si="10"/>
        <v xml:space="preserve">  </v>
      </c>
    </row>
    <row r="2633" spans="1:1" x14ac:dyDescent="0.2">
      <c r="A2633" s="2" t="str">
        <f t="shared" si="10"/>
        <v xml:space="preserve">  </v>
      </c>
    </row>
    <row r="2634" spans="1:1" x14ac:dyDescent="0.2">
      <c r="A2634" s="2" t="str">
        <f t="shared" si="10"/>
        <v xml:space="preserve">  </v>
      </c>
    </row>
    <row r="2635" spans="1:1" x14ac:dyDescent="0.2">
      <c r="A2635" s="2" t="str">
        <f t="shared" si="10"/>
        <v xml:space="preserve">  </v>
      </c>
    </row>
    <row r="2636" spans="1:1" x14ac:dyDescent="0.2">
      <c r="A2636" s="2" t="str">
        <f t="shared" si="10"/>
        <v xml:space="preserve">  </v>
      </c>
    </row>
    <row r="2637" spans="1:1" x14ac:dyDescent="0.2">
      <c r="A2637" s="2" t="str">
        <f t="shared" si="10"/>
        <v xml:space="preserve">  </v>
      </c>
    </row>
    <row r="2638" spans="1:1" x14ac:dyDescent="0.2">
      <c r="A2638" s="2" t="str">
        <f t="shared" si="10"/>
        <v xml:space="preserve">  </v>
      </c>
    </row>
    <row r="2639" spans="1:1" x14ac:dyDescent="0.2">
      <c r="A2639" s="2" t="str">
        <f t="shared" si="10"/>
        <v xml:space="preserve">  </v>
      </c>
    </row>
    <row r="2640" spans="1:1" x14ac:dyDescent="0.2">
      <c r="A2640" s="2" t="str">
        <f t="shared" si="10"/>
        <v xml:space="preserve">  </v>
      </c>
    </row>
    <row r="2641" spans="1:1" x14ac:dyDescent="0.2">
      <c r="A2641" s="2" t="str">
        <f t="shared" si="10"/>
        <v xml:space="preserve">  </v>
      </c>
    </row>
    <row r="2642" spans="1:1" x14ac:dyDescent="0.2">
      <c r="A2642" s="2" t="str">
        <f t="shared" si="10"/>
        <v xml:space="preserve">  </v>
      </c>
    </row>
    <row r="2643" spans="1:1" x14ac:dyDescent="0.2">
      <c r="A2643" s="2" t="str">
        <f t="shared" si="10"/>
        <v xml:space="preserve">  </v>
      </c>
    </row>
    <row r="2644" spans="1:1" x14ac:dyDescent="0.2">
      <c r="A2644" s="2" t="str">
        <f t="shared" si="10"/>
        <v xml:space="preserve">  </v>
      </c>
    </row>
    <row r="2645" spans="1:1" x14ac:dyDescent="0.2">
      <c r="A2645" s="2" t="str">
        <f t="shared" si="10"/>
        <v xml:space="preserve">  </v>
      </c>
    </row>
    <row r="2646" spans="1:1" x14ac:dyDescent="0.2">
      <c r="A2646" s="2" t="str">
        <f t="shared" si="10"/>
        <v xml:space="preserve">  </v>
      </c>
    </row>
    <row r="2647" spans="1:1" x14ac:dyDescent="0.2">
      <c r="A2647" s="2" t="str">
        <f t="shared" si="10"/>
        <v xml:space="preserve">  </v>
      </c>
    </row>
    <row r="2648" spans="1:1" x14ac:dyDescent="0.2">
      <c r="A2648" s="2" t="str">
        <f t="shared" si="10"/>
        <v xml:space="preserve">  </v>
      </c>
    </row>
    <row r="2649" spans="1:1" x14ac:dyDescent="0.2">
      <c r="A2649" s="2" t="str">
        <f t="shared" si="10"/>
        <v xml:space="preserve">  </v>
      </c>
    </row>
    <row r="2650" spans="1:1" x14ac:dyDescent="0.2">
      <c r="A2650" s="2" t="str">
        <f t="shared" si="10"/>
        <v xml:space="preserve">  </v>
      </c>
    </row>
    <row r="2651" spans="1:1" x14ac:dyDescent="0.2">
      <c r="A2651" s="2" t="str">
        <f t="shared" si="10"/>
        <v xml:space="preserve">  </v>
      </c>
    </row>
    <row r="2652" spans="1:1" x14ac:dyDescent="0.2">
      <c r="A2652" s="2" t="str">
        <f t="shared" si="10"/>
        <v xml:space="preserve">  </v>
      </c>
    </row>
    <row r="2653" spans="1:1" x14ac:dyDescent="0.2">
      <c r="A2653" s="2" t="str">
        <f t="shared" si="10"/>
        <v xml:space="preserve">  </v>
      </c>
    </row>
    <row r="2654" spans="1:1" x14ac:dyDescent="0.2">
      <c r="A2654" s="2" t="str">
        <f t="shared" si="10"/>
        <v xml:space="preserve">  </v>
      </c>
    </row>
    <row r="2655" spans="1:1" x14ac:dyDescent="0.2">
      <c r="A2655" s="2" t="str">
        <f t="shared" si="10"/>
        <v xml:space="preserve">  </v>
      </c>
    </row>
    <row r="2656" spans="1:1" x14ac:dyDescent="0.2">
      <c r="A2656" s="2" t="str">
        <f t="shared" si="10"/>
        <v xml:space="preserve">  </v>
      </c>
    </row>
    <row r="2657" spans="1:1" x14ac:dyDescent="0.2">
      <c r="A2657" s="2" t="str">
        <f t="shared" si="10"/>
        <v xml:space="preserve">  </v>
      </c>
    </row>
    <row r="2658" spans="1:1" x14ac:dyDescent="0.2">
      <c r="A2658" s="2" t="str">
        <f t="shared" si="10"/>
        <v xml:space="preserve">  </v>
      </c>
    </row>
    <row r="2659" spans="1:1" x14ac:dyDescent="0.2">
      <c r="A2659" s="2" t="str">
        <f t="shared" si="10"/>
        <v xml:space="preserve">  </v>
      </c>
    </row>
    <row r="2660" spans="1:1" x14ac:dyDescent="0.2">
      <c r="A2660" s="2" t="str">
        <f t="shared" si="10"/>
        <v xml:space="preserve">  </v>
      </c>
    </row>
    <row r="2661" spans="1:1" x14ac:dyDescent="0.2">
      <c r="A2661" s="2" t="str">
        <f t="shared" si="10"/>
        <v xml:space="preserve">  </v>
      </c>
    </row>
    <row r="2662" spans="1:1" x14ac:dyDescent="0.2">
      <c r="A2662" s="2" t="str">
        <f t="shared" si="10"/>
        <v xml:space="preserve">  </v>
      </c>
    </row>
    <row r="2663" spans="1:1" x14ac:dyDescent="0.2">
      <c r="A2663" s="2" t="str">
        <f t="shared" si="10"/>
        <v xml:space="preserve">  </v>
      </c>
    </row>
    <row r="2664" spans="1:1" x14ac:dyDescent="0.2">
      <c r="A2664" s="2" t="str">
        <f t="shared" si="10"/>
        <v xml:space="preserve">  </v>
      </c>
    </row>
    <row r="2665" spans="1:1" x14ac:dyDescent="0.2">
      <c r="A2665" s="2" t="str">
        <f t="shared" si="10"/>
        <v xml:space="preserve">  </v>
      </c>
    </row>
    <row r="2666" spans="1:1" x14ac:dyDescent="0.2">
      <c r="A2666" s="2" t="str">
        <f t="shared" si="10"/>
        <v xml:space="preserve">  </v>
      </c>
    </row>
    <row r="2667" spans="1:1" x14ac:dyDescent="0.2">
      <c r="A2667" s="2" t="str">
        <f t="shared" si="10"/>
        <v xml:space="preserve">  </v>
      </c>
    </row>
    <row r="2668" spans="1:1" x14ac:dyDescent="0.2">
      <c r="A2668" s="2" t="str">
        <f t="shared" si="10"/>
        <v xml:space="preserve">  </v>
      </c>
    </row>
    <row r="2669" spans="1:1" x14ac:dyDescent="0.2">
      <c r="A2669" s="2" t="str">
        <f t="shared" si="10"/>
        <v xml:space="preserve">  </v>
      </c>
    </row>
    <row r="2670" spans="1:1" x14ac:dyDescent="0.2">
      <c r="A2670" s="2" t="str">
        <f t="shared" si="10"/>
        <v xml:space="preserve">  </v>
      </c>
    </row>
    <row r="2671" spans="1:1" x14ac:dyDescent="0.2">
      <c r="A2671" s="2" t="str">
        <f t="shared" si="10"/>
        <v xml:space="preserve">  </v>
      </c>
    </row>
    <row r="2672" spans="1:1" x14ac:dyDescent="0.2">
      <c r="A2672" s="2" t="str">
        <f t="shared" si="10"/>
        <v xml:space="preserve">  </v>
      </c>
    </row>
    <row r="2673" spans="1:1" x14ac:dyDescent="0.2">
      <c r="A2673" s="2" t="str">
        <f t="shared" si="10"/>
        <v xml:space="preserve">  </v>
      </c>
    </row>
    <row r="2674" spans="1:1" x14ac:dyDescent="0.2">
      <c r="A2674" s="2" t="str">
        <f t="shared" si="10"/>
        <v xml:space="preserve">  </v>
      </c>
    </row>
    <row r="2675" spans="1:1" x14ac:dyDescent="0.2">
      <c r="A2675" s="2" t="str">
        <f t="shared" si="10"/>
        <v xml:space="preserve">  </v>
      </c>
    </row>
    <row r="2676" spans="1:1" x14ac:dyDescent="0.2">
      <c r="A2676" s="2" t="str">
        <f t="shared" si="10"/>
        <v xml:space="preserve">  </v>
      </c>
    </row>
    <row r="2677" spans="1:1" x14ac:dyDescent="0.2">
      <c r="A2677" s="2" t="str">
        <f t="shared" si="10"/>
        <v xml:space="preserve">  </v>
      </c>
    </row>
    <row r="2678" spans="1:1" x14ac:dyDescent="0.2">
      <c r="A2678" s="2" t="str">
        <f t="shared" si="10"/>
        <v xml:space="preserve">  </v>
      </c>
    </row>
    <row r="2679" spans="1:1" x14ac:dyDescent="0.2">
      <c r="A2679" s="2" t="str">
        <f t="shared" si="10"/>
        <v xml:space="preserve">  </v>
      </c>
    </row>
    <row r="2680" spans="1:1" x14ac:dyDescent="0.2">
      <c r="A2680" s="2" t="str">
        <f t="shared" si="10"/>
        <v xml:space="preserve">  </v>
      </c>
    </row>
    <row r="2681" spans="1:1" x14ac:dyDescent="0.2">
      <c r="A2681" s="2" t="str">
        <f t="shared" si="10"/>
        <v xml:space="preserve">  </v>
      </c>
    </row>
    <row r="2682" spans="1:1" x14ac:dyDescent="0.2">
      <c r="A2682" s="2" t="str">
        <f t="shared" si="10"/>
        <v xml:space="preserve">  </v>
      </c>
    </row>
    <row r="2683" spans="1:1" x14ac:dyDescent="0.2">
      <c r="A2683" s="2" t="str">
        <f t="shared" si="10"/>
        <v xml:space="preserve">  </v>
      </c>
    </row>
    <row r="2684" spans="1:1" x14ac:dyDescent="0.2">
      <c r="A2684" s="2" t="str">
        <f t="shared" si="10"/>
        <v xml:space="preserve">  </v>
      </c>
    </row>
    <row r="2685" spans="1:1" x14ac:dyDescent="0.2">
      <c r="A2685" s="2" t="str">
        <f t="shared" si="10"/>
        <v xml:space="preserve">  </v>
      </c>
    </row>
    <row r="2686" spans="1:1" x14ac:dyDescent="0.2">
      <c r="A2686" s="2" t="str">
        <f t="shared" si="10"/>
        <v xml:space="preserve">  </v>
      </c>
    </row>
    <row r="2687" spans="1:1" x14ac:dyDescent="0.2">
      <c r="A2687" s="2" t="str">
        <f t="shared" si="10"/>
        <v xml:space="preserve">  </v>
      </c>
    </row>
    <row r="2688" spans="1:1" x14ac:dyDescent="0.2">
      <c r="A2688" s="2" t="str">
        <f t="shared" si="10"/>
        <v xml:space="preserve">  </v>
      </c>
    </row>
    <row r="2689" spans="1:1" x14ac:dyDescent="0.2">
      <c r="A2689" s="2" t="str">
        <f t="shared" si="10"/>
        <v xml:space="preserve">  </v>
      </c>
    </row>
    <row r="2690" spans="1:1" x14ac:dyDescent="0.2">
      <c r="A2690" s="2" t="str">
        <f t="shared" si="10"/>
        <v xml:space="preserve">  </v>
      </c>
    </row>
    <row r="2691" spans="1:1" x14ac:dyDescent="0.2">
      <c r="A2691" s="2" t="str">
        <f t="shared" si="10"/>
        <v xml:space="preserve">  </v>
      </c>
    </row>
    <row r="2692" spans="1:1" x14ac:dyDescent="0.2">
      <c r="A2692" s="2" t="str">
        <f t="shared" si="10"/>
        <v xml:space="preserve">  </v>
      </c>
    </row>
    <row r="2693" spans="1:1" x14ac:dyDescent="0.2">
      <c r="A2693" s="2" t="str">
        <f t="shared" si="10"/>
        <v xml:space="preserve">  </v>
      </c>
    </row>
    <row r="2694" spans="1:1" x14ac:dyDescent="0.2">
      <c r="A2694" s="2" t="str">
        <f t="shared" si="10"/>
        <v xml:space="preserve">  </v>
      </c>
    </row>
    <row r="2695" spans="1:1" x14ac:dyDescent="0.2">
      <c r="A2695" s="2" t="str">
        <f t="shared" si="10"/>
        <v xml:space="preserve">  </v>
      </c>
    </row>
    <row r="2696" spans="1:1" x14ac:dyDescent="0.2">
      <c r="A2696" s="2" t="str">
        <f t="shared" si="10"/>
        <v xml:space="preserve">  </v>
      </c>
    </row>
    <row r="2697" spans="1:1" x14ac:dyDescent="0.2">
      <c r="A2697" s="2" t="str">
        <f t="shared" si="10"/>
        <v xml:space="preserve">  </v>
      </c>
    </row>
    <row r="2698" spans="1:1" x14ac:dyDescent="0.2">
      <c r="A2698" s="2" t="str">
        <f t="shared" si="10"/>
        <v xml:space="preserve">  </v>
      </c>
    </row>
    <row r="2699" spans="1:1" x14ac:dyDescent="0.2">
      <c r="A2699" s="2" t="str">
        <f t="shared" si="10"/>
        <v xml:space="preserve">  </v>
      </c>
    </row>
    <row r="2700" spans="1:1" x14ac:dyDescent="0.2">
      <c r="A2700" s="2" t="str">
        <f t="shared" si="10"/>
        <v xml:space="preserve">  </v>
      </c>
    </row>
    <row r="2701" spans="1:1" x14ac:dyDescent="0.2">
      <c r="A2701" s="2" t="str">
        <f t="shared" si="10"/>
        <v xml:space="preserve">  </v>
      </c>
    </row>
    <row r="2702" spans="1:1" x14ac:dyDescent="0.2">
      <c r="A2702" s="2" t="str">
        <f t="shared" si="10"/>
        <v xml:space="preserve">  </v>
      </c>
    </row>
    <row r="2703" spans="1:1" x14ac:dyDescent="0.2">
      <c r="A2703" s="2" t="str">
        <f t="shared" si="10"/>
        <v xml:space="preserve">  </v>
      </c>
    </row>
    <row r="2704" spans="1:1" x14ac:dyDescent="0.2">
      <c r="A2704" s="2" t="str">
        <f t="shared" si="10"/>
        <v xml:space="preserve">  </v>
      </c>
    </row>
    <row r="2705" spans="1:1" x14ac:dyDescent="0.2">
      <c r="A2705" s="2" t="str">
        <f t="shared" si="10"/>
        <v xml:space="preserve">  </v>
      </c>
    </row>
    <row r="2706" spans="1:1" x14ac:dyDescent="0.2">
      <c r="A2706" s="2" t="str">
        <f t="shared" si="10"/>
        <v xml:space="preserve">  </v>
      </c>
    </row>
    <row r="2707" spans="1:1" x14ac:dyDescent="0.2">
      <c r="A2707" s="2" t="str">
        <f t="shared" si="10"/>
        <v xml:space="preserve">  </v>
      </c>
    </row>
    <row r="2708" spans="1:1" x14ac:dyDescent="0.2">
      <c r="A2708" s="2" t="str">
        <f t="shared" si="10"/>
        <v xml:space="preserve">  </v>
      </c>
    </row>
    <row r="2709" spans="1:1" x14ac:dyDescent="0.2">
      <c r="A2709" s="2" t="str">
        <f t="shared" si="10"/>
        <v xml:space="preserve">  </v>
      </c>
    </row>
    <row r="2710" spans="1:1" x14ac:dyDescent="0.2">
      <c r="A2710" s="2" t="str">
        <f t="shared" si="10"/>
        <v xml:space="preserve">  </v>
      </c>
    </row>
    <row r="2711" spans="1:1" x14ac:dyDescent="0.2">
      <c r="A2711" s="2" t="str">
        <f t="shared" si="10"/>
        <v xml:space="preserve">  </v>
      </c>
    </row>
    <row r="2712" spans="1:1" x14ac:dyDescent="0.2">
      <c r="A2712" s="2" t="str">
        <f t="shared" si="10"/>
        <v xml:space="preserve">  </v>
      </c>
    </row>
    <row r="2713" spans="1:1" x14ac:dyDescent="0.2">
      <c r="A2713" s="2" t="str">
        <f t="shared" si="10"/>
        <v xml:space="preserve">  </v>
      </c>
    </row>
    <row r="2714" spans="1:1" x14ac:dyDescent="0.2">
      <c r="A2714" s="2" t="str">
        <f t="shared" si="10"/>
        <v xml:space="preserve">  </v>
      </c>
    </row>
    <row r="2715" spans="1:1" x14ac:dyDescent="0.2">
      <c r="A2715" s="2" t="str">
        <f t="shared" si="10"/>
        <v xml:space="preserve">  </v>
      </c>
    </row>
    <row r="2716" spans="1:1" x14ac:dyDescent="0.2">
      <c r="A2716" s="2" t="str">
        <f t="shared" si="10"/>
        <v xml:space="preserve">  </v>
      </c>
    </row>
    <row r="2717" spans="1:1" x14ac:dyDescent="0.2">
      <c r="A2717" s="2" t="str">
        <f t="shared" si="10"/>
        <v xml:space="preserve">  </v>
      </c>
    </row>
    <row r="2718" spans="1:1" x14ac:dyDescent="0.2">
      <c r="A2718" s="2" t="str">
        <f t="shared" si="10"/>
        <v xml:space="preserve">  </v>
      </c>
    </row>
    <row r="2719" spans="1:1" x14ac:dyDescent="0.2">
      <c r="A2719" s="2" t="str">
        <f t="shared" si="10"/>
        <v xml:space="preserve">  </v>
      </c>
    </row>
    <row r="2720" spans="1:1" x14ac:dyDescent="0.2">
      <c r="A2720" s="2" t="str">
        <f t="shared" si="10"/>
        <v xml:space="preserve">  </v>
      </c>
    </row>
    <row r="2721" spans="1:1" x14ac:dyDescent="0.2">
      <c r="A2721" s="2" t="str">
        <f t="shared" si="10"/>
        <v xml:space="preserve">  </v>
      </c>
    </row>
    <row r="2722" spans="1:1" x14ac:dyDescent="0.2">
      <c r="A2722" s="2" t="str">
        <f t="shared" si="10"/>
        <v xml:space="preserve">  </v>
      </c>
    </row>
    <row r="2723" spans="1:1" x14ac:dyDescent="0.2">
      <c r="A2723" s="2" t="str">
        <f t="shared" si="10"/>
        <v xml:space="preserve">  </v>
      </c>
    </row>
    <row r="2724" spans="1:1" x14ac:dyDescent="0.2">
      <c r="A2724" s="2" t="str">
        <f t="shared" si="10"/>
        <v xml:space="preserve">  </v>
      </c>
    </row>
    <row r="2725" spans="1:1" x14ac:dyDescent="0.2">
      <c r="A2725" s="2" t="str">
        <f t="shared" si="10"/>
        <v xml:space="preserve">  </v>
      </c>
    </row>
    <row r="2726" spans="1:1" x14ac:dyDescent="0.2">
      <c r="A2726" s="2" t="str">
        <f t="shared" si="10"/>
        <v xml:space="preserve">  </v>
      </c>
    </row>
    <row r="2727" spans="1:1" x14ac:dyDescent="0.2">
      <c r="A2727" s="2" t="str">
        <f t="shared" si="10"/>
        <v xml:space="preserve">  </v>
      </c>
    </row>
    <row r="2728" spans="1:1" x14ac:dyDescent="0.2">
      <c r="A2728" s="2" t="str">
        <f t="shared" si="10"/>
        <v xml:space="preserve">  </v>
      </c>
    </row>
    <row r="2729" spans="1:1" x14ac:dyDescent="0.2">
      <c r="A2729" s="2" t="str">
        <f t="shared" si="10"/>
        <v xml:space="preserve">  </v>
      </c>
    </row>
    <row r="2730" spans="1:1" x14ac:dyDescent="0.2">
      <c r="A2730" s="2" t="str">
        <f t="shared" si="10"/>
        <v xml:space="preserve">  </v>
      </c>
    </row>
    <row r="2731" spans="1:1" x14ac:dyDescent="0.2">
      <c r="A2731" s="2" t="str">
        <f t="shared" si="10"/>
        <v xml:space="preserve">  </v>
      </c>
    </row>
    <row r="2732" spans="1:1" x14ac:dyDescent="0.2">
      <c r="A2732" s="2" t="str">
        <f t="shared" si="10"/>
        <v xml:space="preserve">  </v>
      </c>
    </row>
    <row r="2733" spans="1:1" x14ac:dyDescent="0.2">
      <c r="A2733" s="2" t="str">
        <f t="shared" si="10"/>
        <v xml:space="preserve">  </v>
      </c>
    </row>
    <row r="2734" spans="1:1" x14ac:dyDescent="0.2">
      <c r="A2734" s="2" t="str">
        <f t="shared" si="10"/>
        <v xml:space="preserve">  </v>
      </c>
    </row>
    <row r="2735" spans="1:1" x14ac:dyDescent="0.2">
      <c r="A2735" s="2" t="str">
        <f t="shared" si="10"/>
        <v xml:space="preserve">  </v>
      </c>
    </row>
    <row r="2736" spans="1:1" x14ac:dyDescent="0.2">
      <c r="A2736" s="2" t="str">
        <f t="shared" si="10"/>
        <v xml:space="preserve">  </v>
      </c>
    </row>
    <row r="2737" spans="1:1" x14ac:dyDescent="0.2">
      <c r="A2737" s="2" t="str">
        <f t="shared" si="10"/>
        <v xml:space="preserve">  </v>
      </c>
    </row>
    <row r="2738" spans="1:1" x14ac:dyDescent="0.2">
      <c r="A2738" s="2" t="str">
        <f t="shared" si="10"/>
        <v xml:space="preserve">  </v>
      </c>
    </row>
    <row r="2739" spans="1:1" x14ac:dyDescent="0.2">
      <c r="A2739" s="2" t="str">
        <f t="shared" si="10"/>
        <v xml:space="preserve">  </v>
      </c>
    </row>
    <row r="2740" spans="1:1" x14ac:dyDescent="0.2">
      <c r="A2740" s="2" t="str">
        <f t="shared" si="10"/>
        <v xml:space="preserve">  </v>
      </c>
    </row>
    <row r="2741" spans="1:1" x14ac:dyDescent="0.2">
      <c r="A2741" s="2" t="str">
        <f t="shared" si="10"/>
        <v xml:space="preserve">  </v>
      </c>
    </row>
    <row r="2742" spans="1:1" x14ac:dyDescent="0.2">
      <c r="A2742" s="2" t="str">
        <f t="shared" si="10"/>
        <v xml:space="preserve">  </v>
      </c>
    </row>
    <row r="2743" spans="1:1" x14ac:dyDescent="0.2">
      <c r="A2743" s="2" t="str">
        <f t="shared" si="10"/>
        <v xml:space="preserve">  </v>
      </c>
    </row>
    <row r="2744" spans="1:1" x14ac:dyDescent="0.2">
      <c r="A2744" s="2" t="str">
        <f t="shared" si="10"/>
        <v xml:space="preserve">  </v>
      </c>
    </row>
    <row r="2745" spans="1:1" x14ac:dyDescent="0.2">
      <c r="A2745" s="2" t="str">
        <f t="shared" si="10"/>
        <v xml:space="preserve">  </v>
      </c>
    </row>
    <row r="2746" spans="1:1" x14ac:dyDescent="0.2">
      <c r="A2746" s="2" t="str">
        <f t="shared" si="10"/>
        <v xml:space="preserve">  </v>
      </c>
    </row>
    <row r="2747" spans="1:1" x14ac:dyDescent="0.2">
      <c r="A2747" s="2" t="str">
        <f t="shared" si="10"/>
        <v xml:space="preserve">  </v>
      </c>
    </row>
    <row r="2748" spans="1:1" x14ac:dyDescent="0.2">
      <c r="A2748" s="2" t="str">
        <f t="shared" si="10"/>
        <v xml:space="preserve">  </v>
      </c>
    </row>
    <row r="2749" spans="1:1" x14ac:dyDescent="0.2">
      <c r="A2749" s="2" t="str">
        <f t="shared" si="10"/>
        <v xml:space="preserve">  </v>
      </c>
    </row>
    <row r="2750" spans="1:1" x14ac:dyDescent="0.2">
      <c r="A2750" s="2" t="str">
        <f t="shared" si="10"/>
        <v xml:space="preserve">  </v>
      </c>
    </row>
    <row r="2751" spans="1:1" x14ac:dyDescent="0.2">
      <c r="A2751" s="2" t="str">
        <f t="shared" si="10"/>
        <v xml:space="preserve">  </v>
      </c>
    </row>
    <row r="2752" spans="1:1" x14ac:dyDescent="0.2">
      <c r="A2752" s="2" t="str">
        <f t="shared" si="10"/>
        <v xml:space="preserve">  </v>
      </c>
    </row>
    <row r="2753" spans="1:1" x14ac:dyDescent="0.2">
      <c r="A2753" s="2" t="str">
        <f t="shared" si="10"/>
        <v xml:space="preserve">  </v>
      </c>
    </row>
    <row r="2754" spans="1:1" x14ac:dyDescent="0.2">
      <c r="A2754" s="2" t="str">
        <f t="shared" si="10"/>
        <v xml:space="preserve">  </v>
      </c>
    </row>
    <row r="2755" spans="1:1" x14ac:dyDescent="0.2">
      <c r="A2755" s="2" t="str">
        <f t="shared" si="10"/>
        <v xml:space="preserve">  </v>
      </c>
    </row>
    <row r="2756" spans="1:1" x14ac:dyDescent="0.2">
      <c r="A2756" s="2" t="str">
        <f t="shared" si="10"/>
        <v xml:space="preserve">  </v>
      </c>
    </row>
    <row r="2757" spans="1:1" x14ac:dyDescent="0.2">
      <c r="A2757" s="2" t="str">
        <f t="shared" si="10"/>
        <v xml:space="preserve">  </v>
      </c>
    </row>
    <row r="2758" spans="1:1" x14ac:dyDescent="0.2">
      <c r="A2758" s="2" t="str">
        <f t="shared" si="10"/>
        <v xml:space="preserve">  </v>
      </c>
    </row>
    <row r="2759" spans="1:1" x14ac:dyDescent="0.2">
      <c r="A2759" s="2" t="str">
        <f t="shared" si="10"/>
        <v xml:space="preserve">  </v>
      </c>
    </row>
    <row r="2760" spans="1:1" x14ac:dyDescent="0.2">
      <c r="A2760" s="2" t="str">
        <f t="shared" si="10"/>
        <v xml:space="preserve">  </v>
      </c>
    </row>
    <row r="2761" spans="1:1" x14ac:dyDescent="0.2">
      <c r="A2761" s="2" t="str">
        <f t="shared" si="10"/>
        <v xml:space="preserve">  </v>
      </c>
    </row>
    <row r="2762" spans="1:1" x14ac:dyDescent="0.2">
      <c r="A2762" s="2" t="str">
        <f t="shared" si="10"/>
        <v xml:space="preserve">  </v>
      </c>
    </row>
    <row r="2763" spans="1:1" x14ac:dyDescent="0.2">
      <c r="A2763" s="2" t="str">
        <f t="shared" si="10"/>
        <v xml:space="preserve">  </v>
      </c>
    </row>
    <row r="2764" spans="1:1" x14ac:dyDescent="0.2">
      <c r="A2764" s="2" t="str">
        <f t="shared" si="10"/>
        <v xml:space="preserve">  </v>
      </c>
    </row>
    <row r="2765" spans="1:1" x14ac:dyDescent="0.2">
      <c r="A2765" s="2" t="str">
        <f t="shared" si="10"/>
        <v xml:space="preserve">  </v>
      </c>
    </row>
    <row r="2766" spans="1:1" x14ac:dyDescent="0.2">
      <c r="A2766" s="2" t="str">
        <f t="shared" si="10"/>
        <v xml:space="preserve">  </v>
      </c>
    </row>
    <row r="2767" spans="1:1" x14ac:dyDescent="0.2">
      <c r="A2767" s="2" t="str">
        <f t="shared" si="10"/>
        <v xml:space="preserve">  </v>
      </c>
    </row>
    <row r="2768" spans="1:1" x14ac:dyDescent="0.2">
      <c r="A2768" s="2" t="str">
        <f t="shared" si="10"/>
        <v xml:space="preserve">  </v>
      </c>
    </row>
    <row r="2769" spans="1:1" x14ac:dyDescent="0.2">
      <c r="A2769" s="2" t="str">
        <f t="shared" si="10"/>
        <v xml:space="preserve">  </v>
      </c>
    </row>
    <row r="2770" spans="1:1" x14ac:dyDescent="0.2">
      <c r="A2770" s="2" t="str">
        <f t="shared" si="10"/>
        <v xml:space="preserve">  </v>
      </c>
    </row>
    <row r="2771" spans="1:1" x14ac:dyDescent="0.2">
      <c r="A2771" s="2" t="str">
        <f t="shared" si="10"/>
        <v xml:space="preserve">  </v>
      </c>
    </row>
    <row r="2772" spans="1:1" x14ac:dyDescent="0.2">
      <c r="A2772" s="2" t="str">
        <f t="shared" si="10"/>
        <v xml:space="preserve">  </v>
      </c>
    </row>
    <row r="2773" spans="1:1" x14ac:dyDescent="0.2">
      <c r="A2773" s="2" t="str">
        <f t="shared" si="10"/>
        <v xml:space="preserve">  </v>
      </c>
    </row>
    <row r="2774" spans="1:1" x14ac:dyDescent="0.2">
      <c r="A2774" s="2" t="str">
        <f t="shared" si="10"/>
        <v xml:space="preserve">  </v>
      </c>
    </row>
    <row r="2775" spans="1:1" x14ac:dyDescent="0.2">
      <c r="A2775" s="2" t="str">
        <f t="shared" si="10"/>
        <v xml:space="preserve">  </v>
      </c>
    </row>
    <row r="2776" spans="1:1" x14ac:dyDescent="0.2">
      <c r="A2776" s="2" t="str">
        <f t="shared" si="10"/>
        <v xml:space="preserve">  </v>
      </c>
    </row>
    <row r="2777" spans="1:1" x14ac:dyDescent="0.2">
      <c r="A2777" s="2" t="str">
        <f t="shared" si="10"/>
        <v xml:space="preserve">  </v>
      </c>
    </row>
    <row r="2778" spans="1:1" x14ac:dyDescent="0.2">
      <c r="A2778" s="2" t="str">
        <f t="shared" si="10"/>
        <v xml:space="preserve">  </v>
      </c>
    </row>
    <row r="2779" spans="1:1" x14ac:dyDescent="0.2">
      <c r="A2779" s="2" t="str">
        <f t="shared" si="10"/>
        <v xml:space="preserve">  </v>
      </c>
    </row>
    <row r="2780" spans="1:1" x14ac:dyDescent="0.2">
      <c r="A2780" s="2" t="str">
        <f t="shared" si="10"/>
        <v xml:space="preserve">  </v>
      </c>
    </row>
    <row r="2781" spans="1:1" x14ac:dyDescent="0.2">
      <c r="A2781" s="2" t="str">
        <f t="shared" si="10"/>
        <v xml:space="preserve">  </v>
      </c>
    </row>
    <row r="2782" spans="1:1" x14ac:dyDescent="0.2">
      <c r="A2782" s="2" t="str">
        <f t="shared" si="10"/>
        <v xml:space="preserve">  </v>
      </c>
    </row>
    <row r="2783" spans="1:1" x14ac:dyDescent="0.2">
      <c r="A2783" s="2" t="str">
        <f t="shared" si="10"/>
        <v xml:space="preserve">  </v>
      </c>
    </row>
    <row r="2784" spans="1:1" x14ac:dyDescent="0.2">
      <c r="A2784" s="2" t="str">
        <f t="shared" si="10"/>
        <v xml:space="preserve">  </v>
      </c>
    </row>
    <row r="2785" spans="1:1" x14ac:dyDescent="0.2">
      <c r="A2785" s="2" t="str">
        <f t="shared" si="10"/>
        <v xml:space="preserve">  </v>
      </c>
    </row>
    <row r="2786" spans="1:1" x14ac:dyDescent="0.2">
      <c r="A2786" s="2" t="str">
        <f t="shared" si="10"/>
        <v xml:space="preserve">  </v>
      </c>
    </row>
    <row r="2787" spans="1:1" x14ac:dyDescent="0.2">
      <c r="A2787" s="2" t="str">
        <f t="shared" si="10"/>
        <v xml:space="preserve">  </v>
      </c>
    </row>
    <row r="2788" spans="1:1" x14ac:dyDescent="0.2">
      <c r="A2788" s="2" t="str">
        <f t="shared" si="10"/>
        <v xml:space="preserve">  </v>
      </c>
    </row>
    <row r="2789" spans="1:1" x14ac:dyDescent="0.2">
      <c r="A2789" s="2" t="str">
        <f t="shared" si="10"/>
        <v xml:space="preserve">  </v>
      </c>
    </row>
    <row r="2790" spans="1:1" x14ac:dyDescent="0.2">
      <c r="A2790" s="2" t="str">
        <f t="shared" si="10"/>
        <v xml:space="preserve">  </v>
      </c>
    </row>
    <row r="2791" spans="1:1" x14ac:dyDescent="0.2">
      <c r="A2791" s="2" t="str">
        <f t="shared" si="10"/>
        <v xml:space="preserve">  </v>
      </c>
    </row>
    <row r="2792" spans="1:1" x14ac:dyDescent="0.2">
      <c r="A2792" s="2" t="str">
        <f t="shared" si="10"/>
        <v xml:space="preserve">  </v>
      </c>
    </row>
    <row r="2793" spans="1:1" x14ac:dyDescent="0.2">
      <c r="A2793" s="2" t="str">
        <f t="shared" si="10"/>
        <v xml:space="preserve">  </v>
      </c>
    </row>
    <row r="2794" spans="1:1" x14ac:dyDescent="0.2">
      <c r="A2794" s="2" t="str">
        <f t="shared" si="10"/>
        <v xml:space="preserve">  </v>
      </c>
    </row>
    <row r="2795" spans="1:1" x14ac:dyDescent="0.2">
      <c r="A2795" s="2" t="str">
        <f t="shared" si="10"/>
        <v xml:space="preserve">  </v>
      </c>
    </row>
    <row r="2796" spans="1:1" x14ac:dyDescent="0.2">
      <c r="A2796" s="2" t="str">
        <f t="shared" si="10"/>
        <v xml:space="preserve">  </v>
      </c>
    </row>
    <row r="2797" spans="1:1" x14ac:dyDescent="0.2">
      <c r="A2797" s="2" t="str">
        <f t="shared" si="10"/>
        <v xml:space="preserve">  </v>
      </c>
    </row>
    <row r="2798" spans="1:1" x14ac:dyDescent="0.2">
      <c r="A2798" s="2" t="str">
        <f t="shared" si="10"/>
        <v xml:space="preserve">  </v>
      </c>
    </row>
    <row r="2799" spans="1:1" x14ac:dyDescent="0.2">
      <c r="A2799" s="2" t="str">
        <f t="shared" si="10"/>
        <v xml:space="preserve">  </v>
      </c>
    </row>
    <row r="2800" spans="1:1" x14ac:dyDescent="0.2">
      <c r="A2800" s="2" t="str">
        <f t="shared" si="10"/>
        <v xml:space="preserve">  </v>
      </c>
    </row>
    <row r="2801" spans="1:1" x14ac:dyDescent="0.2">
      <c r="A2801" s="2" t="str">
        <f t="shared" si="10"/>
        <v xml:space="preserve">  </v>
      </c>
    </row>
    <row r="2802" spans="1:1" x14ac:dyDescent="0.2">
      <c r="A2802" s="2" t="str">
        <f t="shared" si="10"/>
        <v xml:space="preserve">  </v>
      </c>
    </row>
    <row r="2803" spans="1:1" x14ac:dyDescent="0.2">
      <c r="A2803" s="2" t="str">
        <f t="shared" si="10"/>
        <v xml:space="preserve">  </v>
      </c>
    </row>
    <row r="2804" spans="1:1" x14ac:dyDescent="0.2">
      <c r="A2804" s="2" t="str">
        <f t="shared" si="10"/>
        <v xml:space="preserve">  </v>
      </c>
    </row>
    <row r="2805" spans="1:1" x14ac:dyDescent="0.2">
      <c r="A2805" s="2" t="str">
        <f t="shared" si="10"/>
        <v xml:space="preserve">  </v>
      </c>
    </row>
    <row r="2806" spans="1:1" x14ac:dyDescent="0.2">
      <c r="A2806" s="2" t="str">
        <f t="shared" si="10"/>
        <v xml:space="preserve">  </v>
      </c>
    </row>
    <row r="2807" spans="1:1" x14ac:dyDescent="0.2">
      <c r="A2807" s="2" t="str">
        <f t="shared" si="10"/>
        <v xml:space="preserve">  </v>
      </c>
    </row>
    <row r="2808" spans="1:1" x14ac:dyDescent="0.2">
      <c r="A2808" s="2" t="str">
        <f t="shared" ref="A2808:A3001" si="11">B2808 &amp; " " &amp; C2808 &amp; " " &amp; D2808</f>
        <v xml:space="preserve">  </v>
      </c>
    </row>
    <row r="2809" spans="1:1" x14ac:dyDescent="0.2">
      <c r="A2809" s="2" t="str">
        <f t="shared" si="11"/>
        <v xml:space="preserve">  </v>
      </c>
    </row>
    <row r="2810" spans="1:1" x14ac:dyDescent="0.2">
      <c r="A2810" s="2" t="str">
        <f t="shared" si="11"/>
        <v xml:space="preserve">  </v>
      </c>
    </row>
    <row r="2811" spans="1:1" x14ac:dyDescent="0.2">
      <c r="A2811" s="2" t="str">
        <f t="shared" si="11"/>
        <v xml:space="preserve">  </v>
      </c>
    </row>
    <row r="2812" spans="1:1" x14ac:dyDescent="0.2">
      <c r="A2812" s="2" t="str">
        <f t="shared" si="11"/>
        <v xml:space="preserve">  </v>
      </c>
    </row>
    <row r="2813" spans="1:1" x14ac:dyDescent="0.2">
      <c r="A2813" s="2" t="str">
        <f t="shared" si="11"/>
        <v xml:space="preserve">  </v>
      </c>
    </row>
    <row r="2814" spans="1:1" x14ac:dyDescent="0.2">
      <c r="A2814" s="2" t="str">
        <f t="shared" si="11"/>
        <v xml:space="preserve">  </v>
      </c>
    </row>
    <row r="2815" spans="1:1" x14ac:dyDescent="0.2">
      <c r="A2815" s="2" t="str">
        <f t="shared" si="11"/>
        <v xml:space="preserve">  </v>
      </c>
    </row>
    <row r="2816" spans="1:1" x14ac:dyDescent="0.2">
      <c r="A2816" s="2" t="str">
        <f t="shared" si="11"/>
        <v xml:space="preserve">  </v>
      </c>
    </row>
    <row r="2817" spans="1:1" x14ac:dyDescent="0.2">
      <c r="A2817" s="2" t="str">
        <f t="shared" si="11"/>
        <v xml:space="preserve">  </v>
      </c>
    </row>
    <row r="2818" spans="1:1" x14ac:dyDescent="0.2">
      <c r="A2818" s="2" t="str">
        <f t="shared" si="11"/>
        <v xml:space="preserve">  </v>
      </c>
    </row>
    <row r="2819" spans="1:1" x14ac:dyDescent="0.2">
      <c r="A2819" s="2" t="str">
        <f t="shared" si="11"/>
        <v xml:space="preserve">  </v>
      </c>
    </row>
    <row r="2820" spans="1:1" x14ac:dyDescent="0.2">
      <c r="A2820" s="2" t="str">
        <f t="shared" si="11"/>
        <v xml:space="preserve">  </v>
      </c>
    </row>
    <row r="2821" spans="1:1" x14ac:dyDescent="0.2">
      <c r="A2821" s="2" t="str">
        <f t="shared" si="11"/>
        <v xml:space="preserve">  </v>
      </c>
    </row>
    <row r="2822" spans="1:1" x14ac:dyDescent="0.2">
      <c r="A2822" s="2" t="str">
        <f t="shared" si="11"/>
        <v xml:space="preserve">  </v>
      </c>
    </row>
    <row r="2823" spans="1:1" x14ac:dyDescent="0.2">
      <c r="A2823" s="2" t="str">
        <f t="shared" si="11"/>
        <v xml:space="preserve">  </v>
      </c>
    </row>
    <row r="2824" spans="1:1" x14ac:dyDescent="0.2">
      <c r="A2824" s="2" t="str">
        <f t="shared" si="11"/>
        <v xml:space="preserve">  </v>
      </c>
    </row>
    <row r="2825" spans="1:1" x14ac:dyDescent="0.2">
      <c r="A2825" s="2" t="str">
        <f t="shared" si="11"/>
        <v xml:space="preserve">  </v>
      </c>
    </row>
    <row r="2826" spans="1:1" x14ac:dyDescent="0.2">
      <c r="A2826" s="2" t="str">
        <f t="shared" si="11"/>
        <v xml:space="preserve">  </v>
      </c>
    </row>
    <row r="2827" spans="1:1" x14ac:dyDescent="0.2">
      <c r="A2827" s="2" t="str">
        <f t="shared" si="11"/>
        <v xml:space="preserve">  </v>
      </c>
    </row>
    <row r="2828" spans="1:1" x14ac:dyDescent="0.2">
      <c r="A2828" s="2" t="str">
        <f t="shared" si="11"/>
        <v xml:space="preserve">  </v>
      </c>
    </row>
    <row r="2829" spans="1:1" x14ac:dyDescent="0.2">
      <c r="A2829" s="2" t="str">
        <f t="shared" si="11"/>
        <v xml:space="preserve">  </v>
      </c>
    </row>
    <row r="2830" spans="1:1" x14ac:dyDescent="0.2">
      <c r="A2830" s="2" t="str">
        <f t="shared" si="11"/>
        <v xml:space="preserve">  </v>
      </c>
    </row>
    <row r="2831" spans="1:1" x14ac:dyDescent="0.2">
      <c r="A2831" s="2" t="str">
        <f t="shared" si="11"/>
        <v xml:space="preserve">  </v>
      </c>
    </row>
    <row r="2832" spans="1:1" x14ac:dyDescent="0.2">
      <c r="A2832" s="2" t="str">
        <f t="shared" si="11"/>
        <v xml:space="preserve">  </v>
      </c>
    </row>
    <row r="2833" spans="1:1" x14ac:dyDescent="0.2">
      <c r="A2833" s="2" t="str">
        <f t="shared" si="11"/>
        <v xml:space="preserve">  </v>
      </c>
    </row>
    <row r="2834" spans="1:1" x14ac:dyDescent="0.2">
      <c r="A2834" s="2" t="str">
        <f t="shared" si="11"/>
        <v xml:space="preserve">  </v>
      </c>
    </row>
    <row r="2835" spans="1:1" x14ac:dyDescent="0.2">
      <c r="A2835" s="2" t="str">
        <f t="shared" si="11"/>
        <v xml:space="preserve">  </v>
      </c>
    </row>
    <row r="2836" spans="1:1" x14ac:dyDescent="0.2">
      <c r="A2836" s="2" t="str">
        <f t="shared" si="11"/>
        <v xml:space="preserve">  </v>
      </c>
    </row>
    <row r="2837" spans="1:1" x14ac:dyDescent="0.2">
      <c r="A2837" s="2" t="str">
        <f t="shared" si="11"/>
        <v xml:space="preserve">  </v>
      </c>
    </row>
    <row r="2838" spans="1:1" x14ac:dyDescent="0.2">
      <c r="A2838" s="2" t="str">
        <f t="shared" si="11"/>
        <v xml:space="preserve">  </v>
      </c>
    </row>
    <row r="2839" spans="1:1" x14ac:dyDescent="0.2">
      <c r="A2839" s="2" t="str">
        <f t="shared" si="11"/>
        <v xml:space="preserve">  </v>
      </c>
    </row>
    <row r="2840" spans="1:1" x14ac:dyDescent="0.2">
      <c r="A2840" s="2" t="str">
        <f t="shared" si="11"/>
        <v xml:space="preserve">  </v>
      </c>
    </row>
    <row r="2841" spans="1:1" x14ac:dyDescent="0.2">
      <c r="A2841" s="2" t="str">
        <f t="shared" si="11"/>
        <v xml:space="preserve">  </v>
      </c>
    </row>
    <row r="2842" spans="1:1" x14ac:dyDescent="0.2">
      <c r="A2842" s="2" t="str">
        <f t="shared" si="11"/>
        <v xml:space="preserve">  </v>
      </c>
    </row>
    <row r="2843" spans="1:1" x14ac:dyDescent="0.2">
      <c r="A2843" s="2" t="str">
        <f t="shared" si="11"/>
        <v xml:space="preserve">  </v>
      </c>
    </row>
    <row r="2844" spans="1:1" x14ac:dyDescent="0.2">
      <c r="A2844" s="2" t="str">
        <f t="shared" si="11"/>
        <v xml:space="preserve">  </v>
      </c>
    </row>
    <row r="2845" spans="1:1" x14ac:dyDescent="0.2">
      <c r="A2845" s="2" t="str">
        <f t="shared" si="11"/>
        <v xml:space="preserve">  </v>
      </c>
    </row>
    <row r="2846" spans="1:1" x14ac:dyDescent="0.2">
      <c r="A2846" s="2" t="str">
        <f t="shared" si="11"/>
        <v xml:space="preserve">  </v>
      </c>
    </row>
    <row r="2847" spans="1:1" x14ac:dyDescent="0.2">
      <c r="A2847" s="2" t="str">
        <f t="shared" si="11"/>
        <v xml:space="preserve">  </v>
      </c>
    </row>
    <row r="2848" spans="1:1" x14ac:dyDescent="0.2">
      <c r="A2848" s="2" t="str">
        <f t="shared" si="11"/>
        <v xml:space="preserve">  </v>
      </c>
    </row>
    <row r="2849" spans="1:1" x14ac:dyDescent="0.2">
      <c r="A2849" s="2" t="str">
        <f t="shared" si="11"/>
        <v xml:space="preserve">  </v>
      </c>
    </row>
    <row r="2850" spans="1:1" x14ac:dyDescent="0.2">
      <c r="A2850" s="2" t="str">
        <f t="shared" si="11"/>
        <v xml:space="preserve">  </v>
      </c>
    </row>
    <row r="2851" spans="1:1" x14ac:dyDescent="0.2">
      <c r="A2851" s="2" t="str">
        <f t="shared" si="11"/>
        <v xml:space="preserve">  </v>
      </c>
    </row>
    <row r="2852" spans="1:1" x14ac:dyDescent="0.2">
      <c r="A2852" s="2" t="str">
        <f t="shared" si="11"/>
        <v xml:space="preserve">  </v>
      </c>
    </row>
    <row r="2853" spans="1:1" x14ac:dyDescent="0.2">
      <c r="A2853" s="2" t="str">
        <f t="shared" si="11"/>
        <v xml:space="preserve">  </v>
      </c>
    </row>
    <row r="2854" spans="1:1" x14ac:dyDescent="0.2">
      <c r="A2854" s="2" t="str">
        <f t="shared" si="11"/>
        <v xml:space="preserve">  </v>
      </c>
    </row>
    <row r="2855" spans="1:1" x14ac:dyDescent="0.2">
      <c r="A2855" s="2" t="str">
        <f t="shared" si="11"/>
        <v xml:space="preserve">  </v>
      </c>
    </row>
    <row r="2856" spans="1:1" x14ac:dyDescent="0.2">
      <c r="A2856" s="2" t="str">
        <f t="shared" si="11"/>
        <v xml:space="preserve">  </v>
      </c>
    </row>
    <row r="2857" spans="1:1" x14ac:dyDescent="0.2">
      <c r="A2857" s="2" t="str">
        <f t="shared" si="11"/>
        <v xml:space="preserve">  </v>
      </c>
    </row>
    <row r="2858" spans="1:1" x14ac:dyDescent="0.2">
      <c r="A2858" s="2" t="str">
        <f t="shared" si="11"/>
        <v xml:space="preserve">  </v>
      </c>
    </row>
    <row r="2859" spans="1:1" x14ac:dyDescent="0.2">
      <c r="A2859" s="2" t="str">
        <f t="shared" si="11"/>
        <v xml:space="preserve">  </v>
      </c>
    </row>
    <row r="2860" spans="1:1" x14ac:dyDescent="0.2">
      <c r="A2860" s="2" t="str">
        <f t="shared" si="11"/>
        <v xml:space="preserve">  </v>
      </c>
    </row>
    <row r="2861" spans="1:1" x14ac:dyDescent="0.2">
      <c r="A2861" s="2" t="str">
        <f t="shared" si="11"/>
        <v xml:space="preserve">  </v>
      </c>
    </row>
    <row r="2862" spans="1:1" x14ac:dyDescent="0.2">
      <c r="A2862" s="2" t="str">
        <f t="shared" si="11"/>
        <v xml:space="preserve">  </v>
      </c>
    </row>
    <row r="2863" spans="1:1" x14ac:dyDescent="0.2">
      <c r="A2863" s="2" t="str">
        <f t="shared" si="11"/>
        <v xml:space="preserve">  </v>
      </c>
    </row>
    <row r="2864" spans="1:1" x14ac:dyDescent="0.2">
      <c r="A2864" s="2" t="str">
        <f t="shared" si="11"/>
        <v xml:space="preserve">  </v>
      </c>
    </row>
    <row r="2865" spans="1:1" x14ac:dyDescent="0.2">
      <c r="A2865" s="2" t="str">
        <f t="shared" si="11"/>
        <v xml:space="preserve">  </v>
      </c>
    </row>
    <row r="2866" spans="1:1" x14ac:dyDescent="0.2">
      <c r="A2866" s="2" t="str">
        <f t="shared" si="11"/>
        <v xml:space="preserve">  </v>
      </c>
    </row>
    <row r="2867" spans="1:1" x14ac:dyDescent="0.2">
      <c r="A2867" s="2" t="str">
        <f t="shared" si="11"/>
        <v xml:space="preserve">  </v>
      </c>
    </row>
    <row r="2868" spans="1:1" x14ac:dyDescent="0.2">
      <c r="A2868" s="2" t="str">
        <f t="shared" si="11"/>
        <v xml:space="preserve">  </v>
      </c>
    </row>
    <row r="2869" spans="1:1" x14ac:dyDescent="0.2">
      <c r="A2869" s="2" t="str">
        <f t="shared" si="11"/>
        <v xml:space="preserve">  </v>
      </c>
    </row>
    <row r="2870" spans="1:1" x14ac:dyDescent="0.2">
      <c r="A2870" s="2" t="str">
        <f t="shared" si="11"/>
        <v xml:space="preserve">  </v>
      </c>
    </row>
    <row r="2871" spans="1:1" x14ac:dyDescent="0.2">
      <c r="A2871" s="2" t="str">
        <f t="shared" si="11"/>
        <v xml:space="preserve">  </v>
      </c>
    </row>
    <row r="2872" spans="1:1" x14ac:dyDescent="0.2">
      <c r="A2872" s="2" t="str">
        <f t="shared" si="11"/>
        <v xml:space="preserve">  </v>
      </c>
    </row>
    <row r="2873" spans="1:1" x14ac:dyDescent="0.2">
      <c r="A2873" s="2" t="str">
        <f t="shared" si="11"/>
        <v xml:space="preserve">  </v>
      </c>
    </row>
    <row r="2874" spans="1:1" x14ac:dyDescent="0.2">
      <c r="A2874" s="2" t="str">
        <f t="shared" si="11"/>
        <v xml:space="preserve">  </v>
      </c>
    </row>
    <row r="2875" spans="1:1" x14ac:dyDescent="0.2">
      <c r="A2875" s="2" t="str">
        <f t="shared" si="11"/>
        <v xml:space="preserve">  </v>
      </c>
    </row>
    <row r="2876" spans="1:1" x14ac:dyDescent="0.2">
      <c r="A2876" s="2" t="str">
        <f t="shared" si="11"/>
        <v xml:space="preserve">  </v>
      </c>
    </row>
    <row r="2877" spans="1:1" x14ac:dyDescent="0.2">
      <c r="A2877" s="2" t="str">
        <f t="shared" si="11"/>
        <v xml:space="preserve">  </v>
      </c>
    </row>
    <row r="2878" spans="1:1" x14ac:dyDescent="0.2">
      <c r="A2878" s="2" t="str">
        <f t="shared" si="11"/>
        <v xml:space="preserve">  </v>
      </c>
    </row>
    <row r="2879" spans="1:1" x14ac:dyDescent="0.2">
      <c r="A2879" s="2" t="str">
        <f t="shared" si="11"/>
        <v xml:space="preserve">  </v>
      </c>
    </row>
    <row r="2880" spans="1:1" x14ac:dyDescent="0.2">
      <c r="A2880" s="2" t="str">
        <f t="shared" si="11"/>
        <v xml:space="preserve">  </v>
      </c>
    </row>
    <row r="2881" spans="1:1" x14ac:dyDescent="0.2">
      <c r="A2881" s="2" t="str">
        <f t="shared" si="11"/>
        <v xml:space="preserve">  </v>
      </c>
    </row>
    <row r="2882" spans="1:1" x14ac:dyDescent="0.2">
      <c r="A2882" s="2" t="str">
        <f t="shared" si="11"/>
        <v xml:space="preserve">  </v>
      </c>
    </row>
    <row r="2883" spans="1:1" x14ac:dyDescent="0.2">
      <c r="A2883" s="2" t="str">
        <f t="shared" si="11"/>
        <v xml:space="preserve">  </v>
      </c>
    </row>
    <row r="2884" spans="1:1" x14ac:dyDescent="0.2">
      <c r="A2884" s="2" t="str">
        <f t="shared" si="11"/>
        <v xml:space="preserve">  </v>
      </c>
    </row>
    <row r="2885" spans="1:1" x14ac:dyDescent="0.2">
      <c r="A2885" s="2" t="str">
        <f t="shared" si="11"/>
        <v xml:space="preserve">  </v>
      </c>
    </row>
    <row r="2886" spans="1:1" x14ac:dyDescent="0.2">
      <c r="A2886" s="2" t="str">
        <f t="shared" si="11"/>
        <v xml:space="preserve">  </v>
      </c>
    </row>
    <row r="2887" spans="1:1" x14ac:dyDescent="0.2">
      <c r="A2887" s="2" t="str">
        <f t="shared" si="11"/>
        <v xml:space="preserve">  </v>
      </c>
    </row>
    <row r="2888" spans="1:1" x14ac:dyDescent="0.2">
      <c r="A2888" s="2" t="str">
        <f t="shared" si="11"/>
        <v xml:space="preserve">  </v>
      </c>
    </row>
    <row r="2889" spans="1:1" x14ac:dyDescent="0.2">
      <c r="A2889" s="2" t="str">
        <f t="shared" si="11"/>
        <v xml:space="preserve">  </v>
      </c>
    </row>
    <row r="2890" spans="1:1" x14ac:dyDescent="0.2">
      <c r="A2890" s="2" t="str">
        <f t="shared" si="11"/>
        <v xml:space="preserve">  </v>
      </c>
    </row>
    <row r="2891" spans="1:1" x14ac:dyDescent="0.2">
      <c r="A2891" s="2" t="str">
        <f t="shared" si="11"/>
        <v xml:space="preserve">  </v>
      </c>
    </row>
    <row r="2892" spans="1:1" x14ac:dyDescent="0.2">
      <c r="A2892" s="2" t="str">
        <f t="shared" si="11"/>
        <v xml:space="preserve">  </v>
      </c>
    </row>
    <row r="2893" spans="1:1" x14ac:dyDescent="0.2">
      <c r="A2893" s="2" t="str">
        <f t="shared" si="11"/>
        <v xml:space="preserve">  </v>
      </c>
    </row>
    <row r="2894" spans="1:1" x14ac:dyDescent="0.2">
      <c r="A2894" s="2" t="str">
        <f t="shared" si="11"/>
        <v xml:space="preserve">  </v>
      </c>
    </row>
    <row r="2895" spans="1:1" x14ac:dyDescent="0.2">
      <c r="A2895" s="2" t="str">
        <f t="shared" si="11"/>
        <v xml:space="preserve">  </v>
      </c>
    </row>
    <row r="2896" spans="1:1" x14ac:dyDescent="0.2">
      <c r="A2896" s="2" t="str">
        <f t="shared" si="11"/>
        <v xml:space="preserve">  </v>
      </c>
    </row>
    <row r="2897" spans="1:1" x14ac:dyDescent="0.2">
      <c r="A2897" s="2" t="str">
        <f t="shared" si="11"/>
        <v xml:space="preserve">  </v>
      </c>
    </row>
    <row r="2898" spans="1:1" x14ac:dyDescent="0.2">
      <c r="A2898" s="2" t="str">
        <f t="shared" si="11"/>
        <v xml:space="preserve">  </v>
      </c>
    </row>
    <row r="2899" spans="1:1" x14ac:dyDescent="0.2">
      <c r="A2899" s="2" t="str">
        <f t="shared" si="11"/>
        <v xml:space="preserve">  </v>
      </c>
    </row>
    <row r="2900" spans="1:1" x14ac:dyDescent="0.2">
      <c r="A2900" s="2" t="str">
        <f t="shared" si="11"/>
        <v xml:space="preserve">  </v>
      </c>
    </row>
    <row r="2901" spans="1:1" x14ac:dyDescent="0.2">
      <c r="A2901" s="2" t="str">
        <f t="shared" si="11"/>
        <v xml:space="preserve">  </v>
      </c>
    </row>
    <row r="2902" spans="1:1" x14ac:dyDescent="0.2">
      <c r="A2902" s="2" t="str">
        <f t="shared" si="11"/>
        <v xml:space="preserve">  </v>
      </c>
    </row>
    <row r="2903" spans="1:1" x14ac:dyDescent="0.2">
      <c r="A2903" s="2" t="str">
        <f t="shared" si="11"/>
        <v xml:space="preserve">  </v>
      </c>
    </row>
    <row r="2904" spans="1:1" x14ac:dyDescent="0.2">
      <c r="A2904" s="2" t="str">
        <f t="shared" si="11"/>
        <v xml:space="preserve">  </v>
      </c>
    </row>
    <row r="2905" spans="1:1" x14ac:dyDescent="0.2">
      <c r="A2905" s="2" t="str">
        <f t="shared" si="11"/>
        <v xml:space="preserve">  </v>
      </c>
    </row>
    <row r="2906" spans="1:1" x14ac:dyDescent="0.2">
      <c r="A2906" s="2" t="str">
        <f t="shared" si="11"/>
        <v xml:space="preserve">  </v>
      </c>
    </row>
    <row r="2907" spans="1:1" x14ac:dyDescent="0.2">
      <c r="A2907" s="2" t="str">
        <f t="shared" si="11"/>
        <v xml:space="preserve">  </v>
      </c>
    </row>
    <row r="2908" spans="1:1" x14ac:dyDescent="0.2">
      <c r="A2908" s="2" t="str">
        <f t="shared" si="11"/>
        <v xml:space="preserve">  </v>
      </c>
    </row>
    <row r="2909" spans="1:1" x14ac:dyDescent="0.2">
      <c r="A2909" s="2" t="str">
        <f t="shared" si="11"/>
        <v xml:space="preserve">  </v>
      </c>
    </row>
    <row r="2910" spans="1:1" x14ac:dyDescent="0.2">
      <c r="A2910" s="2" t="str">
        <f t="shared" si="11"/>
        <v xml:space="preserve">  </v>
      </c>
    </row>
    <row r="2911" spans="1:1" x14ac:dyDescent="0.2">
      <c r="A2911" s="2" t="str">
        <f t="shared" si="11"/>
        <v xml:space="preserve">  </v>
      </c>
    </row>
    <row r="2912" spans="1:1" x14ac:dyDescent="0.2">
      <c r="A2912" s="2" t="str">
        <f t="shared" si="11"/>
        <v xml:space="preserve">  </v>
      </c>
    </row>
    <row r="2913" spans="1:1" x14ac:dyDescent="0.2">
      <c r="A2913" s="2" t="str">
        <f t="shared" si="11"/>
        <v xml:space="preserve">  </v>
      </c>
    </row>
    <row r="2914" spans="1:1" x14ac:dyDescent="0.2">
      <c r="A2914" s="2" t="str">
        <f t="shared" si="11"/>
        <v xml:space="preserve">  </v>
      </c>
    </row>
    <row r="2915" spans="1:1" x14ac:dyDescent="0.2">
      <c r="A2915" s="2" t="str">
        <f t="shared" si="11"/>
        <v xml:space="preserve">  </v>
      </c>
    </row>
    <row r="2916" spans="1:1" x14ac:dyDescent="0.2">
      <c r="A2916" s="2" t="str">
        <f t="shared" si="11"/>
        <v xml:space="preserve">  </v>
      </c>
    </row>
    <row r="2917" spans="1:1" x14ac:dyDescent="0.2">
      <c r="A2917" s="2" t="str">
        <f t="shared" si="11"/>
        <v xml:space="preserve">  </v>
      </c>
    </row>
    <row r="2918" spans="1:1" x14ac:dyDescent="0.2">
      <c r="A2918" s="2" t="str">
        <f t="shared" si="11"/>
        <v xml:space="preserve">  </v>
      </c>
    </row>
    <row r="2919" spans="1:1" x14ac:dyDescent="0.2">
      <c r="A2919" s="2" t="str">
        <f t="shared" si="11"/>
        <v xml:space="preserve">  </v>
      </c>
    </row>
    <row r="2920" spans="1:1" x14ac:dyDescent="0.2">
      <c r="A2920" s="2" t="str">
        <f t="shared" si="11"/>
        <v xml:space="preserve">  </v>
      </c>
    </row>
    <row r="2921" spans="1:1" x14ac:dyDescent="0.2">
      <c r="A2921" s="2" t="str">
        <f t="shared" si="11"/>
        <v xml:space="preserve">  </v>
      </c>
    </row>
    <row r="2922" spans="1:1" x14ac:dyDescent="0.2">
      <c r="A2922" s="2" t="str">
        <f t="shared" si="11"/>
        <v xml:space="preserve">  </v>
      </c>
    </row>
    <row r="2923" spans="1:1" x14ac:dyDescent="0.2">
      <c r="A2923" s="2" t="str">
        <f t="shared" si="11"/>
        <v xml:space="preserve">  </v>
      </c>
    </row>
    <row r="2924" spans="1:1" x14ac:dyDescent="0.2">
      <c r="A2924" s="2" t="str">
        <f t="shared" si="11"/>
        <v xml:space="preserve">  </v>
      </c>
    </row>
    <row r="2925" spans="1:1" x14ac:dyDescent="0.2">
      <c r="A2925" s="2" t="str">
        <f t="shared" si="11"/>
        <v xml:space="preserve">  </v>
      </c>
    </row>
    <row r="2926" spans="1:1" x14ac:dyDescent="0.2">
      <c r="A2926" s="2" t="str">
        <f t="shared" si="11"/>
        <v xml:space="preserve">  </v>
      </c>
    </row>
    <row r="2927" spans="1:1" x14ac:dyDescent="0.2">
      <c r="A2927" s="2" t="str">
        <f t="shared" si="11"/>
        <v xml:space="preserve">  </v>
      </c>
    </row>
    <row r="2928" spans="1:1" x14ac:dyDescent="0.2">
      <c r="A2928" s="2" t="str">
        <f t="shared" si="11"/>
        <v xml:space="preserve">  </v>
      </c>
    </row>
    <row r="2929" spans="1:1" x14ac:dyDescent="0.2">
      <c r="A2929" s="2" t="str">
        <f t="shared" si="11"/>
        <v xml:space="preserve">  </v>
      </c>
    </row>
    <row r="2930" spans="1:1" x14ac:dyDescent="0.2">
      <c r="A2930" s="2" t="str">
        <f t="shared" si="11"/>
        <v xml:space="preserve">  </v>
      </c>
    </row>
    <row r="2931" spans="1:1" x14ac:dyDescent="0.2">
      <c r="A2931" s="2" t="str">
        <f t="shared" si="11"/>
        <v xml:space="preserve">  </v>
      </c>
    </row>
    <row r="2932" spans="1:1" x14ac:dyDescent="0.2">
      <c r="A2932" s="2" t="str">
        <f t="shared" si="11"/>
        <v xml:space="preserve">  </v>
      </c>
    </row>
    <row r="2933" spans="1:1" x14ac:dyDescent="0.2">
      <c r="A2933" s="2" t="str">
        <f t="shared" si="11"/>
        <v xml:space="preserve">  </v>
      </c>
    </row>
    <row r="2934" spans="1:1" x14ac:dyDescent="0.2">
      <c r="A2934" s="2" t="str">
        <f t="shared" si="11"/>
        <v xml:space="preserve">  </v>
      </c>
    </row>
    <row r="2935" spans="1:1" x14ac:dyDescent="0.2">
      <c r="A2935" s="2" t="str">
        <f t="shared" si="11"/>
        <v xml:space="preserve">  </v>
      </c>
    </row>
    <row r="2936" spans="1:1" x14ac:dyDescent="0.2">
      <c r="A2936" s="2" t="str">
        <f t="shared" si="11"/>
        <v xml:space="preserve">  </v>
      </c>
    </row>
    <row r="2937" spans="1:1" x14ac:dyDescent="0.2">
      <c r="A2937" s="2" t="str">
        <f t="shared" si="11"/>
        <v xml:space="preserve">  </v>
      </c>
    </row>
    <row r="2938" spans="1:1" x14ac:dyDescent="0.2">
      <c r="A2938" s="2" t="str">
        <f t="shared" si="11"/>
        <v xml:space="preserve">  </v>
      </c>
    </row>
    <row r="2939" spans="1:1" x14ac:dyDescent="0.2">
      <c r="A2939" s="2" t="str">
        <f t="shared" si="11"/>
        <v xml:space="preserve">  </v>
      </c>
    </row>
    <row r="2940" spans="1:1" x14ac:dyDescent="0.2">
      <c r="A2940" s="2" t="str">
        <f t="shared" si="11"/>
        <v xml:space="preserve">  </v>
      </c>
    </row>
    <row r="2941" spans="1:1" x14ac:dyDescent="0.2">
      <c r="A2941" s="2" t="str">
        <f t="shared" si="11"/>
        <v xml:space="preserve">  </v>
      </c>
    </row>
    <row r="2942" spans="1:1" x14ac:dyDescent="0.2">
      <c r="A2942" s="2" t="str">
        <f t="shared" si="11"/>
        <v xml:space="preserve">  </v>
      </c>
    </row>
    <row r="2943" spans="1:1" x14ac:dyDescent="0.2">
      <c r="A2943" s="2" t="str">
        <f t="shared" si="11"/>
        <v xml:space="preserve">  </v>
      </c>
    </row>
    <row r="2944" spans="1:1" x14ac:dyDescent="0.2">
      <c r="A2944" s="2" t="str">
        <f t="shared" si="11"/>
        <v xml:space="preserve">  </v>
      </c>
    </row>
    <row r="2945" spans="1:1" x14ac:dyDescent="0.2">
      <c r="A2945" s="2" t="str">
        <f t="shared" si="11"/>
        <v xml:space="preserve">  </v>
      </c>
    </row>
    <row r="2946" spans="1:1" x14ac:dyDescent="0.2">
      <c r="A2946" s="2" t="str">
        <f t="shared" si="11"/>
        <v xml:space="preserve">  </v>
      </c>
    </row>
    <row r="2947" spans="1:1" x14ac:dyDescent="0.2">
      <c r="A2947" s="2" t="str">
        <f t="shared" si="11"/>
        <v xml:space="preserve">  </v>
      </c>
    </row>
    <row r="2948" spans="1:1" x14ac:dyDescent="0.2">
      <c r="A2948" s="2" t="str">
        <f t="shared" si="11"/>
        <v xml:space="preserve">  </v>
      </c>
    </row>
    <row r="2949" spans="1:1" x14ac:dyDescent="0.2">
      <c r="A2949" s="2" t="str">
        <f t="shared" si="11"/>
        <v xml:space="preserve">  </v>
      </c>
    </row>
    <row r="2950" spans="1:1" x14ac:dyDescent="0.2">
      <c r="A2950" s="2" t="str">
        <f t="shared" si="11"/>
        <v xml:space="preserve">  </v>
      </c>
    </row>
    <row r="2951" spans="1:1" x14ac:dyDescent="0.2">
      <c r="A2951" s="2" t="str">
        <f t="shared" si="11"/>
        <v xml:space="preserve">  </v>
      </c>
    </row>
    <row r="2952" spans="1:1" x14ac:dyDescent="0.2">
      <c r="A2952" s="2" t="str">
        <f t="shared" si="11"/>
        <v xml:space="preserve">  </v>
      </c>
    </row>
    <row r="2953" spans="1:1" x14ac:dyDescent="0.2">
      <c r="A2953" s="2" t="str">
        <f t="shared" si="11"/>
        <v xml:space="preserve">  </v>
      </c>
    </row>
    <row r="2954" spans="1:1" x14ac:dyDescent="0.2">
      <c r="A2954" s="2" t="str">
        <f t="shared" si="11"/>
        <v xml:space="preserve">  </v>
      </c>
    </row>
    <row r="2955" spans="1:1" x14ac:dyDescent="0.2">
      <c r="A2955" s="2" t="str">
        <f t="shared" si="11"/>
        <v xml:space="preserve">  </v>
      </c>
    </row>
    <row r="2956" spans="1:1" x14ac:dyDescent="0.2">
      <c r="A2956" s="2" t="str">
        <f t="shared" si="11"/>
        <v xml:space="preserve">  </v>
      </c>
    </row>
    <row r="2957" spans="1:1" x14ac:dyDescent="0.2">
      <c r="A2957" s="2" t="str">
        <f t="shared" si="11"/>
        <v xml:space="preserve">  </v>
      </c>
    </row>
    <row r="2958" spans="1:1" x14ac:dyDescent="0.2">
      <c r="A2958" s="2" t="str">
        <f t="shared" si="11"/>
        <v xml:space="preserve">  </v>
      </c>
    </row>
    <row r="2959" spans="1:1" x14ac:dyDescent="0.2">
      <c r="A2959" s="2" t="str">
        <f t="shared" si="11"/>
        <v xml:space="preserve">  </v>
      </c>
    </row>
    <row r="2960" spans="1:1" x14ac:dyDescent="0.2">
      <c r="A2960" s="2" t="str">
        <f t="shared" si="11"/>
        <v xml:space="preserve">  </v>
      </c>
    </row>
    <row r="2961" spans="1:1" x14ac:dyDescent="0.2">
      <c r="A2961" s="2" t="str">
        <f t="shared" si="11"/>
        <v xml:space="preserve">  </v>
      </c>
    </row>
    <row r="2962" spans="1:1" x14ac:dyDescent="0.2">
      <c r="A2962" s="2" t="str">
        <f t="shared" si="11"/>
        <v xml:space="preserve">  </v>
      </c>
    </row>
    <row r="2963" spans="1:1" x14ac:dyDescent="0.2">
      <c r="A2963" s="2" t="str">
        <f t="shared" si="11"/>
        <v xml:space="preserve">  </v>
      </c>
    </row>
    <row r="2964" spans="1:1" x14ac:dyDescent="0.2">
      <c r="A2964" s="2" t="str">
        <f t="shared" si="11"/>
        <v xml:space="preserve">  </v>
      </c>
    </row>
    <row r="2965" spans="1:1" x14ac:dyDescent="0.2">
      <c r="A2965" s="2" t="str">
        <f t="shared" si="11"/>
        <v xml:space="preserve">  </v>
      </c>
    </row>
    <row r="2966" spans="1:1" x14ac:dyDescent="0.2">
      <c r="A2966" s="2" t="str">
        <f t="shared" si="11"/>
        <v xml:space="preserve">  </v>
      </c>
    </row>
    <row r="2967" spans="1:1" x14ac:dyDescent="0.2">
      <c r="A2967" s="2" t="str">
        <f t="shared" si="11"/>
        <v xml:space="preserve">  </v>
      </c>
    </row>
    <row r="2968" spans="1:1" x14ac:dyDescent="0.2">
      <c r="A2968" s="2" t="str">
        <f t="shared" si="11"/>
        <v xml:space="preserve">  </v>
      </c>
    </row>
    <row r="2969" spans="1:1" x14ac:dyDescent="0.2">
      <c r="A2969" s="2" t="str">
        <f t="shared" si="11"/>
        <v xml:space="preserve">  </v>
      </c>
    </row>
    <row r="2970" spans="1:1" x14ac:dyDescent="0.2">
      <c r="A2970" s="2" t="str">
        <f t="shared" si="11"/>
        <v xml:space="preserve">  </v>
      </c>
    </row>
    <row r="2971" spans="1:1" x14ac:dyDescent="0.2">
      <c r="A2971" s="2" t="str">
        <f t="shared" si="11"/>
        <v xml:space="preserve">  </v>
      </c>
    </row>
    <row r="2972" spans="1:1" x14ac:dyDescent="0.2">
      <c r="A2972" s="2" t="str">
        <f t="shared" si="11"/>
        <v xml:space="preserve">  </v>
      </c>
    </row>
    <row r="2973" spans="1:1" x14ac:dyDescent="0.2">
      <c r="A2973" s="2" t="str">
        <f t="shared" si="11"/>
        <v xml:space="preserve">  </v>
      </c>
    </row>
    <row r="2974" spans="1:1" x14ac:dyDescent="0.2">
      <c r="A2974" s="2" t="str">
        <f t="shared" si="11"/>
        <v xml:space="preserve">  </v>
      </c>
    </row>
    <row r="2975" spans="1:1" x14ac:dyDescent="0.2">
      <c r="A2975" s="2" t="str">
        <f t="shared" si="11"/>
        <v xml:space="preserve">  </v>
      </c>
    </row>
    <row r="2976" spans="1:1" x14ac:dyDescent="0.2">
      <c r="A2976" s="2" t="str">
        <f t="shared" si="11"/>
        <v xml:space="preserve">  </v>
      </c>
    </row>
    <row r="2977" spans="1:1" x14ac:dyDescent="0.2">
      <c r="A2977" s="2" t="str">
        <f t="shared" si="11"/>
        <v xml:space="preserve">  </v>
      </c>
    </row>
    <row r="2978" spans="1:1" x14ac:dyDescent="0.2">
      <c r="A2978" s="2" t="str">
        <f t="shared" si="11"/>
        <v xml:space="preserve">  </v>
      </c>
    </row>
    <row r="2979" spans="1:1" x14ac:dyDescent="0.2">
      <c r="A2979" s="2" t="str">
        <f t="shared" si="11"/>
        <v xml:space="preserve">  </v>
      </c>
    </row>
    <row r="2980" spans="1:1" x14ac:dyDescent="0.2">
      <c r="A2980" s="2" t="str">
        <f t="shared" si="11"/>
        <v xml:space="preserve">  </v>
      </c>
    </row>
    <row r="2981" spans="1:1" x14ac:dyDescent="0.2">
      <c r="A2981" s="2" t="str">
        <f t="shared" si="11"/>
        <v xml:space="preserve">  </v>
      </c>
    </row>
    <row r="2982" spans="1:1" x14ac:dyDescent="0.2">
      <c r="A2982" s="2" t="str">
        <f t="shared" si="11"/>
        <v xml:space="preserve">  </v>
      </c>
    </row>
    <row r="2983" spans="1:1" x14ac:dyDescent="0.2">
      <c r="A2983" s="2" t="str">
        <f t="shared" si="11"/>
        <v xml:space="preserve">  </v>
      </c>
    </row>
    <row r="2984" spans="1:1" x14ac:dyDescent="0.2">
      <c r="A2984" s="2" t="str">
        <f t="shared" si="11"/>
        <v xml:space="preserve">  </v>
      </c>
    </row>
    <row r="2985" spans="1:1" x14ac:dyDescent="0.2">
      <c r="A2985" s="2" t="str">
        <f t="shared" si="11"/>
        <v xml:space="preserve">  </v>
      </c>
    </row>
    <row r="2986" spans="1:1" x14ac:dyDescent="0.2">
      <c r="A2986" s="2" t="str">
        <f t="shared" si="11"/>
        <v xml:space="preserve">  </v>
      </c>
    </row>
    <row r="2987" spans="1:1" x14ac:dyDescent="0.2">
      <c r="A2987" s="2" t="str">
        <f t="shared" si="11"/>
        <v xml:space="preserve">  </v>
      </c>
    </row>
    <row r="2988" spans="1:1" x14ac:dyDescent="0.2">
      <c r="A2988" s="2" t="str">
        <f t="shared" si="11"/>
        <v xml:space="preserve">  </v>
      </c>
    </row>
    <row r="2989" spans="1:1" x14ac:dyDescent="0.2">
      <c r="A2989" s="2" t="str">
        <f t="shared" si="11"/>
        <v xml:space="preserve">  </v>
      </c>
    </row>
    <row r="2990" spans="1:1" x14ac:dyDescent="0.2">
      <c r="A2990" s="2" t="str">
        <f t="shared" si="11"/>
        <v xml:space="preserve">  </v>
      </c>
    </row>
    <row r="2991" spans="1:1" x14ac:dyDescent="0.2">
      <c r="A2991" s="2" t="str">
        <f t="shared" si="11"/>
        <v xml:space="preserve">  </v>
      </c>
    </row>
    <row r="2992" spans="1:1" x14ac:dyDescent="0.2">
      <c r="A2992" s="2" t="str">
        <f t="shared" si="11"/>
        <v xml:space="preserve">  </v>
      </c>
    </row>
    <row r="2993" spans="1:1" x14ac:dyDescent="0.2">
      <c r="A2993" s="2" t="str">
        <f t="shared" si="11"/>
        <v xml:space="preserve">  </v>
      </c>
    </row>
    <row r="2994" spans="1:1" x14ac:dyDescent="0.2">
      <c r="A2994" s="2" t="str">
        <f t="shared" si="11"/>
        <v xml:space="preserve">  </v>
      </c>
    </row>
    <row r="2995" spans="1:1" x14ac:dyDescent="0.2">
      <c r="A2995" s="2" t="str">
        <f t="shared" si="11"/>
        <v xml:space="preserve">  </v>
      </c>
    </row>
    <row r="2996" spans="1:1" x14ac:dyDescent="0.2">
      <c r="A2996" s="2" t="str">
        <f t="shared" si="11"/>
        <v xml:space="preserve">  </v>
      </c>
    </row>
    <row r="2997" spans="1:1" x14ac:dyDescent="0.2">
      <c r="A2997" s="2" t="str">
        <f t="shared" si="11"/>
        <v xml:space="preserve">  </v>
      </c>
    </row>
    <row r="2998" spans="1:1" x14ac:dyDescent="0.2">
      <c r="A2998" s="2" t="str">
        <f t="shared" si="11"/>
        <v xml:space="preserve">  </v>
      </c>
    </row>
    <row r="2999" spans="1:1" x14ac:dyDescent="0.2">
      <c r="A2999" s="2" t="str">
        <f t="shared" si="11"/>
        <v xml:space="preserve">  </v>
      </c>
    </row>
    <row r="3000" spans="1:1" x14ac:dyDescent="0.2">
      <c r="A3000" s="2" t="str">
        <f t="shared" si="11"/>
        <v xml:space="preserve">  </v>
      </c>
    </row>
    <row r="3001" spans="1:1" x14ac:dyDescent="0.2">
      <c r="A3001" s="2" t="str">
        <f t="shared" si="11"/>
        <v xml:space="preserve">  </v>
      </c>
    </row>
  </sheetData>
  <autoFilter ref="A1:CL3001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15"/>
  <sheetViews>
    <sheetView workbookViewId="0"/>
  </sheetViews>
  <sheetFormatPr defaultColWidth="12.5703125" defaultRowHeight="15.75" customHeight="1" x14ac:dyDescent="0.2"/>
  <cols>
    <col min="1" max="1" width="25.140625" customWidth="1"/>
    <col min="5" max="7" width="25.140625" customWidth="1"/>
  </cols>
  <sheetData>
    <row r="1" spans="1:7" x14ac:dyDescent="0.2">
      <c r="A1" s="33" t="str">
        <f>contacts!A1</f>
        <v>First Name Middle Name Last Name</v>
      </c>
      <c r="B1" s="48"/>
      <c r="C1" s="40"/>
      <c r="D1" s="40"/>
      <c r="E1" s="34" t="s">
        <v>162</v>
      </c>
      <c r="F1" s="22"/>
    </row>
    <row r="2" spans="1:7" x14ac:dyDescent="0.2">
      <c r="A2" s="1" t="str">
        <f>contacts!AR1</f>
        <v>Company</v>
      </c>
      <c r="B2" s="2" t="e">
        <f>VLOOKUP(B1, contacts!A:CJ, 44, FALSE)</f>
        <v>#N/A</v>
      </c>
      <c r="E2" s="1" t="str">
        <f>contacts!AR1</f>
        <v>Company</v>
      </c>
    </row>
    <row r="3" spans="1:7" x14ac:dyDescent="0.2">
      <c r="A3" s="1" t="str">
        <f>contacts!AZ1</f>
        <v>Business Street</v>
      </c>
      <c r="B3" s="2" t="e">
        <f>VLOOKUP(B1, contacts!A:CJ, 52, FALSE)</f>
        <v>#N/A</v>
      </c>
      <c r="E3" s="1" t="str">
        <f>contacts!AZ1</f>
        <v>Business Street</v>
      </c>
    </row>
    <row r="4" spans="1:7" x14ac:dyDescent="0.2">
      <c r="A4" s="1" t="str">
        <f>contacts!BD1</f>
        <v>Business City</v>
      </c>
      <c r="B4" s="2" t="e">
        <f>VLOOKUP(B1, contacts!A:CJ, 56, FALSE) &amp; ", " &amp; VLOOKUP(B1, contacts!A:CJ, 57, FALSE) &amp; "   " &amp; VLOOKUP(B1, contacts!A:CJ, 58, FALSE)</f>
        <v>#N/A</v>
      </c>
      <c r="E4" s="1" t="str">
        <f>contacts!BD1</f>
        <v>Business City</v>
      </c>
    </row>
    <row r="5" spans="1:7" x14ac:dyDescent="0.2">
      <c r="A5" s="1" t="str">
        <f>contacts!P1</f>
        <v>E-mail Address</v>
      </c>
      <c r="B5" s="2" t="e">
        <f>HYPERLINK(VLOOKUP(B1, contacts!A:CJ, 16, FALSE))</f>
        <v>#N/A</v>
      </c>
      <c r="E5" s="1" t="str">
        <f>contacts!P1</f>
        <v>E-mail Address</v>
      </c>
    </row>
    <row r="6" spans="1:7" x14ac:dyDescent="0.2">
      <c r="A6" s="1" t="str">
        <f>contacts!AN1</f>
        <v>Business Phone</v>
      </c>
      <c r="B6" s="2" t="e">
        <f>VLOOKUP(B1, contacts!A:CJ, 40, FALSE)</f>
        <v>#N/A</v>
      </c>
      <c r="E6" s="1" t="str">
        <f>contacts!AN1</f>
        <v>Business Phone</v>
      </c>
    </row>
    <row r="7" spans="1:7" x14ac:dyDescent="0.2">
      <c r="A7" s="1" t="str">
        <f>contacts!AP1</f>
        <v>Business Fax</v>
      </c>
      <c r="B7" s="2" t="e">
        <f>VLOOKUP(B1, contacts!A:CJ, 42, FALSE)</f>
        <v>#N/A</v>
      </c>
      <c r="E7" s="1" t="str">
        <f>contacts!AP1</f>
        <v>Business Fax</v>
      </c>
    </row>
    <row r="8" spans="1:7" x14ac:dyDescent="0.2">
      <c r="A8" s="1" t="str">
        <f>contacts!Z1</f>
        <v>Home Street</v>
      </c>
      <c r="B8" s="2" t="e">
        <f>VLOOKUP(B1, contacts!A:CJ, 26, FALSE)</f>
        <v>#N/A</v>
      </c>
      <c r="E8" s="1" t="str">
        <f>contacts!Z1</f>
        <v>Home Street</v>
      </c>
    </row>
    <row r="9" spans="1:7" x14ac:dyDescent="0.2">
      <c r="A9" s="1" t="str">
        <f>contacts!AD1</f>
        <v>Home City</v>
      </c>
      <c r="B9" s="2" t="e">
        <f>VLOOKUP(B1, contacts!A:CJ, 30, FALSE) &amp; ", " &amp; VLOOKUP(B1, contacts!A:CJ, 31, FALSE) &amp; "   " &amp; VLOOKUP(B1, contacts!A:CJ, 32, FALSE)</f>
        <v>#N/A</v>
      </c>
      <c r="E9" s="1" t="str">
        <f>contacts!AD1</f>
        <v>Home City</v>
      </c>
    </row>
    <row r="10" spans="1:7" x14ac:dyDescent="0.2">
      <c r="A10" s="1" t="str">
        <f>contacts!BK1</f>
        <v>Other Street</v>
      </c>
      <c r="B10" s="2" t="e">
        <f>VLOOKUP(B1, contacts!A:CJ, 63, FALSE)</f>
        <v>#N/A</v>
      </c>
      <c r="E10" s="1" t="str">
        <f>contacts!BK1</f>
        <v>Other Street</v>
      </c>
    </row>
    <row r="11" spans="1:7" x14ac:dyDescent="0.2">
      <c r="A11" s="1" t="str">
        <f>contacts!BO1</f>
        <v>Other City</v>
      </c>
      <c r="B11" s="2" t="e">
        <f>VLOOKUP(B1, contacts!A:CJ, 67, FALSE) &amp; ", " &amp; VLOOKUP(B1, contacts!A:CJ, 68, FALSE) &amp; "   " &amp; VLOOKUP(B1, contacts!A:CJ, 69, FALSE)</f>
        <v>#N/A</v>
      </c>
      <c r="E11" s="1" t="str">
        <f>contacts!BO1</f>
        <v>Other City</v>
      </c>
    </row>
    <row r="12" spans="1:7" x14ac:dyDescent="0.2">
      <c r="A12" s="1" t="str">
        <f>contacts!E1</f>
        <v>Title</v>
      </c>
      <c r="B12" s="2" t="e">
        <f>VLOOKUP(B1, contacts!A:CJ, 5, FALSE)</f>
        <v>#N/A</v>
      </c>
      <c r="E12" s="1" t="str">
        <f>contacts!E1</f>
        <v>Title</v>
      </c>
    </row>
    <row r="13" spans="1:7" x14ac:dyDescent="0.2">
      <c r="A13" s="1" t="str">
        <f>contacts!T1</f>
        <v>Home Phone</v>
      </c>
      <c r="B13" s="2" t="e">
        <f>VLOOKUP(B1, contacts!A:CJ, 20, FALSE)</f>
        <v>#N/A</v>
      </c>
      <c r="E13" s="1" t="str">
        <f>contacts!T1</f>
        <v>Home Phone</v>
      </c>
    </row>
    <row r="14" spans="1:7" x14ac:dyDescent="0.2">
      <c r="A14" s="1" t="str">
        <f>contacts!V1</f>
        <v>Mobile Phone</v>
      </c>
      <c r="B14" s="2" t="e">
        <f>VLOOKUP(B1, contacts!A:CJ, 22, FALSE)</f>
        <v>#N/A</v>
      </c>
      <c r="E14" s="1" t="str">
        <f>contacts!V1</f>
        <v>Mobile Phone</v>
      </c>
    </row>
    <row r="15" spans="1:7" x14ac:dyDescent="0.2">
      <c r="F15" s="2" t="s">
        <v>163</v>
      </c>
      <c r="G15" s="2" t="s">
        <v>164</v>
      </c>
    </row>
  </sheetData>
  <mergeCells count="1">
    <mergeCell ref="B1:D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A00-000000000000}">
          <x14:formula1>
            <xm:f>contacts!$A:$A</xm:f>
          </x14:formula1>
          <xm:sqref>B1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cols>
    <col min="1" max="2" width="25.140625" customWidth="1"/>
  </cols>
  <sheetData>
    <row r="1" spans="1:2" x14ac:dyDescent="0.2">
      <c r="A1" s="1" t="str">
        <f>contacts!B1</f>
        <v>First Name</v>
      </c>
      <c r="B1" s="22"/>
    </row>
    <row r="2" spans="1:2" x14ac:dyDescent="0.2">
      <c r="A2" s="1" t="str">
        <f>contacts!C1</f>
        <v>Middle Name</v>
      </c>
      <c r="B2" s="22"/>
    </row>
    <row r="3" spans="1:2" x14ac:dyDescent="0.2">
      <c r="A3" s="1" t="str">
        <f>contacts!D1</f>
        <v>Last Name</v>
      </c>
      <c r="B3" s="22"/>
    </row>
    <row r="4" spans="1:2" x14ac:dyDescent="0.2">
      <c r="A4" s="1" t="str">
        <f>contacts!AR1</f>
        <v>Company</v>
      </c>
      <c r="B4" s="22"/>
    </row>
    <row r="5" spans="1:2" x14ac:dyDescent="0.2">
      <c r="A5" s="1" t="str">
        <f>contacts!AZ1</f>
        <v>Business Street</v>
      </c>
      <c r="B5" s="22"/>
    </row>
    <row r="6" spans="1:2" x14ac:dyDescent="0.2">
      <c r="A6" s="1" t="str">
        <f>contacts!BD1</f>
        <v>Business City</v>
      </c>
      <c r="B6" s="22"/>
    </row>
    <row r="7" spans="1:2" x14ac:dyDescent="0.2">
      <c r="A7" s="1" t="str">
        <f>contacts!BE1</f>
        <v>Business State</v>
      </c>
      <c r="B7" s="22"/>
    </row>
    <row r="8" spans="1:2" x14ac:dyDescent="0.2">
      <c r="A8" s="1" t="str">
        <f>contacts!BF1</f>
        <v>Business Postal Code</v>
      </c>
      <c r="B8" s="22"/>
    </row>
    <row r="9" spans="1:2" x14ac:dyDescent="0.2">
      <c r="A9" s="1" t="str">
        <f>contacts!P1</f>
        <v>E-mail Address</v>
      </c>
      <c r="B9" s="22"/>
    </row>
    <row r="10" spans="1:2" x14ac:dyDescent="0.2">
      <c r="A10" s="1" t="str">
        <f>contacts!AN1</f>
        <v>Business Phone</v>
      </c>
      <c r="B10" s="22"/>
    </row>
    <row r="11" spans="1:2" x14ac:dyDescent="0.2">
      <c r="A11" s="1" t="str">
        <f>contacts!AP1</f>
        <v>Business Fax</v>
      </c>
      <c r="B11" s="22"/>
    </row>
    <row r="12" spans="1:2" x14ac:dyDescent="0.2">
      <c r="A12" s="1" t="str">
        <f>contacts!Z1</f>
        <v>Home Street</v>
      </c>
      <c r="B12" s="22"/>
    </row>
    <row r="13" spans="1:2" x14ac:dyDescent="0.2">
      <c r="A13" s="1" t="str">
        <f>contacts!AD1</f>
        <v>Home City</v>
      </c>
      <c r="B13" s="22"/>
    </row>
    <row r="14" spans="1:2" x14ac:dyDescent="0.2">
      <c r="A14" s="1" t="str">
        <f>contacts!AE1</f>
        <v>Home State</v>
      </c>
      <c r="B14" s="22"/>
    </row>
    <row r="15" spans="1:2" x14ac:dyDescent="0.2">
      <c r="A15" s="1" t="str">
        <f>contacts!AF1</f>
        <v>Home Postal Code</v>
      </c>
      <c r="B15" s="22"/>
    </row>
    <row r="16" spans="1:2" x14ac:dyDescent="0.2">
      <c r="A16" s="1" t="str">
        <f>contacts!BK1</f>
        <v>Other Street</v>
      </c>
      <c r="B16" s="22"/>
    </row>
    <row r="17" spans="1:2" x14ac:dyDescent="0.2">
      <c r="A17" s="1" t="str">
        <f>contacts!BO1</f>
        <v>Other City</v>
      </c>
      <c r="B17" s="22"/>
    </row>
    <row r="18" spans="1:2" x14ac:dyDescent="0.2">
      <c r="A18" s="1" t="str">
        <f>contacts!BP1</f>
        <v>Other State</v>
      </c>
      <c r="B18" s="22"/>
    </row>
    <row r="19" spans="1:2" x14ac:dyDescent="0.2">
      <c r="A19" s="1" t="str">
        <f>contacts!BQ1</f>
        <v>Other Postal Code</v>
      </c>
      <c r="B19" s="22"/>
    </row>
    <row r="20" spans="1:2" x14ac:dyDescent="0.2">
      <c r="A20" s="1" t="str">
        <f>contacts!E1</f>
        <v>Title</v>
      </c>
      <c r="B20" s="22"/>
    </row>
    <row r="21" spans="1:2" x14ac:dyDescent="0.2">
      <c r="A21" s="1" t="str">
        <f>contacts!T1</f>
        <v>Home Phone</v>
      </c>
      <c r="B21" s="22"/>
    </row>
    <row r="22" spans="1:2" x14ac:dyDescent="0.2">
      <c r="A22" s="1" t="str">
        <f>contacts!V1</f>
        <v>Mobile Phone</v>
      </c>
      <c r="B22" s="22"/>
    </row>
    <row r="23" spans="1:2" x14ac:dyDescent="0.2">
      <c r="A23" s="1"/>
      <c r="B23" s="2" t="s">
        <v>165</v>
      </c>
    </row>
    <row r="24" spans="1:2" x14ac:dyDescent="0.2">
      <c r="A24" s="1"/>
    </row>
    <row r="25" spans="1:2" x14ac:dyDescent="0.2">
      <c r="A25" s="1"/>
    </row>
    <row r="26" spans="1:2" x14ac:dyDescent="0.2">
      <c r="A26" s="1"/>
    </row>
    <row r="27" spans="1:2" x14ac:dyDescent="0.2">
      <c r="A27" s="1"/>
    </row>
    <row r="28" spans="1:2" x14ac:dyDescent="0.2">
      <c r="A28" s="1"/>
    </row>
    <row r="29" spans="1:2" x14ac:dyDescent="0.2">
      <c r="A29" s="1"/>
    </row>
    <row r="30" spans="1:2" x14ac:dyDescent="0.2">
      <c r="A30" s="1"/>
    </row>
    <row r="31" spans="1:2" x14ac:dyDescent="0.2">
      <c r="A31" s="1"/>
    </row>
    <row r="32" spans="1:2" x14ac:dyDescent="0.2">
      <c r="A32" s="1"/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  <row r="37" spans="1:1" x14ac:dyDescent="0.2">
      <c r="A37" s="1"/>
    </row>
    <row r="38" spans="1:1" x14ac:dyDescent="0.2">
      <c r="A38" s="1"/>
    </row>
    <row r="39" spans="1:1" x14ac:dyDescent="0.2">
      <c r="A39" s="1"/>
    </row>
    <row r="40" spans="1:1" x14ac:dyDescent="0.2">
      <c r="A40" s="1"/>
    </row>
    <row r="41" spans="1:1" x14ac:dyDescent="0.2">
      <c r="A41" s="1"/>
    </row>
    <row r="42" spans="1:1" x14ac:dyDescent="0.2">
      <c r="A42" s="1"/>
    </row>
    <row r="43" spans="1:1" x14ac:dyDescent="0.2">
      <c r="A43" s="1"/>
    </row>
    <row r="44" spans="1:1" x14ac:dyDescent="0.2">
      <c r="A44" s="1"/>
    </row>
    <row r="45" spans="1:1" x14ac:dyDescent="0.2">
      <c r="A45" s="1"/>
    </row>
    <row r="46" spans="1:1" x14ac:dyDescent="0.2">
      <c r="A46" s="1"/>
    </row>
    <row r="47" spans="1:1" x14ac:dyDescent="0.2">
      <c r="A47" s="1"/>
    </row>
    <row r="48" spans="1:1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48"/>
  <sheetViews>
    <sheetView showGridLines="0" workbookViewId="0"/>
  </sheetViews>
  <sheetFormatPr defaultColWidth="12.5703125" defaultRowHeight="15.75" customHeight="1" x14ac:dyDescent="0.2"/>
  <cols>
    <col min="1" max="1" width="3.85546875" customWidth="1"/>
    <col min="2" max="3" width="18.85546875" customWidth="1"/>
    <col min="4" max="4" width="10.140625" customWidth="1"/>
    <col min="5" max="6" width="18.85546875" customWidth="1"/>
    <col min="7" max="8" width="12.5703125" customWidth="1"/>
  </cols>
  <sheetData>
    <row r="1" spans="1:8" ht="16.5" customHeight="1" x14ac:dyDescent="0.2">
      <c r="A1" s="54" t="s">
        <v>166</v>
      </c>
      <c r="B1" s="40"/>
      <c r="C1" s="40"/>
      <c r="D1" s="40"/>
      <c r="E1" s="40"/>
      <c r="F1" s="40"/>
      <c r="G1" s="40"/>
      <c r="H1" s="40"/>
    </row>
    <row r="2" spans="1:8" ht="16.5" customHeight="1" x14ac:dyDescent="0.2">
      <c r="A2" s="55" t="s">
        <v>167</v>
      </c>
      <c r="B2" s="40"/>
      <c r="C2" s="40"/>
      <c r="D2" s="40"/>
      <c r="E2" s="40"/>
      <c r="F2" s="40"/>
      <c r="G2" s="40"/>
      <c r="H2" s="40"/>
    </row>
    <row r="3" spans="1:8" ht="16.5" customHeight="1" x14ac:dyDescent="0.2"/>
    <row r="4" spans="1:8" ht="16.5" customHeight="1" x14ac:dyDescent="0.2">
      <c r="A4" s="35"/>
      <c r="B4" s="35" t="s">
        <v>36</v>
      </c>
      <c r="C4" s="35" t="s">
        <v>168</v>
      </c>
      <c r="D4" s="35" t="s">
        <v>169</v>
      </c>
      <c r="E4" s="35" t="s">
        <v>3</v>
      </c>
      <c r="F4" s="35" t="s">
        <v>4</v>
      </c>
      <c r="G4" s="35" t="s">
        <v>170</v>
      </c>
      <c r="H4" s="35" t="s">
        <v>6</v>
      </c>
    </row>
    <row r="5" spans="1:8" ht="16.5" customHeight="1" x14ac:dyDescent="0.2">
      <c r="A5" s="36"/>
      <c r="B5" s="37" t="str">
        <f>Inventory!A2</f>
        <v>Item 1</v>
      </c>
      <c r="C5" s="37">
        <f>Inventory!B2</f>
        <v>10</v>
      </c>
      <c r="D5" s="37">
        <f>Inventory!C2</f>
        <v>100</v>
      </c>
      <c r="E5" s="37" t="str">
        <f>Inventory!D2</f>
        <v>Category 1</v>
      </c>
      <c r="F5" s="37" t="str">
        <f>Inventory!E2</f>
        <v>Supplier A</v>
      </c>
      <c r="G5" s="38" t="str">
        <f>Inventory!F2</f>
        <v>https://drive.google.com/uc?export=view&amp;id=165kqv1atBk1WBbSkIbj6pnoikR9JOpLj</v>
      </c>
      <c r="H5" s="38" t="str">
        <f>Inventory!G2</f>
        <v>https://www.youtube.com/watch?v=dQw4w9WgXcQ</v>
      </c>
    </row>
    <row r="6" spans="1:8" ht="16.5" customHeight="1" x14ac:dyDescent="0.2">
      <c r="A6" s="36"/>
      <c r="B6" s="37" t="str">
        <f>Inventory!A3</f>
        <v>Item 2</v>
      </c>
      <c r="C6" s="37">
        <f>Inventory!B3</f>
        <v>15</v>
      </c>
      <c r="D6" s="37">
        <f>Inventory!C3</f>
        <v>200</v>
      </c>
      <c r="E6" s="37" t="str">
        <f>Inventory!D3</f>
        <v>Category 2</v>
      </c>
      <c r="F6" s="37" t="str">
        <f>Inventory!E3</f>
        <v>Supplier B</v>
      </c>
      <c r="G6" s="38" t="str">
        <f>Inventory!F3</f>
        <v>https://drive.google.com/uc?export=view&amp;id=165kqv1atBk1WBbSkIbj6pnoikR9JOpLj</v>
      </c>
      <c r="H6" s="38" t="str">
        <f>Inventory!G3</f>
        <v>https://www.youtube.com/watch?v=dQw4w9WgXcQ</v>
      </c>
    </row>
    <row r="7" spans="1:8" ht="16.5" customHeight="1" x14ac:dyDescent="0.2">
      <c r="A7" s="36"/>
      <c r="B7" s="37" t="str">
        <f>Inventory!A4</f>
        <v>Item 3</v>
      </c>
      <c r="C7" s="37">
        <f>Inventory!B4</f>
        <v>20</v>
      </c>
      <c r="D7" s="37">
        <f>Inventory!C4</f>
        <v>150</v>
      </c>
      <c r="E7" s="37" t="str">
        <f>Inventory!D4</f>
        <v>Category 3</v>
      </c>
      <c r="F7" s="37" t="str">
        <f>Inventory!E4</f>
        <v>Supplier C</v>
      </c>
      <c r="G7" s="38" t="str">
        <f>Inventory!F4</f>
        <v>https://drive.google.com/uc?export=view&amp;id=165kqv1atBk1WBbSkIbj6pnoikR9JOpLj</v>
      </c>
      <c r="H7" s="38" t="str">
        <f>Inventory!G4</f>
        <v>https://www.youtube.com/watch?v=dQw4w9WgXcQ</v>
      </c>
    </row>
    <row r="8" spans="1:8" ht="16.5" customHeight="1" x14ac:dyDescent="0.2">
      <c r="A8" s="36"/>
      <c r="B8" s="37">
        <f>Inventory!A5</f>
        <v>0</v>
      </c>
      <c r="C8" s="37">
        <f>Inventory!B5</f>
        <v>0</v>
      </c>
      <c r="D8" s="37">
        <f>Inventory!C5</f>
        <v>0</v>
      </c>
      <c r="E8" s="37">
        <f>Inventory!D5</f>
        <v>0</v>
      </c>
      <c r="F8" s="37">
        <f>Inventory!E5</f>
        <v>0</v>
      </c>
      <c r="G8" s="37">
        <f>Inventory!F5</f>
        <v>0</v>
      </c>
      <c r="H8" s="37">
        <f>Inventory!G5</f>
        <v>0</v>
      </c>
    </row>
    <row r="9" spans="1:8" ht="16.5" customHeight="1" x14ac:dyDescent="0.2">
      <c r="A9" s="36"/>
      <c r="B9" s="37">
        <f>Inventory!A6</f>
        <v>0</v>
      </c>
      <c r="C9" s="37">
        <f>Inventory!B6</f>
        <v>0</v>
      </c>
      <c r="D9" s="37">
        <f>Inventory!C6</f>
        <v>0</v>
      </c>
      <c r="E9" s="37">
        <f>Inventory!D6</f>
        <v>0</v>
      </c>
      <c r="F9" s="37">
        <f>Inventory!E6</f>
        <v>0</v>
      </c>
      <c r="G9" s="37">
        <f>Inventory!F6</f>
        <v>0</v>
      </c>
      <c r="H9" s="37">
        <f>Inventory!G6</f>
        <v>0</v>
      </c>
    </row>
    <row r="10" spans="1:8" ht="16.5" customHeight="1" x14ac:dyDescent="0.2">
      <c r="A10" s="36"/>
      <c r="B10" s="37">
        <f>Inventory!A7</f>
        <v>0</v>
      </c>
      <c r="C10" s="37">
        <f>Inventory!B7</f>
        <v>0</v>
      </c>
      <c r="D10" s="37">
        <f>Inventory!C7</f>
        <v>0</v>
      </c>
      <c r="E10" s="37">
        <f>Inventory!D7</f>
        <v>0</v>
      </c>
      <c r="F10" s="37">
        <f>Inventory!E7</f>
        <v>0</v>
      </c>
      <c r="G10" s="37">
        <f>Inventory!F7</f>
        <v>0</v>
      </c>
      <c r="H10" s="37">
        <f>Inventory!G7</f>
        <v>0</v>
      </c>
    </row>
    <row r="11" spans="1:8" ht="16.5" customHeight="1" x14ac:dyDescent="0.2">
      <c r="A11" s="36"/>
      <c r="B11" s="37">
        <f>Inventory!A8</f>
        <v>0</v>
      </c>
      <c r="C11" s="37">
        <f>Inventory!B8</f>
        <v>0</v>
      </c>
      <c r="D11" s="37">
        <f>Inventory!C8</f>
        <v>0</v>
      </c>
      <c r="E11" s="37">
        <f>Inventory!D8</f>
        <v>0</v>
      </c>
      <c r="F11" s="37">
        <f>Inventory!E8</f>
        <v>0</v>
      </c>
      <c r="G11" s="37">
        <f>Inventory!F8</f>
        <v>0</v>
      </c>
      <c r="H11" s="37">
        <f>Inventory!G8</f>
        <v>0</v>
      </c>
    </row>
    <row r="12" spans="1:8" ht="16.5" customHeight="1" x14ac:dyDescent="0.2">
      <c r="A12" s="36"/>
      <c r="B12" s="37">
        <f>Inventory!A9</f>
        <v>0</v>
      </c>
      <c r="C12" s="37">
        <f>Inventory!B9</f>
        <v>0</v>
      </c>
      <c r="D12" s="37">
        <f>Inventory!C9</f>
        <v>0</v>
      </c>
      <c r="E12" s="37">
        <f>Inventory!D9</f>
        <v>0</v>
      </c>
      <c r="F12" s="37">
        <f>Inventory!E9</f>
        <v>0</v>
      </c>
      <c r="G12" s="37">
        <f>Inventory!F9</f>
        <v>0</v>
      </c>
      <c r="H12" s="37">
        <f>Inventory!G9</f>
        <v>0</v>
      </c>
    </row>
    <row r="13" spans="1:8" ht="16.5" customHeight="1" x14ac:dyDescent="0.2">
      <c r="A13" s="36"/>
      <c r="B13" s="37">
        <f>Inventory!A10</f>
        <v>0</v>
      </c>
      <c r="C13" s="37">
        <f>Inventory!B10</f>
        <v>0</v>
      </c>
      <c r="D13" s="37">
        <f>Inventory!C10</f>
        <v>0</v>
      </c>
      <c r="E13" s="37">
        <f>Inventory!D10</f>
        <v>0</v>
      </c>
      <c r="F13" s="37">
        <f>Inventory!E10</f>
        <v>0</v>
      </c>
      <c r="G13" s="37">
        <f>Inventory!F10</f>
        <v>0</v>
      </c>
      <c r="H13" s="37">
        <f>Inventory!G10</f>
        <v>0</v>
      </c>
    </row>
    <row r="14" spans="1:8" ht="16.5" customHeight="1" x14ac:dyDescent="0.2">
      <c r="A14" s="36"/>
      <c r="B14" s="37">
        <f>Inventory!A11</f>
        <v>0</v>
      </c>
      <c r="C14" s="37">
        <f>Inventory!B11</f>
        <v>0</v>
      </c>
      <c r="D14" s="37">
        <f>Inventory!C11</f>
        <v>0</v>
      </c>
      <c r="E14" s="37">
        <f>Inventory!D11</f>
        <v>0</v>
      </c>
      <c r="F14" s="37">
        <f>Inventory!E11</f>
        <v>0</v>
      </c>
      <c r="G14" s="37">
        <f>Inventory!F11</f>
        <v>0</v>
      </c>
      <c r="H14" s="37">
        <f>Inventory!G11</f>
        <v>0</v>
      </c>
    </row>
    <row r="15" spans="1:8" ht="16.5" customHeight="1" x14ac:dyDescent="0.2">
      <c r="A15" s="36"/>
      <c r="B15" s="37">
        <f>Inventory!A12</f>
        <v>0</v>
      </c>
      <c r="C15" s="37">
        <f>Inventory!B12</f>
        <v>0</v>
      </c>
      <c r="D15" s="37">
        <f>Inventory!C12</f>
        <v>0</v>
      </c>
      <c r="E15" s="37">
        <f>Inventory!D12</f>
        <v>0</v>
      </c>
      <c r="F15" s="37">
        <f>Inventory!E12</f>
        <v>0</v>
      </c>
      <c r="G15" s="37">
        <f>Inventory!F12</f>
        <v>0</v>
      </c>
      <c r="H15" s="37">
        <f>Inventory!G12</f>
        <v>0</v>
      </c>
    </row>
    <row r="16" spans="1:8" ht="16.5" customHeight="1" x14ac:dyDescent="0.2">
      <c r="A16" s="36"/>
      <c r="B16" s="37">
        <f>Inventory!A13</f>
        <v>0</v>
      </c>
      <c r="C16" s="37">
        <f>Inventory!B13</f>
        <v>0</v>
      </c>
      <c r="D16" s="37">
        <f>Inventory!C13</f>
        <v>0</v>
      </c>
      <c r="E16" s="37">
        <f>Inventory!D13</f>
        <v>0</v>
      </c>
      <c r="F16" s="37">
        <f>Inventory!E13</f>
        <v>0</v>
      </c>
      <c r="G16" s="37">
        <f>Inventory!F13</f>
        <v>0</v>
      </c>
      <c r="H16" s="37">
        <f>Inventory!G13</f>
        <v>0</v>
      </c>
    </row>
    <row r="17" spans="1:8" ht="16.5" customHeight="1" x14ac:dyDescent="0.2"/>
    <row r="18" spans="1:8" ht="16.5" customHeight="1" x14ac:dyDescent="0.25">
      <c r="A18" s="56" t="s">
        <v>171</v>
      </c>
      <c r="B18" s="40"/>
      <c r="C18" s="40"/>
      <c r="D18" s="40"/>
      <c r="E18" s="40"/>
      <c r="F18" s="40"/>
      <c r="G18" s="40"/>
      <c r="H18" s="40"/>
    </row>
    <row r="19" spans="1:8" ht="16.5" customHeight="1" x14ac:dyDescent="0.2">
      <c r="A19" s="57" t="s">
        <v>172</v>
      </c>
      <c r="B19" s="40"/>
      <c r="C19" s="40"/>
      <c r="D19" s="40"/>
      <c r="E19" s="40"/>
      <c r="F19" s="40"/>
      <c r="G19" s="40"/>
      <c r="H19" s="40"/>
    </row>
    <row r="20" spans="1:8" ht="16.5" customHeight="1" x14ac:dyDescent="0.25">
      <c r="A20" s="58" t="str">
        <f>HYPERLINK("https://youtu.be/6iq4v6TrF9I", "▶️ Watch the Video: How DataMate Works")</f>
        <v>▶️ Watch the Video: How DataMate Works</v>
      </c>
      <c r="B20" s="40"/>
      <c r="C20" s="40"/>
      <c r="D20" s="40"/>
      <c r="E20" s="40"/>
      <c r="F20" s="40"/>
      <c r="G20" s="40"/>
      <c r="H20" s="40"/>
    </row>
    <row r="21" spans="1:8" ht="16.5" customHeight="1" x14ac:dyDescent="0.2"/>
    <row r="22" spans="1:8" ht="16.5" customHeight="1" x14ac:dyDescent="0.2"/>
    <row r="23" spans="1:8" ht="16.5" customHeight="1" x14ac:dyDescent="0.2"/>
    <row r="24" spans="1:8" ht="16.5" customHeight="1" x14ac:dyDescent="0.2"/>
    <row r="25" spans="1:8" ht="16.5" customHeight="1" x14ac:dyDescent="0.2"/>
    <row r="26" spans="1:8" ht="16.5" customHeight="1" x14ac:dyDescent="0.2"/>
    <row r="27" spans="1:8" ht="16.5" customHeight="1" x14ac:dyDescent="0.2"/>
    <row r="28" spans="1:8" ht="16.5" customHeight="1" x14ac:dyDescent="0.2"/>
    <row r="29" spans="1:8" ht="16.5" customHeight="1" x14ac:dyDescent="0.2"/>
    <row r="30" spans="1:8" ht="16.5" customHeight="1" x14ac:dyDescent="0.2"/>
    <row r="31" spans="1:8" ht="16.5" customHeight="1" x14ac:dyDescent="0.2"/>
    <row r="32" spans="1:8" ht="16.5" customHeight="1" x14ac:dyDescent="0.2"/>
    <row r="33" ht="16.5" customHeight="1" x14ac:dyDescent="0.2"/>
    <row r="34" ht="16.5" customHeight="1" x14ac:dyDescent="0.2"/>
    <row r="35" ht="16.5" customHeight="1" x14ac:dyDescent="0.2"/>
    <row r="36" ht="16.5" customHeight="1" x14ac:dyDescent="0.2"/>
    <row r="37" ht="16.5" customHeight="1" x14ac:dyDescent="0.2"/>
    <row r="38" ht="16.5" customHeight="1" x14ac:dyDescent="0.2"/>
    <row r="39" ht="16.5" customHeight="1" x14ac:dyDescent="0.2"/>
    <row r="40" ht="16.5" customHeight="1" x14ac:dyDescent="0.2"/>
    <row r="41" ht="16.5" customHeight="1" x14ac:dyDescent="0.2"/>
    <row r="42" ht="16.5" customHeight="1" x14ac:dyDescent="0.2"/>
    <row r="43" ht="16.5" customHeight="1" x14ac:dyDescent="0.2"/>
    <row r="44" ht="16.5" customHeight="1" x14ac:dyDescent="0.2"/>
    <row r="45" ht="16.5" customHeight="1" x14ac:dyDescent="0.2"/>
    <row r="46" ht="16.5" customHeight="1" x14ac:dyDescent="0.2"/>
    <row r="47" ht="16.5" customHeight="1" x14ac:dyDescent="0.2"/>
    <row r="48" ht="16.5" customHeight="1" x14ac:dyDescent="0.2"/>
  </sheetData>
  <mergeCells count="5">
    <mergeCell ref="A1:H1"/>
    <mergeCell ref="A2:H2"/>
    <mergeCell ref="A18:H18"/>
    <mergeCell ref="A19:H19"/>
    <mergeCell ref="A20:H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S1:AG1"/>
  <sheetViews>
    <sheetView workbookViewId="0"/>
  </sheetViews>
  <sheetFormatPr defaultColWidth="12.5703125" defaultRowHeight="15.75" customHeight="1" x14ac:dyDescent="0.2"/>
  <sheetData>
    <row r="1" spans="19:33" x14ac:dyDescent="0.2">
      <c r="S1" s="2" t="str">
        <f>Input!A1</f>
        <v>Number</v>
      </c>
      <c r="T1" s="2" t="str">
        <f>Input!B1</f>
        <v>Date:</v>
      </c>
      <c r="U1" s="2" t="str">
        <f>Input!C1</f>
        <v>Bill to:</v>
      </c>
      <c r="V1" s="2" t="str">
        <f>Input!D1</f>
        <v>Total:</v>
      </c>
      <c r="W1" s="2" t="str">
        <f>Input!E1</f>
        <v>Subtotal:</v>
      </c>
      <c r="X1" s="2">
        <f>Input!F1</f>
        <v>0</v>
      </c>
      <c r="Y1" s="2">
        <f>Input!G1</f>
        <v>0</v>
      </c>
      <c r="Z1" s="2" t="str">
        <f>Input!H1</f>
        <v>Log 8</v>
      </c>
      <c r="AA1" s="2" t="str">
        <f>Input!I1</f>
        <v>Log 9</v>
      </c>
      <c r="AB1" s="2" t="str">
        <f>Input!J1</f>
        <v>Log 10</v>
      </c>
      <c r="AC1" s="2" t="str">
        <f>Input!K1</f>
        <v>Log 11</v>
      </c>
      <c r="AD1" s="2" t="str">
        <f>Input!L1</f>
        <v>Log 12</v>
      </c>
      <c r="AE1" s="2" t="str">
        <f>Input!M1</f>
        <v>Date Paid</v>
      </c>
      <c r="AF1" s="2" t="str">
        <f>Input!N1</f>
        <v>Amount</v>
      </c>
      <c r="AG1" s="2" t="str">
        <f>Input!O1</f>
        <v>Date Shipped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7"/>
  <sheetViews>
    <sheetView workbookViewId="0"/>
  </sheetViews>
  <sheetFormatPr defaultColWidth="12.5703125" defaultRowHeight="15.75" customHeight="1" x14ac:dyDescent="0.2"/>
  <cols>
    <col min="1" max="1" width="43.85546875" customWidth="1"/>
    <col min="2" max="4" width="12.5703125" customWidth="1"/>
  </cols>
  <sheetData>
    <row r="1" spans="1:17" x14ac:dyDescent="0.2">
      <c r="A1" s="4" t="str">
        <f>A11</f>
        <v>Number</v>
      </c>
      <c r="B1" s="4" t="str">
        <f t="shared" ref="B1:B2" si="0">D12</f>
        <v>Date:</v>
      </c>
      <c r="C1" s="4" t="str">
        <f t="shared" ref="C1:C2" si="1">A12</f>
        <v>Bill to:</v>
      </c>
      <c r="D1" s="4" t="str">
        <f>C34</f>
        <v>Total:</v>
      </c>
      <c r="E1" s="4" t="str">
        <f>C32</f>
        <v>Subtotal:</v>
      </c>
      <c r="F1" s="4">
        <f>H37</f>
        <v>0</v>
      </c>
      <c r="G1" s="4">
        <f>A23</f>
        <v>0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3" t="str">
        <f>HYPERLINK("https://datamateapp.github.io/help.html", "Help")</f>
        <v>Help</v>
      </c>
      <c r="Q1" s="40"/>
    </row>
    <row r="2" spans="1:17" x14ac:dyDescent="0.2">
      <c r="A2" s="5">
        <f>B11</f>
        <v>0</v>
      </c>
      <c r="B2" s="6">
        <f t="shared" ca="1" si="0"/>
        <v>45849</v>
      </c>
      <c r="C2" s="5" t="str">
        <f t="shared" si="1"/>
        <v>First Name Middle Name Last Name</v>
      </c>
      <c r="D2" s="7">
        <f>D34</f>
        <v>0</v>
      </c>
      <c r="E2" s="7">
        <f>D32</f>
        <v>0</v>
      </c>
      <c r="F2" s="5">
        <f>J37</f>
        <v>0</v>
      </c>
      <c r="G2" s="5">
        <f>B23</f>
        <v>0</v>
      </c>
      <c r="H2" s="5"/>
      <c r="I2" s="5"/>
      <c r="J2" s="5"/>
      <c r="K2" s="5"/>
      <c r="L2" s="5"/>
      <c r="M2" s="5"/>
      <c r="N2" s="5"/>
      <c r="O2" s="5"/>
      <c r="P2" s="40"/>
      <c r="Q2" s="40"/>
    </row>
    <row r="3" spans="1:17" ht="15.75" customHeight="1" x14ac:dyDescent="0.3">
      <c r="A3" s="8" t="s">
        <v>26</v>
      </c>
      <c r="B3" s="9"/>
      <c r="C3" s="9"/>
      <c r="D3" s="9"/>
      <c r="E3" s="9"/>
    </row>
    <row r="4" spans="1:17" x14ac:dyDescent="0.2">
      <c r="A4" s="9"/>
      <c r="B4" s="9"/>
      <c r="C4" s="9"/>
      <c r="D4" s="9"/>
      <c r="E4" s="9"/>
    </row>
    <row r="5" spans="1:17" x14ac:dyDescent="0.2">
      <c r="A5" s="10" t="s">
        <v>27</v>
      </c>
      <c r="B5" s="9"/>
      <c r="C5" s="9"/>
      <c r="D5" s="9"/>
      <c r="E5" s="9"/>
    </row>
    <row r="6" spans="1:17" x14ac:dyDescent="0.2">
      <c r="A6" s="10" t="s">
        <v>28</v>
      </c>
      <c r="B6" s="9"/>
      <c r="C6" s="9"/>
      <c r="D6" s="9"/>
      <c r="E6" s="9"/>
    </row>
    <row r="7" spans="1:17" x14ac:dyDescent="0.2">
      <c r="A7" s="10" t="s">
        <v>29</v>
      </c>
      <c r="B7" s="9"/>
      <c r="C7" s="9"/>
      <c r="D7" s="9"/>
      <c r="E7" s="9"/>
    </row>
    <row r="8" spans="1:17" x14ac:dyDescent="0.2">
      <c r="A8" s="10" t="s">
        <v>30</v>
      </c>
      <c r="B8" s="9"/>
      <c r="C8" s="9"/>
      <c r="D8" s="9"/>
      <c r="E8" s="9"/>
    </row>
    <row r="9" spans="1:17" x14ac:dyDescent="0.2">
      <c r="A9" s="11"/>
      <c r="B9" s="11"/>
      <c r="C9" s="11"/>
      <c r="D9" s="11"/>
      <c r="E9" s="11"/>
    </row>
    <row r="10" spans="1:17" ht="15.75" customHeight="1" x14ac:dyDescent="0.25">
      <c r="A10" s="44" t="s">
        <v>31</v>
      </c>
      <c r="B10" s="40"/>
      <c r="C10" s="40"/>
      <c r="D10" s="40"/>
      <c r="E10" s="40"/>
    </row>
    <row r="11" spans="1:17" x14ac:dyDescent="0.2">
      <c r="A11" s="12" t="s">
        <v>32</v>
      </c>
      <c r="B11" s="9"/>
      <c r="C11" s="11"/>
      <c r="D11" s="11"/>
      <c r="E11" s="11"/>
    </row>
    <row r="12" spans="1:17" x14ac:dyDescent="0.2">
      <c r="A12" s="12" t="s">
        <v>33</v>
      </c>
      <c r="B12" s="9"/>
      <c r="C12" s="11"/>
      <c r="D12" s="45" t="s">
        <v>34</v>
      </c>
      <c r="E12" s="40"/>
    </row>
    <row r="13" spans="1:17" x14ac:dyDescent="0.2">
      <c r="A13" s="9" t="s">
        <v>35</v>
      </c>
      <c r="B13" s="9"/>
      <c r="C13" s="11"/>
      <c r="D13" s="46">
        <f ca="1">TODAY()</f>
        <v>45849</v>
      </c>
      <c r="E13" s="40"/>
    </row>
    <row r="14" spans="1:17" x14ac:dyDescent="0.2">
      <c r="A14" s="42" t="str">
        <f>VLOOKUP(A13, contacts!A:CJ, 44, FALSE)</f>
        <v>Company</v>
      </c>
      <c r="B14" s="40"/>
      <c r="C14" s="11"/>
      <c r="D14" s="11"/>
      <c r="E14" s="11"/>
    </row>
    <row r="15" spans="1:17" x14ac:dyDescent="0.2">
      <c r="A15" s="42" t="str">
        <f>VLOOKUP(A13, contacts!A:CJ, 26, FALSE)</f>
        <v>Home Street</v>
      </c>
      <c r="B15" s="40"/>
      <c r="C15" s="11"/>
      <c r="D15" s="11"/>
      <c r="E15" s="11"/>
    </row>
    <row r="16" spans="1:17" x14ac:dyDescent="0.2">
      <c r="A16" s="42" t="str">
        <f>VLOOKUP(A13, contacts!A:CJ, 30, FALSE) &amp; ", " &amp; VLOOKUP(A13, contacts!A:CJ, 31, FALSE) &amp; "   " &amp; VLOOKUP(A13, contacts!A:CJ, 32, FALSE)</f>
        <v>Home City, Home State   Home Postal Code</v>
      </c>
      <c r="B16" s="40"/>
      <c r="C16" s="11"/>
      <c r="D16" s="11"/>
      <c r="E16" s="11"/>
    </row>
    <row r="17" spans="1:5" x14ac:dyDescent="0.2">
      <c r="A17" s="39" t="str">
        <f>HYPERLINK(VLOOKUP(A13, contacts!A:CJ, 16, FALSE))</f>
        <v>E-mail Address</v>
      </c>
      <c r="B17" s="40"/>
      <c r="C17" s="11"/>
      <c r="D17" s="11"/>
      <c r="E17" s="11"/>
    </row>
    <row r="18" spans="1:5" x14ac:dyDescent="0.2">
      <c r="A18" s="9"/>
      <c r="B18" s="9"/>
      <c r="C18" s="11"/>
      <c r="D18" s="11"/>
      <c r="E18" s="11"/>
    </row>
    <row r="19" spans="1:5" x14ac:dyDescent="0.2">
      <c r="A19" s="9"/>
      <c r="B19" s="9"/>
      <c r="C19" s="11"/>
      <c r="D19" s="11"/>
      <c r="E19" s="11"/>
    </row>
    <row r="20" spans="1:5" x14ac:dyDescent="0.2">
      <c r="A20" s="14" t="s">
        <v>36</v>
      </c>
      <c r="B20" s="14" t="s">
        <v>37</v>
      </c>
      <c r="C20" s="14" t="s">
        <v>1</v>
      </c>
      <c r="D20" s="14" t="s">
        <v>38</v>
      </c>
      <c r="E20" s="11"/>
    </row>
    <row r="21" spans="1:5" x14ac:dyDescent="0.2">
      <c r="A21" s="15"/>
      <c r="B21" s="15"/>
      <c r="C21" s="16" t="str">
        <f>IFERROR(VLOOKUP(A21,Inventory!$A$2:$CL$9341,2,FALSE), "")</f>
        <v/>
      </c>
      <c r="D21" s="16" t="str">
        <f t="shared" ref="D21:D30" si="2">IF(C21="", "", $B21*$C21)</f>
        <v/>
      </c>
      <c r="E21" s="11"/>
    </row>
    <row r="22" spans="1:5" x14ac:dyDescent="0.2">
      <c r="A22" s="15"/>
      <c r="B22" s="15"/>
      <c r="C22" s="16" t="str">
        <f>IFERROR(VLOOKUP(A22,Inventory!$A$2:$CL$9341,2,FALSE), "")</f>
        <v/>
      </c>
      <c r="D22" s="16" t="str">
        <f t="shared" si="2"/>
        <v/>
      </c>
      <c r="E22" s="11"/>
    </row>
    <row r="23" spans="1:5" x14ac:dyDescent="0.2">
      <c r="A23" s="15"/>
      <c r="B23" s="15"/>
      <c r="C23" s="16" t="str">
        <f>IFERROR(VLOOKUP(A23,Inventory!$A$2:$CL$9341,2,FALSE), "")</f>
        <v/>
      </c>
      <c r="D23" s="16" t="str">
        <f t="shared" si="2"/>
        <v/>
      </c>
      <c r="E23" s="11"/>
    </row>
    <row r="24" spans="1:5" x14ac:dyDescent="0.2">
      <c r="A24" s="15"/>
      <c r="B24" s="15"/>
      <c r="C24" s="16" t="str">
        <f>IFERROR(VLOOKUP(A24,Inventory!$A$2:$CL$9341,2,FALSE), "")</f>
        <v/>
      </c>
      <c r="D24" s="16" t="str">
        <f t="shared" si="2"/>
        <v/>
      </c>
      <c r="E24" s="11"/>
    </row>
    <row r="25" spans="1:5" x14ac:dyDescent="0.2">
      <c r="A25" s="15"/>
      <c r="B25" s="15"/>
      <c r="C25" s="16" t="str">
        <f>IFERROR(VLOOKUP(A25,Inventory!$A$2:$CL$9341,2,FALSE), "")</f>
        <v/>
      </c>
      <c r="D25" s="16" t="str">
        <f t="shared" si="2"/>
        <v/>
      </c>
      <c r="E25" s="11"/>
    </row>
    <row r="26" spans="1:5" x14ac:dyDescent="0.2">
      <c r="A26" s="15"/>
      <c r="B26" s="15"/>
      <c r="C26" s="16" t="str">
        <f>IFERROR(VLOOKUP(A26,Inventory!$A$2:$CL$9341,2,FALSE), "")</f>
        <v/>
      </c>
      <c r="D26" s="16" t="str">
        <f t="shared" si="2"/>
        <v/>
      </c>
      <c r="E26" s="11"/>
    </row>
    <row r="27" spans="1:5" x14ac:dyDescent="0.2">
      <c r="A27" s="15"/>
      <c r="B27" s="15"/>
      <c r="C27" s="16" t="str">
        <f>IFERROR(VLOOKUP(A27,Inventory!$A$2:$CL$9341,2,FALSE), "")</f>
        <v/>
      </c>
      <c r="D27" s="16" t="str">
        <f t="shared" si="2"/>
        <v/>
      </c>
      <c r="E27" s="11"/>
    </row>
    <row r="28" spans="1:5" x14ac:dyDescent="0.2">
      <c r="A28" s="15"/>
      <c r="B28" s="15"/>
      <c r="C28" s="16" t="str">
        <f>IFERROR(VLOOKUP(A28,Inventory!$A$2:$CL$9341,2,FALSE), "")</f>
        <v/>
      </c>
      <c r="D28" s="16" t="str">
        <f t="shared" si="2"/>
        <v/>
      </c>
      <c r="E28" s="11"/>
    </row>
    <row r="29" spans="1:5" x14ac:dyDescent="0.2">
      <c r="A29" s="15"/>
      <c r="B29" s="15"/>
      <c r="C29" s="16" t="str">
        <f>IFERROR(VLOOKUP(A29,Inventory!$A$2:$CL$9341,2,FALSE), "")</f>
        <v/>
      </c>
      <c r="D29" s="16" t="str">
        <f t="shared" si="2"/>
        <v/>
      </c>
      <c r="E29" s="11"/>
    </row>
    <row r="30" spans="1:5" x14ac:dyDescent="0.2">
      <c r="A30" s="15"/>
      <c r="B30" s="15"/>
      <c r="C30" s="16" t="str">
        <f>IFERROR(VLOOKUP(A30,Inventory!$A$2:$CL$9341,2,FALSE), "")</f>
        <v/>
      </c>
      <c r="D30" s="16" t="str">
        <f t="shared" si="2"/>
        <v/>
      </c>
      <c r="E30" s="11"/>
    </row>
    <row r="31" spans="1:5" x14ac:dyDescent="0.2">
      <c r="A31" s="11"/>
      <c r="B31" s="11"/>
      <c r="C31" s="11"/>
      <c r="D31" s="11"/>
      <c r="E31" s="11"/>
    </row>
    <row r="32" spans="1:5" x14ac:dyDescent="0.2">
      <c r="A32" s="11"/>
      <c r="B32" s="11"/>
      <c r="C32" s="13" t="s">
        <v>39</v>
      </c>
      <c r="D32" s="17">
        <f>SUM(D21:D30)</f>
        <v>0</v>
      </c>
      <c r="E32" s="11"/>
    </row>
    <row r="33" spans="1:5" ht="12.75" x14ac:dyDescent="0.2">
      <c r="A33" s="11"/>
      <c r="B33" s="13" t="s">
        <v>40</v>
      </c>
      <c r="C33" s="11">
        <v>0.08</v>
      </c>
      <c r="D33" s="17">
        <f>D32*C33</f>
        <v>0</v>
      </c>
      <c r="E33" s="11"/>
    </row>
    <row r="34" spans="1:5" ht="12.75" x14ac:dyDescent="0.2">
      <c r="A34" s="11"/>
      <c r="B34" s="11"/>
      <c r="C34" s="13" t="s">
        <v>41</v>
      </c>
      <c r="D34" s="17">
        <f>D32+D33</f>
        <v>0</v>
      </c>
      <c r="E34" s="11"/>
    </row>
    <row r="36" spans="1:5" ht="12.75" x14ac:dyDescent="0.2">
      <c r="A36" s="41" t="s">
        <v>42</v>
      </c>
      <c r="B36" s="40"/>
      <c r="C36" s="40"/>
      <c r="D36" s="40"/>
      <c r="E36" s="40"/>
    </row>
    <row r="37" spans="1:5" ht="12.75" x14ac:dyDescent="0.2">
      <c r="A37" s="42" t="s">
        <v>43</v>
      </c>
      <c r="B37" s="40"/>
      <c r="C37" s="40"/>
      <c r="D37" s="40"/>
      <c r="E37" s="40"/>
    </row>
  </sheetData>
  <mergeCells count="10">
    <mergeCell ref="A17:B17"/>
    <mergeCell ref="A36:E36"/>
    <mergeCell ref="A37:E37"/>
    <mergeCell ref="P1:Q2"/>
    <mergeCell ref="A10:E10"/>
    <mergeCell ref="D12:E12"/>
    <mergeCell ref="D13:E13"/>
    <mergeCell ref="A14:B14"/>
    <mergeCell ref="A15:B15"/>
    <mergeCell ref="A16:B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Inventory!$A:$A</xm:f>
          </x14:formula1>
          <xm:sqref>A21:A30</xm:sqref>
        </x14:dataValidation>
        <x14:dataValidation type="list" allowBlank="1" showErrorMessage="1" xr:uid="{00000000-0002-0000-0100-000001000000}">
          <x14:formula1>
            <xm:f>contacts!$A:$A</xm:f>
          </x14:formula1>
          <xm:sqref>A13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93"/>
  <sheetViews>
    <sheetView workbookViewId="0"/>
  </sheetViews>
  <sheetFormatPr defaultColWidth="12.5703125" defaultRowHeight="15.75" customHeight="1" x14ac:dyDescent="0.2"/>
  <cols>
    <col min="1" max="1" width="43.85546875" customWidth="1"/>
    <col min="2" max="4" width="12.5703125" customWidth="1"/>
  </cols>
  <sheetData>
    <row r="1" spans="1:5" ht="15.75" customHeight="1" x14ac:dyDescent="0.3">
      <c r="A1" s="8" t="e">
        <f>View_Print!A3</f>
        <v>#N/A</v>
      </c>
      <c r="B1" s="9"/>
      <c r="C1" s="9"/>
      <c r="D1" s="9"/>
      <c r="E1" s="9"/>
    </row>
    <row r="2" spans="1:5" x14ac:dyDescent="0.2">
      <c r="A2" s="9"/>
      <c r="B2" s="9"/>
      <c r="C2" s="9"/>
      <c r="D2" s="9"/>
      <c r="E2" s="9"/>
    </row>
    <row r="3" spans="1:5" x14ac:dyDescent="0.2">
      <c r="A3" s="10" t="e">
        <f>View_Print!A4</f>
        <v>#N/A</v>
      </c>
      <c r="B3" s="9"/>
      <c r="C3" s="9"/>
      <c r="D3" s="9"/>
      <c r="E3" s="9"/>
    </row>
    <row r="4" spans="1:5" x14ac:dyDescent="0.2">
      <c r="A4" s="10" t="e">
        <f>View_Print!A5</f>
        <v>#N/A</v>
      </c>
      <c r="B4" s="9"/>
      <c r="C4" s="9"/>
      <c r="D4" s="9"/>
      <c r="E4" s="9"/>
    </row>
    <row r="5" spans="1:5" x14ac:dyDescent="0.2">
      <c r="A5" s="10" t="e">
        <f>View_Print!A6</f>
        <v>#N/A</v>
      </c>
      <c r="B5" s="9"/>
      <c r="C5" s="9"/>
      <c r="D5" s="9"/>
      <c r="E5" s="9"/>
    </row>
    <row r="6" spans="1:5" x14ac:dyDescent="0.2">
      <c r="A6" s="10" t="e">
        <f>View_Print!A7</f>
        <v>#N/A</v>
      </c>
      <c r="B6" s="9"/>
      <c r="C6" s="9"/>
      <c r="D6" s="9"/>
      <c r="E6" s="9"/>
    </row>
    <row r="7" spans="1:5" x14ac:dyDescent="0.2">
      <c r="A7" s="11"/>
      <c r="B7" s="11"/>
      <c r="C7" s="11"/>
      <c r="D7" s="11"/>
      <c r="E7" s="11"/>
    </row>
    <row r="8" spans="1:5" ht="15.75" customHeight="1" x14ac:dyDescent="0.25">
      <c r="A8" s="44" t="s">
        <v>44</v>
      </c>
      <c r="B8" s="40"/>
      <c r="C8" s="40"/>
      <c r="D8" s="40"/>
      <c r="E8" s="40"/>
    </row>
    <row r="9" spans="1:5" x14ac:dyDescent="0.2">
      <c r="A9" s="9"/>
      <c r="B9" s="9"/>
      <c r="C9" s="11"/>
      <c r="D9" s="11"/>
      <c r="E9" s="11"/>
    </row>
    <row r="10" spans="1:5" x14ac:dyDescent="0.2">
      <c r="A10" s="41" t="s">
        <v>45</v>
      </c>
      <c r="B10" s="40"/>
      <c r="C10" s="11"/>
      <c r="D10" s="45" t="s">
        <v>46</v>
      </c>
      <c r="E10" s="40"/>
    </row>
    <row r="11" spans="1:5" x14ac:dyDescent="0.2">
      <c r="A11" s="42" t="e">
        <f>View_Print!A13</f>
        <v>#N/A</v>
      </c>
      <c r="B11" s="40"/>
      <c r="C11" s="11"/>
      <c r="D11" s="47" t="e">
        <f>View_Print!M2</f>
        <v>#N/A</v>
      </c>
      <c r="E11" s="40"/>
    </row>
    <row r="12" spans="1:5" x14ac:dyDescent="0.2">
      <c r="A12" s="42" t="e">
        <f>VLOOKUP(A11, contacts!A:CJ, 44, FALSE)</f>
        <v>#N/A</v>
      </c>
      <c r="B12" s="40"/>
      <c r="C12" s="11"/>
      <c r="D12" s="11"/>
      <c r="E12" s="11"/>
    </row>
    <row r="13" spans="1:5" x14ac:dyDescent="0.2">
      <c r="A13" s="42" t="e">
        <f>VLOOKUP(A11, contacts!A:CJ, 26, FALSE)</f>
        <v>#N/A</v>
      </c>
      <c r="B13" s="40"/>
      <c r="C13" s="11"/>
      <c r="D13" s="11"/>
      <c r="E13" s="11"/>
    </row>
    <row r="14" spans="1:5" x14ac:dyDescent="0.2">
      <c r="A14" s="42" t="e">
        <f>VLOOKUP(A11, contacts!A:CJ, 30, FALSE) &amp; ", " &amp; VLOOKUP(A11, contacts!A:CJ, 31, FALSE) &amp; "   " &amp; VLOOKUP(A11, contacts!A:CJ, 32, FALSE)</f>
        <v>#N/A</v>
      </c>
      <c r="B14" s="40"/>
      <c r="C14" s="11"/>
      <c r="D14" s="11"/>
      <c r="E14" s="11"/>
    </row>
    <row r="15" spans="1:5" x14ac:dyDescent="0.2">
      <c r="A15" s="42" t="e">
        <f>HYPERLINK(VLOOKUP(A11, contacts!A:CJ, 16, FALSE))</f>
        <v>#N/A</v>
      </c>
      <c r="B15" s="40"/>
      <c r="C15" s="11"/>
      <c r="D15" s="11"/>
      <c r="E15" s="11"/>
    </row>
    <row r="16" spans="1:5" x14ac:dyDescent="0.2">
      <c r="A16" s="9"/>
      <c r="B16" s="9"/>
      <c r="C16" s="11"/>
      <c r="D16" s="11"/>
      <c r="E16" s="11"/>
    </row>
    <row r="17" spans="1:5" x14ac:dyDescent="0.2">
      <c r="A17" s="9"/>
      <c r="B17" s="9"/>
      <c r="C17" s="11"/>
      <c r="D17" s="11"/>
      <c r="E17" s="11"/>
    </row>
    <row r="18" spans="1:5" x14ac:dyDescent="0.2">
      <c r="A18" s="14" t="s">
        <v>36</v>
      </c>
      <c r="B18" s="14" t="s">
        <v>37</v>
      </c>
      <c r="C18" s="14" t="s">
        <v>1</v>
      </c>
      <c r="D18" s="14" t="s">
        <v>38</v>
      </c>
      <c r="E18" s="11"/>
    </row>
    <row r="19" spans="1:5" x14ac:dyDescent="0.2">
      <c r="A19" s="18" t="e">
        <f>View_Print!A21</f>
        <v>#N/A</v>
      </c>
      <c r="B19" s="18" t="e">
        <f>View_Print!B21</f>
        <v>#N/A</v>
      </c>
      <c r="C19" s="16" t="e">
        <f>View_Print!C21</f>
        <v>#N/A</v>
      </c>
      <c r="D19" s="16" t="e">
        <f>View_Print!D21</f>
        <v>#N/A</v>
      </c>
      <c r="E19" s="11"/>
    </row>
    <row r="20" spans="1:5" x14ac:dyDescent="0.2">
      <c r="A20" s="18" t="e">
        <f>View_Print!A22</f>
        <v>#N/A</v>
      </c>
      <c r="B20" s="18" t="e">
        <f>View_Print!B22</f>
        <v>#N/A</v>
      </c>
      <c r="C20" s="16" t="e">
        <f>View_Print!C22</f>
        <v>#N/A</v>
      </c>
      <c r="D20" s="16" t="e">
        <f>View_Print!D22</f>
        <v>#N/A</v>
      </c>
      <c r="E20" s="11"/>
    </row>
    <row r="21" spans="1:5" x14ac:dyDescent="0.2">
      <c r="A21" s="18" t="e">
        <f>View_Print!A23</f>
        <v>#N/A</v>
      </c>
      <c r="B21" s="18" t="e">
        <f>View_Print!B23</f>
        <v>#N/A</v>
      </c>
      <c r="C21" s="16" t="e">
        <f>View_Print!C23</f>
        <v>#N/A</v>
      </c>
      <c r="D21" s="16" t="e">
        <f>View_Print!D23</f>
        <v>#N/A</v>
      </c>
      <c r="E21" s="11"/>
    </row>
    <row r="22" spans="1:5" x14ac:dyDescent="0.2">
      <c r="A22" s="18" t="e">
        <f>View_Print!A24</f>
        <v>#N/A</v>
      </c>
      <c r="B22" s="18" t="e">
        <f>View_Print!B24</f>
        <v>#N/A</v>
      </c>
      <c r="C22" s="16" t="e">
        <f>View_Print!C24</f>
        <v>#N/A</v>
      </c>
      <c r="D22" s="16" t="e">
        <f>View_Print!D24</f>
        <v>#N/A</v>
      </c>
      <c r="E22" s="11"/>
    </row>
    <row r="23" spans="1:5" x14ac:dyDescent="0.2">
      <c r="A23" s="18" t="e">
        <f>View_Print!A25</f>
        <v>#N/A</v>
      </c>
      <c r="B23" s="18" t="e">
        <f>View_Print!B25</f>
        <v>#N/A</v>
      </c>
      <c r="C23" s="16" t="e">
        <f>View_Print!C25</f>
        <v>#N/A</v>
      </c>
      <c r="D23" s="16" t="e">
        <f>View_Print!D25</f>
        <v>#N/A</v>
      </c>
      <c r="E23" s="11"/>
    </row>
    <row r="24" spans="1:5" x14ac:dyDescent="0.2">
      <c r="A24" s="18" t="e">
        <f>View_Print!A26</f>
        <v>#N/A</v>
      </c>
      <c r="B24" s="18" t="e">
        <f>View_Print!B26</f>
        <v>#N/A</v>
      </c>
      <c r="C24" s="16" t="e">
        <f>View_Print!C26</f>
        <v>#N/A</v>
      </c>
      <c r="D24" s="16" t="e">
        <f>View_Print!D26</f>
        <v>#N/A</v>
      </c>
      <c r="E24" s="11"/>
    </row>
    <row r="25" spans="1:5" x14ac:dyDescent="0.2">
      <c r="A25" s="18" t="e">
        <f>View_Print!A27</f>
        <v>#N/A</v>
      </c>
      <c r="B25" s="18" t="e">
        <f>View_Print!B27</f>
        <v>#N/A</v>
      </c>
      <c r="C25" s="16" t="e">
        <f>View_Print!C27</f>
        <v>#N/A</v>
      </c>
      <c r="D25" s="16" t="e">
        <f>View_Print!D27</f>
        <v>#N/A</v>
      </c>
      <c r="E25" s="11"/>
    </row>
    <row r="26" spans="1:5" x14ac:dyDescent="0.2">
      <c r="A26" s="18" t="e">
        <f>View_Print!A28</f>
        <v>#N/A</v>
      </c>
      <c r="B26" s="18" t="e">
        <f>View_Print!B28</f>
        <v>#N/A</v>
      </c>
      <c r="C26" s="16" t="e">
        <f>View_Print!C28</f>
        <v>#N/A</v>
      </c>
      <c r="D26" s="16" t="e">
        <f>View_Print!D28</f>
        <v>#N/A</v>
      </c>
      <c r="E26" s="11"/>
    </row>
    <row r="27" spans="1:5" x14ac:dyDescent="0.2">
      <c r="A27" s="18" t="e">
        <f>View_Print!A29</f>
        <v>#N/A</v>
      </c>
      <c r="B27" s="18" t="e">
        <f>View_Print!B29</f>
        <v>#N/A</v>
      </c>
      <c r="C27" s="16" t="e">
        <f>View_Print!C29</f>
        <v>#N/A</v>
      </c>
      <c r="D27" s="16" t="e">
        <f>View_Print!D29</f>
        <v>#N/A</v>
      </c>
      <c r="E27" s="11"/>
    </row>
    <row r="28" spans="1:5" x14ac:dyDescent="0.2">
      <c r="A28" s="18" t="e">
        <f>View_Print!A30</f>
        <v>#N/A</v>
      </c>
      <c r="B28" s="18" t="e">
        <f>View_Print!B30</f>
        <v>#N/A</v>
      </c>
      <c r="C28" s="16" t="e">
        <f>View_Print!C30</f>
        <v>#N/A</v>
      </c>
      <c r="D28" s="16" t="e">
        <f>View_Print!D30</f>
        <v>#N/A</v>
      </c>
      <c r="E28" s="11"/>
    </row>
    <row r="29" spans="1:5" x14ac:dyDescent="0.2">
      <c r="A29" s="45" t="s">
        <v>47</v>
      </c>
      <c r="B29" s="40"/>
      <c r="C29" s="40"/>
      <c r="D29" s="40"/>
      <c r="E29" s="40"/>
    </row>
    <row r="30" spans="1:5" x14ac:dyDescent="0.2">
      <c r="A30" s="11"/>
      <c r="B30" s="11"/>
      <c r="C30" s="13" t="s">
        <v>39</v>
      </c>
      <c r="D30" s="17" t="e">
        <f>View_Print!D32</f>
        <v>#N/A</v>
      </c>
      <c r="E30" s="11"/>
    </row>
    <row r="31" spans="1:5" x14ac:dyDescent="0.2">
      <c r="A31" s="11"/>
      <c r="B31" s="13" t="s">
        <v>40</v>
      </c>
      <c r="C31" s="11" t="e">
        <f>View_Print!C33</f>
        <v>#N/A</v>
      </c>
      <c r="D31" s="17" t="e">
        <f>View_Print!D33</f>
        <v>#N/A</v>
      </c>
      <c r="E31" s="11"/>
    </row>
    <row r="32" spans="1:5" x14ac:dyDescent="0.2">
      <c r="A32" s="11"/>
      <c r="B32" s="11"/>
      <c r="C32" s="13" t="s">
        <v>41</v>
      </c>
      <c r="D32" s="17" t="e">
        <f>View_Print!D34</f>
        <v>#N/A</v>
      </c>
      <c r="E32" s="11"/>
    </row>
    <row r="33" spans="1:5" ht="12.75" x14ac:dyDescent="0.2">
      <c r="D33" s="19"/>
    </row>
    <row r="34" spans="1:5" ht="12.75" x14ac:dyDescent="0.2">
      <c r="A34" s="9"/>
      <c r="B34" s="9"/>
      <c r="C34" s="9"/>
      <c r="D34" s="20"/>
      <c r="E34" s="9"/>
    </row>
    <row r="35" spans="1:5" ht="12.75" x14ac:dyDescent="0.2">
      <c r="A35" s="9"/>
      <c r="B35" s="9"/>
      <c r="C35" s="9"/>
      <c r="D35" s="20"/>
      <c r="E35" s="9"/>
    </row>
    <row r="36" spans="1:5" ht="12.75" x14ac:dyDescent="0.2">
      <c r="D36" s="19"/>
    </row>
    <row r="37" spans="1:5" ht="12.75" x14ac:dyDescent="0.2">
      <c r="D37" s="19"/>
    </row>
    <row r="38" spans="1:5" ht="12.75" x14ac:dyDescent="0.2">
      <c r="D38" s="19"/>
    </row>
    <row r="39" spans="1:5" ht="12.75" x14ac:dyDescent="0.2">
      <c r="D39" s="19"/>
    </row>
    <row r="40" spans="1:5" ht="12.75" x14ac:dyDescent="0.2">
      <c r="D40" s="19"/>
    </row>
    <row r="41" spans="1:5" ht="12.75" x14ac:dyDescent="0.2">
      <c r="D41" s="19"/>
    </row>
    <row r="42" spans="1:5" ht="12.75" x14ac:dyDescent="0.2">
      <c r="D42" s="19"/>
    </row>
    <row r="43" spans="1:5" ht="12.75" x14ac:dyDescent="0.2">
      <c r="D43" s="19"/>
    </row>
    <row r="44" spans="1:5" ht="12.75" x14ac:dyDescent="0.2">
      <c r="D44" s="19"/>
    </row>
    <row r="45" spans="1:5" ht="12.75" x14ac:dyDescent="0.2">
      <c r="D45" s="19"/>
    </row>
    <row r="46" spans="1:5" ht="12.75" x14ac:dyDescent="0.2">
      <c r="D46" s="19"/>
    </row>
    <row r="47" spans="1:5" ht="12.75" x14ac:dyDescent="0.2">
      <c r="D47" s="19"/>
    </row>
    <row r="48" spans="1:5" ht="12.75" x14ac:dyDescent="0.2">
      <c r="D48" s="19"/>
    </row>
    <row r="49" spans="4:4" ht="12.75" x14ac:dyDescent="0.2">
      <c r="D49" s="19"/>
    </row>
    <row r="50" spans="4:4" ht="12.75" x14ac:dyDescent="0.2">
      <c r="D50" s="19"/>
    </row>
    <row r="51" spans="4:4" ht="12.75" x14ac:dyDescent="0.2">
      <c r="D51" s="19"/>
    </row>
    <row r="52" spans="4:4" ht="12.75" x14ac:dyDescent="0.2">
      <c r="D52" s="19"/>
    </row>
    <row r="53" spans="4:4" ht="12.75" x14ac:dyDescent="0.2">
      <c r="D53" s="19"/>
    </row>
    <row r="54" spans="4:4" ht="12.75" x14ac:dyDescent="0.2">
      <c r="D54" s="19"/>
    </row>
    <row r="55" spans="4:4" ht="12.75" x14ac:dyDescent="0.2">
      <c r="D55" s="19"/>
    </row>
    <row r="56" spans="4:4" ht="12.75" x14ac:dyDescent="0.2">
      <c r="D56" s="19"/>
    </row>
    <row r="57" spans="4:4" ht="12.75" x14ac:dyDescent="0.2">
      <c r="D57" s="19"/>
    </row>
    <row r="58" spans="4:4" ht="12.75" x14ac:dyDescent="0.2">
      <c r="D58" s="19"/>
    </row>
    <row r="59" spans="4:4" ht="12.75" x14ac:dyDescent="0.2">
      <c r="D59" s="19"/>
    </row>
    <row r="60" spans="4:4" ht="12.75" x14ac:dyDescent="0.2">
      <c r="D60" s="19"/>
    </row>
    <row r="61" spans="4:4" ht="12.75" x14ac:dyDescent="0.2">
      <c r="D61" s="19"/>
    </row>
    <row r="62" spans="4:4" ht="12.75" x14ac:dyDescent="0.2">
      <c r="D62" s="19"/>
    </row>
    <row r="63" spans="4:4" ht="12.75" x14ac:dyDescent="0.2">
      <c r="D63" s="19"/>
    </row>
    <row r="64" spans="4:4" ht="12.75" x14ac:dyDescent="0.2">
      <c r="D64" s="19"/>
    </row>
    <row r="65" spans="4:4" ht="12.75" x14ac:dyDescent="0.2">
      <c r="D65" s="19"/>
    </row>
    <row r="66" spans="4:4" ht="12.75" x14ac:dyDescent="0.2">
      <c r="D66" s="19"/>
    </row>
    <row r="67" spans="4:4" ht="12.75" x14ac:dyDescent="0.2">
      <c r="D67" s="19"/>
    </row>
    <row r="68" spans="4:4" ht="12.75" x14ac:dyDescent="0.2">
      <c r="D68" s="19"/>
    </row>
    <row r="69" spans="4:4" ht="12.75" x14ac:dyDescent="0.2">
      <c r="D69" s="19"/>
    </row>
    <row r="70" spans="4:4" ht="12.75" x14ac:dyDescent="0.2">
      <c r="D70" s="19"/>
    </row>
    <row r="71" spans="4:4" ht="12.75" x14ac:dyDescent="0.2">
      <c r="D71" s="19"/>
    </row>
    <row r="72" spans="4:4" ht="12.75" x14ac:dyDescent="0.2">
      <c r="D72" s="19"/>
    </row>
    <row r="73" spans="4:4" ht="12.75" x14ac:dyDescent="0.2">
      <c r="D73" s="19"/>
    </row>
    <row r="74" spans="4:4" ht="12.75" x14ac:dyDescent="0.2">
      <c r="D74" s="19"/>
    </row>
    <row r="75" spans="4:4" ht="12.75" x14ac:dyDescent="0.2">
      <c r="D75" s="19"/>
    </row>
    <row r="76" spans="4:4" ht="12.75" x14ac:dyDescent="0.2">
      <c r="D76" s="19"/>
    </row>
    <row r="77" spans="4:4" ht="12.75" x14ac:dyDescent="0.2">
      <c r="D77" s="19"/>
    </row>
    <row r="78" spans="4:4" ht="12.75" x14ac:dyDescent="0.2">
      <c r="D78" s="19"/>
    </row>
    <row r="79" spans="4:4" ht="12.75" x14ac:dyDescent="0.2">
      <c r="D79" s="19"/>
    </row>
    <row r="80" spans="4:4" ht="12.75" x14ac:dyDescent="0.2">
      <c r="D80" s="19"/>
    </row>
    <row r="81" spans="4:4" ht="12.75" x14ac:dyDescent="0.2">
      <c r="D81" s="19"/>
    </row>
    <row r="82" spans="4:4" ht="12.75" x14ac:dyDescent="0.2">
      <c r="D82" s="19"/>
    </row>
    <row r="83" spans="4:4" ht="12.75" x14ac:dyDescent="0.2">
      <c r="D83" s="19"/>
    </row>
    <row r="84" spans="4:4" ht="12.75" x14ac:dyDescent="0.2">
      <c r="D84" s="19"/>
    </row>
    <row r="85" spans="4:4" ht="12.75" x14ac:dyDescent="0.2">
      <c r="D85" s="19"/>
    </row>
    <row r="86" spans="4:4" ht="12.75" x14ac:dyDescent="0.2">
      <c r="D86" s="19"/>
    </row>
    <row r="87" spans="4:4" ht="12.75" x14ac:dyDescent="0.2">
      <c r="D87" s="19"/>
    </row>
    <row r="88" spans="4:4" ht="12.75" x14ac:dyDescent="0.2">
      <c r="D88" s="19"/>
    </row>
    <row r="89" spans="4:4" ht="12.75" x14ac:dyDescent="0.2">
      <c r="D89" s="19"/>
    </row>
    <row r="90" spans="4:4" ht="12.75" x14ac:dyDescent="0.2">
      <c r="D90" s="19"/>
    </row>
    <row r="91" spans="4:4" ht="12.75" x14ac:dyDescent="0.2">
      <c r="D91" s="19"/>
    </row>
    <row r="92" spans="4:4" ht="12.75" x14ac:dyDescent="0.2">
      <c r="D92" s="19"/>
    </row>
    <row r="93" spans="4:4" ht="12.75" x14ac:dyDescent="0.2">
      <c r="D93" s="19"/>
    </row>
    <row r="94" spans="4:4" ht="12.75" x14ac:dyDescent="0.2">
      <c r="D94" s="19"/>
    </row>
    <row r="95" spans="4:4" ht="12.75" x14ac:dyDescent="0.2">
      <c r="D95" s="19"/>
    </row>
    <row r="96" spans="4:4" ht="12.75" x14ac:dyDescent="0.2">
      <c r="D96" s="19"/>
    </row>
    <row r="97" spans="4:4" ht="12.75" x14ac:dyDescent="0.2">
      <c r="D97" s="19"/>
    </row>
    <row r="98" spans="4:4" ht="12.75" x14ac:dyDescent="0.2">
      <c r="D98" s="19"/>
    </row>
    <row r="99" spans="4:4" ht="12.75" x14ac:dyDescent="0.2">
      <c r="D99" s="19"/>
    </row>
    <row r="100" spans="4:4" ht="12.75" x14ac:dyDescent="0.2">
      <c r="D100" s="19"/>
    </row>
    <row r="101" spans="4:4" ht="12.75" x14ac:dyDescent="0.2">
      <c r="D101" s="19"/>
    </row>
    <row r="102" spans="4:4" ht="12.75" x14ac:dyDescent="0.2">
      <c r="D102" s="19"/>
    </row>
    <row r="103" spans="4:4" ht="12.75" x14ac:dyDescent="0.2">
      <c r="D103" s="19"/>
    </row>
    <row r="104" spans="4:4" ht="12.75" x14ac:dyDescent="0.2">
      <c r="D104" s="19"/>
    </row>
    <row r="105" spans="4:4" ht="12.75" x14ac:dyDescent="0.2">
      <c r="D105" s="19"/>
    </row>
    <row r="106" spans="4:4" ht="12.75" x14ac:dyDescent="0.2">
      <c r="D106" s="19"/>
    </row>
    <row r="107" spans="4:4" ht="12.75" x14ac:dyDescent="0.2">
      <c r="D107" s="19"/>
    </row>
    <row r="108" spans="4:4" ht="12.75" x14ac:dyDescent="0.2">
      <c r="D108" s="19"/>
    </row>
    <row r="109" spans="4:4" ht="12.75" x14ac:dyDescent="0.2">
      <c r="D109" s="19"/>
    </row>
    <row r="110" spans="4:4" ht="12.75" x14ac:dyDescent="0.2">
      <c r="D110" s="19"/>
    </row>
    <row r="111" spans="4:4" ht="12.75" x14ac:dyDescent="0.2">
      <c r="D111" s="19"/>
    </row>
    <row r="112" spans="4:4" ht="12.75" x14ac:dyDescent="0.2">
      <c r="D112" s="19"/>
    </row>
    <row r="113" spans="4:4" ht="12.75" x14ac:dyDescent="0.2">
      <c r="D113" s="19"/>
    </row>
    <row r="114" spans="4:4" ht="12.75" x14ac:dyDescent="0.2">
      <c r="D114" s="19"/>
    </row>
    <row r="115" spans="4:4" ht="12.75" x14ac:dyDescent="0.2">
      <c r="D115" s="19"/>
    </row>
    <row r="116" spans="4:4" ht="12.75" x14ac:dyDescent="0.2">
      <c r="D116" s="19"/>
    </row>
    <row r="117" spans="4:4" ht="12.75" x14ac:dyDescent="0.2">
      <c r="D117" s="19"/>
    </row>
    <row r="118" spans="4:4" ht="12.75" x14ac:dyDescent="0.2">
      <c r="D118" s="19"/>
    </row>
    <row r="119" spans="4:4" ht="12.75" x14ac:dyDescent="0.2">
      <c r="D119" s="19"/>
    </row>
    <row r="120" spans="4:4" ht="12.75" x14ac:dyDescent="0.2">
      <c r="D120" s="19"/>
    </row>
    <row r="121" spans="4:4" ht="12.75" x14ac:dyDescent="0.2">
      <c r="D121" s="19"/>
    </row>
    <row r="122" spans="4:4" ht="12.75" x14ac:dyDescent="0.2">
      <c r="D122" s="19"/>
    </row>
    <row r="123" spans="4:4" ht="12.75" x14ac:dyDescent="0.2">
      <c r="D123" s="19"/>
    </row>
    <row r="124" spans="4:4" ht="12.75" x14ac:dyDescent="0.2">
      <c r="D124" s="19"/>
    </row>
    <row r="125" spans="4:4" ht="12.75" x14ac:dyDescent="0.2">
      <c r="D125" s="19"/>
    </row>
    <row r="126" spans="4:4" ht="12.75" x14ac:dyDescent="0.2">
      <c r="D126" s="19"/>
    </row>
    <row r="127" spans="4:4" ht="12.75" x14ac:dyDescent="0.2">
      <c r="D127" s="19"/>
    </row>
    <row r="128" spans="4:4" ht="12.75" x14ac:dyDescent="0.2">
      <c r="D128" s="19"/>
    </row>
    <row r="129" spans="4:4" ht="12.75" x14ac:dyDescent="0.2">
      <c r="D129" s="19"/>
    </row>
    <row r="130" spans="4:4" ht="12.75" x14ac:dyDescent="0.2">
      <c r="D130" s="19"/>
    </row>
    <row r="131" spans="4:4" ht="12.75" x14ac:dyDescent="0.2">
      <c r="D131" s="19"/>
    </row>
    <row r="132" spans="4:4" ht="12.75" x14ac:dyDescent="0.2">
      <c r="D132" s="19"/>
    </row>
    <row r="133" spans="4:4" ht="12.75" x14ac:dyDescent="0.2">
      <c r="D133" s="19"/>
    </row>
    <row r="134" spans="4:4" ht="12.75" x14ac:dyDescent="0.2">
      <c r="D134" s="19"/>
    </row>
    <row r="135" spans="4:4" ht="12.75" x14ac:dyDescent="0.2">
      <c r="D135" s="19"/>
    </row>
    <row r="136" spans="4:4" ht="12.75" x14ac:dyDescent="0.2">
      <c r="D136" s="19"/>
    </row>
    <row r="137" spans="4:4" ht="12.75" x14ac:dyDescent="0.2">
      <c r="D137" s="19"/>
    </row>
    <row r="138" spans="4:4" ht="12.75" x14ac:dyDescent="0.2">
      <c r="D138" s="19"/>
    </row>
    <row r="139" spans="4:4" ht="12.75" x14ac:dyDescent="0.2">
      <c r="D139" s="19"/>
    </row>
    <row r="140" spans="4:4" ht="12.75" x14ac:dyDescent="0.2">
      <c r="D140" s="19"/>
    </row>
    <row r="141" spans="4:4" ht="12.75" x14ac:dyDescent="0.2">
      <c r="D141" s="19"/>
    </row>
    <row r="142" spans="4:4" ht="12.75" x14ac:dyDescent="0.2">
      <c r="D142" s="19"/>
    </row>
    <row r="143" spans="4:4" ht="12.75" x14ac:dyDescent="0.2">
      <c r="D143" s="19"/>
    </row>
    <row r="144" spans="4:4" ht="12.75" x14ac:dyDescent="0.2">
      <c r="D144" s="19"/>
    </row>
    <row r="145" spans="4:4" ht="12.75" x14ac:dyDescent="0.2">
      <c r="D145" s="19"/>
    </row>
    <row r="146" spans="4:4" ht="12.75" x14ac:dyDescent="0.2">
      <c r="D146" s="19"/>
    </row>
    <row r="147" spans="4:4" ht="12.75" x14ac:dyDescent="0.2">
      <c r="D147" s="19"/>
    </row>
    <row r="148" spans="4:4" ht="12.75" x14ac:dyDescent="0.2">
      <c r="D148" s="19"/>
    </row>
    <row r="149" spans="4:4" ht="12.75" x14ac:dyDescent="0.2">
      <c r="D149" s="19"/>
    </row>
    <row r="150" spans="4:4" ht="12.75" x14ac:dyDescent="0.2">
      <c r="D150" s="19"/>
    </row>
    <row r="151" spans="4:4" ht="12.75" x14ac:dyDescent="0.2">
      <c r="D151" s="19"/>
    </row>
    <row r="152" spans="4:4" ht="12.75" x14ac:dyDescent="0.2">
      <c r="D152" s="19"/>
    </row>
    <row r="153" spans="4:4" ht="12.75" x14ac:dyDescent="0.2">
      <c r="D153" s="19"/>
    </row>
    <row r="154" spans="4:4" ht="12.75" x14ac:dyDescent="0.2">
      <c r="D154" s="19"/>
    </row>
    <row r="155" spans="4:4" ht="12.75" x14ac:dyDescent="0.2">
      <c r="D155" s="19"/>
    </row>
    <row r="156" spans="4:4" ht="12.75" x14ac:dyDescent="0.2">
      <c r="D156" s="19"/>
    </row>
    <row r="157" spans="4:4" ht="12.75" x14ac:dyDescent="0.2">
      <c r="D157" s="19"/>
    </row>
    <row r="158" spans="4:4" ht="12.75" x14ac:dyDescent="0.2">
      <c r="D158" s="19"/>
    </row>
    <row r="159" spans="4:4" ht="12.75" x14ac:dyDescent="0.2">
      <c r="D159" s="19"/>
    </row>
    <row r="160" spans="4:4" ht="12.75" x14ac:dyDescent="0.2">
      <c r="D160" s="19"/>
    </row>
    <row r="161" spans="4:4" ht="12.75" x14ac:dyDescent="0.2">
      <c r="D161" s="19"/>
    </row>
    <row r="162" spans="4:4" ht="12.75" x14ac:dyDescent="0.2">
      <c r="D162" s="19"/>
    </row>
    <row r="163" spans="4:4" ht="12.75" x14ac:dyDescent="0.2">
      <c r="D163" s="19"/>
    </row>
    <row r="164" spans="4:4" ht="12.75" x14ac:dyDescent="0.2">
      <c r="D164" s="19"/>
    </row>
    <row r="165" spans="4:4" ht="12.75" x14ac:dyDescent="0.2">
      <c r="D165" s="19"/>
    </row>
    <row r="166" spans="4:4" ht="12.75" x14ac:dyDescent="0.2">
      <c r="D166" s="19"/>
    </row>
    <row r="167" spans="4:4" ht="12.75" x14ac:dyDescent="0.2">
      <c r="D167" s="19"/>
    </row>
    <row r="168" spans="4:4" ht="12.75" x14ac:dyDescent="0.2">
      <c r="D168" s="19"/>
    </row>
    <row r="169" spans="4:4" ht="12.75" x14ac:dyDescent="0.2">
      <c r="D169" s="19"/>
    </row>
    <row r="170" spans="4:4" ht="12.75" x14ac:dyDescent="0.2">
      <c r="D170" s="19"/>
    </row>
    <row r="171" spans="4:4" ht="12.75" x14ac:dyDescent="0.2">
      <c r="D171" s="19"/>
    </row>
    <row r="172" spans="4:4" ht="12.75" x14ac:dyDescent="0.2">
      <c r="D172" s="19"/>
    </row>
    <row r="173" spans="4:4" ht="12.75" x14ac:dyDescent="0.2">
      <c r="D173" s="19"/>
    </row>
    <row r="174" spans="4:4" ht="12.75" x14ac:dyDescent="0.2">
      <c r="D174" s="19"/>
    </row>
    <row r="175" spans="4:4" ht="12.75" x14ac:dyDescent="0.2">
      <c r="D175" s="19"/>
    </row>
    <row r="176" spans="4:4" ht="12.75" x14ac:dyDescent="0.2">
      <c r="D176" s="19"/>
    </row>
    <row r="177" spans="4:4" ht="12.75" x14ac:dyDescent="0.2">
      <c r="D177" s="19"/>
    </row>
    <row r="178" spans="4:4" ht="12.75" x14ac:dyDescent="0.2">
      <c r="D178" s="19"/>
    </row>
    <row r="179" spans="4:4" ht="12.75" x14ac:dyDescent="0.2">
      <c r="D179" s="19"/>
    </row>
    <row r="180" spans="4:4" ht="12.75" x14ac:dyDescent="0.2">
      <c r="D180" s="19"/>
    </row>
    <row r="181" spans="4:4" ht="12.75" x14ac:dyDescent="0.2">
      <c r="D181" s="19"/>
    </row>
    <row r="182" spans="4:4" ht="12.75" x14ac:dyDescent="0.2">
      <c r="D182" s="19"/>
    </row>
    <row r="183" spans="4:4" ht="12.75" x14ac:dyDescent="0.2">
      <c r="D183" s="19"/>
    </row>
    <row r="184" spans="4:4" ht="12.75" x14ac:dyDescent="0.2">
      <c r="D184" s="19"/>
    </row>
    <row r="185" spans="4:4" ht="12.75" x14ac:dyDescent="0.2">
      <c r="D185" s="19"/>
    </row>
    <row r="186" spans="4:4" ht="12.75" x14ac:dyDescent="0.2">
      <c r="D186" s="19"/>
    </row>
    <row r="187" spans="4:4" ht="12.75" x14ac:dyDescent="0.2">
      <c r="D187" s="19"/>
    </row>
    <row r="188" spans="4:4" ht="12.75" x14ac:dyDescent="0.2">
      <c r="D188" s="19"/>
    </row>
    <row r="189" spans="4:4" ht="12.75" x14ac:dyDescent="0.2">
      <c r="D189" s="19"/>
    </row>
    <row r="190" spans="4:4" ht="12.75" x14ac:dyDescent="0.2">
      <c r="D190" s="19"/>
    </row>
    <row r="191" spans="4:4" ht="12.75" x14ac:dyDescent="0.2">
      <c r="D191" s="19"/>
    </row>
    <row r="192" spans="4:4" ht="12.75" x14ac:dyDescent="0.2">
      <c r="D192" s="19"/>
    </row>
    <row r="193" spans="4:4" ht="12.75" x14ac:dyDescent="0.2">
      <c r="D193" s="19"/>
    </row>
  </sheetData>
  <mergeCells count="10">
    <mergeCell ref="A14:B14"/>
    <mergeCell ref="A15:B15"/>
    <mergeCell ref="A29:E29"/>
    <mergeCell ref="A8:E8"/>
    <mergeCell ref="A10:B10"/>
    <mergeCell ref="D10:E10"/>
    <mergeCell ref="A11:B11"/>
    <mergeCell ref="D11:E11"/>
    <mergeCell ref="A12:B12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5"/>
  <sheetViews>
    <sheetView workbookViewId="0"/>
  </sheetViews>
  <sheetFormatPr defaultColWidth="12.5703125" defaultRowHeight="15.75" customHeight="1" x14ac:dyDescent="0.2"/>
  <cols>
    <col min="1" max="1" width="43.85546875" customWidth="1"/>
    <col min="2" max="4" width="12.5703125" customWidth="1"/>
  </cols>
  <sheetData>
    <row r="1" spans="1:5" ht="15.75" customHeight="1" x14ac:dyDescent="0.3">
      <c r="A1" s="8" t="e">
        <f>View_Print!A3</f>
        <v>#N/A</v>
      </c>
      <c r="B1" s="9"/>
      <c r="C1" s="9"/>
      <c r="D1" s="9"/>
      <c r="E1" s="9"/>
    </row>
    <row r="2" spans="1:5" x14ac:dyDescent="0.2">
      <c r="A2" s="9"/>
      <c r="B2" s="9"/>
      <c r="C2" s="9"/>
      <c r="D2" s="9"/>
      <c r="E2" s="9"/>
    </row>
    <row r="3" spans="1:5" x14ac:dyDescent="0.2">
      <c r="A3" s="10" t="e">
        <f>View_Print!A4</f>
        <v>#N/A</v>
      </c>
      <c r="B3" s="9"/>
      <c r="C3" s="9"/>
      <c r="D3" s="9"/>
      <c r="E3" s="9"/>
    </row>
    <row r="4" spans="1:5" x14ac:dyDescent="0.2">
      <c r="A4" s="10" t="e">
        <f>View_Print!A5</f>
        <v>#N/A</v>
      </c>
      <c r="B4" s="9"/>
      <c r="C4" s="9"/>
      <c r="D4" s="9"/>
      <c r="E4" s="9"/>
    </row>
    <row r="5" spans="1:5" x14ac:dyDescent="0.2">
      <c r="A5" s="10" t="e">
        <f>View_Print!A6</f>
        <v>#N/A</v>
      </c>
      <c r="B5" s="9"/>
      <c r="C5" s="9"/>
      <c r="D5" s="9"/>
      <c r="E5" s="9"/>
    </row>
    <row r="6" spans="1:5" x14ac:dyDescent="0.2">
      <c r="A6" s="10" t="e">
        <f>View_Print!A7</f>
        <v>#N/A</v>
      </c>
      <c r="B6" s="9"/>
      <c r="C6" s="9"/>
      <c r="D6" s="9"/>
      <c r="E6" s="9"/>
    </row>
    <row r="7" spans="1:5" x14ac:dyDescent="0.2">
      <c r="A7" s="11"/>
      <c r="B7" s="11"/>
      <c r="C7" s="11"/>
      <c r="D7" s="11"/>
      <c r="E7" s="11"/>
    </row>
    <row r="8" spans="1:5" ht="15.75" customHeight="1" x14ac:dyDescent="0.25">
      <c r="A8" s="44" t="s">
        <v>48</v>
      </c>
      <c r="B8" s="40"/>
      <c r="C8" s="40"/>
      <c r="D8" s="40"/>
      <c r="E8" s="40"/>
    </row>
    <row r="9" spans="1:5" x14ac:dyDescent="0.2">
      <c r="A9" s="9"/>
      <c r="B9" s="9"/>
      <c r="C9" s="11"/>
      <c r="D9" s="11"/>
      <c r="E9" s="11"/>
    </row>
    <row r="10" spans="1:5" x14ac:dyDescent="0.2">
      <c r="A10" s="41" t="s">
        <v>49</v>
      </c>
      <c r="B10" s="40"/>
      <c r="C10" s="11"/>
      <c r="D10" s="45" t="s">
        <v>50</v>
      </c>
      <c r="E10" s="40"/>
    </row>
    <row r="11" spans="1:5" x14ac:dyDescent="0.2">
      <c r="A11" s="42" t="e">
        <f>View_Print!A13</f>
        <v>#N/A</v>
      </c>
      <c r="B11" s="40"/>
      <c r="C11" s="11"/>
      <c r="D11" s="47" t="e">
        <f>View_Print!O2</f>
        <v>#N/A</v>
      </c>
      <c r="E11" s="40"/>
    </row>
    <row r="12" spans="1:5" x14ac:dyDescent="0.2">
      <c r="A12" s="42" t="e">
        <f>VLOOKUP(A11, contacts!A:CJ, 44, FALSE)</f>
        <v>#N/A</v>
      </c>
      <c r="B12" s="40"/>
      <c r="C12" s="11"/>
      <c r="D12" s="11"/>
      <c r="E12" s="11"/>
    </row>
    <row r="13" spans="1:5" x14ac:dyDescent="0.2">
      <c r="A13" s="42" t="e">
        <f>VLOOKUP(A11, contacts!A:CJ, 63, FALSE)</f>
        <v>#N/A</v>
      </c>
      <c r="B13" s="40"/>
      <c r="C13" s="11"/>
      <c r="D13" s="11"/>
      <c r="E13" s="11"/>
    </row>
    <row r="14" spans="1:5" x14ac:dyDescent="0.2">
      <c r="A14" s="42" t="e">
        <f>VLOOKUP(A11, contacts!A:CJ, 67, FALSE) &amp; ", " &amp; VLOOKUP(A11, contacts!A:CJ, 68, FALSE) &amp; "   " &amp; VLOOKUP(A11, contacts!A:CJ, 69, FALSE)</f>
        <v>#N/A</v>
      </c>
      <c r="B14" s="40"/>
      <c r="C14" s="11"/>
      <c r="D14" s="11"/>
      <c r="E14" s="11"/>
    </row>
    <row r="15" spans="1:5" x14ac:dyDescent="0.2">
      <c r="A15" s="42" t="e">
        <f>HYPERLINK(VLOOKUP(A11, contacts!A:CJ, 16, FALSE))</f>
        <v>#N/A</v>
      </c>
      <c r="B15" s="40"/>
      <c r="C15" s="11"/>
      <c r="D15" s="11"/>
      <c r="E15" s="11"/>
    </row>
    <row r="16" spans="1:5" x14ac:dyDescent="0.2">
      <c r="A16" s="9"/>
      <c r="B16" s="9"/>
      <c r="C16" s="11"/>
      <c r="D16" s="11"/>
      <c r="E16" s="11"/>
    </row>
    <row r="17" spans="1:5" x14ac:dyDescent="0.2">
      <c r="A17" s="9"/>
      <c r="B17" s="9"/>
      <c r="C17" s="11"/>
      <c r="D17" s="11"/>
      <c r="E17" s="11"/>
    </row>
    <row r="18" spans="1:5" x14ac:dyDescent="0.2">
      <c r="A18" s="14" t="s">
        <v>36</v>
      </c>
      <c r="B18" s="14" t="s">
        <v>37</v>
      </c>
      <c r="C18" s="14" t="s">
        <v>1</v>
      </c>
      <c r="D18" s="14" t="s">
        <v>38</v>
      </c>
      <c r="E18" s="11"/>
    </row>
    <row r="19" spans="1:5" x14ac:dyDescent="0.2">
      <c r="A19" s="18" t="e">
        <f>View_Print!A21</f>
        <v>#N/A</v>
      </c>
      <c r="B19" s="18" t="e">
        <f>View_Print!B21</f>
        <v>#N/A</v>
      </c>
      <c r="C19" s="16" t="e">
        <f>View_Print!C21</f>
        <v>#N/A</v>
      </c>
      <c r="D19" s="16" t="e">
        <f>View_Print!D21</f>
        <v>#N/A</v>
      </c>
      <c r="E19" s="11"/>
    </row>
    <row r="20" spans="1:5" x14ac:dyDescent="0.2">
      <c r="A20" s="18" t="e">
        <f>View_Print!A22</f>
        <v>#N/A</v>
      </c>
      <c r="B20" s="18" t="e">
        <f>View_Print!B22</f>
        <v>#N/A</v>
      </c>
      <c r="C20" s="16" t="e">
        <f>View_Print!C22</f>
        <v>#N/A</v>
      </c>
      <c r="D20" s="16" t="e">
        <f>View_Print!D22</f>
        <v>#N/A</v>
      </c>
      <c r="E20" s="11"/>
    </row>
    <row r="21" spans="1:5" x14ac:dyDescent="0.2">
      <c r="A21" s="18" t="e">
        <f>View_Print!A23</f>
        <v>#N/A</v>
      </c>
      <c r="B21" s="18" t="e">
        <f>View_Print!B23</f>
        <v>#N/A</v>
      </c>
      <c r="C21" s="16" t="e">
        <f>View_Print!C23</f>
        <v>#N/A</v>
      </c>
      <c r="D21" s="16" t="e">
        <f>View_Print!D23</f>
        <v>#N/A</v>
      </c>
      <c r="E21" s="11"/>
    </row>
    <row r="22" spans="1:5" x14ac:dyDescent="0.2">
      <c r="A22" s="18" t="e">
        <f>View_Print!A24</f>
        <v>#N/A</v>
      </c>
      <c r="B22" s="18" t="e">
        <f>View_Print!B24</f>
        <v>#N/A</v>
      </c>
      <c r="C22" s="16" t="e">
        <f>View_Print!C24</f>
        <v>#N/A</v>
      </c>
      <c r="D22" s="16" t="e">
        <f>View_Print!D24</f>
        <v>#N/A</v>
      </c>
      <c r="E22" s="11"/>
    </row>
    <row r="23" spans="1:5" x14ac:dyDescent="0.2">
      <c r="A23" s="18" t="e">
        <f>View_Print!A25</f>
        <v>#N/A</v>
      </c>
      <c r="B23" s="18" t="e">
        <f>View_Print!B25</f>
        <v>#N/A</v>
      </c>
      <c r="C23" s="16" t="e">
        <f>View_Print!C25</f>
        <v>#N/A</v>
      </c>
      <c r="D23" s="16" t="e">
        <f>View_Print!D25</f>
        <v>#N/A</v>
      </c>
      <c r="E23" s="11"/>
    </row>
    <row r="24" spans="1:5" x14ac:dyDescent="0.2">
      <c r="A24" s="18" t="e">
        <f>View_Print!A26</f>
        <v>#N/A</v>
      </c>
      <c r="B24" s="18" t="e">
        <f>View_Print!B26</f>
        <v>#N/A</v>
      </c>
      <c r="C24" s="16" t="e">
        <f>View_Print!C26</f>
        <v>#N/A</v>
      </c>
      <c r="D24" s="16" t="e">
        <f>View_Print!D26</f>
        <v>#N/A</v>
      </c>
      <c r="E24" s="11"/>
    </row>
    <row r="25" spans="1:5" x14ac:dyDescent="0.2">
      <c r="A25" s="18" t="e">
        <f>View_Print!A27</f>
        <v>#N/A</v>
      </c>
      <c r="B25" s="18" t="e">
        <f>View_Print!B27</f>
        <v>#N/A</v>
      </c>
      <c r="C25" s="16" t="e">
        <f>View_Print!C27</f>
        <v>#N/A</v>
      </c>
      <c r="D25" s="16" t="e">
        <f>View_Print!D27</f>
        <v>#N/A</v>
      </c>
      <c r="E25" s="11"/>
    </row>
    <row r="26" spans="1:5" x14ac:dyDescent="0.2">
      <c r="A26" s="18" t="e">
        <f>View_Print!A28</f>
        <v>#N/A</v>
      </c>
      <c r="B26" s="18" t="e">
        <f>View_Print!B28</f>
        <v>#N/A</v>
      </c>
      <c r="C26" s="16" t="e">
        <f>View_Print!C28</f>
        <v>#N/A</v>
      </c>
      <c r="D26" s="16" t="e">
        <f>View_Print!D28</f>
        <v>#N/A</v>
      </c>
      <c r="E26" s="11"/>
    </row>
    <row r="27" spans="1:5" x14ac:dyDescent="0.2">
      <c r="A27" s="18" t="e">
        <f>View_Print!A29</f>
        <v>#N/A</v>
      </c>
      <c r="B27" s="18" t="e">
        <f>View_Print!B29</f>
        <v>#N/A</v>
      </c>
      <c r="C27" s="16" t="e">
        <f>View_Print!C29</f>
        <v>#N/A</v>
      </c>
      <c r="D27" s="16" t="e">
        <f>View_Print!D29</f>
        <v>#N/A</v>
      </c>
      <c r="E27" s="11"/>
    </row>
    <row r="28" spans="1:5" x14ac:dyDescent="0.2">
      <c r="A28" s="18" t="e">
        <f>View_Print!A30</f>
        <v>#N/A</v>
      </c>
      <c r="B28" s="18" t="e">
        <f>View_Print!B30</f>
        <v>#N/A</v>
      </c>
      <c r="C28" s="16" t="e">
        <f>View_Print!C30</f>
        <v>#N/A</v>
      </c>
      <c r="D28" s="16" t="e">
        <f>View_Print!D30</f>
        <v>#N/A</v>
      </c>
      <c r="E28" s="11"/>
    </row>
    <row r="29" spans="1:5" x14ac:dyDescent="0.2">
      <c r="A29" s="45" t="s">
        <v>47</v>
      </c>
      <c r="B29" s="40"/>
      <c r="C29" s="40"/>
      <c r="D29" s="40"/>
      <c r="E29" s="40"/>
    </row>
    <row r="30" spans="1:5" x14ac:dyDescent="0.2">
      <c r="A30" s="11"/>
      <c r="B30" s="11"/>
      <c r="C30" s="13" t="s">
        <v>39</v>
      </c>
      <c r="D30" s="17" t="e">
        <f>View_Print!D32</f>
        <v>#N/A</v>
      </c>
      <c r="E30" s="11"/>
    </row>
    <row r="31" spans="1:5" x14ac:dyDescent="0.2">
      <c r="A31" s="11"/>
      <c r="B31" s="13" t="s">
        <v>40</v>
      </c>
      <c r="C31" s="11" t="e">
        <f>View_Print!C33</f>
        <v>#N/A</v>
      </c>
      <c r="D31" s="17" t="e">
        <f>View_Print!D33</f>
        <v>#N/A</v>
      </c>
      <c r="E31" s="11"/>
    </row>
    <row r="32" spans="1:5" x14ac:dyDescent="0.2">
      <c r="A32" s="11"/>
      <c r="B32" s="11"/>
      <c r="C32" s="13" t="s">
        <v>41</v>
      </c>
      <c r="D32" s="17" t="e">
        <f>View_Print!D34</f>
        <v>#N/A</v>
      </c>
      <c r="E32" s="11"/>
    </row>
    <row r="34" spans="1:5" ht="12.75" x14ac:dyDescent="0.2">
      <c r="A34" s="9"/>
      <c r="B34" s="9"/>
      <c r="C34" s="9"/>
      <c r="D34" s="9"/>
      <c r="E34" s="9"/>
    </row>
    <row r="35" spans="1:5" ht="12.75" x14ac:dyDescent="0.2">
      <c r="A35" s="9"/>
      <c r="B35" s="9"/>
      <c r="C35" s="9"/>
      <c r="D35" s="9"/>
      <c r="E35" s="9"/>
    </row>
  </sheetData>
  <mergeCells count="10">
    <mergeCell ref="A14:B14"/>
    <mergeCell ref="A15:B15"/>
    <mergeCell ref="A29:E29"/>
    <mergeCell ref="A8:E8"/>
    <mergeCell ref="A10:B10"/>
    <mergeCell ref="D10:E10"/>
    <mergeCell ref="A11:B11"/>
    <mergeCell ref="D11:E11"/>
    <mergeCell ref="A12:B12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48"/>
  <sheetViews>
    <sheetView showGridLines="0" workbookViewId="0"/>
  </sheetViews>
  <sheetFormatPr defaultColWidth="12.5703125" defaultRowHeight="15.75" customHeight="1" x14ac:dyDescent="0.2"/>
  <cols>
    <col min="1" max="1" width="43.85546875" customWidth="1"/>
    <col min="2" max="4" width="12.5703125" customWidth="1"/>
  </cols>
  <sheetData>
    <row r="1" spans="1:17" x14ac:dyDescent="0.2">
      <c r="A1" s="21">
        <f>View_Print!B2</f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 t="str">
        <f>Input!M1</f>
        <v>Date Paid</v>
      </c>
      <c r="N1" s="21" t="str">
        <f>Input!N1</f>
        <v>Amount</v>
      </c>
      <c r="O1" s="21" t="str">
        <f>Input!O1</f>
        <v>Date Shipped</v>
      </c>
      <c r="P1" s="21"/>
      <c r="Q1" s="21"/>
    </row>
    <row r="2" spans="1:17" x14ac:dyDescent="0.2">
      <c r="A2" s="21"/>
      <c r="B2" s="48"/>
      <c r="C2" s="40"/>
      <c r="D2" s="40"/>
      <c r="E2" s="40"/>
      <c r="F2" s="40"/>
      <c r="G2" s="40"/>
      <c r="H2" s="40"/>
      <c r="I2" s="40"/>
      <c r="J2" s="40"/>
      <c r="K2" s="40"/>
      <c r="L2" s="40"/>
      <c r="M2" s="2" t="e">
        <f>VLOOKUP(A1,Update!$A$1:$P$10000,2,FALSE)</f>
        <v>#N/A</v>
      </c>
      <c r="N2" s="2" t="e">
        <f>VLOOKUP(A1,Update!$A$1:$P$10000,3,FALSE)</f>
        <v>#N/A</v>
      </c>
      <c r="O2" s="2" t="e">
        <f>VLOOKUP(A1,Update!$A$1:$P$10000,4,FALSE)</f>
        <v>#N/A</v>
      </c>
      <c r="P2" s="21"/>
      <c r="Q2" s="21"/>
    </row>
    <row r="3" spans="1:17" ht="15.75" customHeight="1" x14ac:dyDescent="0.3">
      <c r="A3" s="8" t="e">
        <f>VLOOKUP(A1,Data!$A$1:$DZU$10000,36,FALSE)</f>
        <v>#N/A</v>
      </c>
      <c r="B3" s="9" t="e">
        <f>VLOOKUP(A1,Data!$A$1:$DZU$10000,37,FALSE)</f>
        <v>#N/A</v>
      </c>
      <c r="C3" s="9" t="e">
        <f>VLOOKUP(A1,Data!$A$1:$DZU$10000,38,FALSE)</f>
        <v>#N/A</v>
      </c>
      <c r="D3" s="9" t="e">
        <f>VLOOKUP(A1,Data!$A$1:$DZU$10000,39,FALSE)</f>
        <v>#N/A</v>
      </c>
      <c r="E3" s="9" t="e">
        <f>VLOOKUP(A1,Data!$A$1:$DZU$10000,40,FALSE)</f>
        <v>#N/A</v>
      </c>
      <c r="F3" s="2" t="e">
        <f>VLOOKUP(A1,Data!$A$1:$DZU$10000,41,FALSE)</f>
        <v>#N/A</v>
      </c>
      <c r="G3" s="2" t="e">
        <f>VLOOKUP(A1,Data!$A$1:$DZU$10000,42,FALSE)</f>
        <v>#N/A</v>
      </c>
      <c r="H3" s="2" t="e">
        <f>VLOOKUP(A1,Data!$A$1:$DZU$10000,43,FALSE)</f>
        <v>#N/A</v>
      </c>
      <c r="I3" s="2" t="e">
        <f>VLOOKUP(A1,Data!$A$1:$DZU$10000,44,FALSE)</f>
        <v>#N/A</v>
      </c>
      <c r="J3" s="2" t="e">
        <f>VLOOKUP(A1,Data!$A$1:$DZU$10000,45,FALSE)</f>
        <v>#N/A</v>
      </c>
      <c r="K3" s="2" t="e">
        <f>VLOOKUP(A1,Data!$A$1:$DZU$10000,46,FALSE)</f>
        <v>#N/A</v>
      </c>
      <c r="L3" s="2" t="e">
        <f>VLOOKUP(A1,Data!$A$1:$DZU$10000,47,FALSE)</f>
        <v>#N/A</v>
      </c>
      <c r="M3" s="2" t="e">
        <f>VLOOKUP(A1,Data!$A$1:$DZU$10000,48,FALSE)</f>
        <v>#N/A</v>
      </c>
      <c r="N3" s="2" t="e">
        <f>VLOOKUP(A1,Data!$A$1:$DZU$10000,49,FALSE)</f>
        <v>#N/A</v>
      </c>
      <c r="O3" s="2" t="e">
        <f>VLOOKUP(A1,Data!$A$1:$DZU$10000,50,FALSE)</f>
        <v>#N/A</v>
      </c>
      <c r="P3" s="2" t="e">
        <f>VLOOKUP(A1,Data!$A$1:$DZU$10000,51,FALSE)</f>
        <v>#N/A</v>
      </c>
      <c r="Q3" s="2" t="e">
        <f>VLOOKUP(A1,Data!$A$1:$DZU$10000,52,FALSE)</f>
        <v>#N/A</v>
      </c>
    </row>
    <row r="4" spans="1:17" x14ac:dyDescent="0.2">
      <c r="A4" s="9" t="e">
        <f>VLOOKUP(A1,Data!$A$1:$DZU$10000,53,FALSE)</f>
        <v>#N/A</v>
      </c>
      <c r="B4" s="9" t="e">
        <f>VLOOKUP(A1,Data!$A$1:$DZU$10000,54,FALSE)</f>
        <v>#N/A</v>
      </c>
      <c r="C4" s="9" t="e">
        <f>VLOOKUP(A1,Data!$A$1:$DZU$10000,55,FALSE)</f>
        <v>#N/A</v>
      </c>
      <c r="D4" s="9" t="e">
        <f>VLOOKUP(A1,Data!$A$1:$DZU$10000,56,FALSE)</f>
        <v>#N/A</v>
      </c>
      <c r="E4" s="9" t="e">
        <f>VLOOKUP(A1,Data!$A$1:$DZU$10000,57,FALSE)</f>
        <v>#N/A</v>
      </c>
      <c r="F4" s="2" t="e">
        <f>VLOOKUP(A1,Data!$A$1:$DZU$10000,58,FALSE)</f>
        <v>#N/A</v>
      </c>
      <c r="G4" s="2" t="e">
        <f>VLOOKUP(A1,Data!$A$1:$DZU$10000,59,FALSE)</f>
        <v>#N/A</v>
      </c>
      <c r="H4" s="2" t="e">
        <f>VLOOKUP(A1,Data!$A$1:$DZU$10000,60,FALSE)</f>
        <v>#N/A</v>
      </c>
      <c r="I4" s="2" t="e">
        <f>VLOOKUP(A1,Data!$A$1:$DZU$10000,61,FALSE)</f>
        <v>#N/A</v>
      </c>
      <c r="J4" s="2" t="e">
        <f>VLOOKUP(A1,Data!$A$1:$DZU$10000,62,FALSE)</f>
        <v>#N/A</v>
      </c>
      <c r="K4" s="2" t="e">
        <f>VLOOKUP(A1,Data!$A$1:$DZU$10000,63,FALSE)</f>
        <v>#N/A</v>
      </c>
      <c r="L4" s="2" t="e">
        <f>VLOOKUP(A1,Data!$A$1:$DZU$10000,64,FALSE)</f>
        <v>#N/A</v>
      </c>
      <c r="M4" s="2" t="e">
        <f>VLOOKUP(A1,Data!$A$1:$DZU$10000,65,FALSE)</f>
        <v>#N/A</v>
      </c>
      <c r="N4" s="2" t="e">
        <f>VLOOKUP(A1,Data!$A$1:$DZU$10000,66,FALSE)</f>
        <v>#N/A</v>
      </c>
      <c r="O4" s="2" t="e">
        <f>VLOOKUP(A1,Data!$A$1:$DZU$10000,67,FALSE)</f>
        <v>#N/A</v>
      </c>
      <c r="P4" s="2" t="e">
        <f>VLOOKUP(A1,Data!$A$1:$DZU$10000,68,FALSE)</f>
        <v>#N/A</v>
      </c>
      <c r="Q4" s="2" t="e">
        <f>VLOOKUP(A1,Data!$A$1:$DZU$10000,69,FALSE)</f>
        <v>#N/A</v>
      </c>
    </row>
    <row r="5" spans="1:17" x14ac:dyDescent="0.2">
      <c r="A5" s="10" t="e">
        <f>VLOOKUP(A1,Data!$A$1:$DZU$10000,70,FALSE)</f>
        <v>#N/A</v>
      </c>
      <c r="B5" s="9" t="e">
        <f>VLOOKUP(A1,Data!$A$1:$DZU$10000,71,FALSE)</f>
        <v>#N/A</v>
      </c>
      <c r="C5" s="9" t="e">
        <f>VLOOKUP(A1,Data!$A$1:$DZU$10000,72,FALSE)</f>
        <v>#N/A</v>
      </c>
      <c r="D5" s="9" t="e">
        <f>VLOOKUP(A1,Data!$A$1:$DZU$10000,73,FALSE)</f>
        <v>#N/A</v>
      </c>
      <c r="E5" s="9" t="e">
        <f>VLOOKUP(A1,Data!$A$1:$DZU$10000,74,FALSE)</f>
        <v>#N/A</v>
      </c>
      <c r="F5" s="2" t="e">
        <f>VLOOKUP(A1,Data!$A$1:$DZU$10000,75,FALSE)</f>
        <v>#N/A</v>
      </c>
      <c r="G5" s="2" t="e">
        <f>VLOOKUP(A1,Data!$A$1:$DZU$10000,76,FALSE)</f>
        <v>#N/A</v>
      </c>
      <c r="H5" s="2" t="e">
        <f>VLOOKUP(A1,Data!$A$1:$DZU$10000,77,FALSE)</f>
        <v>#N/A</v>
      </c>
      <c r="I5" s="2" t="e">
        <f>VLOOKUP(A1,Data!$A$1:$DZU$10000,78,FALSE)</f>
        <v>#N/A</v>
      </c>
      <c r="J5" s="2" t="e">
        <f>VLOOKUP(A1,Data!$A$1:$DZU$10000,79,FALSE)</f>
        <v>#N/A</v>
      </c>
      <c r="K5" s="2" t="e">
        <f>VLOOKUP(A1,Data!$A$1:$DZU$10000,80,FALSE)</f>
        <v>#N/A</v>
      </c>
      <c r="L5" s="2" t="e">
        <f>VLOOKUP(A1,Data!$A$1:$DZU$10000,81,FALSE)</f>
        <v>#N/A</v>
      </c>
      <c r="M5" s="2" t="e">
        <f>VLOOKUP(A1,Data!$A$1:$DZU$10000,82,FALSE)</f>
        <v>#N/A</v>
      </c>
      <c r="N5" s="2" t="e">
        <f>VLOOKUP(A1,Data!$A$1:$DZU$10000,83,FALSE)</f>
        <v>#N/A</v>
      </c>
      <c r="O5" s="2" t="e">
        <f>VLOOKUP(A1,Data!$A$1:$DZU$10000,84,FALSE)</f>
        <v>#N/A</v>
      </c>
      <c r="P5" s="2" t="e">
        <f>VLOOKUP(A1,Data!$A$1:$DZU$10000,85,FALSE)</f>
        <v>#N/A</v>
      </c>
      <c r="Q5" s="2" t="e">
        <f>VLOOKUP(A1,Data!$A$1:$DZU$10000,86,FALSE)</f>
        <v>#N/A</v>
      </c>
    </row>
    <row r="6" spans="1:17" x14ac:dyDescent="0.2">
      <c r="A6" s="10" t="e">
        <f>VLOOKUP(A1,Data!$A$1:$DZU$10000,87,FALSE)</f>
        <v>#N/A</v>
      </c>
      <c r="B6" s="9" t="e">
        <f>VLOOKUP(A1,Data!$A$1:$DZU$10000,88,FALSE)</f>
        <v>#N/A</v>
      </c>
      <c r="C6" s="9" t="e">
        <f>VLOOKUP(A1,Data!$A$1:$DZU$10000,89,FALSE)</f>
        <v>#N/A</v>
      </c>
      <c r="D6" s="9" t="e">
        <f>VLOOKUP(A1,Data!$A$1:$DZU$10000,90,FALSE)</f>
        <v>#N/A</v>
      </c>
      <c r="E6" s="9" t="e">
        <f>VLOOKUP(A1,Data!$A$1:$DZU$10000,91,FALSE)</f>
        <v>#N/A</v>
      </c>
      <c r="F6" s="2" t="e">
        <f>VLOOKUP(A1,Data!$A$1:$DZU$10000,92,FALSE)</f>
        <v>#N/A</v>
      </c>
      <c r="G6" s="2" t="e">
        <f>VLOOKUP(A1,Data!$A$1:$DZU$10000,93,FALSE)</f>
        <v>#N/A</v>
      </c>
      <c r="H6" s="2" t="e">
        <f>VLOOKUP(A1,Data!$A$1:$DZU$10000,94,FALSE)</f>
        <v>#N/A</v>
      </c>
      <c r="I6" s="2" t="e">
        <f>VLOOKUP(A1,Data!$A$1:$DZU$10000,95,FALSE)</f>
        <v>#N/A</v>
      </c>
      <c r="J6" s="2" t="e">
        <f>VLOOKUP(A1,Data!$A$1:$DZU$10000,96,FALSE)</f>
        <v>#N/A</v>
      </c>
      <c r="K6" s="2" t="e">
        <f>VLOOKUP(A1,Data!$A$1:$DZU$10000,97,FALSE)</f>
        <v>#N/A</v>
      </c>
      <c r="L6" s="2" t="e">
        <f>VLOOKUP(A1,Data!$A$1:$DZU$10000,98,FALSE)</f>
        <v>#N/A</v>
      </c>
      <c r="M6" s="2" t="e">
        <f>VLOOKUP(A1,Data!$A$1:$DZU$10000,99,FALSE)</f>
        <v>#N/A</v>
      </c>
      <c r="N6" s="2" t="e">
        <f>VLOOKUP(A1,Data!$A$1:$DZU$10000,100,FALSE)</f>
        <v>#N/A</v>
      </c>
      <c r="O6" s="2" t="e">
        <f>VLOOKUP(A1,Data!$A$1:$DZU$10000,101,FALSE)</f>
        <v>#N/A</v>
      </c>
      <c r="P6" s="2" t="e">
        <f>VLOOKUP(A1,Data!$A$1:$DZU$10000,102,FALSE)</f>
        <v>#N/A</v>
      </c>
      <c r="Q6" s="2" t="e">
        <f>VLOOKUP(A1,Data!$A$1:$DZU$10000,103,FALSE)</f>
        <v>#N/A</v>
      </c>
    </row>
    <row r="7" spans="1:17" x14ac:dyDescent="0.2">
      <c r="A7" s="10" t="e">
        <f>VLOOKUP(A1,Data!$A$1:$DZU$10000,104,FALSE)</f>
        <v>#N/A</v>
      </c>
      <c r="B7" s="9" t="e">
        <f>VLOOKUP(A1,Data!$A$1:$DZU$10000,105,FALSE)</f>
        <v>#N/A</v>
      </c>
      <c r="C7" s="9" t="e">
        <f>VLOOKUP(A1,Data!$A$1:$DZU$10000,106,FALSE)</f>
        <v>#N/A</v>
      </c>
      <c r="D7" s="9" t="e">
        <f>VLOOKUP(A1,Data!$A$1:$DZU$10000,107,FALSE)</f>
        <v>#N/A</v>
      </c>
      <c r="E7" s="9" t="e">
        <f>VLOOKUP(A1,Data!$A$1:$DZU$10000,108,FALSE)</f>
        <v>#N/A</v>
      </c>
      <c r="F7" s="2" t="e">
        <f>VLOOKUP(A1,Data!$A$1:$DZU$10000,109,FALSE)</f>
        <v>#N/A</v>
      </c>
      <c r="G7" s="2" t="e">
        <f>VLOOKUP(A1,Data!$A$1:$DZU$10000,110,FALSE)</f>
        <v>#N/A</v>
      </c>
      <c r="H7" s="2" t="e">
        <f>VLOOKUP(A1,Data!$A$1:$DZU$10000,111,FALSE)</f>
        <v>#N/A</v>
      </c>
      <c r="I7" s="2" t="e">
        <f>VLOOKUP(A1,Data!$A$1:$DZU$10000,112,FALSE)</f>
        <v>#N/A</v>
      </c>
      <c r="J7" s="2" t="e">
        <f>VLOOKUP(A1,Data!$A$1:$DZU$10000,113,FALSE)</f>
        <v>#N/A</v>
      </c>
      <c r="K7" s="2" t="e">
        <f>VLOOKUP(A1,Data!$A$1:$DZU$10000,114,FALSE)</f>
        <v>#N/A</v>
      </c>
      <c r="L7" s="2" t="e">
        <f>VLOOKUP(A1,Data!$A$1:$DZU$10000,115,FALSE)</f>
        <v>#N/A</v>
      </c>
      <c r="M7" s="2" t="e">
        <f>VLOOKUP(A1,Data!$A$1:$DZU$10000,116,FALSE)</f>
        <v>#N/A</v>
      </c>
      <c r="N7" s="2" t="e">
        <f>VLOOKUP(A1,Data!$A$1:$DZU$10000,117,FALSE)</f>
        <v>#N/A</v>
      </c>
      <c r="O7" s="2" t="e">
        <f>VLOOKUP(A1,Data!$A$1:$DZU$10000,118,FALSE)</f>
        <v>#N/A</v>
      </c>
      <c r="P7" s="2" t="e">
        <f>VLOOKUP(A1,Data!$A$1:$DZU$10000,119,FALSE)</f>
        <v>#N/A</v>
      </c>
      <c r="Q7" s="2" t="e">
        <f>VLOOKUP(A1,Data!$A$1:$DZU$10000,120,FALSE)</f>
        <v>#N/A</v>
      </c>
    </row>
    <row r="8" spans="1:17" x14ac:dyDescent="0.2">
      <c r="A8" s="10" t="e">
        <f>VLOOKUP(A1,Data!$A$1:$DZU$10000,121,FALSE)</f>
        <v>#N/A</v>
      </c>
      <c r="B8" s="9" t="e">
        <f>VLOOKUP(A1,Data!$A$1:$DZU$10000,122,FALSE)</f>
        <v>#N/A</v>
      </c>
      <c r="C8" s="9" t="e">
        <f>VLOOKUP(A1,Data!$A$1:$DZU$10000,123,FALSE)</f>
        <v>#N/A</v>
      </c>
      <c r="D8" s="9" t="e">
        <f>VLOOKUP(A1,Data!$A$1:$DZU$10000,124,FALSE)</f>
        <v>#N/A</v>
      </c>
      <c r="E8" s="9" t="e">
        <f>VLOOKUP(A1,Data!$A$1:$DZU$10000,125,FALSE)</f>
        <v>#N/A</v>
      </c>
      <c r="F8" s="2" t="e">
        <f>VLOOKUP(A1,Data!$A$1:$DZU$10000,126,FALSE)</f>
        <v>#N/A</v>
      </c>
      <c r="G8" s="2" t="e">
        <f>VLOOKUP(A1,Data!$A$1:$DZU$10000,127,FALSE)</f>
        <v>#N/A</v>
      </c>
      <c r="H8" s="2" t="e">
        <f>VLOOKUP(A1,Data!$A$1:$DZU$10000,128,FALSE)</f>
        <v>#N/A</v>
      </c>
      <c r="I8" s="2" t="e">
        <f>VLOOKUP(A1,Data!$A$1:$DZU$10000,129,FALSE)</f>
        <v>#N/A</v>
      </c>
      <c r="J8" s="2" t="e">
        <f>VLOOKUP(A1,Data!$A$1:$DZU$10000,130,FALSE)</f>
        <v>#N/A</v>
      </c>
      <c r="K8" s="2" t="e">
        <f>VLOOKUP(A1,Data!$A$1:$DZU$10000,131,FALSE)</f>
        <v>#N/A</v>
      </c>
      <c r="L8" s="2" t="e">
        <f>VLOOKUP(A1,Data!$A$1:$DZU$10000,132,FALSE)</f>
        <v>#N/A</v>
      </c>
      <c r="M8" s="2" t="e">
        <f>VLOOKUP(A1,Data!$A$1:$DZU$10000,133,FALSE)</f>
        <v>#N/A</v>
      </c>
      <c r="N8" s="2" t="e">
        <f>VLOOKUP(A1,Data!$A$1:$DZU$10000,134,FALSE)</f>
        <v>#N/A</v>
      </c>
      <c r="O8" s="2" t="e">
        <f>VLOOKUP(A1,Data!$A$1:$DZU$10000,135,FALSE)</f>
        <v>#N/A</v>
      </c>
      <c r="P8" s="2" t="e">
        <f>VLOOKUP(A1,Data!$A$1:$DZU$10000,136,FALSE)</f>
        <v>#N/A</v>
      </c>
      <c r="Q8" s="2" t="e">
        <f>VLOOKUP(A1,Data!$A$1:$DZU$10000,137,FALSE)</f>
        <v>#N/A</v>
      </c>
    </row>
    <row r="9" spans="1:17" x14ac:dyDescent="0.2">
      <c r="A9" s="11" t="e">
        <f>VLOOKUP(A1,Data!$A$1:$DZU$10000,138,FALSE)</f>
        <v>#N/A</v>
      </c>
      <c r="B9" s="11" t="e">
        <f>VLOOKUP(A1,Data!$A$1:$DZU$10000,139,FALSE)</f>
        <v>#N/A</v>
      </c>
      <c r="C9" s="11" t="e">
        <f>VLOOKUP(A1,Data!$A$1:$DZU$10000,140,FALSE)</f>
        <v>#N/A</v>
      </c>
      <c r="D9" s="11" t="e">
        <f>VLOOKUP(A1,Data!$A$1:$DZU$10000,141,FALSE)</f>
        <v>#N/A</v>
      </c>
      <c r="E9" s="11" t="e">
        <f>VLOOKUP(A1,Data!$A$1:$DZU$10000,142,FALSE)</f>
        <v>#N/A</v>
      </c>
      <c r="F9" s="2" t="e">
        <f>VLOOKUP(A1,Data!$A$1:$DZU$10000,143,FALSE)</f>
        <v>#N/A</v>
      </c>
      <c r="G9" s="2" t="e">
        <f>VLOOKUP(A1,Data!$A$1:$DZU$10000,144,FALSE)</f>
        <v>#N/A</v>
      </c>
      <c r="H9" s="2" t="e">
        <f>VLOOKUP(A1,Data!$A$1:$DZU$10000,145,FALSE)</f>
        <v>#N/A</v>
      </c>
      <c r="I9" s="2" t="e">
        <f>VLOOKUP(A1,Data!$A$1:$DZU$10000,146,FALSE)</f>
        <v>#N/A</v>
      </c>
      <c r="J9" s="2" t="e">
        <f>VLOOKUP(A1,Data!$A$1:$DZU$10000,147,FALSE)</f>
        <v>#N/A</v>
      </c>
      <c r="K9" s="2" t="e">
        <f>VLOOKUP(A1,Data!$A$1:$DZU$10000,148,FALSE)</f>
        <v>#N/A</v>
      </c>
      <c r="L9" s="2" t="e">
        <f>VLOOKUP(A1,Data!$A$1:$DZU$10000,149,FALSE)</f>
        <v>#N/A</v>
      </c>
      <c r="M9" s="2" t="e">
        <f>VLOOKUP(A1,Data!$A$1:$DZU$10000,150,FALSE)</f>
        <v>#N/A</v>
      </c>
      <c r="N9" s="2" t="e">
        <f>VLOOKUP(A1,Data!$A$1:$DZU$10000,151,FALSE)</f>
        <v>#N/A</v>
      </c>
      <c r="O9" s="2" t="e">
        <f>VLOOKUP(A1,Data!$A$1:$DZU$10000,152,FALSE)</f>
        <v>#N/A</v>
      </c>
      <c r="P9" s="2" t="e">
        <f>VLOOKUP(A1,Data!$A$1:$DZU$10000,153,FALSE)</f>
        <v>#N/A</v>
      </c>
      <c r="Q9" s="2" t="e">
        <f>VLOOKUP(A1,Data!$A$1:$DZU$10000,154,FALSE)</f>
        <v>#N/A</v>
      </c>
    </row>
    <row r="10" spans="1:17" ht="15.75" customHeight="1" x14ac:dyDescent="0.25">
      <c r="A10" s="44" t="e">
        <f>VLOOKUP(A1,Data!$A$1:$DZU$10000,155,FALSE)</f>
        <v>#N/A</v>
      </c>
      <c r="B10" s="40"/>
      <c r="C10" s="40"/>
      <c r="D10" s="40"/>
      <c r="E10" s="40"/>
      <c r="F10" s="2" t="e">
        <f>VLOOKUP(A1,Data!$A$1:$DZU$10000,160,FALSE)</f>
        <v>#N/A</v>
      </c>
      <c r="G10" s="2" t="e">
        <f>VLOOKUP(A1,Data!$A$1:$DZU$10000,161,FALSE)</f>
        <v>#N/A</v>
      </c>
      <c r="H10" s="2" t="e">
        <f>VLOOKUP(A1,Data!$A$1:$DZU$10000,162,FALSE)</f>
        <v>#N/A</v>
      </c>
      <c r="I10" s="2" t="e">
        <f>VLOOKUP(A1,Data!$A$1:$DZU$10000,163,FALSE)</f>
        <v>#N/A</v>
      </c>
      <c r="J10" s="2" t="e">
        <f>VLOOKUP(A1,Data!$A$1:$DZU$10000,164,FALSE)</f>
        <v>#N/A</v>
      </c>
      <c r="K10" s="2" t="e">
        <f>VLOOKUP(A1,Data!$A$1:$DZU$10000,165,FALSE)</f>
        <v>#N/A</v>
      </c>
      <c r="L10" s="2" t="e">
        <f>VLOOKUP(A1,Data!$A$1:$DZU$10000,166,FALSE)</f>
        <v>#N/A</v>
      </c>
      <c r="M10" s="2" t="e">
        <f>VLOOKUP(A1,Data!$A$1:$DZU$10000,167,FALSE)</f>
        <v>#N/A</v>
      </c>
      <c r="N10" s="2" t="e">
        <f>VLOOKUP(A1,Data!$A$1:$DZU$10000,168,FALSE)</f>
        <v>#N/A</v>
      </c>
      <c r="O10" s="2" t="e">
        <f>VLOOKUP(A1,Data!$A$1:$DZU$10000,169,FALSE)</f>
        <v>#N/A</v>
      </c>
      <c r="P10" s="2" t="e">
        <f>VLOOKUP(A1,Data!$A$1:$DZU$10000,170,FALSE)</f>
        <v>#N/A</v>
      </c>
      <c r="Q10" s="2" t="e">
        <f>VLOOKUP(A1,Data!$A$1:$DZU$10000,171,FALSE)</f>
        <v>#N/A</v>
      </c>
    </row>
    <row r="11" spans="1:17" x14ac:dyDescent="0.2">
      <c r="A11" s="12" t="e">
        <f>VLOOKUP(A1,Data!$A$1:$DZU$10000,172,FALSE)</f>
        <v>#N/A</v>
      </c>
      <c r="B11" s="9" t="e">
        <f>VLOOKUP(A1,Data!$A$1:$DZU$10000,173,FALSE)</f>
        <v>#N/A</v>
      </c>
      <c r="C11" s="11" t="e">
        <f>VLOOKUP(A1,Data!$A$1:$DZU$10000,174,FALSE)</f>
        <v>#N/A</v>
      </c>
      <c r="D11" s="11" t="e">
        <f>VLOOKUP(A1,Data!$A$1:$DZU$10000,175,FALSE)</f>
        <v>#N/A</v>
      </c>
      <c r="E11" s="11" t="e">
        <f>VLOOKUP(A1,Data!$A$1:$DZU$10000,176,FALSE)</f>
        <v>#N/A</v>
      </c>
      <c r="F11" s="2" t="e">
        <f>VLOOKUP(A1,Data!$A$1:$DZU$10000,177,FALSE)</f>
        <v>#N/A</v>
      </c>
      <c r="G11" s="2" t="e">
        <f>VLOOKUP(A1,Data!$A$1:$DZU$10000,178,FALSE)</f>
        <v>#N/A</v>
      </c>
      <c r="H11" s="2" t="e">
        <f>VLOOKUP(A1,Data!$A$1:$DZU$10000,179,FALSE)</f>
        <v>#N/A</v>
      </c>
      <c r="I11" s="2" t="e">
        <f>VLOOKUP(A1,Data!$A$1:$DZU$10000,180,FALSE)</f>
        <v>#N/A</v>
      </c>
      <c r="J11" s="2" t="e">
        <f>VLOOKUP(A1,Data!$A$1:$DZU$10000,181,FALSE)</f>
        <v>#N/A</v>
      </c>
      <c r="K11" s="2" t="e">
        <f>VLOOKUP(A1,Data!$A$1:$DZU$10000,182,FALSE)</f>
        <v>#N/A</v>
      </c>
      <c r="L11" s="2" t="e">
        <f>VLOOKUP(A1,Data!$A$1:$DZU$10000,183,FALSE)</f>
        <v>#N/A</v>
      </c>
      <c r="M11" s="2" t="e">
        <f>VLOOKUP(A1,Data!$A$1:$DZU$10000,184,FALSE)</f>
        <v>#N/A</v>
      </c>
      <c r="N11" s="2" t="e">
        <f>VLOOKUP(A1,Data!$A$1:$DZU$10000,185,FALSE)</f>
        <v>#N/A</v>
      </c>
      <c r="O11" s="2" t="e">
        <f>VLOOKUP(A1,Data!$A$1:$DZU$10000,186,FALSE)</f>
        <v>#N/A</v>
      </c>
      <c r="P11" s="2" t="e">
        <f>VLOOKUP(A1,Data!$A$1:$DZU$10000,187,FALSE)</f>
        <v>#N/A</v>
      </c>
      <c r="Q11" s="2" t="e">
        <f>VLOOKUP(A1,Data!$A$1:$DZU$10000,188,FALSE)</f>
        <v>#N/A</v>
      </c>
    </row>
    <row r="12" spans="1:17" x14ac:dyDescent="0.2">
      <c r="A12" s="12" t="e">
        <f>VLOOKUP(A1,Data!$A$1:$DZU$10000,189,FALSE)</f>
        <v>#N/A</v>
      </c>
      <c r="B12" s="9" t="e">
        <f>VLOOKUP(A1,Data!$A$1:$DZU$10000,190,FALSE)</f>
        <v>#N/A</v>
      </c>
      <c r="C12" s="11" t="e">
        <f>VLOOKUP(A1,Data!$A$1:$DZU$10000,191,FALSE)</f>
        <v>#N/A</v>
      </c>
      <c r="D12" s="45" t="e">
        <f>VLOOKUP(A1,Data!$A$1:$DZU$10000,192,FALSE)</f>
        <v>#N/A</v>
      </c>
      <c r="E12" s="40"/>
      <c r="F12" s="2" t="e">
        <f>VLOOKUP(A1,Data!$A$1:$DZU$10000,194,FALSE)</f>
        <v>#N/A</v>
      </c>
      <c r="G12" s="2" t="e">
        <f>VLOOKUP(A1,Data!$A$1:$DZU$10000,195,FALSE)</f>
        <v>#N/A</v>
      </c>
      <c r="H12" s="2" t="e">
        <f>VLOOKUP(A1,Data!$A$1:$DZU$10000,196,FALSE)</f>
        <v>#N/A</v>
      </c>
      <c r="I12" s="2" t="e">
        <f>VLOOKUP(A1,Data!$A$1:$DZU$10000,197,FALSE)</f>
        <v>#N/A</v>
      </c>
      <c r="J12" s="2" t="e">
        <f>VLOOKUP(A1,Data!$A$1:$DZU$10000,198,FALSE)</f>
        <v>#N/A</v>
      </c>
      <c r="K12" s="2" t="e">
        <f>VLOOKUP(A1,Data!$A$1:$DZU$10000,199,FALSE)</f>
        <v>#N/A</v>
      </c>
      <c r="L12" s="2" t="e">
        <f>VLOOKUP(A1,Data!$A$1:$DZU$10000,200,FALSE)</f>
        <v>#N/A</v>
      </c>
      <c r="M12" s="2" t="e">
        <f>VLOOKUP(A1,Data!$A$1:$DZU$10000,201,FALSE)</f>
        <v>#N/A</v>
      </c>
      <c r="N12" s="2" t="e">
        <f>VLOOKUP(A1,Data!$A$1:$DZU$10000,202,FALSE)</f>
        <v>#N/A</v>
      </c>
      <c r="O12" s="2" t="e">
        <f>VLOOKUP(A1,Data!$A$1:$DZU$10000,203,FALSE)</f>
        <v>#N/A</v>
      </c>
      <c r="P12" s="2" t="e">
        <f>VLOOKUP(A1,Data!$A$1:$DZU$10000,204,FALSE)</f>
        <v>#N/A</v>
      </c>
      <c r="Q12" s="2" t="e">
        <f>VLOOKUP(A1,Data!$A$1:$DZU$10000,205,FALSE)</f>
        <v>#N/A</v>
      </c>
    </row>
    <row r="13" spans="1:17" x14ac:dyDescent="0.2">
      <c r="A13" s="9" t="e">
        <f>VLOOKUP(A1,Data!$A$1:$DZU$10000,206,FALSE)</f>
        <v>#N/A</v>
      </c>
      <c r="B13" s="9" t="e">
        <f>VLOOKUP(A1,Data!$A$1:$DZU$10000,207,FALSE)</f>
        <v>#N/A</v>
      </c>
      <c r="C13" s="11" t="e">
        <f>VLOOKUP(A1,Data!$A$1:$DZU$10000,208,FALSE)</f>
        <v>#N/A</v>
      </c>
      <c r="D13" s="47" t="e">
        <f>VLOOKUP(A1,Data!$A$1:$DZU$10000,209,FALSE)</f>
        <v>#N/A</v>
      </c>
      <c r="E13" s="40"/>
      <c r="F13" s="2" t="e">
        <f>VLOOKUP(A1,Data!$A$1:$DZU$10000,211,FALSE)</f>
        <v>#N/A</v>
      </c>
      <c r="G13" s="2" t="e">
        <f>VLOOKUP(A1,Data!$A$1:$DZU$10000,212,FALSE)</f>
        <v>#N/A</v>
      </c>
      <c r="H13" s="2" t="e">
        <f>VLOOKUP(A1,Data!$A$1:$DZU$10000,213,FALSE)</f>
        <v>#N/A</v>
      </c>
      <c r="I13" s="2" t="e">
        <f>VLOOKUP(A1,Data!$A$1:$DZU$10000,214,FALSE)</f>
        <v>#N/A</v>
      </c>
      <c r="J13" s="2" t="e">
        <f>VLOOKUP(A1,Data!$A$1:$DZU$10000,215,FALSE)</f>
        <v>#N/A</v>
      </c>
      <c r="K13" s="2" t="e">
        <f>VLOOKUP(A1,Data!$A$1:$DZU$10000,216,FALSE)</f>
        <v>#N/A</v>
      </c>
      <c r="L13" s="2" t="e">
        <f>VLOOKUP(A1,Data!$A$1:$DZU$10000,217,FALSE)</f>
        <v>#N/A</v>
      </c>
      <c r="M13" s="2" t="e">
        <f>VLOOKUP(A1,Data!$A$1:$DZU$10000,218,FALSE)</f>
        <v>#N/A</v>
      </c>
      <c r="N13" s="2" t="e">
        <f>VLOOKUP(A1,Data!$A$1:$DZU$10000,219,FALSE)</f>
        <v>#N/A</v>
      </c>
      <c r="O13" s="2" t="e">
        <f>VLOOKUP(A1,Data!$A$1:$DZU$10000,220,FALSE)</f>
        <v>#N/A</v>
      </c>
      <c r="P13" s="2" t="e">
        <f>VLOOKUP(A1,Data!$A$1:$DZU$10000,221,FALSE)</f>
        <v>#N/A</v>
      </c>
      <c r="Q13" s="2" t="e">
        <f>VLOOKUP(A1,Data!$A$1:$DZU$10000,222,FALSE)</f>
        <v>#N/A</v>
      </c>
    </row>
    <row r="14" spans="1:17" x14ac:dyDescent="0.2">
      <c r="A14" s="42" t="e">
        <f>VLOOKUP(A1,Data!$A$1:$DZU$10000,223,FALSE)</f>
        <v>#N/A</v>
      </c>
      <c r="B14" s="40"/>
      <c r="C14" s="11" t="e">
        <f>VLOOKUP(A1,Data!$A$1:$DZU$10000,225,FALSE)</f>
        <v>#N/A</v>
      </c>
      <c r="D14" s="11" t="e">
        <f>VLOOKUP(A1,Data!$A$1:$DZU$10000,226,FALSE)</f>
        <v>#N/A</v>
      </c>
      <c r="E14" s="11" t="e">
        <f>VLOOKUP(A1,Data!$A$1:$DZU$10000,227,FALSE)</f>
        <v>#N/A</v>
      </c>
      <c r="F14" s="2" t="e">
        <f>VLOOKUP(A1,Data!$A$1:$DZU$10000,228,FALSE)</f>
        <v>#N/A</v>
      </c>
      <c r="G14" s="2" t="e">
        <f>VLOOKUP(A1,Data!$A$1:$DZU$10000,229,FALSE)</f>
        <v>#N/A</v>
      </c>
      <c r="H14" s="2" t="e">
        <f>VLOOKUP(A1,Data!$A$1:$DZU$10000,230,FALSE)</f>
        <v>#N/A</v>
      </c>
      <c r="I14" s="2" t="e">
        <f>VLOOKUP(A1,Data!$A$1:$DZU$10000,231,FALSE)</f>
        <v>#N/A</v>
      </c>
      <c r="J14" s="2" t="e">
        <f>VLOOKUP(A1,Data!$A$1:$DZU$10000,232,FALSE)</f>
        <v>#N/A</v>
      </c>
      <c r="K14" s="2" t="e">
        <f>VLOOKUP(A1,Data!$A$1:$DZU$10000,233,FALSE)</f>
        <v>#N/A</v>
      </c>
      <c r="L14" s="2" t="e">
        <f>VLOOKUP(A1,Data!$A$1:$DZU$10000,234,FALSE)</f>
        <v>#N/A</v>
      </c>
      <c r="M14" s="2" t="e">
        <f>VLOOKUP(A1,Data!$A$1:$DZU$10000,235,FALSE)</f>
        <v>#N/A</v>
      </c>
      <c r="N14" s="2" t="e">
        <f>VLOOKUP(A1,Data!$A$1:$DZU$10000,236,FALSE)</f>
        <v>#N/A</v>
      </c>
      <c r="O14" s="2" t="e">
        <f>VLOOKUP(A1,Data!$A$1:$DZU$10000,237,FALSE)</f>
        <v>#N/A</v>
      </c>
      <c r="P14" s="2" t="e">
        <f>VLOOKUP(A1,Data!$A$1:$DZU$10000,238,FALSE)</f>
        <v>#N/A</v>
      </c>
      <c r="Q14" s="2" t="e">
        <f>VLOOKUP(A1,Data!$A$1:$DZU$10000,239,FALSE)</f>
        <v>#N/A</v>
      </c>
    </row>
    <row r="15" spans="1:17" x14ac:dyDescent="0.2">
      <c r="A15" s="42" t="e">
        <f>VLOOKUP(A1,Data!$A$1:$DZU$10000,240,FALSE)</f>
        <v>#N/A</v>
      </c>
      <c r="B15" s="40"/>
      <c r="C15" s="11" t="e">
        <f>VLOOKUP(A1,Data!$A$1:$DZU$10000,242,FALSE)</f>
        <v>#N/A</v>
      </c>
      <c r="D15" s="11" t="e">
        <f>VLOOKUP(A1,Data!$A$1:$DZU$10000,243,FALSE)</f>
        <v>#N/A</v>
      </c>
      <c r="E15" s="11" t="e">
        <f>VLOOKUP(A1,Data!$A$1:$DZU$10000,244,FALSE)</f>
        <v>#N/A</v>
      </c>
      <c r="F15" s="2" t="e">
        <f>VLOOKUP(A1,Data!$A$1:$DZU$10000,245,FALSE)</f>
        <v>#N/A</v>
      </c>
      <c r="G15" s="2" t="e">
        <f>VLOOKUP(A1,Data!$A$1:$DZU$10000,246,FALSE)</f>
        <v>#N/A</v>
      </c>
      <c r="H15" s="2" t="e">
        <f>VLOOKUP(A1,Data!$A$1:$DZU$10000,247,FALSE)</f>
        <v>#N/A</v>
      </c>
      <c r="I15" s="2" t="e">
        <f>VLOOKUP(A1,Data!$A$1:$DZU$10000,248,FALSE)</f>
        <v>#N/A</v>
      </c>
      <c r="J15" s="2" t="e">
        <f>VLOOKUP(A1,Data!$A$1:$DZU$10000,249,FALSE)</f>
        <v>#N/A</v>
      </c>
      <c r="K15" s="2" t="e">
        <f>VLOOKUP(A1,Data!$A$1:$DZU$10000,250,FALSE)</f>
        <v>#N/A</v>
      </c>
      <c r="L15" s="2" t="e">
        <f>VLOOKUP(A1,Data!$A$1:$DZU$10000,251,FALSE)</f>
        <v>#N/A</v>
      </c>
      <c r="M15" s="2" t="e">
        <f>VLOOKUP(A1,Data!$A$1:$DZU$10000,252,FALSE)</f>
        <v>#N/A</v>
      </c>
      <c r="N15" s="2" t="e">
        <f>VLOOKUP(A1,Data!$A$1:$DZU$10000,253,FALSE)</f>
        <v>#N/A</v>
      </c>
      <c r="O15" s="2" t="e">
        <f>VLOOKUP(A1,Data!$A$1:$DZU$10000,254,FALSE)</f>
        <v>#N/A</v>
      </c>
      <c r="P15" s="2" t="e">
        <f>VLOOKUP(A1,Data!$A$1:$DZU$10000,255,FALSE)</f>
        <v>#N/A</v>
      </c>
      <c r="Q15" s="2" t="e">
        <f>VLOOKUP(A1,Data!$A$1:$DZU$10000,256,FALSE)</f>
        <v>#N/A</v>
      </c>
    </row>
    <row r="16" spans="1:17" x14ac:dyDescent="0.2">
      <c r="A16" s="42" t="e">
        <f>VLOOKUP(A1,Data!$A$1:$DZU$10000,257,FALSE)</f>
        <v>#N/A</v>
      </c>
      <c r="B16" s="40"/>
      <c r="C16" s="11" t="e">
        <f>VLOOKUP(A1,Data!$A$1:$DZU$10000,259,FALSE)</f>
        <v>#N/A</v>
      </c>
      <c r="D16" s="11" t="e">
        <f>VLOOKUP(A1,Data!$A$1:$DZU$10000,260,FALSE)</f>
        <v>#N/A</v>
      </c>
      <c r="E16" s="11" t="e">
        <f>VLOOKUP(A1,Data!$A$1:$DZU$10000,261,FALSE)</f>
        <v>#N/A</v>
      </c>
      <c r="F16" s="2" t="e">
        <f>VLOOKUP(A1,Data!$A$1:$DZU$10000,262,FALSE)</f>
        <v>#N/A</v>
      </c>
      <c r="G16" s="2" t="e">
        <f>VLOOKUP(A1,Data!$A$1:$DZU$10000,263,FALSE)</f>
        <v>#N/A</v>
      </c>
      <c r="H16" s="2" t="e">
        <f>VLOOKUP(A1,Data!$A$1:$DZU$10000,264,FALSE)</f>
        <v>#N/A</v>
      </c>
      <c r="I16" s="2" t="e">
        <f>VLOOKUP(A1,Data!$A$1:$DZU$10000,265,FALSE)</f>
        <v>#N/A</v>
      </c>
      <c r="J16" s="2" t="e">
        <f>VLOOKUP(A1,Data!$A$1:$DZU$10000,266,FALSE)</f>
        <v>#N/A</v>
      </c>
      <c r="K16" s="2" t="e">
        <f>VLOOKUP(A1,Data!$A$1:$DZU$10000,267,FALSE)</f>
        <v>#N/A</v>
      </c>
      <c r="L16" s="2" t="e">
        <f>VLOOKUP(A1,Data!$A$1:$DZU$10000,268,FALSE)</f>
        <v>#N/A</v>
      </c>
      <c r="M16" s="2" t="e">
        <f>VLOOKUP(A1,Data!$A$1:$DZU$10000,269,FALSE)</f>
        <v>#N/A</v>
      </c>
      <c r="N16" s="2" t="e">
        <f>VLOOKUP(A1,Data!$A$1:$DZU$10000,270,FALSE)</f>
        <v>#N/A</v>
      </c>
      <c r="O16" s="2" t="e">
        <f>VLOOKUP(A1,Data!$A$1:$DZU$10000,271,FALSE)</f>
        <v>#N/A</v>
      </c>
      <c r="P16" s="2" t="e">
        <f>VLOOKUP(A1,Data!$A$1:$DZU$10000,272,FALSE)</f>
        <v>#N/A</v>
      </c>
      <c r="Q16" s="2" t="e">
        <f>VLOOKUP(A1,Data!$A$1:$DZU$10000,273,FALSE)</f>
        <v>#N/A</v>
      </c>
    </row>
    <row r="17" spans="1:17" x14ac:dyDescent="0.2">
      <c r="A17" s="42" t="e">
        <f>VLOOKUP(A1,Data!$A$1:$DZU$10000,274,FALSE)</f>
        <v>#N/A</v>
      </c>
      <c r="B17" s="40"/>
      <c r="C17" s="11" t="e">
        <f>VLOOKUP(A1,Data!$A$1:$DZU$10000,276,FALSE)</f>
        <v>#N/A</v>
      </c>
      <c r="D17" s="11" t="e">
        <f>VLOOKUP(A1,Data!$A$1:$DZU$10000,277,FALSE)</f>
        <v>#N/A</v>
      </c>
      <c r="E17" s="11" t="e">
        <f>VLOOKUP(A1,Data!$A$1:$DZU$10000,278,FALSE)</f>
        <v>#N/A</v>
      </c>
      <c r="F17" s="2" t="e">
        <f>VLOOKUP(A1,Data!$A$1:$DZU$10000,279,FALSE)</f>
        <v>#N/A</v>
      </c>
      <c r="G17" s="2" t="e">
        <f>VLOOKUP(A1,Data!$A$1:$DZU$10000,280,FALSE)</f>
        <v>#N/A</v>
      </c>
      <c r="H17" s="2" t="e">
        <f>VLOOKUP(A1,Data!$A$1:$DZU$10000,281,FALSE)</f>
        <v>#N/A</v>
      </c>
      <c r="I17" s="2" t="e">
        <f>VLOOKUP(A1,Data!$A$1:$DZU$10000,282,FALSE)</f>
        <v>#N/A</v>
      </c>
      <c r="J17" s="2" t="e">
        <f>VLOOKUP(A1,Data!$A$1:$DZU$10000,283,FALSE)</f>
        <v>#N/A</v>
      </c>
      <c r="K17" s="2" t="e">
        <f>VLOOKUP(A1,Data!$A$1:$DZU$10000,284,FALSE)</f>
        <v>#N/A</v>
      </c>
      <c r="L17" s="2" t="e">
        <f>VLOOKUP(A1,Data!$A$1:$DZU$10000,285,FALSE)</f>
        <v>#N/A</v>
      </c>
      <c r="M17" s="2" t="e">
        <f>VLOOKUP(A1,Data!$A$1:$DZU$10000,286,FALSE)</f>
        <v>#N/A</v>
      </c>
      <c r="N17" s="2" t="e">
        <f>VLOOKUP(A1,Data!$A$1:$DZU$10000,287,FALSE)</f>
        <v>#N/A</v>
      </c>
      <c r="O17" s="2" t="e">
        <f>VLOOKUP(A1,Data!$A$1:$DZU$10000,288,FALSE)</f>
        <v>#N/A</v>
      </c>
      <c r="P17" s="2" t="e">
        <f>VLOOKUP(A1,Data!$A$1:$DZU$10000,289,FALSE)</f>
        <v>#N/A</v>
      </c>
      <c r="Q17" s="2" t="e">
        <f>VLOOKUP(A1,Data!$A$1:$DZU$10000,290,FALSE)</f>
        <v>#N/A</v>
      </c>
    </row>
    <row r="18" spans="1:17" x14ac:dyDescent="0.2">
      <c r="A18" s="9" t="e">
        <f>VLOOKUP(A1,Data!$A$1:$DZU$10000,291,FALSE)</f>
        <v>#N/A</v>
      </c>
      <c r="B18" s="9" t="e">
        <f>VLOOKUP(A1,Data!$A$1:$DZU$10000,292,FALSE)</f>
        <v>#N/A</v>
      </c>
      <c r="C18" s="11" t="e">
        <f>VLOOKUP(A1,Data!$A$1:$DZU$10000,293,FALSE)</f>
        <v>#N/A</v>
      </c>
      <c r="D18" s="11" t="e">
        <f>VLOOKUP(A1,Data!$A$1:$DZU$10000,294,FALSE)</f>
        <v>#N/A</v>
      </c>
      <c r="E18" s="11" t="e">
        <f>VLOOKUP(A1,Data!$A$1:$DZU$10000,295,FALSE)</f>
        <v>#N/A</v>
      </c>
      <c r="F18" s="2" t="e">
        <f>VLOOKUP(A1,Data!$A$1:$DZU$10000,296,FALSE)</f>
        <v>#N/A</v>
      </c>
      <c r="G18" s="2" t="e">
        <f>VLOOKUP(A1,Data!$A$1:$DZU$10000,297,FALSE)</f>
        <v>#N/A</v>
      </c>
      <c r="H18" s="2" t="e">
        <f>VLOOKUP(A1,Data!$A$1:$DZU$10000,298,FALSE)</f>
        <v>#N/A</v>
      </c>
      <c r="I18" s="2" t="e">
        <f>VLOOKUP(A1,Data!$A$1:$DZU$10000,299,FALSE)</f>
        <v>#N/A</v>
      </c>
      <c r="J18" s="2" t="e">
        <f>VLOOKUP(A1,Data!$A$1:$DZU$10000,300,FALSE)</f>
        <v>#N/A</v>
      </c>
      <c r="K18" s="2" t="e">
        <f>VLOOKUP(A1,Data!$A$1:$DZU$10000,301,FALSE)</f>
        <v>#N/A</v>
      </c>
      <c r="L18" s="2" t="e">
        <f>VLOOKUP(A1,Data!$A$1:$DZU$10000,302,FALSE)</f>
        <v>#N/A</v>
      </c>
      <c r="M18" s="2" t="e">
        <f>VLOOKUP(A1,Data!$A$1:$DZU$10000,303,FALSE)</f>
        <v>#N/A</v>
      </c>
      <c r="N18" s="2" t="e">
        <f>VLOOKUP(A1,Data!$A$1:$DZU$10000,304,FALSE)</f>
        <v>#N/A</v>
      </c>
      <c r="O18" s="2" t="e">
        <f>VLOOKUP(A1,Data!$A$1:$DZU$10000,305,FALSE)</f>
        <v>#N/A</v>
      </c>
      <c r="P18" s="2" t="e">
        <f>VLOOKUP(A1,Data!$A$1:$DZU$10000,306,FALSE)</f>
        <v>#N/A</v>
      </c>
      <c r="Q18" s="2" t="e">
        <f>VLOOKUP(A1,Data!$A$1:$DZU$10000,307,FALSE)</f>
        <v>#N/A</v>
      </c>
    </row>
    <row r="19" spans="1:17" x14ac:dyDescent="0.2">
      <c r="A19" s="9" t="e">
        <f>VLOOKUP(A1,Data!$A$1:$DZU$10000,308,FALSE)</f>
        <v>#N/A</v>
      </c>
      <c r="B19" s="9" t="e">
        <f>VLOOKUP(A1,Data!$A$1:$DZU$10000,309,FALSE)</f>
        <v>#N/A</v>
      </c>
      <c r="C19" s="11" t="e">
        <f>VLOOKUP(A1,Data!$A$1:$DZU$10000,310,FALSE)</f>
        <v>#N/A</v>
      </c>
      <c r="D19" s="11" t="e">
        <f>VLOOKUP(A1,Data!$A$1:$DZU$10000,311,FALSE)</f>
        <v>#N/A</v>
      </c>
      <c r="E19" s="11" t="e">
        <f>VLOOKUP(A1,Data!$A$1:$DZU$10000,312,FALSE)</f>
        <v>#N/A</v>
      </c>
      <c r="F19" s="2" t="e">
        <f>VLOOKUP(A1,Data!$A$1:$DZU$10000,313,FALSE)</f>
        <v>#N/A</v>
      </c>
      <c r="G19" s="2" t="e">
        <f>VLOOKUP(A1,Data!$A$1:$DZU$10000,314,FALSE)</f>
        <v>#N/A</v>
      </c>
      <c r="H19" s="2" t="e">
        <f>VLOOKUP(A1,Data!$A$1:$DZU$10000,315,FALSE)</f>
        <v>#N/A</v>
      </c>
      <c r="I19" s="2" t="e">
        <f>VLOOKUP(A1,Data!$A$1:$DZU$10000,316,FALSE)</f>
        <v>#N/A</v>
      </c>
      <c r="J19" s="2" t="e">
        <f>VLOOKUP(A1,Data!$A$1:$DZU$10000,317,FALSE)</f>
        <v>#N/A</v>
      </c>
      <c r="K19" s="2" t="e">
        <f>VLOOKUP(A1,Data!$A$1:$DZU$10000,318,FALSE)</f>
        <v>#N/A</v>
      </c>
      <c r="L19" s="2" t="e">
        <f>VLOOKUP(A1,Data!$A$1:$DZU$10000,319,FALSE)</f>
        <v>#N/A</v>
      </c>
      <c r="M19" s="2" t="e">
        <f>VLOOKUP(A1,Data!$A$1:$DZU$10000,320,FALSE)</f>
        <v>#N/A</v>
      </c>
      <c r="N19" s="2" t="e">
        <f>VLOOKUP(A1,Data!$A$1:$DZU$10000,321,FALSE)</f>
        <v>#N/A</v>
      </c>
      <c r="O19" s="2" t="e">
        <f>VLOOKUP(A1,Data!$A$1:$DZU$10000,322,FALSE)</f>
        <v>#N/A</v>
      </c>
      <c r="P19" s="2" t="e">
        <f>VLOOKUP(A1,Data!$A$1:$DZU$10000,323,FALSE)</f>
        <v>#N/A</v>
      </c>
      <c r="Q19" s="2" t="e">
        <f>VLOOKUP(A1,Data!$A$1:$DZU$10000,324,FALSE)</f>
        <v>#N/A</v>
      </c>
    </row>
    <row r="20" spans="1:17" x14ac:dyDescent="0.2">
      <c r="A20" s="14" t="e">
        <f>VLOOKUP(A1,Data!$A$1:$DZU$10000,325,FALSE)</f>
        <v>#N/A</v>
      </c>
      <c r="B20" s="14" t="e">
        <f>VLOOKUP(A1,Data!$A$1:$DZU$10000,326,FALSE)</f>
        <v>#N/A</v>
      </c>
      <c r="C20" s="14" t="e">
        <f>VLOOKUP(A1,Data!$A$1:$DZU$10000,327,FALSE)</f>
        <v>#N/A</v>
      </c>
      <c r="D20" s="14" t="e">
        <f>VLOOKUP(A1,Data!$A$1:$DZU$10000,328,FALSE)</f>
        <v>#N/A</v>
      </c>
      <c r="E20" s="11" t="e">
        <f>VLOOKUP(A1,Data!$A$1:$DZU$10000,329,FALSE)</f>
        <v>#N/A</v>
      </c>
      <c r="F20" s="2" t="e">
        <f>VLOOKUP(A1,Data!$A$1:$DZU$10000,330,FALSE)</f>
        <v>#N/A</v>
      </c>
      <c r="G20" s="2" t="e">
        <f>VLOOKUP(A1,Data!$A$1:$DZU$10000,331,FALSE)</f>
        <v>#N/A</v>
      </c>
      <c r="H20" s="2" t="e">
        <f>VLOOKUP(A1,Data!$A$1:$DZU$10000,332,FALSE)</f>
        <v>#N/A</v>
      </c>
      <c r="I20" s="2" t="e">
        <f>VLOOKUP(A1,Data!$A$1:$DZU$10000,333,FALSE)</f>
        <v>#N/A</v>
      </c>
      <c r="J20" s="2" t="e">
        <f>VLOOKUP(A1,Data!$A$1:$DZU$10000,334,FALSE)</f>
        <v>#N/A</v>
      </c>
      <c r="K20" s="2" t="e">
        <f>VLOOKUP(A1,Data!$A$1:$DZU$10000,335,FALSE)</f>
        <v>#N/A</v>
      </c>
      <c r="L20" s="2" t="e">
        <f>VLOOKUP(A1,Data!$A$1:$DZU$10000,336,FALSE)</f>
        <v>#N/A</v>
      </c>
      <c r="M20" s="2" t="e">
        <f>VLOOKUP(A1,Data!$A$1:$DZU$10000,337,FALSE)</f>
        <v>#N/A</v>
      </c>
      <c r="N20" s="2" t="e">
        <f>VLOOKUP(A1,Data!$A$1:$DZU$10000,338,FALSE)</f>
        <v>#N/A</v>
      </c>
      <c r="O20" s="2" t="e">
        <f>VLOOKUP(A1,Data!$A$1:$DZU$10000,339,FALSE)</f>
        <v>#N/A</v>
      </c>
      <c r="P20" s="2" t="e">
        <f>VLOOKUP(A1,Data!$A$1:$DZU$10000,340,FALSE)</f>
        <v>#N/A</v>
      </c>
      <c r="Q20" s="2" t="e">
        <f>VLOOKUP(A1,Data!$A$1:$DZU$10000,341,FALSE)</f>
        <v>#N/A</v>
      </c>
    </row>
    <row r="21" spans="1:17" x14ac:dyDescent="0.2">
      <c r="A21" s="15" t="e">
        <f>VLOOKUP(A1,Data!$A$1:$DZU$10000,342,FALSE)</f>
        <v>#N/A</v>
      </c>
      <c r="B21" s="15" t="e">
        <f>VLOOKUP(A1,Data!$A$1:$DZU$10000,343,FALSE)</f>
        <v>#N/A</v>
      </c>
      <c r="C21" s="16" t="e">
        <f>VLOOKUP(A1,Data!$A$1:$DZU$10000,344,FALSE)</f>
        <v>#N/A</v>
      </c>
      <c r="D21" s="16" t="e">
        <f>VLOOKUP(A1,Data!$A$1:$DZU$10000,345,FALSE)</f>
        <v>#N/A</v>
      </c>
      <c r="E21" s="11" t="e">
        <f>VLOOKUP(A1,Data!$A$1:$DZU$10000,346,FALSE)</f>
        <v>#N/A</v>
      </c>
      <c r="F21" s="2" t="e">
        <f>VLOOKUP(A1,Data!$A$1:$DZU$10000,347,FALSE)</f>
        <v>#N/A</v>
      </c>
      <c r="G21" s="2" t="e">
        <f>VLOOKUP(A1,Data!$A$1:$DZU$10000,348,FALSE)</f>
        <v>#N/A</v>
      </c>
      <c r="H21" s="2" t="e">
        <f>VLOOKUP(A1,Data!$A$1:$DZU$10000,349,FALSE)</f>
        <v>#N/A</v>
      </c>
      <c r="I21" s="2" t="e">
        <f>VLOOKUP(A1,Data!$A$1:$DZU$10000,350,FALSE)</f>
        <v>#N/A</v>
      </c>
      <c r="J21" s="2" t="e">
        <f>VLOOKUP(A1,Data!$A$1:$DZU$10000,351,FALSE)</f>
        <v>#N/A</v>
      </c>
      <c r="K21" s="2" t="e">
        <f>VLOOKUP(A1,Data!$A$1:$DZU$10000,352,FALSE)</f>
        <v>#N/A</v>
      </c>
      <c r="L21" s="2" t="e">
        <f>VLOOKUP(A1,Data!$A$1:$DZU$10000,353,FALSE)</f>
        <v>#N/A</v>
      </c>
      <c r="M21" s="2" t="e">
        <f>VLOOKUP(A1,Data!$A$1:$DZU$10000,354,FALSE)</f>
        <v>#N/A</v>
      </c>
      <c r="N21" s="2" t="e">
        <f>VLOOKUP(A1,Data!$A$1:$DZU$10000,355,FALSE)</f>
        <v>#N/A</v>
      </c>
      <c r="O21" s="2" t="e">
        <f>VLOOKUP(A1,Data!$A$1:$DZU$10000,356,FALSE)</f>
        <v>#N/A</v>
      </c>
      <c r="P21" s="2" t="e">
        <f>VLOOKUP(A1,Data!$A$1:$DZU$10000,357,FALSE)</f>
        <v>#N/A</v>
      </c>
      <c r="Q21" s="2" t="e">
        <f>VLOOKUP(A1,Data!$A$1:$DZU$10000,358,FALSE)</f>
        <v>#N/A</v>
      </c>
    </row>
    <row r="22" spans="1:17" x14ac:dyDescent="0.2">
      <c r="A22" s="15" t="e">
        <f>VLOOKUP(A1,Data!$A$1:$DZU$10000,359,FALSE)</f>
        <v>#N/A</v>
      </c>
      <c r="B22" s="15" t="e">
        <f>VLOOKUP(A1,Data!$A$1:$DZU$10000,360,FALSE)</f>
        <v>#N/A</v>
      </c>
      <c r="C22" s="16" t="e">
        <f>VLOOKUP(A1,Data!$A$1:$DZU$10000,361,FALSE)</f>
        <v>#N/A</v>
      </c>
      <c r="D22" s="16" t="e">
        <f>VLOOKUP(A1,Data!$A$1:$DZU$10000,362,FALSE)</f>
        <v>#N/A</v>
      </c>
      <c r="E22" s="11" t="e">
        <f>VLOOKUP(A1,Data!$A$1:$DZU$10000,363,FALSE)</f>
        <v>#N/A</v>
      </c>
      <c r="F22" s="2" t="e">
        <f>VLOOKUP(A1,Data!$A$1:$DZU$10000,364,FALSE)</f>
        <v>#N/A</v>
      </c>
      <c r="G22" s="2" t="e">
        <f>VLOOKUP(A1,Data!$A$1:$DZU$10000,365,FALSE)</f>
        <v>#N/A</v>
      </c>
      <c r="H22" s="2" t="e">
        <f>VLOOKUP(A1,Data!$A$1:$DZU$10000,366,FALSE)</f>
        <v>#N/A</v>
      </c>
      <c r="I22" s="2" t="e">
        <f>VLOOKUP(A1,Data!$A$1:$DZU$10000,367,FALSE)</f>
        <v>#N/A</v>
      </c>
      <c r="J22" s="2" t="e">
        <f>VLOOKUP(A1,Data!$A$1:$DZU$10000,368,FALSE)</f>
        <v>#N/A</v>
      </c>
      <c r="K22" s="2" t="e">
        <f>VLOOKUP(A1,Data!$A$1:$DZU$10000,369,FALSE)</f>
        <v>#N/A</v>
      </c>
      <c r="L22" s="2" t="e">
        <f>VLOOKUP(A1,Data!$A$1:$DZU$10000,370,FALSE)</f>
        <v>#N/A</v>
      </c>
      <c r="M22" s="2" t="e">
        <f>VLOOKUP(A1,Data!$A$1:$DZU$10000,371,FALSE)</f>
        <v>#N/A</v>
      </c>
      <c r="N22" s="2" t="e">
        <f>VLOOKUP(A1,Data!$A$1:$DZU$10000,372,FALSE)</f>
        <v>#N/A</v>
      </c>
      <c r="O22" s="2" t="e">
        <f>VLOOKUP(A1,Data!$A$1:$DZU$10000,373,FALSE)</f>
        <v>#N/A</v>
      </c>
      <c r="P22" s="2" t="e">
        <f>VLOOKUP(A1,Data!$A$1:$DZU$10000,374,FALSE)</f>
        <v>#N/A</v>
      </c>
      <c r="Q22" s="2" t="e">
        <f>VLOOKUP(A1,Data!$A$1:$DZU$10000,375,FALSE)</f>
        <v>#N/A</v>
      </c>
    </row>
    <row r="23" spans="1:17" x14ac:dyDescent="0.2">
      <c r="A23" s="15" t="e">
        <f>VLOOKUP(A1,Data!$A$1:$DZU$10000,376,FALSE)</f>
        <v>#N/A</v>
      </c>
      <c r="B23" s="15" t="e">
        <f>VLOOKUP(A1,Data!$A$1:$DZU$10000,377,FALSE)</f>
        <v>#N/A</v>
      </c>
      <c r="C23" s="16" t="e">
        <f>VLOOKUP(A1,Data!$A$1:$DZU$10000,378,FALSE)</f>
        <v>#N/A</v>
      </c>
      <c r="D23" s="16" t="e">
        <f>VLOOKUP(A1,Data!$A$1:$DZU$10000,379,FALSE)</f>
        <v>#N/A</v>
      </c>
      <c r="E23" s="11" t="e">
        <f>VLOOKUP(A1,Data!$A$1:$DZU$10000,380,FALSE)</f>
        <v>#N/A</v>
      </c>
      <c r="F23" s="2" t="e">
        <f>VLOOKUP(A1,Data!$A$1:$DZU$10000,381,FALSE)</f>
        <v>#N/A</v>
      </c>
      <c r="G23" s="2" t="e">
        <f>VLOOKUP(A1,Data!$A$1:$DZU$10000,382,FALSE)</f>
        <v>#N/A</v>
      </c>
      <c r="H23" s="2" t="e">
        <f>VLOOKUP(A1,Data!$A$1:$DZU$10000,383,FALSE)</f>
        <v>#N/A</v>
      </c>
      <c r="I23" s="2" t="e">
        <f>VLOOKUP(A1,Data!$A$1:$DZU$10000,384,FALSE)</f>
        <v>#N/A</v>
      </c>
      <c r="J23" s="2" t="e">
        <f>VLOOKUP(A1,Data!$A$1:$DZU$10000,385,FALSE)</f>
        <v>#N/A</v>
      </c>
      <c r="K23" s="2" t="e">
        <f>VLOOKUP(A1,Data!$A$1:$DZU$10000,386,FALSE)</f>
        <v>#N/A</v>
      </c>
      <c r="L23" s="2" t="e">
        <f>VLOOKUP(A1,Data!$A$1:$DZU$10000,387,FALSE)</f>
        <v>#N/A</v>
      </c>
      <c r="M23" s="2" t="e">
        <f>VLOOKUP(A1,Data!$A$1:$DZU$10000,388,FALSE)</f>
        <v>#N/A</v>
      </c>
      <c r="N23" s="2" t="e">
        <f>VLOOKUP(A1,Data!$A$1:$DZU$10000,389,FALSE)</f>
        <v>#N/A</v>
      </c>
      <c r="O23" s="2" t="e">
        <f>VLOOKUP(A1,Data!$A$1:$DZU$10000,390,FALSE)</f>
        <v>#N/A</v>
      </c>
      <c r="P23" s="2" t="e">
        <f>VLOOKUP(A1,Data!$A$1:$DZU$10000,391,FALSE)</f>
        <v>#N/A</v>
      </c>
      <c r="Q23" s="2" t="e">
        <f>VLOOKUP(A1,Data!$A$1:$DZU$10000,392,FALSE)</f>
        <v>#N/A</v>
      </c>
    </row>
    <row r="24" spans="1:17" x14ac:dyDescent="0.2">
      <c r="A24" s="15" t="e">
        <f>VLOOKUP(A1,Data!$A$1:$DZU$10000,393,FALSE)</f>
        <v>#N/A</v>
      </c>
      <c r="B24" s="15" t="e">
        <f>VLOOKUP(A1,Data!$A$1:$DZU$10000,394,FALSE)</f>
        <v>#N/A</v>
      </c>
      <c r="C24" s="16" t="e">
        <f>VLOOKUP(A1,Data!$A$1:$DZU$10000,395,FALSE)</f>
        <v>#N/A</v>
      </c>
      <c r="D24" s="16" t="e">
        <f>VLOOKUP(A1,Data!$A$1:$DZU$10000,396,FALSE)</f>
        <v>#N/A</v>
      </c>
      <c r="E24" s="11" t="e">
        <f>VLOOKUP(A1,Data!$A$1:$DZU$10000,397,FALSE)</f>
        <v>#N/A</v>
      </c>
      <c r="F24" s="2" t="e">
        <f>VLOOKUP(A1,Data!$A$1:$DZU$10000,398,FALSE)</f>
        <v>#N/A</v>
      </c>
      <c r="G24" s="2" t="e">
        <f>VLOOKUP(A1,Data!$A$1:$DZU$10000,399,FALSE)</f>
        <v>#N/A</v>
      </c>
      <c r="H24" s="2" t="e">
        <f>VLOOKUP(A1,Data!$A$1:$DZU$10000,400,FALSE)</f>
        <v>#N/A</v>
      </c>
      <c r="I24" s="2" t="e">
        <f>VLOOKUP(A1,Data!$A$1:$DZU$10000,401,FALSE)</f>
        <v>#N/A</v>
      </c>
      <c r="J24" s="2" t="e">
        <f>VLOOKUP(A1,Data!$A$1:$DZU$10000,402,FALSE)</f>
        <v>#N/A</v>
      </c>
      <c r="K24" s="2" t="e">
        <f>VLOOKUP(A1,Data!$A$1:$DZU$10000,403,FALSE)</f>
        <v>#N/A</v>
      </c>
      <c r="L24" s="2" t="e">
        <f>VLOOKUP(A1,Data!$A$1:$DZU$10000,404,FALSE)</f>
        <v>#N/A</v>
      </c>
      <c r="M24" s="2" t="e">
        <f>VLOOKUP(A1,Data!$A$1:$DZU$10000,405,FALSE)</f>
        <v>#N/A</v>
      </c>
      <c r="N24" s="2" t="e">
        <f>VLOOKUP(A1,Data!$A$1:$DZU$10000,406,FALSE)</f>
        <v>#N/A</v>
      </c>
      <c r="O24" s="2" t="e">
        <f>VLOOKUP(A1,Data!$A$1:$DZU$10000,407,FALSE)</f>
        <v>#N/A</v>
      </c>
      <c r="P24" s="2" t="e">
        <f>VLOOKUP(A1,Data!$A$1:$DZU$10000,408,FALSE)</f>
        <v>#N/A</v>
      </c>
      <c r="Q24" s="2" t="e">
        <f>VLOOKUP(A1,Data!$A$1:$DZU$10000,409,FALSE)</f>
        <v>#N/A</v>
      </c>
    </row>
    <row r="25" spans="1:17" x14ac:dyDescent="0.2">
      <c r="A25" s="15" t="e">
        <f>VLOOKUP(A1,Data!$A$1:$DZU$10000,410,FALSE)</f>
        <v>#N/A</v>
      </c>
      <c r="B25" s="15" t="e">
        <f>VLOOKUP(A1,Data!$A$1:$DZU$10000,411,FALSE)</f>
        <v>#N/A</v>
      </c>
      <c r="C25" s="16" t="e">
        <f>VLOOKUP(A1,Data!$A$1:$DZU$10000,412,FALSE)</f>
        <v>#N/A</v>
      </c>
      <c r="D25" s="16" t="e">
        <f>VLOOKUP(A1,Data!$A$1:$DZU$10000,413,FALSE)</f>
        <v>#N/A</v>
      </c>
      <c r="E25" s="11" t="e">
        <f>VLOOKUP(A1,Data!$A$1:$DZU$10000,414,FALSE)</f>
        <v>#N/A</v>
      </c>
      <c r="F25" s="2" t="e">
        <f>VLOOKUP(A1,Data!$A$1:$DZU$10000,415,FALSE)</f>
        <v>#N/A</v>
      </c>
      <c r="G25" s="2" t="e">
        <f>VLOOKUP(A1,Data!$A$1:$DZU$10000,416,FALSE)</f>
        <v>#N/A</v>
      </c>
      <c r="H25" s="2" t="e">
        <f>VLOOKUP(A1,Data!$A$1:$DZU$10000,417,FALSE)</f>
        <v>#N/A</v>
      </c>
      <c r="I25" s="2" t="e">
        <f>VLOOKUP(A1,Data!$A$1:$DZU$10000,418,FALSE)</f>
        <v>#N/A</v>
      </c>
      <c r="J25" s="2" t="e">
        <f>VLOOKUP(A1,Data!$A$1:$DZU$10000,419,FALSE)</f>
        <v>#N/A</v>
      </c>
      <c r="K25" s="2" t="e">
        <f>VLOOKUP(A1,Data!$A$1:$DZU$10000,420,FALSE)</f>
        <v>#N/A</v>
      </c>
      <c r="L25" s="2" t="e">
        <f>VLOOKUP(A1,Data!$A$1:$DZU$10000,421,FALSE)</f>
        <v>#N/A</v>
      </c>
      <c r="M25" s="2" t="e">
        <f>VLOOKUP(A1,Data!$A$1:$DZU$10000,422,FALSE)</f>
        <v>#N/A</v>
      </c>
      <c r="N25" s="2" t="e">
        <f>VLOOKUP(A1,Data!$A$1:$DZU$10000,423,FALSE)</f>
        <v>#N/A</v>
      </c>
      <c r="O25" s="2" t="e">
        <f>VLOOKUP(A1,Data!$A$1:$DZU$10000,424,FALSE)</f>
        <v>#N/A</v>
      </c>
      <c r="P25" s="2" t="e">
        <f>VLOOKUP(A1,Data!$A$1:$DZU$10000,425,FALSE)</f>
        <v>#N/A</v>
      </c>
      <c r="Q25" s="2" t="e">
        <f>VLOOKUP(A1,Data!$A$1:$DZU$10000,426,FALSE)</f>
        <v>#N/A</v>
      </c>
    </row>
    <row r="26" spans="1:17" x14ac:dyDescent="0.2">
      <c r="A26" s="15" t="e">
        <f>VLOOKUP(A1,Data!$A$1:$DZU$10000,427,FALSE)</f>
        <v>#N/A</v>
      </c>
      <c r="B26" s="15" t="e">
        <f>VLOOKUP(A1,Data!$A$1:$DZU$10000,428,FALSE)</f>
        <v>#N/A</v>
      </c>
      <c r="C26" s="16" t="e">
        <f>VLOOKUP(A1,Data!$A$1:$DZU$10000,429,FALSE)</f>
        <v>#N/A</v>
      </c>
      <c r="D26" s="16" t="e">
        <f>VLOOKUP(A1,Data!$A$1:$DZU$10000,430,FALSE)</f>
        <v>#N/A</v>
      </c>
      <c r="E26" s="11" t="e">
        <f>VLOOKUP(A1,Data!$A$1:$DZU$10000,431,FALSE)</f>
        <v>#N/A</v>
      </c>
      <c r="F26" s="2" t="e">
        <f>VLOOKUP(A1,Data!$A$1:$DZU$10000,432,FALSE)</f>
        <v>#N/A</v>
      </c>
      <c r="G26" s="2" t="e">
        <f>VLOOKUP(A1,Data!$A$1:$DZU$10000,433,FALSE)</f>
        <v>#N/A</v>
      </c>
      <c r="H26" s="2" t="e">
        <f>VLOOKUP(A1,Data!$A$1:$DZU$10000,434,FALSE)</f>
        <v>#N/A</v>
      </c>
      <c r="I26" s="2" t="e">
        <f>VLOOKUP(A1,Data!$A$1:$DZU$10000,435,FALSE)</f>
        <v>#N/A</v>
      </c>
      <c r="J26" s="2" t="e">
        <f>VLOOKUP(A1,Data!$A$1:$DZU$10000,436,FALSE)</f>
        <v>#N/A</v>
      </c>
      <c r="K26" s="2" t="e">
        <f>VLOOKUP(A1,Data!$A$1:$DZU$10000,437,FALSE)</f>
        <v>#N/A</v>
      </c>
      <c r="L26" s="2" t="e">
        <f>VLOOKUP(A1,Data!$A$1:$DZU$10000,438,FALSE)</f>
        <v>#N/A</v>
      </c>
      <c r="M26" s="2" t="e">
        <f>VLOOKUP(A1,Data!$A$1:$DZU$10000,439,FALSE)</f>
        <v>#N/A</v>
      </c>
      <c r="N26" s="2" t="e">
        <f>VLOOKUP(A1,Data!$A$1:$DZU$10000,440,FALSE)</f>
        <v>#N/A</v>
      </c>
      <c r="O26" s="2" t="e">
        <f>VLOOKUP(A1,Data!$A$1:$DZU$10000,441,FALSE)</f>
        <v>#N/A</v>
      </c>
      <c r="P26" s="2" t="e">
        <f>VLOOKUP(A1,Data!$A$1:$DZU$10000,442,FALSE)</f>
        <v>#N/A</v>
      </c>
      <c r="Q26" s="2" t="e">
        <f>VLOOKUP(A1,Data!$A$1:$DZU$10000,443,FALSE)</f>
        <v>#N/A</v>
      </c>
    </row>
    <row r="27" spans="1:17" x14ac:dyDescent="0.2">
      <c r="A27" s="15" t="e">
        <f>VLOOKUP(A1,Data!$A$1:$DZU$10000,444,FALSE)</f>
        <v>#N/A</v>
      </c>
      <c r="B27" s="15" t="e">
        <f>VLOOKUP(A1,Data!$A$1:$DZU$10000,445,FALSE)</f>
        <v>#N/A</v>
      </c>
      <c r="C27" s="16" t="e">
        <f>VLOOKUP(A1,Data!$A$1:$DZU$10000,446,FALSE)</f>
        <v>#N/A</v>
      </c>
      <c r="D27" s="16" t="e">
        <f>VLOOKUP(A1,Data!$A$1:$DZU$10000,447,FALSE)</f>
        <v>#N/A</v>
      </c>
      <c r="E27" s="11" t="e">
        <f>VLOOKUP(A1,Data!$A$1:$DZU$10000,448,FALSE)</f>
        <v>#N/A</v>
      </c>
      <c r="F27" s="2" t="e">
        <f>VLOOKUP(A1,Data!$A$1:$DZU$10000,449,FALSE)</f>
        <v>#N/A</v>
      </c>
      <c r="G27" s="2" t="e">
        <f>VLOOKUP(A1,Data!$A$1:$DZU$10000,450,FALSE)</f>
        <v>#N/A</v>
      </c>
      <c r="H27" s="2" t="e">
        <f>VLOOKUP(A1,Data!$A$1:$DZU$10000,451,FALSE)</f>
        <v>#N/A</v>
      </c>
      <c r="I27" s="2" t="e">
        <f>VLOOKUP(A1,Data!$A$1:$DZU$10000,452,FALSE)</f>
        <v>#N/A</v>
      </c>
      <c r="J27" s="2" t="e">
        <f>VLOOKUP(A1,Data!$A$1:$DZU$10000,453,FALSE)</f>
        <v>#N/A</v>
      </c>
      <c r="K27" s="2" t="e">
        <f>VLOOKUP(A1,Data!$A$1:$DZU$10000,454,FALSE)</f>
        <v>#N/A</v>
      </c>
      <c r="L27" s="2" t="e">
        <f>VLOOKUP(A1,Data!$A$1:$DZU$10000,455,FALSE)</f>
        <v>#N/A</v>
      </c>
      <c r="M27" s="2" t="e">
        <f>VLOOKUP(A1,Data!$A$1:$DZU$10000,456,FALSE)</f>
        <v>#N/A</v>
      </c>
      <c r="N27" s="2" t="e">
        <f>VLOOKUP(A1,Data!$A$1:$DZU$10000,457,FALSE)</f>
        <v>#N/A</v>
      </c>
      <c r="O27" s="2" t="e">
        <f>VLOOKUP(A1,Data!$A$1:$DZU$10000,458,FALSE)</f>
        <v>#N/A</v>
      </c>
      <c r="P27" s="2" t="e">
        <f>VLOOKUP(A1,Data!$A$1:$DZU$10000,459,FALSE)</f>
        <v>#N/A</v>
      </c>
      <c r="Q27" s="2" t="e">
        <f>VLOOKUP(A1,Data!$A$1:$DZU$10000,460,FALSE)</f>
        <v>#N/A</v>
      </c>
    </row>
    <row r="28" spans="1:17" x14ac:dyDescent="0.2">
      <c r="A28" s="15" t="e">
        <f>VLOOKUP(A1,Data!$A$1:$DZU$10000,461,FALSE)</f>
        <v>#N/A</v>
      </c>
      <c r="B28" s="15" t="e">
        <f>VLOOKUP(A1,Data!$A$1:$DZU$10000,462,FALSE)</f>
        <v>#N/A</v>
      </c>
      <c r="C28" s="16" t="e">
        <f>VLOOKUP(A1,Data!$A$1:$DZU$10000,463,FALSE)</f>
        <v>#N/A</v>
      </c>
      <c r="D28" s="16" t="e">
        <f>VLOOKUP(A1,Data!$A$1:$DZU$10000,464,FALSE)</f>
        <v>#N/A</v>
      </c>
      <c r="E28" s="11" t="e">
        <f>VLOOKUP(A1,Data!$A$1:$DZU$10000,465,FALSE)</f>
        <v>#N/A</v>
      </c>
      <c r="F28" s="2" t="e">
        <f>VLOOKUP(A1,Data!$A$1:$DZU$10000,466,FALSE)</f>
        <v>#N/A</v>
      </c>
      <c r="G28" s="2" t="e">
        <f>VLOOKUP(A1,Data!$A$1:$DZU$10000,467,FALSE)</f>
        <v>#N/A</v>
      </c>
      <c r="H28" s="2" t="e">
        <f>VLOOKUP(A1,Data!$A$1:$DZU$10000,468,FALSE)</f>
        <v>#N/A</v>
      </c>
      <c r="I28" s="2" t="e">
        <f>VLOOKUP(A1,Data!$A$1:$DZU$10000,469,FALSE)</f>
        <v>#N/A</v>
      </c>
      <c r="J28" s="2" t="e">
        <f>VLOOKUP(A1,Data!$A$1:$DZU$10000,470,FALSE)</f>
        <v>#N/A</v>
      </c>
      <c r="K28" s="2" t="e">
        <f>VLOOKUP(A1,Data!$A$1:$DZU$10000,471,FALSE)</f>
        <v>#N/A</v>
      </c>
      <c r="L28" s="2" t="e">
        <f>VLOOKUP(A1,Data!$A$1:$DZU$10000,472,FALSE)</f>
        <v>#N/A</v>
      </c>
      <c r="M28" s="2" t="e">
        <f>VLOOKUP(A1,Data!$A$1:$DZU$10000,473,FALSE)</f>
        <v>#N/A</v>
      </c>
      <c r="N28" s="2" t="e">
        <f>VLOOKUP(A1,Data!$A$1:$DZU$10000,474,FALSE)</f>
        <v>#N/A</v>
      </c>
      <c r="O28" s="2" t="e">
        <f>VLOOKUP(A1,Data!$A$1:$DZU$10000,475,FALSE)</f>
        <v>#N/A</v>
      </c>
      <c r="P28" s="2" t="e">
        <f>VLOOKUP(A1,Data!$A$1:$DZU$10000,476,FALSE)</f>
        <v>#N/A</v>
      </c>
      <c r="Q28" s="2" t="e">
        <f>VLOOKUP(A1,Data!$A$1:$DZU$10000,477,FALSE)</f>
        <v>#N/A</v>
      </c>
    </row>
    <row r="29" spans="1:17" x14ac:dyDescent="0.2">
      <c r="A29" s="15" t="e">
        <f>VLOOKUP(A1,Data!$A$1:$DZU$10000,478,FALSE)</f>
        <v>#N/A</v>
      </c>
      <c r="B29" s="15" t="e">
        <f>VLOOKUP(A1,Data!$A$1:$DZU$10000,479,FALSE)</f>
        <v>#N/A</v>
      </c>
      <c r="C29" s="16" t="e">
        <f>VLOOKUP(A1,Data!$A$1:$DZU$10000,480,FALSE)</f>
        <v>#N/A</v>
      </c>
      <c r="D29" s="16" t="e">
        <f>VLOOKUP(A1,Data!$A$1:$DZU$10000,481,FALSE)</f>
        <v>#N/A</v>
      </c>
      <c r="E29" s="11" t="e">
        <f>VLOOKUP(A1,Data!$A$1:$DZU$10000,482,FALSE)</f>
        <v>#N/A</v>
      </c>
      <c r="F29" s="2" t="e">
        <f>VLOOKUP(A1,Data!$A$1:$DZU$10000,483,FALSE)</f>
        <v>#N/A</v>
      </c>
      <c r="G29" s="2" t="e">
        <f>VLOOKUP(A1,Data!$A$1:$DZU$10000,484,FALSE)</f>
        <v>#N/A</v>
      </c>
      <c r="H29" s="2" t="e">
        <f>VLOOKUP(A1,Data!$A$1:$DZU$10000,485,FALSE)</f>
        <v>#N/A</v>
      </c>
      <c r="I29" s="2" t="e">
        <f>VLOOKUP(A1,Data!$A$1:$DZU$10000,486,FALSE)</f>
        <v>#N/A</v>
      </c>
      <c r="J29" s="2" t="e">
        <f>VLOOKUP(A1,Data!$A$1:$DZU$10000,487,FALSE)</f>
        <v>#N/A</v>
      </c>
      <c r="K29" s="2" t="e">
        <f>VLOOKUP(A1,Data!$A$1:$DZU$10000,488,FALSE)</f>
        <v>#N/A</v>
      </c>
      <c r="L29" s="2" t="e">
        <f>VLOOKUP(A1,Data!$A$1:$DZU$10000,489,FALSE)</f>
        <v>#N/A</v>
      </c>
      <c r="M29" s="2" t="e">
        <f>VLOOKUP(A1,Data!$A$1:$DZU$10000,490,FALSE)</f>
        <v>#N/A</v>
      </c>
      <c r="N29" s="2" t="e">
        <f>VLOOKUP(A1,Data!$A$1:$DZU$10000,491,FALSE)</f>
        <v>#N/A</v>
      </c>
      <c r="O29" s="2" t="e">
        <f>VLOOKUP(A1,Data!$A$1:$DZU$10000,492,FALSE)</f>
        <v>#N/A</v>
      </c>
      <c r="P29" s="2" t="e">
        <f>VLOOKUP(A1,Data!$A$1:$DZU$10000,493,FALSE)</f>
        <v>#N/A</v>
      </c>
      <c r="Q29" s="2" t="e">
        <f>VLOOKUP(A1,Data!$A$1:$DZU$10000,494,FALSE)</f>
        <v>#N/A</v>
      </c>
    </row>
    <row r="30" spans="1:17" x14ac:dyDescent="0.2">
      <c r="A30" s="15" t="e">
        <f>VLOOKUP(A1,Data!$A$1:$DZU$10000,495,FALSE)</f>
        <v>#N/A</v>
      </c>
      <c r="B30" s="15" t="e">
        <f>VLOOKUP(A1,Data!$A$1:$DZU$10000,496,FALSE)</f>
        <v>#N/A</v>
      </c>
      <c r="C30" s="16" t="e">
        <f>VLOOKUP(A1,Data!$A$1:$DZU$10000,497,FALSE)</f>
        <v>#N/A</v>
      </c>
      <c r="D30" s="16" t="e">
        <f>VLOOKUP(A1,Data!$A$1:$DZU$10000,498,FALSE)</f>
        <v>#N/A</v>
      </c>
      <c r="E30" s="11" t="e">
        <f>VLOOKUP(A1,Data!$A$1:$DZU$10000,499,FALSE)</f>
        <v>#N/A</v>
      </c>
      <c r="F30" s="2" t="e">
        <f>VLOOKUP(A1,Data!$A$1:$DZU$10000,500,FALSE)</f>
        <v>#N/A</v>
      </c>
      <c r="G30" s="2" t="e">
        <f>VLOOKUP(A1,Data!$A$1:$DZU$10000,501,FALSE)</f>
        <v>#N/A</v>
      </c>
      <c r="H30" s="2" t="e">
        <f>VLOOKUP(A1,Data!$A$1:$DZU$10000,502,FALSE)</f>
        <v>#N/A</v>
      </c>
      <c r="I30" s="2" t="e">
        <f>VLOOKUP(A1,Data!$A$1:$DZU$10000,503,FALSE)</f>
        <v>#N/A</v>
      </c>
      <c r="J30" s="2" t="e">
        <f>VLOOKUP(A1,Data!$A$1:$DZU$10000,504,FALSE)</f>
        <v>#N/A</v>
      </c>
      <c r="K30" s="2" t="e">
        <f>VLOOKUP(A1,Data!$A$1:$DZU$10000,505,FALSE)</f>
        <v>#N/A</v>
      </c>
      <c r="L30" s="2" t="e">
        <f>VLOOKUP(A1,Data!$A$1:$DZU$10000,506,FALSE)</f>
        <v>#N/A</v>
      </c>
      <c r="M30" s="2" t="e">
        <f>VLOOKUP(A1,Data!$A$1:$DZU$10000,507,FALSE)</f>
        <v>#N/A</v>
      </c>
      <c r="N30" s="2" t="e">
        <f>VLOOKUP(A1,Data!$A$1:$DZU$10000,508,FALSE)</f>
        <v>#N/A</v>
      </c>
      <c r="O30" s="2" t="e">
        <f>VLOOKUP(A1,Data!$A$1:$DZU$10000,509,FALSE)</f>
        <v>#N/A</v>
      </c>
      <c r="P30" s="2" t="e">
        <f>VLOOKUP(A1,Data!$A$1:$DZU$10000,510,FALSE)</f>
        <v>#N/A</v>
      </c>
      <c r="Q30" s="2" t="e">
        <f>VLOOKUP(A1,Data!$A$1:$DZU$10000,511,FALSE)</f>
        <v>#N/A</v>
      </c>
    </row>
    <row r="31" spans="1:17" x14ac:dyDescent="0.2">
      <c r="A31" s="11" t="e">
        <f>VLOOKUP(A1,Data!$A$1:$DZU$10000,512,FALSE)</f>
        <v>#N/A</v>
      </c>
      <c r="B31" s="11" t="e">
        <f>VLOOKUP(A1,Data!$A$1:$DZU$10000,513,FALSE)</f>
        <v>#N/A</v>
      </c>
      <c r="C31" s="11" t="e">
        <f>VLOOKUP(A1,Data!$A$1:$DZU$10000,514,FALSE)</f>
        <v>#N/A</v>
      </c>
      <c r="D31" s="11" t="e">
        <f>VLOOKUP(A1,Data!$A$1:$DZU$10000,515,FALSE)</f>
        <v>#N/A</v>
      </c>
      <c r="E31" s="11" t="e">
        <f>VLOOKUP(A1,Data!$A$1:$DZU$10000,516,FALSE)</f>
        <v>#N/A</v>
      </c>
      <c r="F31" s="2" t="e">
        <f>VLOOKUP(A1,Data!$A$1:$DZU$10000,517,FALSE)</f>
        <v>#N/A</v>
      </c>
      <c r="G31" s="2" t="e">
        <f>VLOOKUP(A1,Data!$A$1:$DZU$10000,518,FALSE)</f>
        <v>#N/A</v>
      </c>
      <c r="H31" s="2" t="e">
        <f>VLOOKUP(A1,Data!$A$1:$DZU$10000,519,FALSE)</f>
        <v>#N/A</v>
      </c>
      <c r="I31" s="2" t="e">
        <f>VLOOKUP(A1,Data!$A$1:$DZU$10000,520,FALSE)</f>
        <v>#N/A</v>
      </c>
      <c r="J31" s="2" t="e">
        <f>VLOOKUP(A1,Data!$A$1:$DZU$10000,521,FALSE)</f>
        <v>#N/A</v>
      </c>
      <c r="K31" s="2" t="e">
        <f>VLOOKUP(A1,Data!$A$1:$DZU$10000,522,FALSE)</f>
        <v>#N/A</v>
      </c>
      <c r="L31" s="2" t="e">
        <f>VLOOKUP(A1,Data!$A$1:$DZU$10000,523,FALSE)</f>
        <v>#N/A</v>
      </c>
      <c r="M31" s="2" t="e">
        <f>VLOOKUP(A1,Data!$A$1:$DZU$10000,524,FALSE)</f>
        <v>#N/A</v>
      </c>
      <c r="N31" s="2" t="e">
        <f>VLOOKUP(A1,Data!$A$1:$DZU$10000,525,FALSE)</f>
        <v>#N/A</v>
      </c>
      <c r="O31" s="2" t="e">
        <f>VLOOKUP(A1,Data!$A$1:$DZU$10000,526,FALSE)</f>
        <v>#N/A</v>
      </c>
      <c r="P31" s="2" t="e">
        <f>VLOOKUP(A1,Data!$A$1:$DZU$10000,527,FALSE)</f>
        <v>#N/A</v>
      </c>
      <c r="Q31" s="2" t="e">
        <f>VLOOKUP(A1,Data!$A$1:$DZU$10000,528,FALSE)</f>
        <v>#N/A</v>
      </c>
    </row>
    <row r="32" spans="1:17" x14ac:dyDescent="0.2">
      <c r="A32" s="11" t="e">
        <f>VLOOKUP(A1,Data!$A$1:$DZU$10000,529,FALSE)</f>
        <v>#N/A</v>
      </c>
      <c r="B32" s="11" t="e">
        <f>VLOOKUP(A1,Data!$A$1:$DZU$10000,530,FALSE)</f>
        <v>#N/A</v>
      </c>
      <c r="C32" s="13" t="e">
        <f>VLOOKUP(A1,Data!$A$1:$DZU$10000,531,FALSE)</f>
        <v>#N/A</v>
      </c>
      <c r="D32" s="17" t="e">
        <f>VLOOKUP(A1,Data!$A$1:$DZU$10000,532,FALSE)</f>
        <v>#N/A</v>
      </c>
      <c r="E32" s="11" t="e">
        <f>VLOOKUP(A1,Data!$A$1:$DZU$10000,533,FALSE)</f>
        <v>#N/A</v>
      </c>
      <c r="F32" s="2" t="e">
        <f>VLOOKUP(A1,Data!$A$1:$DZU$10000,534,FALSE)</f>
        <v>#N/A</v>
      </c>
      <c r="G32" s="2" t="e">
        <f>VLOOKUP(A1,Data!$A$1:$DZU$10000,535,FALSE)</f>
        <v>#N/A</v>
      </c>
      <c r="H32" s="2" t="e">
        <f>VLOOKUP(A1,Data!$A$1:$DZU$10000,536,FALSE)</f>
        <v>#N/A</v>
      </c>
      <c r="I32" s="2" t="e">
        <f>VLOOKUP(A1,Data!$A$1:$DZU$10000,537,FALSE)</f>
        <v>#N/A</v>
      </c>
      <c r="J32" s="2" t="e">
        <f>VLOOKUP(A1,Data!$A$1:$DZU$10000,538,FALSE)</f>
        <v>#N/A</v>
      </c>
      <c r="K32" s="2" t="e">
        <f>VLOOKUP(A1,Data!$A$1:$DZU$10000,539,FALSE)</f>
        <v>#N/A</v>
      </c>
      <c r="L32" s="2" t="e">
        <f>VLOOKUP(A1,Data!$A$1:$DZU$10000,540,FALSE)</f>
        <v>#N/A</v>
      </c>
      <c r="M32" s="2" t="e">
        <f>VLOOKUP(A1,Data!$A$1:$DZU$10000,541,FALSE)</f>
        <v>#N/A</v>
      </c>
      <c r="N32" s="2" t="e">
        <f>VLOOKUP(A1,Data!$A$1:$DZU$10000,542,FALSE)</f>
        <v>#N/A</v>
      </c>
      <c r="O32" s="2" t="e">
        <f>VLOOKUP(A1,Data!$A$1:$DZU$10000,543,FALSE)</f>
        <v>#N/A</v>
      </c>
      <c r="P32" s="2" t="e">
        <f>VLOOKUP(A1,Data!$A$1:$DZU$10000,544,FALSE)</f>
        <v>#N/A</v>
      </c>
      <c r="Q32" s="2" t="e">
        <f>VLOOKUP(A1,Data!$A$1:$DZU$10000,545,FALSE)</f>
        <v>#N/A</v>
      </c>
    </row>
    <row r="33" spans="1:17" ht="12.75" x14ac:dyDescent="0.2">
      <c r="A33" s="11" t="e">
        <f>VLOOKUP(A1,Data!$A$1:$DZU$10000,546,FALSE)</f>
        <v>#N/A</v>
      </c>
      <c r="B33" s="13" t="e">
        <f>VLOOKUP(A1,Data!$A$1:$DZU$10000,547,FALSE)</f>
        <v>#N/A</v>
      </c>
      <c r="C33" s="11" t="e">
        <f>VLOOKUP(A1,Data!$A$1:$DZU$10000,548,FALSE)</f>
        <v>#N/A</v>
      </c>
      <c r="D33" s="17" t="e">
        <f>VLOOKUP(A1,Data!$A$1:$DZU$10000,549,FALSE)</f>
        <v>#N/A</v>
      </c>
      <c r="E33" s="11" t="e">
        <f>VLOOKUP(A1,Data!$A$1:$DZU$10000,550,FALSE)</f>
        <v>#N/A</v>
      </c>
      <c r="F33" s="2" t="e">
        <f>VLOOKUP(A1,Data!$A$1:$DZU$10000,551,FALSE)</f>
        <v>#N/A</v>
      </c>
      <c r="G33" s="2" t="e">
        <f>VLOOKUP(A1,Data!$A$1:$DZU$10000,552,FALSE)</f>
        <v>#N/A</v>
      </c>
      <c r="H33" s="2" t="e">
        <f>VLOOKUP(A1,Data!$A$1:$DZU$10000,553,FALSE)</f>
        <v>#N/A</v>
      </c>
      <c r="I33" s="2" t="e">
        <f>VLOOKUP(A1,Data!$A$1:$DZU$10000,554,FALSE)</f>
        <v>#N/A</v>
      </c>
      <c r="J33" s="2" t="e">
        <f>VLOOKUP(A1,Data!$A$1:$DZU$10000,555,FALSE)</f>
        <v>#N/A</v>
      </c>
      <c r="K33" s="2" t="e">
        <f>VLOOKUP(A1,Data!$A$1:$DZU$10000,556,FALSE)</f>
        <v>#N/A</v>
      </c>
      <c r="L33" s="2" t="e">
        <f>VLOOKUP(A1,Data!$A$1:$DZU$10000,557,FALSE)</f>
        <v>#N/A</v>
      </c>
      <c r="M33" s="2" t="e">
        <f>VLOOKUP(A1,Data!$A$1:$DZU$10000,558,FALSE)</f>
        <v>#N/A</v>
      </c>
      <c r="N33" s="2" t="e">
        <f>VLOOKUP(A1,Data!$A$1:$DZU$10000,559,FALSE)</f>
        <v>#N/A</v>
      </c>
      <c r="O33" s="2" t="e">
        <f>VLOOKUP(A1,Data!$A$1:$DZU$10000,560,FALSE)</f>
        <v>#N/A</v>
      </c>
      <c r="P33" s="2" t="e">
        <f>VLOOKUP(A1,Data!$A$1:$DZU$10000,561,FALSE)</f>
        <v>#N/A</v>
      </c>
      <c r="Q33" s="2" t="e">
        <f>VLOOKUP(A1,Data!$A$1:$DZU$10000,562,FALSE)</f>
        <v>#N/A</v>
      </c>
    </row>
    <row r="34" spans="1:17" ht="12.75" x14ac:dyDescent="0.2">
      <c r="A34" s="11" t="e">
        <f>VLOOKUP(A1,Data!$A$1:$DZU$10000,563,FALSE)</f>
        <v>#N/A</v>
      </c>
      <c r="B34" s="11" t="e">
        <f>VLOOKUP(A1,Data!$A$1:$DZU$10000,564,FALSE)</f>
        <v>#N/A</v>
      </c>
      <c r="C34" s="13" t="e">
        <f>VLOOKUP(A1,Data!$A$1:$DZU$10000,565,FALSE)</f>
        <v>#N/A</v>
      </c>
      <c r="D34" s="17" t="e">
        <f>VLOOKUP(A1,Data!$A$1:$DZU$10000,566,FALSE)</f>
        <v>#N/A</v>
      </c>
      <c r="E34" s="11" t="e">
        <f>VLOOKUP(A1,Data!$A$1:$DZU$10000,567,FALSE)</f>
        <v>#N/A</v>
      </c>
      <c r="F34" s="2" t="e">
        <f>VLOOKUP(A1,Data!$A$1:$DZU$10000,568,FALSE)</f>
        <v>#N/A</v>
      </c>
      <c r="G34" s="2" t="e">
        <f>VLOOKUP(A1,Data!$A$1:$DZU$10000,569,FALSE)</f>
        <v>#N/A</v>
      </c>
      <c r="H34" s="2" t="e">
        <f>VLOOKUP(A1,Data!$A$1:$DZU$10000,570,FALSE)</f>
        <v>#N/A</v>
      </c>
      <c r="I34" s="2" t="e">
        <f>VLOOKUP(A1,Data!$A$1:$DZU$10000,571,FALSE)</f>
        <v>#N/A</v>
      </c>
      <c r="J34" s="2" t="e">
        <f>VLOOKUP(A1,Data!$A$1:$DZU$10000,572,FALSE)</f>
        <v>#N/A</v>
      </c>
      <c r="K34" s="2" t="e">
        <f>VLOOKUP(A1,Data!$A$1:$DZU$10000,573,FALSE)</f>
        <v>#N/A</v>
      </c>
      <c r="L34" s="2" t="e">
        <f>VLOOKUP(A1,Data!$A$1:$DZU$10000,574,FALSE)</f>
        <v>#N/A</v>
      </c>
      <c r="M34" s="2" t="e">
        <f>VLOOKUP(A1,Data!$A$1:$DZU$10000,575,FALSE)</f>
        <v>#N/A</v>
      </c>
      <c r="N34" s="2" t="e">
        <f>VLOOKUP(A1,Data!$A$1:$DZU$10000,576,FALSE)</f>
        <v>#N/A</v>
      </c>
      <c r="O34" s="2" t="e">
        <f>VLOOKUP(A1,Data!$A$1:$DZU$10000,577,FALSE)</f>
        <v>#N/A</v>
      </c>
      <c r="P34" s="2" t="e">
        <f>VLOOKUP(A1,Data!$A$1:$DZU$10000,578,FALSE)</f>
        <v>#N/A</v>
      </c>
      <c r="Q34" s="2" t="e">
        <f>VLOOKUP(A1,Data!$A$1:$DZU$10000,579,FALSE)</f>
        <v>#N/A</v>
      </c>
    </row>
    <row r="35" spans="1:17" ht="12.75" x14ac:dyDescent="0.2">
      <c r="A35" s="2" t="e">
        <f>VLOOKUP(A1,Data!$A$1:$DZU$10000,580,FALSE)</f>
        <v>#N/A</v>
      </c>
      <c r="B35" s="2" t="e">
        <f>VLOOKUP(A1,Data!$A$1:$DZU$10000,581,FALSE)</f>
        <v>#N/A</v>
      </c>
      <c r="C35" s="2" t="e">
        <f>VLOOKUP(A1,Data!$A$1:$DZU$10000,582,FALSE)</f>
        <v>#N/A</v>
      </c>
      <c r="D35" s="2" t="e">
        <f>VLOOKUP(A1,Data!$A$1:$DZU$10000,583,FALSE)</f>
        <v>#N/A</v>
      </c>
      <c r="E35" s="2" t="e">
        <f>VLOOKUP(A1,Data!$A$1:$DZU$10000,584,FALSE)</f>
        <v>#N/A</v>
      </c>
      <c r="F35" s="2" t="e">
        <f>VLOOKUP(A1,Data!$A$1:$DZU$10000,585,FALSE)</f>
        <v>#N/A</v>
      </c>
      <c r="G35" s="2" t="e">
        <f>VLOOKUP(A1,Data!$A$1:$DZU$10000,586,FALSE)</f>
        <v>#N/A</v>
      </c>
      <c r="H35" s="2" t="e">
        <f>VLOOKUP(A1,Data!$A$1:$DZU$10000,587,FALSE)</f>
        <v>#N/A</v>
      </c>
      <c r="I35" s="2" t="e">
        <f>VLOOKUP(A1,Data!$A$1:$DZU$10000,588,FALSE)</f>
        <v>#N/A</v>
      </c>
      <c r="J35" s="2" t="e">
        <f>VLOOKUP(A1,Data!$A$1:$DZU$10000,589,FALSE)</f>
        <v>#N/A</v>
      </c>
      <c r="K35" s="2" t="e">
        <f>VLOOKUP(A1,Data!$A$1:$DZU$10000,590,FALSE)</f>
        <v>#N/A</v>
      </c>
      <c r="L35" s="2" t="e">
        <f>VLOOKUP(A1,Data!$A$1:$DZU$10000,591,FALSE)</f>
        <v>#N/A</v>
      </c>
      <c r="M35" s="2" t="e">
        <f>VLOOKUP(A1,Data!$A$1:$DZU$10000,592,FALSE)</f>
        <v>#N/A</v>
      </c>
      <c r="N35" s="2" t="e">
        <f>VLOOKUP(A1,Data!$A$1:$DZU$10000,593,FALSE)</f>
        <v>#N/A</v>
      </c>
      <c r="O35" s="2" t="e">
        <f>VLOOKUP(A1,Data!$A$1:$DZU$10000,594,FALSE)</f>
        <v>#N/A</v>
      </c>
      <c r="P35" s="2" t="e">
        <f>VLOOKUP(A1,Data!$A$1:$DZU$10000,595,FALSE)</f>
        <v>#N/A</v>
      </c>
      <c r="Q35" s="2" t="e">
        <f>VLOOKUP(A1,Data!$A$1:$DZU$10000,596,FALSE)</f>
        <v>#N/A</v>
      </c>
    </row>
    <row r="36" spans="1:17" ht="12.75" x14ac:dyDescent="0.2">
      <c r="A36" s="41" t="e">
        <f>VLOOKUP(A1,Data!$A$1:$DZU$10000,597,FALSE)</f>
        <v>#N/A</v>
      </c>
      <c r="B36" s="40"/>
      <c r="C36" s="40"/>
      <c r="D36" s="40"/>
      <c r="E36" s="40"/>
      <c r="F36" s="2" t="e">
        <f>VLOOKUP(A1,Data!$A$1:$DZU$10000,602,FALSE)</f>
        <v>#N/A</v>
      </c>
      <c r="G36" s="2" t="e">
        <f>VLOOKUP(A1,Data!$A$1:$DZU$10000,603,FALSE)</f>
        <v>#N/A</v>
      </c>
      <c r="H36" s="2" t="e">
        <f>VLOOKUP(A1,Data!$A$1:$DZU$10000,604,FALSE)</f>
        <v>#N/A</v>
      </c>
      <c r="I36" s="2" t="e">
        <f>VLOOKUP(A1,Data!$A$1:$DZU$10000,605,FALSE)</f>
        <v>#N/A</v>
      </c>
      <c r="J36" s="2" t="e">
        <f>VLOOKUP(A1,Data!$A$1:$DZU$10000,606,FALSE)</f>
        <v>#N/A</v>
      </c>
      <c r="K36" s="2" t="e">
        <f>VLOOKUP(A1,Data!$A$1:$DZU$10000,607,FALSE)</f>
        <v>#N/A</v>
      </c>
      <c r="L36" s="2" t="e">
        <f>VLOOKUP(A1,Data!$A$1:$DZU$10000,608,FALSE)</f>
        <v>#N/A</v>
      </c>
      <c r="M36" s="2" t="e">
        <f>VLOOKUP(A1,Data!$A$1:$DZU$10000,609,FALSE)</f>
        <v>#N/A</v>
      </c>
      <c r="N36" s="2" t="e">
        <f>VLOOKUP(A1,Data!$A$1:$DZU$10000,610,FALSE)</f>
        <v>#N/A</v>
      </c>
      <c r="O36" s="2" t="e">
        <f>VLOOKUP(A1,Data!$A$1:$DZU$10000,611,FALSE)</f>
        <v>#N/A</v>
      </c>
      <c r="P36" s="2" t="e">
        <f>VLOOKUP(A1,Data!$A$1:$DZU$10000,612,FALSE)</f>
        <v>#N/A</v>
      </c>
      <c r="Q36" s="2" t="e">
        <f>VLOOKUP(A1,Data!$A$1:$DZU$10000,613,FALSE)</f>
        <v>#N/A</v>
      </c>
    </row>
    <row r="37" spans="1:17" ht="12.75" x14ac:dyDescent="0.2">
      <c r="A37" s="42" t="e">
        <f>VLOOKUP(A1,Data!$A$1:$DZU$10000,614,FALSE)</f>
        <v>#N/A</v>
      </c>
      <c r="B37" s="40"/>
      <c r="C37" s="40"/>
      <c r="D37" s="40"/>
      <c r="E37" s="40"/>
      <c r="F37" s="2" t="e">
        <f>VLOOKUP(A1,Data!$A$1:$DZU$10000,619,FALSE)</f>
        <v>#N/A</v>
      </c>
      <c r="G37" s="2" t="e">
        <f>VLOOKUP(A1,Data!$A$1:$DZU$10000,620,FALSE)</f>
        <v>#N/A</v>
      </c>
      <c r="H37" s="2" t="e">
        <f>VLOOKUP(A1,Data!$A$1:$DZU$10000,621,FALSE)</f>
        <v>#N/A</v>
      </c>
      <c r="I37" s="2" t="e">
        <f>VLOOKUP(A1,Data!$A$1:$DZU$10000,622,FALSE)</f>
        <v>#N/A</v>
      </c>
      <c r="J37" s="2" t="e">
        <f>VLOOKUP(A1,Data!$A$1:$DZU$10000,623,FALSE)</f>
        <v>#N/A</v>
      </c>
      <c r="K37" s="2" t="e">
        <f>VLOOKUP(A1,Data!$A$1:$DZU$10000,624,FALSE)</f>
        <v>#N/A</v>
      </c>
      <c r="L37" s="2" t="e">
        <f>VLOOKUP(A1,Data!$A$1:$DZU$10000,625,FALSE)</f>
        <v>#N/A</v>
      </c>
      <c r="M37" s="2" t="e">
        <f>VLOOKUP(A1,Data!$A$1:$DZU$10000,626,FALSE)</f>
        <v>#N/A</v>
      </c>
      <c r="N37" s="2" t="e">
        <f>VLOOKUP(A1,Data!$A$1:$DZU$10000,627,FALSE)</f>
        <v>#N/A</v>
      </c>
      <c r="O37" s="2" t="e">
        <f>VLOOKUP(A1,Data!$A$1:$DZU$10000,628,FALSE)</f>
        <v>#N/A</v>
      </c>
      <c r="P37" s="2" t="e">
        <f>VLOOKUP(A1,Data!$A$1:$DZU$10000,629,FALSE)</f>
        <v>#N/A</v>
      </c>
      <c r="Q37" s="2" t="e">
        <f>VLOOKUP(A1,Data!$A$1:$DZU$10000,630,FALSE)</f>
        <v>#N/A</v>
      </c>
    </row>
    <row r="38" spans="1:17" ht="12.75" x14ac:dyDescent="0.2">
      <c r="A38" s="2" t="e">
        <f>VLOOKUP(A1,Data!$A$1:$DZU$10000,631,FALSE)</f>
        <v>#N/A</v>
      </c>
      <c r="B38" s="2" t="e">
        <f>VLOOKUP(A1,Data!$A$1:$DZU$10000,632,FALSE)</f>
        <v>#N/A</v>
      </c>
      <c r="C38" s="2" t="e">
        <f>VLOOKUP(A1,Data!$A$1:$DZU$10000,633,FALSE)</f>
        <v>#N/A</v>
      </c>
      <c r="D38" s="2" t="e">
        <f>VLOOKUP(A1,Data!$A$1:$DZU$10000,634,FALSE)</f>
        <v>#N/A</v>
      </c>
      <c r="E38" s="2" t="e">
        <f>VLOOKUP(A1,Data!$A$1:$DZU$10000,635,FALSE)</f>
        <v>#N/A</v>
      </c>
      <c r="F38" s="2" t="e">
        <f>VLOOKUP(A1,Data!$A$1:$DZU$10000,636,FALSE)</f>
        <v>#N/A</v>
      </c>
      <c r="G38" s="2" t="e">
        <f>VLOOKUP(A1,Data!$A$1:$DZU$10000,637,FALSE)</f>
        <v>#N/A</v>
      </c>
      <c r="H38" s="2" t="e">
        <f>VLOOKUP(A1,Data!$A$1:$DZU$10000,638,FALSE)</f>
        <v>#N/A</v>
      </c>
      <c r="I38" s="2" t="e">
        <f>VLOOKUP(A1,Data!$A$1:$DZU$10000,639,FALSE)</f>
        <v>#N/A</v>
      </c>
      <c r="J38" s="2" t="e">
        <f>VLOOKUP(A1,Data!$A$1:$DZU$10000,640,FALSE)</f>
        <v>#N/A</v>
      </c>
      <c r="K38" s="2" t="e">
        <f>VLOOKUP(A1,Data!$A$1:$DZU$10000,641,FALSE)</f>
        <v>#N/A</v>
      </c>
      <c r="L38" s="2" t="e">
        <f>VLOOKUP(A1,Data!$A$1:$DZU$10000,642,FALSE)</f>
        <v>#N/A</v>
      </c>
      <c r="M38" s="2" t="e">
        <f>VLOOKUP(A1,Data!$A$1:$DZU$10000,643,FALSE)</f>
        <v>#N/A</v>
      </c>
      <c r="N38" s="2" t="e">
        <f>VLOOKUP(A1,Data!$A$1:$DZU$10000,644,FALSE)</f>
        <v>#N/A</v>
      </c>
      <c r="O38" s="2" t="e">
        <f>VLOOKUP(A1,Data!$A$1:$DZU$10000,645,FALSE)</f>
        <v>#N/A</v>
      </c>
      <c r="P38" s="2" t="e">
        <f>VLOOKUP(A1,Data!$A$1:$DZU$10000,646,FALSE)</f>
        <v>#N/A</v>
      </c>
      <c r="Q38" s="2" t="e">
        <f>VLOOKUP(A1,Data!$A$1:$DZU$10000,647,FALSE)</f>
        <v>#N/A</v>
      </c>
    </row>
    <row r="39" spans="1:17" ht="12.75" x14ac:dyDescent="0.2">
      <c r="A39" s="2" t="e">
        <f>VLOOKUP(A1,Data!$A$1:$DZU$10000,648,FALSE)</f>
        <v>#N/A</v>
      </c>
      <c r="B39" s="2" t="e">
        <f>VLOOKUP(A1,Data!$A$1:$DZU$10000,649,FALSE)</f>
        <v>#N/A</v>
      </c>
      <c r="C39" s="2" t="e">
        <f>VLOOKUP(A1,Data!$A$1:$DZU$10000,650,FALSE)</f>
        <v>#N/A</v>
      </c>
      <c r="D39" s="2" t="e">
        <f>VLOOKUP(A1,Data!$A$1:$DZU$10000,651,FALSE)</f>
        <v>#N/A</v>
      </c>
      <c r="E39" s="2" t="e">
        <f>VLOOKUP(A1,Data!$A$1:$DZU$10000,652,FALSE)</f>
        <v>#N/A</v>
      </c>
      <c r="F39" s="2" t="e">
        <f>VLOOKUP(A1,Data!$A$1:$DZU$10000,653,FALSE)</f>
        <v>#N/A</v>
      </c>
      <c r="G39" s="2" t="e">
        <f>VLOOKUP(A1,Data!$A$1:$DZU$10000,654,FALSE)</f>
        <v>#N/A</v>
      </c>
      <c r="H39" s="2" t="e">
        <f>VLOOKUP(A1,Data!$A$1:$DZU$10000,655,FALSE)</f>
        <v>#N/A</v>
      </c>
      <c r="I39" s="2" t="e">
        <f>VLOOKUP(A1,Data!$A$1:$DZU$10000,656,FALSE)</f>
        <v>#N/A</v>
      </c>
      <c r="J39" s="2" t="e">
        <f>VLOOKUP(A1,Data!$A$1:$DZU$10000,657,FALSE)</f>
        <v>#N/A</v>
      </c>
      <c r="K39" s="2" t="e">
        <f>VLOOKUP(A1,Data!$A$1:$DZU$10000,658,FALSE)</f>
        <v>#N/A</v>
      </c>
      <c r="L39" s="2" t="e">
        <f>VLOOKUP(A1,Data!$A$1:$DZU$10000,659,FALSE)</f>
        <v>#N/A</v>
      </c>
      <c r="M39" s="2" t="e">
        <f>VLOOKUP(A1,Data!$A$1:$DZU$10000,660,FALSE)</f>
        <v>#N/A</v>
      </c>
      <c r="N39" s="2" t="e">
        <f>VLOOKUP(A1,Data!$A$1:$DZU$10000,661,FALSE)</f>
        <v>#N/A</v>
      </c>
      <c r="O39" s="2" t="e">
        <f>VLOOKUP(A1,Data!$A$1:$DZU$10000,662,FALSE)</f>
        <v>#N/A</v>
      </c>
      <c r="P39" s="2" t="e">
        <f>VLOOKUP(A1,Data!$A$1:$DZU$10000,663,FALSE)</f>
        <v>#N/A</v>
      </c>
      <c r="Q39" s="2" t="e">
        <f>VLOOKUP(A1,Data!$A$1:$DZU$10000,664,FALSE)</f>
        <v>#N/A</v>
      </c>
    </row>
    <row r="40" spans="1:17" ht="12.75" x14ac:dyDescent="0.2">
      <c r="A40" s="2" t="e">
        <f>VLOOKUP(A1,Data!$A$1:$DZU$10000,665,FALSE)</f>
        <v>#N/A</v>
      </c>
      <c r="B40" s="2" t="e">
        <f>VLOOKUP(A1,Data!$A$1:$DZU$10000,666,FALSE)</f>
        <v>#N/A</v>
      </c>
      <c r="C40" s="2" t="e">
        <f>VLOOKUP(A1,Data!$A$1:$DZU$10000,667,FALSE)</f>
        <v>#N/A</v>
      </c>
      <c r="D40" s="2" t="e">
        <f>VLOOKUP(A1,Data!$A$1:$DZU$10000,668,FALSE)</f>
        <v>#N/A</v>
      </c>
      <c r="E40" s="2" t="e">
        <f>VLOOKUP(A1,Data!$A$1:$DZU$10000,669,FALSE)</f>
        <v>#N/A</v>
      </c>
      <c r="F40" s="2" t="e">
        <f>VLOOKUP(A1,Data!$A$1:$DZU$10000,670,FALSE)</f>
        <v>#N/A</v>
      </c>
      <c r="G40" s="2" t="e">
        <f>VLOOKUP(A1,Data!$A$1:$DZU$10000,671,FALSE)</f>
        <v>#N/A</v>
      </c>
      <c r="H40" s="2" t="e">
        <f>VLOOKUP(A1,Data!$A$1:$DZU$10000,672,FALSE)</f>
        <v>#N/A</v>
      </c>
      <c r="I40" s="2" t="e">
        <f>VLOOKUP(A1,Data!$A$1:$DZU$10000,673,FALSE)</f>
        <v>#N/A</v>
      </c>
      <c r="J40" s="2" t="e">
        <f>VLOOKUP(A1,Data!$A$1:$DZU$10000,674,FALSE)</f>
        <v>#N/A</v>
      </c>
      <c r="K40" s="2" t="e">
        <f>VLOOKUP(A1,Data!$A$1:$DZU$10000,675,FALSE)</f>
        <v>#N/A</v>
      </c>
      <c r="L40" s="2" t="e">
        <f>VLOOKUP(A1,Data!$A$1:$DZU$10000,676,FALSE)</f>
        <v>#N/A</v>
      </c>
      <c r="M40" s="2" t="e">
        <f>VLOOKUP(A1,Data!$A$1:$DZU$10000,677,FALSE)</f>
        <v>#N/A</v>
      </c>
      <c r="N40" s="2" t="e">
        <f>VLOOKUP(A1,Data!$A$1:$DZU$10000,678,FALSE)</f>
        <v>#N/A</v>
      </c>
      <c r="O40" s="2" t="e">
        <f>VLOOKUP(A1,Data!$A$1:$DZU$10000,679,FALSE)</f>
        <v>#N/A</v>
      </c>
      <c r="P40" s="2" t="e">
        <f>VLOOKUP(A1,Data!$A$1:$DZU$10000,680,FALSE)</f>
        <v>#N/A</v>
      </c>
      <c r="Q40" s="2" t="e">
        <f>VLOOKUP(A1,Data!$A$1:$DZU$10000,681,FALSE)</f>
        <v>#N/A</v>
      </c>
    </row>
    <row r="41" spans="1:17" ht="12.75" x14ac:dyDescent="0.2">
      <c r="A41" s="2" t="e">
        <f>VLOOKUP(A1,Data!$A$1:$DZU$10000,682,FALSE)</f>
        <v>#N/A</v>
      </c>
      <c r="B41" s="2" t="e">
        <f>VLOOKUP(A1,Data!$A$1:$DZU$10000,683,FALSE)</f>
        <v>#N/A</v>
      </c>
      <c r="C41" s="2" t="e">
        <f>VLOOKUP(A1,Data!$A$1:$DZU$10000,684,FALSE)</f>
        <v>#N/A</v>
      </c>
      <c r="D41" s="2" t="e">
        <f>VLOOKUP(A1,Data!$A$1:$DZU$10000,685,FALSE)</f>
        <v>#N/A</v>
      </c>
      <c r="E41" s="2" t="e">
        <f>VLOOKUP(A1,Data!$A$1:$DZU$10000,686,FALSE)</f>
        <v>#N/A</v>
      </c>
      <c r="F41" s="2" t="e">
        <f>VLOOKUP(A1,Data!$A$1:$DZU$10000,687,FALSE)</f>
        <v>#N/A</v>
      </c>
      <c r="G41" s="2" t="e">
        <f>VLOOKUP(A1,Data!$A$1:$DZU$10000,688,FALSE)</f>
        <v>#N/A</v>
      </c>
      <c r="H41" s="2" t="e">
        <f>VLOOKUP(A1,Data!$A$1:$DZU$10000,689,FALSE)</f>
        <v>#N/A</v>
      </c>
      <c r="I41" s="2" t="e">
        <f>VLOOKUP(A1,Data!$A$1:$DZU$10000,690,FALSE)</f>
        <v>#N/A</v>
      </c>
      <c r="J41" s="2" t="e">
        <f>VLOOKUP(A1,Data!$A$1:$DZU$10000,691,FALSE)</f>
        <v>#N/A</v>
      </c>
      <c r="K41" s="2" t="e">
        <f>VLOOKUP(A1,Data!$A$1:$DZU$10000,692,FALSE)</f>
        <v>#N/A</v>
      </c>
      <c r="L41" s="2" t="e">
        <f>VLOOKUP(A1,Data!$A$1:$DZU$10000,693,FALSE)</f>
        <v>#N/A</v>
      </c>
      <c r="M41" s="2" t="e">
        <f>VLOOKUP(A1,Data!$A$1:$DZU$10000,694,FALSE)</f>
        <v>#N/A</v>
      </c>
      <c r="N41" s="2" t="e">
        <f>VLOOKUP(A1,Data!$A$1:$DZU$10000,695,FALSE)</f>
        <v>#N/A</v>
      </c>
      <c r="O41" s="2" t="e">
        <f>VLOOKUP(A1,Data!$A$1:$DZU$10000,696,FALSE)</f>
        <v>#N/A</v>
      </c>
      <c r="P41" s="2" t="e">
        <f>VLOOKUP(A1,Data!$A$1:$DZU$10000,697,FALSE)</f>
        <v>#N/A</v>
      </c>
      <c r="Q41" s="2" t="e">
        <f>VLOOKUP(A1,Data!$A$1:$DZU$10000,698,FALSE)</f>
        <v>#N/A</v>
      </c>
    </row>
    <row r="42" spans="1:17" ht="12.75" x14ac:dyDescent="0.2">
      <c r="A42" s="2" t="e">
        <f>VLOOKUP(A1,Data!$A$1:$DZU$10000,699,FALSE)</f>
        <v>#N/A</v>
      </c>
      <c r="B42" s="2" t="e">
        <f>VLOOKUP(A1,Data!$A$1:$DZU$10000,700,FALSE)</f>
        <v>#N/A</v>
      </c>
      <c r="C42" s="2" t="e">
        <f>VLOOKUP(A1,Data!$A$1:$DZU$10000,701,FALSE)</f>
        <v>#N/A</v>
      </c>
      <c r="D42" s="2" t="e">
        <f>VLOOKUP(A1,Data!$A$1:$DZU$10000,702,FALSE)</f>
        <v>#N/A</v>
      </c>
      <c r="E42" s="2" t="e">
        <f>VLOOKUP(A1,Data!$A$1:$DZU$10000,703,FALSE)</f>
        <v>#N/A</v>
      </c>
      <c r="F42" s="2" t="e">
        <f>VLOOKUP(A1,Data!$A$1:$DZU$10000,704,FALSE)</f>
        <v>#N/A</v>
      </c>
      <c r="G42" s="2" t="e">
        <f>VLOOKUP(A1,Data!$A$1:$DZU$10000,705,FALSE)</f>
        <v>#N/A</v>
      </c>
      <c r="H42" s="2" t="e">
        <f>VLOOKUP(A1,Data!$A$1:$DZU$10000,706,FALSE)</f>
        <v>#N/A</v>
      </c>
      <c r="I42" s="2" t="e">
        <f>VLOOKUP(A1,Data!$A$1:$DZU$10000,707,FALSE)</f>
        <v>#N/A</v>
      </c>
      <c r="J42" s="2" t="e">
        <f>VLOOKUP(A1,Data!$A$1:$DZU$10000,708,FALSE)</f>
        <v>#N/A</v>
      </c>
      <c r="K42" s="2" t="e">
        <f>VLOOKUP(A1,Data!$A$1:$DZU$10000,709,FALSE)</f>
        <v>#N/A</v>
      </c>
      <c r="L42" s="2" t="e">
        <f>VLOOKUP(A1,Data!$A$1:$DZU$10000,710,FALSE)</f>
        <v>#N/A</v>
      </c>
      <c r="M42" s="2" t="e">
        <f>VLOOKUP(A1,Data!$A$1:$DZU$10000,711,FALSE)</f>
        <v>#N/A</v>
      </c>
      <c r="N42" s="2" t="e">
        <f>VLOOKUP(A1,Data!$A$1:$DZU$10000,712,FALSE)</f>
        <v>#N/A</v>
      </c>
      <c r="O42" s="2" t="e">
        <f>VLOOKUP(A1,Data!$A$1:$DZU$10000,713,FALSE)</f>
        <v>#N/A</v>
      </c>
      <c r="P42" s="2" t="e">
        <f>VLOOKUP(A1,Data!$A$1:$DZU$10000,714,FALSE)</f>
        <v>#N/A</v>
      </c>
      <c r="Q42" s="2" t="e">
        <f>VLOOKUP(A1,Data!$A$1:$DZU$10000,715,FALSE)</f>
        <v>#N/A</v>
      </c>
    </row>
    <row r="43" spans="1:17" ht="12.75" x14ac:dyDescent="0.2">
      <c r="A43" s="2" t="e">
        <f>VLOOKUP(A1,Data!$A$1:$DZU$10000,716,FALSE)</f>
        <v>#N/A</v>
      </c>
      <c r="B43" s="2" t="e">
        <f>VLOOKUP(A1,Data!$A$1:$DZU$10000,717,FALSE)</f>
        <v>#N/A</v>
      </c>
      <c r="C43" s="2" t="e">
        <f>VLOOKUP(A1,Data!$A$1:$DZU$10000,718,FALSE)</f>
        <v>#N/A</v>
      </c>
      <c r="D43" s="2" t="e">
        <f>VLOOKUP(A1,Data!$A$1:$DZU$10000,719,FALSE)</f>
        <v>#N/A</v>
      </c>
      <c r="E43" s="2" t="e">
        <f>VLOOKUP(A1,Data!$A$1:$DZU$10000,720,FALSE)</f>
        <v>#N/A</v>
      </c>
      <c r="F43" s="2" t="e">
        <f>VLOOKUP(A1,Data!$A$1:$DZU$10000,721,FALSE)</f>
        <v>#N/A</v>
      </c>
      <c r="G43" s="2" t="e">
        <f>VLOOKUP(A1,Data!$A$1:$DZU$10000,722,FALSE)</f>
        <v>#N/A</v>
      </c>
      <c r="H43" s="2" t="e">
        <f>VLOOKUP(A1,Data!$A$1:$DZU$10000,723,FALSE)</f>
        <v>#N/A</v>
      </c>
      <c r="I43" s="2" t="e">
        <f>VLOOKUP(A1,Data!$A$1:$DZU$10000,724,FALSE)</f>
        <v>#N/A</v>
      </c>
      <c r="J43" s="2" t="e">
        <f>VLOOKUP(A1,Data!$A$1:$DZU$10000,725,FALSE)</f>
        <v>#N/A</v>
      </c>
      <c r="K43" s="2" t="e">
        <f>VLOOKUP(A1,Data!$A$1:$DZU$10000,726,FALSE)</f>
        <v>#N/A</v>
      </c>
      <c r="L43" s="2" t="e">
        <f>VLOOKUP(A1,Data!$A$1:$DZU$10000,727,FALSE)</f>
        <v>#N/A</v>
      </c>
      <c r="M43" s="2" t="e">
        <f>VLOOKUP(A1,Data!$A$1:$DZU$10000,728,FALSE)</f>
        <v>#N/A</v>
      </c>
      <c r="N43" s="2" t="e">
        <f>VLOOKUP(A1,Data!$A$1:$DZU$10000,729,FALSE)</f>
        <v>#N/A</v>
      </c>
      <c r="O43" s="2" t="e">
        <f>VLOOKUP(A1,Data!$A$1:$DZU$10000,730,FALSE)</f>
        <v>#N/A</v>
      </c>
      <c r="P43" s="2" t="e">
        <f>VLOOKUP(A1,Data!$A$1:$DZU$10000,731,FALSE)</f>
        <v>#N/A</v>
      </c>
      <c r="Q43" s="2" t="e">
        <f>VLOOKUP(A1,Data!$A$1:$DZU$10000,732,FALSE)</f>
        <v>#N/A</v>
      </c>
    </row>
    <row r="44" spans="1:17" ht="12.75" x14ac:dyDescent="0.2">
      <c r="A44" s="2" t="e">
        <f>VLOOKUP(A1,Data!$A$1:$DZU$10000,733,FALSE)</f>
        <v>#N/A</v>
      </c>
      <c r="B44" s="2" t="e">
        <f>VLOOKUP(A1,Data!$A$1:$DZU$10000,734,FALSE)</f>
        <v>#N/A</v>
      </c>
      <c r="C44" s="2" t="e">
        <f>VLOOKUP(A1,Data!$A$1:$DZU$10000,735,FALSE)</f>
        <v>#N/A</v>
      </c>
      <c r="D44" s="2" t="e">
        <f>VLOOKUP(A1,Data!$A$1:$DZU$10000,736,FALSE)</f>
        <v>#N/A</v>
      </c>
      <c r="E44" s="2" t="e">
        <f>VLOOKUP(A1,Data!$A$1:$DZU$10000,737,FALSE)</f>
        <v>#N/A</v>
      </c>
      <c r="F44" s="2" t="e">
        <f>VLOOKUP(A1,Data!$A$1:$DZU$10000,738,FALSE)</f>
        <v>#N/A</v>
      </c>
      <c r="G44" s="2" t="e">
        <f>VLOOKUP(A1,Data!$A$1:$DZU$10000,739,FALSE)</f>
        <v>#N/A</v>
      </c>
      <c r="H44" s="2" t="e">
        <f>VLOOKUP(A1,Data!$A$1:$DZU$10000,740,FALSE)</f>
        <v>#N/A</v>
      </c>
      <c r="I44" s="2" t="e">
        <f>VLOOKUP(A1,Data!$A$1:$DZU$10000,741,FALSE)</f>
        <v>#N/A</v>
      </c>
      <c r="J44" s="2" t="e">
        <f>VLOOKUP(A1,Data!$A$1:$DZU$10000,742,FALSE)</f>
        <v>#N/A</v>
      </c>
      <c r="K44" s="2" t="e">
        <f>VLOOKUP(A1,Data!$A$1:$DZU$10000,743,FALSE)</f>
        <v>#N/A</v>
      </c>
      <c r="L44" s="2" t="e">
        <f>VLOOKUP(A1,Data!$A$1:$DZU$10000,744,FALSE)</f>
        <v>#N/A</v>
      </c>
      <c r="M44" s="2" t="e">
        <f>VLOOKUP(A1,Data!$A$1:$DZU$10000,745,FALSE)</f>
        <v>#N/A</v>
      </c>
      <c r="N44" s="2" t="e">
        <f>VLOOKUP(A1,Data!$A$1:$DZU$10000,746,FALSE)</f>
        <v>#N/A</v>
      </c>
      <c r="O44" s="2" t="e">
        <f>VLOOKUP(A1,Data!$A$1:$DZU$10000,747,FALSE)</f>
        <v>#N/A</v>
      </c>
      <c r="P44" s="2" t="e">
        <f>VLOOKUP(A1,Data!$A$1:$DZU$10000,748,FALSE)</f>
        <v>#N/A</v>
      </c>
      <c r="Q44" s="2" t="e">
        <f>VLOOKUP(A1,Data!$A$1:$DZU$10000,749,FALSE)</f>
        <v>#N/A</v>
      </c>
    </row>
    <row r="45" spans="1:17" ht="12.75" x14ac:dyDescent="0.2">
      <c r="A45" s="2" t="e">
        <f>VLOOKUP(A1,Data!$A$1:$DZU$10000,750,FALSE)</f>
        <v>#N/A</v>
      </c>
      <c r="B45" s="2" t="e">
        <f>VLOOKUP(A1,Data!$A$1:$DZU$10000,751,FALSE)</f>
        <v>#N/A</v>
      </c>
      <c r="C45" s="2" t="e">
        <f>VLOOKUP(A1,Data!$A$1:$DZU$10000,752,FALSE)</f>
        <v>#N/A</v>
      </c>
      <c r="D45" s="2" t="e">
        <f>VLOOKUP(A1,Data!$A$1:$DZU$10000,753,FALSE)</f>
        <v>#N/A</v>
      </c>
      <c r="E45" s="2" t="e">
        <f>VLOOKUP(A1,Data!$A$1:$DZU$10000,754,FALSE)</f>
        <v>#N/A</v>
      </c>
      <c r="F45" s="2" t="e">
        <f>VLOOKUP(A1,Data!$A$1:$DZU$10000,755,FALSE)</f>
        <v>#N/A</v>
      </c>
      <c r="G45" s="2" t="e">
        <f>VLOOKUP(A1,Data!$A$1:$DZU$10000,756,FALSE)</f>
        <v>#N/A</v>
      </c>
      <c r="H45" s="2" t="e">
        <f>VLOOKUP(A1,Data!$A$1:$DZU$10000,757,FALSE)</f>
        <v>#N/A</v>
      </c>
      <c r="I45" s="2" t="e">
        <f>VLOOKUP(A1,Data!$A$1:$DZU$10000,758,FALSE)</f>
        <v>#N/A</v>
      </c>
      <c r="J45" s="2" t="e">
        <f>VLOOKUP(A1,Data!$A$1:$DZU$10000,759,FALSE)</f>
        <v>#N/A</v>
      </c>
      <c r="K45" s="2" t="e">
        <f>VLOOKUP(A1,Data!$A$1:$DZU$10000,760,FALSE)</f>
        <v>#N/A</v>
      </c>
      <c r="L45" s="2" t="e">
        <f>VLOOKUP(A1,Data!$A$1:$DZU$10000,761,FALSE)</f>
        <v>#N/A</v>
      </c>
      <c r="M45" s="2" t="e">
        <f>VLOOKUP(A1,Data!$A$1:$DZU$10000,762,FALSE)</f>
        <v>#N/A</v>
      </c>
      <c r="N45" s="2" t="e">
        <f>VLOOKUP(A1,Data!$A$1:$DZU$10000,763,FALSE)</f>
        <v>#N/A</v>
      </c>
      <c r="O45" s="2" t="e">
        <f>VLOOKUP(A1,Data!$A$1:$DZU$10000,764,FALSE)</f>
        <v>#N/A</v>
      </c>
      <c r="P45" s="2" t="e">
        <f>VLOOKUP(A1,Data!$A$1:$DZU$10000,765,FALSE)</f>
        <v>#N/A</v>
      </c>
      <c r="Q45" s="2" t="e">
        <f>VLOOKUP(A1,Data!$A$1:$DZU$10000,766,FALSE)</f>
        <v>#N/A</v>
      </c>
    </row>
    <row r="46" spans="1:17" ht="12.75" x14ac:dyDescent="0.2">
      <c r="A46" s="2" t="e">
        <f>VLOOKUP(A1,Data!$A$1:$DZU$10000,767,FALSE)</f>
        <v>#N/A</v>
      </c>
      <c r="B46" s="2" t="e">
        <f>VLOOKUP(A1,Data!$A$1:$DZU$10000,768,FALSE)</f>
        <v>#N/A</v>
      </c>
      <c r="C46" s="2" t="e">
        <f>VLOOKUP(A1,Data!$A$1:$DZU$10000,769,FALSE)</f>
        <v>#N/A</v>
      </c>
      <c r="D46" s="2" t="e">
        <f>VLOOKUP(A1,Data!$A$1:$DZU$10000,770,FALSE)</f>
        <v>#N/A</v>
      </c>
      <c r="E46" s="2" t="e">
        <f>VLOOKUP(A1,Data!$A$1:$DZU$10000,771,FALSE)</f>
        <v>#N/A</v>
      </c>
      <c r="F46" s="2" t="e">
        <f>VLOOKUP(A1,Data!$A$1:$DZU$10000,772,FALSE)</f>
        <v>#N/A</v>
      </c>
      <c r="G46" s="2" t="e">
        <f>VLOOKUP(A1,Data!$A$1:$DZU$10000,773,FALSE)</f>
        <v>#N/A</v>
      </c>
      <c r="H46" s="2" t="e">
        <f>VLOOKUP(A1,Data!$A$1:$DZU$10000,774,FALSE)</f>
        <v>#N/A</v>
      </c>
      <c r="I46" s="2" t="e">
        <f>VLOOKUP(A1,Data!$A$1:$DZU$10000,775,FALSE)</f>
        <v>#N/A</v>
      </c>
      <c r="J46" s="2" t="e">
        <f>VLOOKUP(A1,Data!$A$1:$DZU$10000,776,FALSE)</f>
        <v>#N/A</v>
      </c>
      <c r="K46" s="2" t="e">
        <f>VLOOKUP(A1,Data!$A$1:$DZU$10000,777,FALSE)</f>
        <v>#N/A</v>
      </c>
      <c r="L46" s="2" t="e">
        <f>VLOOKUP(A1,Data!$A$1:$DZU$10000,778,FALSE)</f>
        <v>#N/A</v>
      </c>
      <c r="M46" s="2" t="e">
        <f>VLOOKUP(A1,Data!$A$1:$DZU$10000,779,FALSE)</f>
        <v>#N/A</v>
      </c>
      <c r="N46" s="2" t="e">
        <f>VLOOKUP(A1,Data!$A$1:$DZU$10000,780,FALSE)</f>
        <v>#N/A</v>
      </c>
      <c r="O46" s="2" t="e">
        <f>VLOOKUP(A1,Data!$A$1:$DZU$10000,781,FALSE)</f>
        <v>#N/A</v>
      </c>
      <c r="P46" s="2" t="e">
        <f>VLOOKUP(A1,Data!$A$1:$DZU$10000,782,FALSE)</f>
        <v>#N/A</v>
      </c>
      <c r="Q46" s="2" t="e">
        <f>VLOOKUP(A1,Data!$A$1:$DZU$10000,783,FALSE)</f>
        <v>#N/A</v>
      </c>
    </row>
    <row r="47" spans="1:17" ht="12.75" x14ac:dyDescent="0.2">
      <c r="A47" s="2" t="e">
        <f>VLOOKUP(A1,Data!$A$1:$DZU$10000,784,FALSE)</f>
        <v>#N/A</v>
      </c>
      <c r="B47" s="2" t="e">
        <f>VLOOKUP(A1,Data!$A$1:$DZU$10000,785,FALSE)</f>
        <v>#N/A</v>
      </c>
      <c r="C47" s="2" t="e">
        <f>VLOOKUP(A1,Data!$A$1:$DZU$10000,786,FALSE)</f>
        <v>#N/A</v>
      </c>
      <c r="D47" s="2" t="e">
        <f>VLOOKUP(A1,Data!$A$1:$DZU$10000,787,FALSE)</f>
        <v>#N/A</v>
      </c>
      <c r="E47" s="2" t="e">
        <f>VLOOKUP(A1,Data!$A$1:$DZU$10000,788,FALSE)</f>
        <v>#N/A</v>
      </c>
      <c r="F47" s="2" t="e">
        <f>VLOOKUP(A1,Data!$A$1:$DZU$10000,789,FALSE)</f>
        <v>#N/A</v>
      </c>
      <c r="G47" s="2" t="e">
        <f>VLOOKUP(A1,Data!$A$1:$DZU$10000,790,FALSE)</f>
        <v>#N/A</v>
      </c>
      <c r="H47" s="2" t="e">
        <f>VLOOKUP(A1,Data!$A$1:$DZU$10000,791,FALSE)</f>
        <v>#N/A</v>
      </c>
      <c r="I47" s="2" t="e">
        <f>VLOOKUP(A1,Data!$A$1:$DZU$10000,792,FALSE)</f>
        <v>#N/A</v>
      </c>
      <c r="J47" s="2" t="e">
        <f>VLOOKUP(A1,Data!$A$1:$DZU$10000,793,FALSE)</f>
        <v>#N/A</v>
      </c>
      <c r="K47" s="2" t="e">
        <f>VLOOKUP(A1,Data!$A$1:$DZU$10000,794,FALSE)</f>
        <v>#N/A</v>
      </c>
      <c r="L47" s="2" t="e">
        <f>VLOOKUP(A1,Data!$A$1:$DZU$10000,795,FALSE)</f>
        <v>#N/A</v>
      </c>
      <c r="M47" s="2" t="e">
        <f>VLOOKUP(A1,Data!$A$1:$DZU$10000,796,FALSE)</f>
        <v>#N/A</v>
      </c>
      <c r="N47" s="2" t="e">
        <f>VLOOKUP(A1,Data!$A$1:$DZU$10000,797,FALSE)</f>
        <v>#N/A</v>
      </c>
      <c r="O47" s="2" t="e">
        <f>VLOOKUP(A1,Data!$A$1:$DZU$10000,798,FALSE)</f>
        <v>#N/A</v>
      </c>
      <c r="P47" s="2" t="e">
        <f>VLOOKUP(A1,Data!$A$1:$DZU$10000,799,FALSE)</f>
        <v>#N/A</v>
      </c>
      <c r="Q47" s="2" t="e">
        <f>VLOOKUP(A1,Data!$A$1:$DZU$10000,800,FALSE)</f>
        <v>#N/A</v>
      </c>
    </row>
    <row r="48" spans="1:17" ht="12.75" x14ac:dyDescent="0.2">
      <c r="A48" s="2" t="e">
        <f>VLOOKUP(A1,Data!$A$1:$DZU$10000,801,FALSE)</f>
        <v>#N/A</v>
      </c>
      <c r="B48" s="2" t="e">
        <f>VLOOKUP(A1,Data!$A$1:$DZU$10000,802,FALSE)</f>
        <v>#N/A</v>
      </c>
      <c r="C48" s="2" t="e">
        <f>VLOOKUP(A1,Data!$A$1:$DZU$10000,803,FALSE)</f>
        <v>#N/A</v>
      </c>
      <c r="D48" s="2" t="e">
        <f>VLOOKUP(A1,Data!$A$1:$DZU$10000,804,FALSE)</f>
        <v>#N/A</v>
      </c>
      <c r="E48" s="2" t="e">
        <f>VLOOKUP(A1,Data!$A$1:$DZU$10000,805,FALSE)</f>
        <v>#N/A</v>
      </c>
      <c r="F48" s="2" t="e">
        <f>VLOOKUP(A1,Data!$A$1:$DZU$10000,806,FALSE)</f>
        <v>#N/A</v>
      </c>
      <c r="G48" s="2" t="e">
        <f>VLOOKUP(A1,Data!$A$1:$DZU$10000,807,FALSE)</f>
        <v>#N/A</v>
      </c>
      <c r="H48" s="2" t="e">
        <f>VLOOKUP(A1,Data!$A$1:$DZU$10000,808,FALSE)</f>
        <v>#N/A</v>
      </c>
      <c r="I48" s="2" t="e">
        <f>VLOOKUP(A1,Data!$A$1:$DZU$10000,809,FALSE)</f>
        <v>#N/A</v>
      </c>
      <c r="J48" s="2" t="e">
        <f>VLOOKUP(A1,Data!$A$1:$DZU$10000,810,FALSE)</f>
        <v>#N/A</v>
      </c>
      <c r="K48" s="2" t="e">
        <f>VLOOKUP(A1,Data!$A$1:$DZU$10000,811,FALSE)</f>
        <v>#N/A</v>
      </c>
      <c r="L48" s="2" t="e">
        <f>VLOOKUP(A1,Data!$A$1:$DZU$10000,812,FALSE)</f>
        <v>#N/A</v>
      </c>
      <c r="M48" s="2" t="e">
        <f>VLOOKUP(A1,Data!$A$1:$DZU$10000,813,FALSE)</f>
        <v>#N/A</v>
      </c>
      <c r="N48" s="2" t="e">
        <f>VLOOKUP(A1,Data!$A$1:$DZU$10000,814,FALSE)</f>
        <v>#N/A</v>
      </c>
      <c r="O48" s="2" t="e">
        <f>VLOOKUP(A1,Data!$A$1:$DZU$10000,815,FALSE)</f>
        <v>#N/A</v>
      </c>
      <c r="P48" s="2" t="e">
        <f>VLOOKUP(A1,Data!$A$1:$DZU$10000,816,FALSE)</f>
        <v>#N/A</v>
      </c>
      <c r="Q48" s="2" t="e">
        <f>VLOOKUP(A1,Data!$A$1:$DZU$10000,817,FALSE)</f>
        <v>#N/A</v>
      </c>
    </row>
  </sheetData>
  <mergeCells count="10">
    <mergeCell ref="A17:B17"/>
    <mergeCell ref="A36:E36"/>
    <mergeCell ref="A37:E37"/>
    <mergeCell ref="B2:L2"/>
    <mergeCell ref="A10:E10"/>
    <mergeCell ref="D12:E12"/>
    <mergeCell ref="D13:E13"/>
    <mergeCell ref="A14:B14"/>
    <mergeCell ref="A15:B15"/>
    <mergeCell ref="A16:B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Data!$A:$A</xm:f>
          </x14:formula1>
          <xm:sqref>B2</xm:sqref>
        </x14:dataValidation>
        <x14:dataValidation type="list" allowBlank="1" showErrorMessage="1" xr:uid="{00000000-0002-0000-0400-000001000000}">
          <x14:formula1>
            <xm:f>Inventory!$A:$A</xm:f>
          </x14:formula1>
          <xm:sqref>A21:A30</xm:sqref>
        </x14:dataValidation>
        <x14:dataValidation type="list" allowBlank="1" showErrorMessage="1" xr:uid="{00000000-0002-0000-0400-000002000000}">
          <x14:formula1>
            <xm:f>contacts!$A:$A</xm:f>
          </x14:formula1>
          <xm:sqref>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"/>
  <sheetViews>
    <sheetView workbookViewId="0">
      <pane ySplit="9" topLeftCell="A10" activePane="bottomLeft" state="frozen"/>
      <selection pane="bottomLeft" activeCell="B11" sqref="B11"/>
    </sheetView>
  </sheetViews>
  <sheetFormatPr defaultColWidth="12.5703125" defaultRowHeight="15.75" customHeight="1" x14ac:dyDescent="0.2"/>
  <cols>
    <col min="1" max="1" width="18.85546875" customWidth="1"/>
    <col min="2" max="8" width="12.5703125" customWidth="1"/>
    <col min="9" max="9" width="18.85546875" customWidth="1"/>
    <col min="10" max="10" width="10.140625" customWidth="1"/>
  </cols>
  <sheetData>
    <row r="1" spans="1:26" x14ac:dyDescent="0.2">
      <c r="A1" s="52" t="s">
        <v>51</v>
      </c>
      <c r="B1" s="40"/>
      <c r="C1" s="40"/>
      <c r="D1" s="40"/>
      <c r="E1" s="40"/>
      <c r="F1" s="40"/>
      <c r="G1" s="40"/>
      <c r="H1" s="40"/>
      <c r="I1" s="40"/>
      <c r="J1" s="40"/>
      <c r="K1" s="51" t="s">
        <v>52</v>
      </c>
      <c r="L1" s="40"/>
      <c r="M1" s="40"/>
      <c r="N1" s="40"/>
      <c r="O1" s="40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x14ac:dyDescent="0.2">
      <c r="A2" s="53" t="s">
        <v>53</v>
      </c>
      <c r="B2" s="40"/>
      <c r="C2" s="40"/>
      <c r="D2" s="40"/>
      <c r="E2" s="40"/>
      <c r="F2" s="40"/>
      <c r="G2" s="40"/>
      <c r="H2" s="40"/>
      <c r="I2" s="40"/>
      <c r="J2" s="40"/>
      <c r="K2" s="23" t="s">
        <v>54</v>
      </c>
      <c r="L2" s="23" t="s">
        <v>55</v>
      </c>
      <c r="M2" s="23" t="s">
        <v>56</v>
      </c>
      <c r="N2" s="23" t="s">
        <v>6</v>
      </c>
      <c r="O2" s="23" t="s">
        <v>57</v>
      </c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x14ac:dyDescent="0.2">
      <c r="A3" s="51" t="s">
        <v>58</v>
      </c>
      <c r="B3" s="40"/>
      <c r="C3" s="40"/>
      <c r="D3" s="40"/>
      <c r="E3" s="40"/>
      <c r="F3" s="40"/>
      <c r="G3" s="40"/>
      <c r="H3" s="40"/>
      <c r="I3" s="40"/>
      <c r="J3" s="40"/>
      <c r="K3" s="23" t="s">
        <v>59</v>
      </c>
      <c r="L3" s="23" t="s">
        <v>60</v>
      </c>
      <c r="M3" s="23" t="s">
        <v>61</v>
      </c>
      <c r="N3" s="23" t="s">
        <v>62</v>
      </c>
      <c r="O3" s="23" t="s">
        <v>63</v>
      </c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x14ac:dyDescent="0.2">
      <c r="A4" s="51" t="s">
        <v>64</v>
      </c>
      <c r="B4" s="40"/>
      <c r="C4" s="40"/>
      <c r="D4" s="40"/>
      <c r="E4" s="40"/>
      <c r="F4" s="40"/>
      <c r="G4" s="40"/>
      <c r="H4" s="40"/>
      <c r="I4" s="40"/>
      <c r="J4" s="40"/>
      <c r="K4" s="23" t="s">
        <v>65</v>
      </c>
      <c r="L4" s="23" t="s">
        <v>66</v>
      </c>
      <c r="M4" s="23" t="s">
        <v>67</v>
      </c>
      <c r="N4" s="23" t="s">
        <v>68</v>
      </c>
      <c r="O4" s="23" t="s">
        <v>69</v>
      </c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x14ac:dyDescent="0.2">
      <c r="A5" s="51" t="s">
        <v>70</v>
      </c>
      <c r="B5" s="40"/>
      <c r="C5" s="40"/>
      <c r="D5" s="40"/>
      <c r="E5" s="40"/>
      <c r="F5" s="40"/>
      <c r="G5" s="40"/>
      <c r="H5" s="40"/>
      <c r="I5" s="40"/>
      <c r="J5" s="40"/>
      <c r="K5" s="23" t="s">
        <v>71</v>
      </c>
      <c r="L5" s="23" t="s">
        <v>72</v>
      </c>
      <c r="M5" s="23" t="s">
        <v>73</v>
      </c>
      <c r="N5" s="23" t="s">
        <v>74</v>
      </c>
      <c r="O5" s="23" t="s">
        <v>75</v>
      </c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x14ac:dyDescent="0.2">
      <c r="A6" s="23" t="s">
        <v>76</v>
      </c>
      <c r="B6" s="49" t="s">
        <v>77</v>
      </c>
      <c r="C6" s="40"/>
      <c r="D6" s="40"/>
      <c r="E6" s="40"/>
      <c r="F6" s="40"/>
      <c r="G6" s="23"/>
      <c r="H6" s="23" t="s">
        <v>78</v>
      </c>
      <c r="I6" s="49" t="s">
        <v>79</v>
      </c>
      <c r="J6" s="40"/>
      <c r="K6" s="23" t="s">
        <v>80</v>
      </c>
      <c r="L6" s="23" t="s">
        <v>81</v>
      </c>
      <c r="M6" s="23" t="s">
        <v>82</v>
      </c>
      <c r="N6" s="23" t="s">
        <v>83</v>
      </c>
      <c r="O6" s="23" t="s">
        <v>84</v>
      </c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x14ac:dyDescent="0.2">
      <c r="A7" s="23" t="s">
        <v>85</v>
      </c>
      <c r="B7" s="50">
        <v>0.08</v>
      </c>
      <c r="C7" s="40"/>
      <c r="D7" s="51" t="s">
        <v>86</v>
      </c>
      <c r="E7" s="40"/>
      <c r="F7" s="40"/>
      <c r="G7" s="40"/>
      <c r="H7" s="23"/>
      <c r="I7" s="23"/>
      <c r="J7" s="23"/>
      <c r="K7" s="23" t="s">
        <v>32</v>
      </c>
      <c r="L7" s="23" t="s">
        <v>87</v>
      </c>
      <c r="M7" s="23" t="s">
        <v>88</v>
      </c>
      <c r="N7" s="23" t="s">
        <v>89</v>
      </c>
      <c r="O7" s="23" t="s">
        <v>90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x14ac:dyDescent="0.2">
      <c r="A8" s="23" t="s">
        <v>91</v>
      </c>
      <c r="B8" s="49"/>
      <c r="C8" s="40"/>
      <c r="D8" s="40"/>
      <c r="E8" s="40"/>
      <c r="F8" s="40"/>
      <c r="G8" s="23"/>
      <c r="H8" s="23"/>
      <c r="I8" s="23"/>
      <c r="J8" s="23"/>
      <c r="K8" s="23" t="s">
        <v>92</v>
      </c>
      <c r="L8" s="23" t="s">
        <v>93</v>
      </c>
      <c r="M8" s="23" t="s">
        <v>5</v>
      </c>
      <c r="N8" s="23" t="s">
        <v>94</v>
      </c>
      <c r="O8" s="23" t="s">
        <v>95</v>
      </c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x14ac:dyDescent="0.2">
      <c r="A9" s="24" t="s">
        <v>96</v>
      </c>
      <c r="B9" s="25" t="s">
        <v>97</v>
      </c>
      <c r="C9" s="25" t="s">
        <v>98</v>
      </c>
      <c r="D9" s="25" t="s">
        <v>99</v>
      </c>
      <c r="E9" s="25" t="s">
        <v>100</v>
      </c>
      <c r="F9" s="25" t="s">
        <v>101</v>
      </c>
      <c r="G9" s="25" t="s">
        <v>102</v>
      </c>
      <c r="H9" s="25" t="s">
        <v>103</v>
      </c>
      <c r="I9" s="25" t="s">
        <v>104</v>
      </c>
      <c r="J9" s="26" t="s">
        <v>105</v>
      </c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x14ac:dyDescent="0.2">
      <c r="A10" s="27" t="s">
        <v>106</v>
      </c>
      <c r="B10" s="27"/>
      <c r="C10" s="27"/>
      <c r="D10" s="27"/>
      <c r="E10" s="27"/>
      <c r="F10" s="27"/>
      <c r="G10" s="27"/>
      <c r="H10" s="27" t="s">
        <v>54</v>
      </c>
      <c r="I10" s="27" t="s">
        <v>107</v>
      </c>
      <c r="J10" s="27" t="s">
        <v>108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x14ac:dyDescent="0.2">
      <c r="A11" s="27" t="s">
        <v>109</v>
      </c>
      <c r="B11" s="27"/>
      <c r="C11" s="27"/>
      <c r="D11" s="27"/>
      <c r="E11" s="27"/>
      <c r="F11" s="27"/>
      <c r="G11" s="27"/>
      <c r="H11" s="27" t="s">
        <v>83</v>
      </c>
      <c r="I11" s="27" t="s">
        <v>110</v>
      </c>
      <c r="J11" s="27" t="s">
        <v>108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x14ac:dyDescent="0.2">
      <c r="A12" s="27" t="s">
        <v>111</v>
      </c>
      <c r="B12" s="27"/>
      <c r="C12" s="27"/>
      <c r="D12" s="27"/>
      <c r="E12" s="27"/>
      <c r="F12" s="27"/>
      <c r="G12" s="27"/>
      <c r="H12" s="27" t="s">
        <v>74</v>
      </c>
      <c r="I12" s="27" t="s">
        <v>111</v>
      </c>
      <c r="J12" s="27" t="s">
        <v>108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x14ac:dyDescent="0.2">
      <c r="A13" s="27" t="s">
        <v>112</v>
      </c>
      <c r="B13" s="27" t="s">
        <v>113</v>
      </c>
      <c r="C13" s="27" t="s">
        <v>114</v>
      </c>
      <c r="D13" s="27"/>
      <c r="E13" s="27"/>
      <c r="F13" s="27"/>
      <c r="G13" s="27"/>
      <c r="H13" s="27" t="s">
        <v>59</v>
      </c>
      <c r="I13" s="27"/>
      <c r="J13" s="27" t="s">
        <v>115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x14ac:dyDescent="0.2">
      <c r="A14" s="27" t="s">
        <v>116</v>
      </c>
      <c r="B14" s="27" t="s">
        <v>113</v>
      </c>
      <c r="C14" s="27" t="s">
        <v>117</v>
      </c>
      <c r="D14" s="27"/>
      <c r="E14" s="27"/>
      <c r="F14" s="27"/>
      <c r="G14" s="27"/>
      <c r="H14" s="27" t="s">
        <v>59</v>
      </c>
      <c r="I14" s="27"/>
      <c r="J14" s="27" t="s">
        <v>115</v>
      </c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x14ac:dyDescent="0.2">
      <c r="A15" s="27" t="s">
        <v>118</v>
      </c>
      <c r="B15" s="27" t="s">
        <v>113</v>
      </c>
      <c r="C15" s="27" t="s">
        <v>119</v>
      </c>
      <c r="D15" s="27"/>
      <c r="E15" s="27"/>
      <c r="F15" s="27"/>
      <c r="G15" s="27"/>
      <c r="H15" s="27" t="s">
        <v>59</v>
      </c>
      <c r="I15" s="27"/>
      <c r="J15" s="27" t="s">
        <v>108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x14ac:dyDescent="0.2">
      <c r="A16" s="27" t="s">
        <v>65</v>
      </c>
      <c r="B16" s="27" t="s">
        <v>113</v>
      </c>
      <c r="C16" s="27" t="s">
        <v>120</v>
      </c>
      <c r="D16" s="27"/>
      <c r="E16" s="27"/>
      <c r="F16" s="27"/>
      <c r="G16" s="27"/>
      <c r="H16" s="27" t="s">
        <v>65</v>
      </c>
      <c r="I16" s="27"/>
      <c r="J16" s="27" t="s">
        <v>115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x14ac:dyDescent="0.2">
      <c r="A17" s="27" t="s">
        <v>121</v>
      </c>
      <c r="B17" s="27"/>
      <c r="C17" s="27"/>
      <c r="D17" s="27"/>
      <c r="E17" s="27"/>
      <c r="F17" s="27"/>
      <c r="G17" s="27"/>
      <c r="H17" s="27" t="s">
        <v>74</v>
      </c>
      <c r="I17" s="27" t="s">
        <v>121</v>
      </c>
      <c r="J17" s="27" t="s">
        <v>108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x14ac:dyDescent="0.2">
      <c r="A18" s="27" t="s">
        <v>122</v>
      </c>
      <c r="B18" s="27" t="s">
        <v>113</v>
      </c>
      <c r="C18" s="27" t="s">
        <v>123</v>
      </c>
      <c r="D18" s="27"/>
      <c r="E18" s="27"/>
      <c r="F18" s="27"/>
      <c r="G18" s="27"/>
      <c r="H18" s="27" t="s">
        <v>59</v>
      </c>
      <c r="I18" s="27"/>
      <c r="J18" s="27" t="s">
        <v>115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x14ac:dyDescent="0.2">
      <c r="A19" s="27" t="s">
        <v>124</v>
      </c>
      <c r="B19" s="27" t="s">
        <v>113</v>
      </c>
      <c r="C19" s="27" t="s">
        <v>125</v>
      </c>
      <c r="D19" s="27"/>
      <c r="E19" s="27"/>
      <c r="F19" s="27"/>
      <c r="G19" s="27"/>
      <c r="H19" s="27" t="s">
        <v>59</v>
      </c>
      <c r="I19" s="27"/>
      <c r="J19" s="27" t="s">
        <v>115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x14ac:dyDescent="0.2">
      <c r="A20" s="27" t="s">
        <v>126</v>
      </c>
      <c r="B20" s="27" t="s">
        <v>113</v>
      </c>
      <c r="C20" s="27" t="s">
        <v>127</v>
      </c>
      <c r="D20" s="27"/>
      <c r="E20" s="27"/>
      <c r="F20" s="27"/>
      <c r="G20" s="27"/>
      <c r="H20" s="27" t="s">
        <v>59</v>
      </c>
      <c r="I20" s="27"/>
      <c r="J20" s="27" t="s">
        <v>115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x14ac:dyDescent="0.2">
      <c r="A21" s="27" t="s">
        <v>128</v>
      </c>
      <c r="B21" s="27" t="s">
        <v>113</v>
      </c>
      <c r="C21" s="27" t="s">
        <v>129</v>
      </c>
      <c r="D21" s="27"/>
      <c r="E21" s="27"/>
      <c r="F21" s="27"/>
      <c r="G21" s="27"/>
      <c r="H21" s="27" t="s">
        <v>59</v>
      </c>
      <c r="I21" s="27"/>
      <c r="J21" s="27" t="s">
        <v>115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x14ac:dyDescent="0.2">
      <c r="A22" s="27" t="s">
        <v>130</v>
      </c>
      <c r="B22" s="27" t="s">
        <v>113</v>
      </c>
      <c r="C22" s="27" t="s">
        <v>131</v>
      </c>
      <c r="D22" s="27"/>
      <c r="E22" s="27"/>
      <c r="F22" s="27"/>
      <c r="G22" s="27"/>
      <c r="H22" s="27" t="s">
        <v>59</v>
      </c>
      <c r="I22" s="27"/>
      <c r="J22" s="27" t="s">
        <v>115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x14ac:dyDescent="0.2">
      <c r="A23" s="27" t="s">
        <v>132</v>
      </c>
      <c r="B23" s="27" t="s">
        <v>113</v>
      </c>
      <c r="C23" s="27" t="s">
        <v>133</v>
      </c>
      <c r="D23" s="27"/>
      <c r="E23" s="27"/>
      <c r="F23" s="27"/>
      <c r="G23" s="27"/>
      <c r="H23" s="27" t="s">
        <v>59</v>
      </c>
      <c r="I23" s="27"/>
      <c r="J23" s="27" t="s">
        <v>115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x14ac:dyDescent="0.2">
      <c r="A24" s="27" t="s">
        <v>134</v>
      </c>
      <c r="B24" s="27" t="s">
        <v>113</v>
      </c>
      <c r="C24" s="27" t="s">
        <v>135</v>
      </c>
      <c r="D24" s="27"/>
      <c r="E24" s="27"/>
      <c r="F24" s="27"/>
      <c r="G24" s="27"/>
      <c r="H24" s="27" t="s">
        <v>59</v>
      </c>
      <c r="I24" s="27"/>
      <c r="J24" s="27" t="s">
        <v>115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x14ac:dyDescent="0.2">
      <c r="A25" s="27" t="s">
        <v>136</v>
      </c>
      <c r="B25" s="27" t="s">
        <v>113</v>
      </c>
      <c r="C25" s="27" t="s">
        <v>137</v>
      </c>
      <c r="D25" s="27"/>
      <c r="E25" s="27"/>
      <c r="F25" s="27"/>
      <c r="G25" s="27"/>
      <c r="H25" s="27" t="s">
        <v>59</v>
      </c>
      <c r="I25" s="27"/>
      <c r="J25" s="27" t="s">
        <v>115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x14ac:dyDescent="0.2">
      <c r="A26" s="27" t="s">
        <v>89</v>
      </c>
      <c r="B26" s="27"/>
      <c r="C26" s="27"/>
      <c r="D26" s="27"/>
      <c r="E26" s="27"/>
      <c r="F26" s="27"/>
      <c r="G26" s="27"/>
      <c r="H26" s="27" t="s">
        <v>89</v>
      </c>
      <c r="I26" s="27" t="s">
        <v>138</v>
      </c>
      <c r="J26" s="27" t="s">
        <v>108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x14ac:dyDescent="0.2">
      <c r="A27" s="27" t="s">
        <v>94</v>
      </c>
      <c r="B27" s="27" t="s">
        <v>139</v>
      </c>
      <c r="C27" s="27" t="s">
        <v>140</v>
      </c>
      <c r="D27" s="27"/>
      <c r="E27" s="27"/>
      <c r="F27" s="27"/>
      <c r="G27" s="27"/>
      <c r="H27" s="27" t="s">
        <v>94</v>
      </c>
      <c r="I27" s="27" t="s">
        <v>141</v>
      </c>
      <c r="J27" s="27" t="s">
        <v>115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x14ac:dyDescent="0.2">
      <c r="A28" s="27" t="s">
        <v>142</v>
      </c>
      <c r="B28" s="27"/>
      <c r="C28" s="27"/>
      <c r="D28" s="27"/>
      <c r="E28" s="27"/>
      <c r="F28" s="27"/>
      <c r="G28" s="27"/>
      <c r="H28" s="27" t="s">
        <v>74</v>
      </c>
      <c r="I28" s="27" t="s">
        <v>142</v>
      </c>
      <c r="J28" s="27" t="s">
        <v>108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x14ac:dyDescent="0.2">
      <c r="A29" s="27" t="s">
        <v>143</v>
      </c>
      <c r="B29" s="27"/>
      <c r="C29" s="27"/>
      <c r="D29" s="27"/>
      <c r="E29" s="27"/>
      <c r="F29" s="27"/>
      <c r="G29" s="27"/>
      <c r="H29" s="27" t="s">
        <v>57</v>
      </c>
      <c r="I29" s="27" t="s">
        <v>144</v>
      </c>
      <c r="J29" s="27" t="s">
        <v>108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</sheetData>
  <mergeCells count="11">
    <mergeCell ref="K1:O1"/>
    <mergeCell ref="A2:J2"/>
    <mergeCell ref="A3:J3"/>
    <mergeCell ref="A4:J4"/>
    <mergeCell ref="A5:J5"/>
    <mergeCell ref="B6:F6"/>
    <mergeCell ref="B7:C7"/>
    <mergeCell ref="D7:G7"/>
    <mergeCell ref="B8:F8"/>
    <mergeCell ref="A1:J1"/>
    <mergeCell ref="I6:J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B3"/>
  <sheetViews>
    <sheetView workbookViewId="0"/>
  </sheetViews>
  <sheetFormatPr defaultColWidth="12.5703125" defaultRowHeight="15.75" customHeight="1" x14ac:dyDescent="0.2"/>
  <sheetData>
    <row r="2" spans="1:2" ht="15.75" customHeight="1" x14ac:dyDescent="0.25">
      <c r="A2" s="28" t="s">
        <v>145</v>
      </c>
    </row>
    <row r="3" spans="1:2" x14ac:dyDescent="0.2">
      <c r="A3" s="2" t="s">
        <v>71</v>
      </c>
      <c r="B3" s="29">
        <f ca="1">TODAY()</f>
        <v>45849</v>
      </c>
    </row>
  </sheetData>
  <autoFilter ref="A9:O10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00"/>
  <sheetViews>
    <sheetView workbookViewId="0"/>
  </sheetViews>
  <sheetFormatPr defaultColWidth="12.5703125" defaultRowHeight="15.75" customHeight="1" x14ac:dyDescent="0.2"/>
  <sheetData>
    <row r="1" spans="1:17" x14ac:dyDescent="0.2">
      <c r="A1" s="30"/>
      <c r="B1" s="31" t="str">
        <f>View_Print!M1</f>
        <v>Date Paid</v>
      </c>
      <c r="C1" s="31" t="str">
        <f>View_Print!N1</f>
        <v>Amount</v>
      </c>
      <c r="D1" s="31" t="str">
        <f>View_Print!O1</f>
        <v>Date Shipped</v>
      </c>
      <c r="E1" s="30" t="str">
        <f>Input!A1</f>
        <v>Number</v>
      </c>
      <c r="F1" s="30" t="str">
        <f>Input!B1</f>
        <v>Date:</v>
      </c>
      <c r="G1" s="30" t="str">
        <f>Input!C1</f>
        <v>Bill to:</v>
      </c>
      <c r="H1" s="30" t="str">
        <f>Input!D1</f>
        <v>Total:</v>
      </c>
      <c r="I1" s="30" t="str">
        <f>Input!E1</f>
        <v>Subtotal:</v>
      </c>
      <c r="J1" s="30">
        <f>Input!F1</f>
        <v>0</v>
      </c>
      <c r="K1" s="30">
        <f>Input!G1</f>
        <v>0</v>
      </c>
      <c r="L1" s="30" t="str">
        <f>Input!H1</f>
        <v>Log 8</v>
      </c>
      <c r="M1" s="32" t="str">
        <f>Input!I1</f>
        <v>Log 9</v>
      </c>
      <c r="N1" s="32" t="str">
        <f>Input!J1</f>
        <v>Log 10</v>
      </c>
      <c r="O1" s="32" t="str">
        <f>Input!K1</f>
        <v>Log 11</v>
      </c>
      <c r="P1" s="32" t="str">
        <f>Input!L1</f>
        <v>Log 12</v>
      </c>
      <c r="Q1" s="32"/>
    </row>
    <row r="2" spans="1:17" x14ac:dyDescent="0.2">
      <c r="A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x14ac:dyDescent="0.2">
      <c r="A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x14ac:dyDescent="0.2">
      <c r="A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x14ac:dyDescent="0.2">
      <c r="A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x14ac:dyDescent="0.2">
      <c r="A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">
      <c r="A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7" x14ac:dyDescent="0.2">
      <c r="A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x14ac:dyDescent="0.2">
      <c r="A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7" x14ac:dyDescent="0.2">
      <c r="A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7" x14ac:dyDescent="0.2">
      <c r="A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7" x14ac:dyDescent="0.2">
      <c r="A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7" x14ac:dyDescent="0.2">
      <c r="A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7" x14ac:dyDescent="0.2">
      <c r="A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7" x14ac:dyDescent="0.2">
      <c r="A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1:17" x14ac:dyDescent="0.2">
      <c r="A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1:17" x14ac:dyDescent="0.2">
      <c r="A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1:17" x14ac:dyDescent="0.2">
      <c r="A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x14ac:dyDescent="0.2">
      <c r="A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x14ac:dyDescent="0.2">
      <c r="A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1:17" x14ac:dyDescent="0.2">
      <c r="A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1:17" x14ac:dyDescent="0.2">
      <c r="A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x14ac:dyDescent="0.2">
      <c r="A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 x14ac:dyDescent="0.2">
      <c r="A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 x14ac:dyDescent="0.2">
      <c r="A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 x14ac:dyDescent="0.2">
      <c r="A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 x14ac:dyDescent="0.2">
      <c r="A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 x14ac:dyDescent="0.2">
      <c r="A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 x14ac:dyDescent="0.2">
      <c r="A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1:17" x14ac:dyDescent="0.2">
      <c r="A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x14ac:dyDescent="0.2">
      <c r="A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</row>
    <row r="32" spans="1:17" x14ac:dyDescent="0.2">
      <c r="A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</row>
    <row r="33" spans="1:17" x14ac:dyDescent="0.2">
      <c r="A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</row>
    <row r="34" spans="1:17" x14ac:dyDescent="0.2">
      <c r="A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17" x14ac:dyDescent="0.2">
      <c r="A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17" x14ac:dyDescent="0.2">
      <c r="A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17" x14ac:dyDescent="0.2">
      <c r="A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x14ac:dyDescent="0.2">
      <c r="A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</row>
    <row r="39" spans="1:17" x14ac:dyDescent="0.2">
      <c r="A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">
      <c r="A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</row>
    <row r="41" spans="1:17" x14ac:dyDescent="0.2">
      <c r="A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</row>
    <row r="42" spans="1:17" x14ac:dyDescent="0.2">
      <c r="A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</row>
    <row r="43" spans="1:17" x14ac:dyDescent="0.2">
      <c r="A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x14ac:dyDescent="0.2">
      <c r="A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</row>
    <row r="45" spans="1:17" x14ac:dyDescent="0.2">
      <c r="A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">
      <c r="A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</row>
    <row r="47" spans="1:17" x14ac:dyDescent="0.2">
      <c r="A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</row>
    <row r="48" spans="1:17" x14ac:dyDescent="0.2">
      <c r="A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</row>
    <row r="49" spans="1:17" x14ac:dyDescent="0.2">
      <c r="A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</row>
    <row r="50" spans="1:17" x14ac:dyDescent="0.2">
      <c r="A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</row>
    <row r="51" spans="1:17" x14ac:dyDescent="0.2">
      <c r="A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</row>
    <row r="52" spans="1:17" x14ac:dyDescent="0.2">
      <c r="A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</row>
    <row r="53" spans="1:17" x14ac:dyDescent="0.2">
      <c r="A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</row>
    <row r="54" spans="1:17" x14ac:dyDescent="0.2">
      <c r="A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</row>
    <row r="55" spans="1:17" x14ac:dyDescent="0.2">
      <c r="A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</row>
    <row r="56" spans="1:17" x14ac:dyDescent="0.2">
      <c r="A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</row>
    <row r="57" spans="1:17" x14ac:dyDescent="0.2">
      <c r="A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</row>
    <row r="58" spans="1:17" x14ac:dyDescent="0.2">
      <c r="A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</row>
    <row r="59" spans="1:17" x14ac:dyDescent="0.2">
      <c r="A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</row>
    <row r="60" spans="1:17" x14ac:dyDescent="0.2">
      <c r="A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</row>
    <row r="61" spans="1:17" x14ac:dyDescent="0.2">
      <c r="A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</row>
    <row r="62" spans="1:17" x14ac:dyDescent="0.2">
      <c r="A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</row>
    <row r="63" spans="1:17" x14ac:dyDescent="0.2">
      <c r="A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</row>
    <row r="64" spans="1:17" x14ac:dyDescent="0.2">
      <c r="A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</row>
    <row r="65" spans="1:17" x14ac:dyDescent="0.2">
      <c r="A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</row>
    <row r="66" spans="1:17" x14ac:dyDescent="0.2">
      <c r="A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</row>
    <row r="67" spans="1:17" x14ac:dyDescent="0.2">
      <c r="A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</row>
    <row r="68" spans="1:17" x14ac:dyDescent="0.2">
      <c r="A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</row>
    <row r="69" spans="1:17" x14ac:dyDescent="0.2">
      <c r="A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</row>
    <row r="70" spans="1:17" x14ac:dyDescent="0.2">
      <c r="A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</row>
    <row r="71" spans="1:17" x14ac:dyDescent="0.2">
      <c r="A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</row>
    <row r="72" spans="1:17" x14ac:dyDescent="0.2">
      <c r="A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</row>
    <row r="73" spans="1:17" x14ac:dyDescent="0.2">
      <c r="A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</row>
    <row r="74" spans="1:17" x14ac:dyDescent="0.2">
      <c r="A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</row>
    <row r="75" spans="1:17" x14ac:dyDescent="0.2">
      <c r="A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</row>
    <row r="76" spans="1:17" x14ac:dyDescent="0.2">
      <c r="A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</row>
    <row r="77" spans="1:17" x14ac:dyDescent="0.2">
      <c r="A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</row>
    <row r="78" spans="1:17" x14ac:dyDescent="0.2">
      <c r="A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">
      <c r="A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</row>
    <row r="80" spans="1:17" x14ac:dyDescent="0.2">
      <c r="A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x14ac:dyDescent="0.2">
      <c r="A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</row>
    <row r="82" spans="1:17" x14ac:dyDescent="0.2">
      <c r="A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</row>
    <row r="83" spans="1:17" x14ac:dyDescent="0.2">
      <c r="A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</row>
    <row r="84" spans="1:17" x14ac:dyDescent="0.2">
      <c r="A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</row>
    <row r="85" spans="1:17" x14ac:dyDescent="0.2">
      <c r="A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</row>
    <row r="86" spans="1:17" x14ac:dyDescent="0.2">
      <c r="A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</row>
    <row r="87" spans="1:17" x14ac:dyDescent="0.2">
      <c r="A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</row>
    <row r="88" spans="1:17" x14ac:dyDescent="0.2">
      <c r="A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</row>
    <row r="89" spans="1:17" x14ac:dyDescent="0.2">
      <c r="A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</row>
    <row r="90" spans="1:17" x14ac:dyDescent="0.2">
      <c r="A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</row>
    <row r="91" spans="1:17" x14ac:dyDescent="0.2">
      <c r="A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</row>
    <row r="92" spans="1:17" x14ac:dyDescent="0.2">
      <c r="A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</row>
    <row r="93" spans="1:17" x14ac:dyDescent="0.2">
      <c r="A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</row>
    <row r="94" spans="1:17" x14ac:dyDescent="0.2">
      <c r="A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</row>
    <row r="95" spans="1:17" x14ac:dyDescent="0.2">
      <c r="A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</row>
    <row r="96" spans="1:17" x14ac:dyDescent="0.2">
      <c r="A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">
      <c r="A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</row>
    <row r="98" spans="1:17" x14ac:dyDescent="0.2">
      <c r="A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</row>
    <row r="99" spans="1:17" x14ac:dyDescent="0.2">
      <c r="A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</row>
    <row r="100" spans="1:17" x14ac:dyDescent="0.2">
      <c r="A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</row>
    <row r="101" spans="1:17" x14ac:dyDescent="0.2">
      <c r="A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</row>
    <row r="102" spans="1:17" x14ac:dyDescent="0.2">
      <c r="A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</row>
    <row r="103" spans="1:17" x14ac:dyDescent="0.2">
      <c r="A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</row>
    <row r="104" spans="1:17" x14ac:dyDescent="0.2">
      <c r="A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</row>
    <row r="105" spans="1:17" x14ac:dyDescent="0.2">
      <c r="A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</row>
    <row r="106" spans="1:17" x14ac:dyDescent="0.2">
      <c r="A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</row>
    <row r="107" spans="1:17" x14ac:dyDescent="0.2">
      <c r="A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</row>
    <row r="108" spans="1:17" x14ac:dyDescent="0.2">
      <c r="A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</row>
    <row r="109" spans="1:17" x14ac:dyDescent="0.2">
      <c r="A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</row>
    <row r="110" spans="1:17" x14ac:dyDescent="0.2">
      <c r="A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</row>
    <row r="111" spans="1:17" x14ac:dyDescent="0.2">
      <c r="A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</row>
    <row r="112" spans="1:17" x14ac:dyDescent="0.2">
      <c r="A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</row>
    <row r="113" spans="1:17" x14ac:dyDescent="0.2">
      <c r="A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</row>
    <row r="114" spans="1:17" x14ac:dyDescent="0.2">
      <c r="A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</row>
    <row r="115" spans="1:17" x14ac:dyDescent="0.2">
      <c r="A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</row>
    <row r="116" spans="1:17" x14ac:dyDescent="0.2">
      <c r="A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</row>
    <row r="117" spans="1:17" x14ac:dyDescent="0.2">
      <c r="A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</row>
    <row r="118" spans="1:17" x14ac:dyDescent="0.2">
      <c r="A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</row>
    <row r="119" spans="1:17" x14ac:dyDescent="0.2">
      <c r="A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</row>
    <row r="120" spans="1:17" x14ac:dyDescent="0.2">
      <c r="A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</row>
    <row r="121" spans="1:17" x14ac:dyDescent="0.2">
      <c r="A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</row>
    <row r="122" spans="1:17" x14ac:dyDescent="0.2">
      <c r="A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</row>
    <row r="123" spans="1:17" x14ac:dyDescent="0.2">
      <c r="A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</row>
    <row r="124" spans="1:17" x14ac:dyDescent="0.2">
      <c r="A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</row>
    <row r="125" spans="1:17" x14ac:dyDescent="0.2">
      <c r="A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</row>
    <row r="126" spans="1:17" x14ac:dyDescent="0.2">
      <c r="A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">
      <c r="A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</row>
    <row r="128" spans="1:17" x14ac:dyDescent="0.2">
      <c r="A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</row>
    <row r="129" spans="1:17" x14ac:dyDescent="0.2">
      <c r="A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</row>
    <row r="130" spans="1:17" x14ac:dyDescent="0.2">
      <c r="A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</row>
    <row r="131" spans="1:17" x14ac:dyDescent="0.2">
      <c r="A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</row>
    <row r="132" spans="1:17" x14ac:dyDescent="0.2">
      <c r="A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</row>
    <row r="133" spans="1:17" x14ac:dyDescent="0.2">
      <c r="A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</row>
    <row r="134" spans="1:17" x14ac:dyDescent="0.2">
      <c r="A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</row>
    <row r="135" spans="1:17" x14ac:dyDescent="0.2">
      <c r="A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</row>
    <row r="136" spans="1:17" x14ac:dyDescent="0.2">
      <c r="A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</row>
    <row r="137" spans="1:17" x14ac:dyDescent="0.2">
      <c r="A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</row>
    <row r="138" spans="1:17" x14ac:dyDescent="0.2">
      <c r="A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</row>
    <row r="139" spans="1:17" x14ac:dyDescent="0.2">
      <c r="A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</row>
    <row r="140" spans="1:17" x14ac:dyDescent="0.2">
      <c r="A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</row>
    <row r="141" spans="1:17" x14ac:dyDescent="0.2">
      <c r="A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</row>
    <row r="142" spans="1:17" x14ac:dyDescent="0.2">
      <c r="A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</row>
    <row r="143" spans="1:17" x14ac:dyDescent="0.2">
      <c r="A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</row>
    <row r="144" spans="1:17" x14ac:dyDescent="0.2">
      <c r="A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</row>
    <row r="145" spans="1:17" x14ac:dyDescent="0.2">
      <c r="A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</row>
    <row r="146" spans="1:17" x14ac:dyDescent="0.2">
      <c r="A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</row>
    <row r="147" spans="1:17" x14ac:dyDescent="0.2">
      <c r="A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</row>
    <row r="148" spans="1:17" x14ac:dyDescent="0.2">
      <c r="A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</row>
    <row r="149" spans="1:17" x14ac:dyDescent="0.2">
      <c r="A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</row>
    <row r="150" spans="1:17" x14ac:dyDescent="0.2">
      <c r="A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</row>
    <row r="151" spans="1:17" x14ac:dyDescent="0.2">
      <c r="A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">
      <c r="A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</row>
    <row r="153" spans="1:17" x14ac:dyDescent="0.2">
      <c r="A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</row>
    <row r="154" spans="1:17" x14ac:dyDescent="0.2">
      <c r="A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</row>
    <row r="155" spans="1:17" x14ac:dyDescent="0.2">
      <c r="A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</row>
    <row r="156" spans="1:17" x14ac:dyDescent="0.2">
      <c r="A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</row>
    <row r="157" spans="1:17" x14ac:dyDescent="0.2">
      <c r="A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</row>
    <row r="158" spans="1:17" x14ac:dyDescent="0.2">
      <c r="A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</row>
    <row r="159" spans="1:17" x14ac:dyDescent="0.2">
      <c r="A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</row>
    <row r="160" spans="1:17" x14ac:dyDescent="0.2">
      <c r="A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</row>
    <row r="161" spans="1:17" x14ac:dyDescent="0.2">
      <c r="A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</row>
    <row r="162" spans="1:17" x14ac:dyDescent="0.2">
      <c r="A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</row>
    <row r="163" spans="1:17" x14ac:dyDescent="0.2">
      <c r="A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</row>
    <row r="164" spans="1:17" x14ac:dyDescent="0.2">
      <c r="A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</row>
    <row r="165" spans="1:17" x14ac:dyDescent="0.2">
      <c r="A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</row>
    <row r="166" spans="1:17" x14ac:dyDescent="0.2">
      <c r="A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</row>
    <row r="167" spans="1:17" x14ac:dyDescent="0.2">
      <c r="A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</row>
    <row r="168" spans="1:17" x14ac:dyDescent="0.2">
      <c r="A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</row>
    <row r="169" spans="1:17" x14ac:dyDescent="0.2">
      <c r="A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</row>
    <row r="170" spans="1:17" x14ac:dyDescent="0.2">
      <c r="A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</row>
    <row r="171" spans="1:17" x14ac:dyDescent="0.2">
      <c r="A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</row>
    <row r="172" spans="1:17" x14ac:dyDescent="0.2">
      <c r="A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</row>
    <row r="173" spans="1:17" x14ac:dyDescent="0.2">
      <c r="A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</row>
    <row r="174" spans="1:17" x14ac:dyDescent="0.2">
      <c r="A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</row>
    <row r="175" spans="1:17" x14ac:dyDescent="0.2">
      <c r="A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</row>
    <row r="176" spans="1:17" x14ac:dyDescent="0.2">
      <c r="A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</row>
    <row r="177" spans="1:17" x14ac:dyDescent="0.2">
      <c r="A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</row>
    <row r="178" spans="1:17" x14ac:dyDescent="0.2">
      <c r="A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</row>
    <row r="179" spans="1:17" x14ac:dyDescent="0.2">
      <c r="A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</row>
    <row r="180" spans="1:17" x14ac:dyDescent="0.2">
      <c r="A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</row>
    <row r="181" spans="1:17" x14ac:dyDescent="0.2">
      <c r="A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</row>
    <row r="182" spans="1:17" x14ac:dyDescent="0.2">
      <c r="A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</row>
    <row r="183" spans="1:17" x14ac:dyDescent="0.2">
      <c r="A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</row>
    <row r="184" spans="1:17" x14ac:dyDescent="0.2">
      <c r="A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</row>
    <row r="185" spans="1:17" x14ac:dyDescent="0.2">
      <c r="A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</row>
    <row r="186" spans="1:17" x14ac:dyDescent="0.2">
      <c r="A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</row>
    <row r="187" spans="1:17" x14ac:dyDescent="0.2">
      <c r="A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</row>
    <row r="188" spans="1:17" x14ac:dyDescent="0.2">
      <c r="A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</row>
    <row r="189" spans="1:17" x14ac:dyDescent="0.2">
      <c r="A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</row>
    <row r="190" spans="1:17" x14ac:dyDescent="0.2">
      <c r="A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</row>
    <row r="191" spans="1:17" x14ac:dyDescent="0.2">
      <c r="A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</row>
    <row r="192" spans="1:17" x14ac:dyDescent="0.2">
      <c r="A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</row>
    <row r="193" spans="1:17" x14ac:dyDescent="0.2">
      <c r="A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</row>
    <row r="194" spans="1:17" x14ac:dyDescent="0.2">
      <c r="A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</row>
    <row r="195" spans="1:17" x14ac:dyDescent="0.2">
      <c r="A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</row>
    <row r="196" spans="1:17" x14ac:dyDescent="0.2">
      <c r="A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</row>
    <row r="197" spans="1:17" x14ac:dyDescent="0.2">
      <c r="A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</row>
    <row r="198" spans="1:17" x14ac:dyDescent="0.2">
      <c r="A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</row>
    <row r="199" spans="1:17" x14ac:dyDescent="0.2">
      <c r="A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</row>
    <row r="200" spans="1:17" x14ac:dyDescent="0.2">
      <c r="A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</row>
    <row r="201" spans="1:17" x14ac:dyDescent="0.2">
      <c r="A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</row>
    <row r="202" spans="1:17" x14ac:dyDescent="0.2">
      <c r="A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</row>
    <row r="203" spans="1:17" x14ac:dyDescent="0.2">
      <c r="A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</row>
    <row r="204" spans="1:17" x14ac:dyDescent="0.2">
      <c r="A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</row>
    <row r="205" spans="1:17" x14ac:dyDescent="0.2">
      <c r="A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</row>
    <row r="206" spans="1:17" x14ac:dyDescent="0.2">
      <c r="A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</row>
    <row r="207" spans="1:17" x14ac:dyDescent="0.2">
      <c r="A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</row>
    <row r="208" spans="1:17" x14ac:dyDescent="0.2">
      <c r="A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</row>
    <row r="209" spans="1:17" x14ac:dyDescent="0.2">
      <c r="A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</row>
    <row r="210" spans="1:17" x14ac:dyDescent="0.2">
      <c r="A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</row>
    <row r="211" spans="1:17" x14ac:dyDescent="0.2">
      <c r="A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</row>
    <row r="212" spans="1:17" x14ac:dyDescent="0.2">
      <c r="A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</row>
    <row r="213" spans="1:17" x14ac:dyDescent="0.2">
      <c r="A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</row>
    <row r="214" spans="1:17" x14ac:dyDescent="0.2">
      <c r="A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</row>
    <row r="215" spans="1:17" x14ac:dyDescent="0.2">
      <c r="A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</row>
    <row r="216" spans="1:17" x14ac:dyDescent="0.2">
      <c r="A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</row>
    <row r="217" spans="1:17" x14ac:dyDescent="0.2">
      <c r="A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</row>
    <row r="218" spans="1:17" x14ac:dyDescent="0.2">
      <c r="A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</row>
    <row r="219" spans="1:17" x14ac:dyDescent="0.2">
      <c r="A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</row>
    <row r="220" spans="1:17" x14ac:dyDescent="0.2">
      <c r="A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</row>
    <row r="221" spans="1:17" x14ac:dyDescent="0.2">
      <c r="A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</row>
    <row r="222" spans="1:17" x14ac:dyDescent="0.2">
      <c r="A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</row>
    <row r="223" spans="1:17" x14ac:dyDescent="0.2">
      <c r="A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</row>
    <row r="224" spans="1:17" x14ac:dyDescent="0.2">
      <c r="A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</row>
    <row r="225" spans="1:17" x14ac:dyDescent="0.2">
      <c r="A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</row>
    <row r="226" spans="1:17" x14ac:dyDescent="0.2">
      <c r="A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</row>
    <row r="227" spans="1:17" x14ac:dyDescent="0.2">
      <c r="A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</row>
    <row r="228" spans="1:17" x14ac:dyDescent="0.2">
      <c r="A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</row>
    <row r="229" spans="1:17" x14ac:dyDescent="0.2">
      <c r="A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</row>
    <row r="230" spans="1:17" x14ac:dyDescent="0.2">
      <c r="A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</row>
    <row r="231" spans="1:17" x14ac:dyDescent="0.2">
      <c r="A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</row>
    <row r="232" spans="1:17" x14ac:dyDescent="0.2">
      <c r="A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</row>
    <row r="233" spans="1:17" x14ac:dyDescent="0.2">
      <c r="A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</row>
    <row r="234" spans="1:17" x14ac:dyDescent="0.2">
      <c r="A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</row>
    <row r="235" spans="1:17" x14ac:dyDescent="0.2">
      <c r="A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</row>
    <row r="236" spans="1:17" x14ac:dyDescent="0.2">
      <c r="A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</row>
    <row r="237" spans="1:17" x14ac:dyDescent="0.2">
      <c r="A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</row>
    <row r="238" spans="1:17" x14ac:dyDescent="0.2">
      <c r="A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</row>
    <row r="239" spans="1:17" x14ac:dyDescent="0.2">
      <c r="A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</row>
    <row r="240" spans="1:17" x14ac:dyDescent="0.2">
      <c r="A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</row>
    <row r="241" spans="1:17" x14ac:dyDescent="0.2">
      <c r="A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</row>
    <row r="242" spans="1:17" x14ac:dyDescent="0.2">
      <c r="A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</row>
    <row r="243" spans="1:17" x14ac:dyDescent="0.2">
      <c r="A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</row>
    <row r="244" spans="1:17" x14ac:dyDescent="0.2">
      <c r="A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</row>
    <row r="245" spans="1:17" x14ac:dyDescent="0.2">
      <c r="A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</row>
    <row r="246" spans="1:17" x14ac:dyDescent="0.2">
      <c r="A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</row>
    <row r="247" spans="1:17" x14ac:dyDescent="0.2">
      <c r="A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</row>
    <row r="248" spans="1:17" x14ac:dyDescent="0.2">
      <c r="A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</row>
    <row r="249" spans="1:17" x14ac:dyDescent="0.2">
      <c r="A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</row>
    <row r="250" spans="1:17" x14ac:dyDescent="0.2">
      <c r="A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</row>
    <row r="251" spans="1:17" x14ac:dyDescent="0.2">
      <c r="A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</row>
    <row r="252" spans="1:17" x14ac:dyDescent="0.2">
      <c r="A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</row>
    <row r="253" spans="1:17" x14ac:dyDescent="0.2">
      <c r="A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</row>
    <row r="254" spans="1:17" x14ac:dyDescent="0.2">
      <c r="A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</row>
    <row r="255" spans="1:17" x14ac:dyDescent="0.2">
      <c r="A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</row>
    <row r="256" spans="1:17" x14ac:dyDescent="0.2">
      <c r="A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</row>
    <row r="257" spans="1:17" x14ac:dyDescent="0.2">
      <c r="A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</row>
    <row r="258" spans="1:17" x14ac:dyDescent="0.2">
      <c r="A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</row>
    <row r="259" spans="1:17" x14ac:dyDescent="0.2">
      <c r="A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</row>
    <row r="260" spans="1:17" x14ac:dyDescent="0.2">
      <c r="A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</row>
    <row r="261" spans="1:17" x14ac:dyDescent="0.2">
      <c r="A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</row>
    <row r="262" spans="1:17" x14ac:dyDescent="0.2">
      <c r="A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</row>
    <row r="263" spans="1:17" x14ac:dyDescent="0.2">
      <c r="A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</row>
    <row r="264" spans="1:17" x14ac:dyDescent="0.2">
      <c r="A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</row>
    <row r="265" spans="1:17" x14ac:dyDescent="0.2">
      <c r="A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</row>
    <row r="266" spans="1:17" x14ac:dyDescent="0.2">
      <c r="A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</row>
    <row r="267" spans="1:17" x14ac:dyDescent="0.2">
      <c r="A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</row>
    <row r="268" spans="1:17" x14ac:dyDescent="0.2">
      <c r="A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</row>
    <row r="269" spans="1:17" x14ac:dyDescent="0.2">
      <c r="A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</row>
    <row r="270" spans="1:17" x14ac:dyDescent="0.2">
      <c r="A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</row>
    <row r="271" spans="1:17" x14ac:dyDescent="0.2">
      <c r="A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</row>
    <row r="272" spans="1:17" x14ac:dyDescent="0.2">
      <c r="A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</row>
    <row r="273" spans="1:17" x14ac:dyDescent="0.2">
      <c r="A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</row>
    <row r="274" spans="1:17" x14ac:dyDescent="0.2">
      <c r="A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</row>
    <row r="275" spans="1:17" x14ac:dyDescent="0.2">
      <c r="A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</row>
    <row r="276" spans="1:17" x14ac:dyDescent="0.2">
      <c r="A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17" x14ac:dyDescent="0.2">
      <c r="A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</row>
    <row r="278" spans="1:17" x14ac:dyDescent="0.2">
      <c r="A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</row>
    <row r="279" spans="1:17" x14ac:dyDescent="0.2">
      <c r="A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</row>
    <row r="280" spans="1:17" x14ac:dyDescent="0.2">
      <c r="A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</row>
    <row r="281" spans="1:17" x14ac:dyDescent="0.2">
      <c r="A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17" x14ac:dyDescent="0.2">
      <c r="A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</row>
    <row r="283" spans="1:17" x14ac:dyDescent="0.2">
      <c r="A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</row>
    <row r="284" spans="1:17" x14ac:dyDescent="0.2">
      <c r="A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</row>
    <row r="285" spans="1:17" x14ac:dyDescent="0.2">
      <c r="A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</row>
    <row r="286" spans="1:17" x14ac:dyDescent="0.2">
      <c r="A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17" x14ac:dyDescent="0.2">
      <c r="A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17" x14ac:dyDescent="0.2">
      <c r="A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17" x14ac:dyDescent="0.2">
      <c r="A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17" x14ac:dyDescent="0.2">
      <c r="A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</row>
    <row r="291" spans="1:17" x14ac:dyDescent="0.2">
      <c r="A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</row>
    <row r="292" spans="1:17" x14ac:dyDescent="0.2">
      <c r="A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</row>
    <row r="293" spans="1:17" x14ac:dyDescent="0.2">
      <c r="A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17" x14ac:dyDescent="0.2">
      <c r="A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</row>
    <row r="295" spans="1:17" x14ac:dyDescent="0.2">
      <c r="A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</row>
    <row r="296" spans="1:17" x14ac:dyDescent="0.2">
      <c r="A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</row>
    <row r="297" spans="1:17" x14ac:dyDescent="0.2">
      <c r="A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</row>
    <row r="298" spans="1:17" x14ac:dyDescent="0.2">
      <c r="A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</row>
    <row r="299" spans="1:17" x14ac:dyDescent="0.2">
      <c r="A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</row>
    <row r="300" spans="1:17" x14ac:dyDescent="0.2">
      <c r="A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</row>
    <row r="301" spans="1:17" x14ac:dyDescent="0.2">
      <c r="A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</row>
    <row r="302" spans="1:17" x14ac:dyDescent="0.2">
      <c r="A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</row>
    <row r="303" spans="1:17" x14ac:dyDescent="0.2">
      <c r="A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</row>
    <row r="304" spans="1:17" x14ac:dyDescent="0.2">
      <c r="A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</row>
    <row r="305" spans="1:17" x14ac:dyDescent="0.2">
      <c r="A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</row>
    <row r="306" spans="1:17" x14ac:dyDescent="0.2">
      <c r="A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</row>
    <row r="307" spans="1:17" x14ac:dyDescent="0.2">
      <c r="A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</row>
    <row r="308" spans="1:17" x14ac:dyDescent="0.2">
      <c r="A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</row>
    <row r="309" spans="1:17" x14ac:dyDescent="0.2">
      <c r="A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</row>
    <row r="310" spans="1:17" x14ac:dyDescent="0.2">
      <c r="A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</row>
    <row r="311" spans="1:17" x14ac:dyDescent="0.2">
      <c r="A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</row>
    <row r="312" spans="1:17" x14ac:dyDescent="0.2">
      <c r="A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</row>
    <row r="313" spans="1:17" x14ac:dyDescent="0.2">
      <c r="A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</row>
    <row r="314" spans="1:17" x14ac:dyDescent="0.2">
      <c r="A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  <row r="315" spans="1:17" x14ac:dyDescent="0.2">
      <c r="A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</row>
    <row r="316" spans="1:17" x14ac:dyDescent="0.2">
      <c r="A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</row>
    <row r="317" spans="1:17" x14ac:dyDescent="0.2">
      <c r="A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</row>
    <row r="318" spans="1:17" x14ac:dyDescent="0.2">
      <c r="A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</row>
    <row r="319" spans="1:17" x14ac:dyDescent="0.2">
      <c r="A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</row>
    <row r="320" spans="1:17" x14ac:dyDescent="0.2">
      <c r="A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</row>
    <row r="321" spans="1:17" x14ac:dyDescent="0.2">
      <c r="A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</row>
    <row r="322" spans="1:17" x14ac:dyDescent="0.2">
      <c r="A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</row>
    <row r="323" spans="1:17" x14ac:dyDescent="0.2">
      <c r="A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</row>
    <row r="324" spans="1:17" x14ac:dyDescent="0.2">
      <c r="A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</row>
    <row r="325" spans="1:17" x14ac:dyDescent="0.2">
      <c r="A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</row>
    <row r="326" spans="1:17" x14ac:dyDescent="0.2">
      <c r="A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</row>
    <row r="327" spans="1:17" x14ac:dyDescent="0.2">
      <c r="A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</row>
    <row r="328" spans="1:17" x14ac:dyDescent="0.2">
      <c r="A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</row>
    <row r="329" spans="1:17" x14ac:dyDescent="0.2">
      <c r="A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</row>
    <row r="330" spans="1:17" x14ac:dyDescent="0.2">
      <c r="A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</row>
    <row r="331" spans="1:17" x14ac:dyDescent="0.2">
      <c r="A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</row>
    <row r="332" spans="1:17" x14ac:dyDescent="0.2">
      <c r="A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</row>
    <row r="333" spans="1:17" x14ac:dyDescent="0.2">
      <c r="A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</row>
    <row r="334" spans="1:17" x14ac:dyDescent="0.2">
      <c r="A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</row>
    <row r="335" spans="1:17" x14ac:dyDescent="0.2">
      <c r="A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</row>
    <row r="336" spans="1:17" x14ac:dyDescent="0.2">
      <c r="A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</row>
    <row r="337" spans="1:17" x14ac:dyDescent="0.2">
      <c r="A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</row>
    <row r="338" spans="1:17" x14ac:dyDescent="0.2">
      <c r="A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</row>
    <row r="339" spans="1:17" x14ac:dyDescent="0.2">
      <c r="A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</row>
    <row r="340" spans="1:17" x14ac:dyDescent="0.2">
      <c r="A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</row>
    <row r="341" spans="1:17" x14ac:dyDescent="0.2">
      <c r="A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</row>
    <row r="342" spans="1:17" x14ac:dyDescent="0.2">
      <c r="A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</row>
    <row r="343" spans="1:17" x14ac:dyDescent="0.2">
      <c r="A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</row>
    <row r="344" spans="1:17" x14ac:dyDescent="0.2">
      <c r="A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</row>
    <row r="345" spans="1:17" x14ac:dyDescent="0.2">
      <c r="A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</row>
    <row r="346" spans="1:17" x14ac:dyDescent="0.2">
      <c r="A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</row>
    <row r="347" spans="1:17" x14ac:dyDescent="0.2">
      <c r="A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</row>
    <row r="348" spans="1:17" x14ac:dyDescent="0.2">
      <c r="A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</row>
    <row r="349" spans="1:17" x14ac:dyDescent="0.2">
      <c r="A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</row>
    <row r="350" spans="1:17" x14ac:dyDescent="0.2">
      <c r="A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</row>
    <row r="351" spans="1:17" x14ac:dyDescent="0.2">
      <c r="A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</row>
    <row r="352" spans="1:17" x14ac:dyDescent="0.2">
      <c r="A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</row>
    <row r="353" spans="1:17" x14ac:dyDescent="0.2">
      <c r="A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</row>
    <row r="354" spans="1:17" x14ac:dyDescent="0.2">
      <c r="A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</row>
    <row r="355" spans="1:17" x14ac:dyDescent="0.2">
      <c r="A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</row>
    <row r="356" spans="1:17" x14ac:dyDescent="0.2">
      <c r="A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</row>
    <row r="357" spans="1:17" x14ac:dyDescent="0.2">
      <c r="A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</row>
    <row r="358" spans="1:17" x14ac:dyDescent="0.2">
      <c r="A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</row>
    <row r="359" spans="1:17" x14ac:dyDescent="0.2">
      <c r="A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</row>
    <row r="360" spans="1:17" x14ac:dyDescent="0.2">
      <c r="A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</row>
    <row r="361" spans="1:17" x14ac:dyDescent="0.2">
      <c r="A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</row>
    <row r="362" spans="1:17" x14ac:dyDescent="0.2">
      <c r="A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</row>
    <row r="363" spans="1:17" x14ac:dyDescent="0.2">
      <c r="A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</row>
    <row r="364" spans="1:17" x14ac:dyDescent="0.2">
      <c r="A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</row>
    <row r="365" spans="1:17" x14ac:dyDescent="0.2">
      <c r="A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</row>
    <row r="366" spans="1:17" x14ac:dyDescent="0.2">
      <c r="A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</row>
    <row r="367" spans="1:17" x14ac:dyDescent="0.2">
      <c r="A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</row>
    <row r="368" spans="1:17" x14ac:dyDescent="0.2">
      <c r="A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</row>
    <row r="369" spans="1:17" x14ac:dyDescent="0.2">
      <c r="A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</row>
    <row r="370" spans="1:17" x14ac:dyDescent="0.2">
      <c r="A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</row>
    <row r="371" spans="1:17" x14ac:dyDescent="0.2">
      <c r="A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</row>
    <row r="372" spans="1:17" x14ac:dyDescent="0.2">
      <c r="A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</row>
    <row r="373" spans="1:17" x14ac:dyDescent="0.2">
      <c r="A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</row>
    <row r="374" spans="1:17" x14ac:dyDescent="0.2">
      <c r="A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</row>
    <row r="375" spans="1:17" x14ac:dyDescent="0.2">
      <c r="A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</row>
    <row r="376" spans="1:17" x14ac:dyDescent="0.2">
      <c r="A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</row>
    <row r="377" spans="1:17" x14ac:dyDescent="0.2">
      <c r="A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</row>
    <row r="378" spans="1:17" x14ac:dyDescent="0.2">
      <c r="A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</row>
    <row r="379" spans="1:17" x14ac:dyDescent="0.2">
      <c r="A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</row>
    <row r="380" spans="1:17" x14ac:dyDescent="0.2">
      <c r="A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</row>
    <row r="381" spans="1:17" x14ac:dyDescent="0.2">
      <c r="A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</row>
    <row r="382" spans="1:17" x14ac:dyDescent="0.2">
      <c r="A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</row>
    <row r="383" spans="1:17" x14ac:dyDescent="0.2">
      <c r="A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</row>
    <row r="384" spans="1:17" x14ac:dyDescent="0.2">
      <c r="A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</row>
    <row r="385" spans="1:17" x14ac:dyDescent="0.2">
      <c r="A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</row>
    <row r="386" spans="1:17" x14ac:dyDescent="0.2">
      <c r="A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</row>
    <row r="387" spans="1:17" x14ac:dyDescent="0.2">
      <c r="A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</row>
    <row r="388" spans="1:17" x14ac:dyDescent="0.2">
      <c r="A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</row>
    <row r="389" spans="1:17" x14ac:dyDescent="0.2">
      <c r="A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</row>
    <row r="390" spans="1:17" x14ac:dyDescent="0.2">
      <c r="A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</row>
    <row r="391" spans="1:17" x14ac:dyDescent="0.2">
      <c r="A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</row>
    <row r="392" spans="1:17" x14ac:dyDescent="0.2">
      <c r="A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</row>
    <row r="393" spans="1:17" x14ac:dyDescent="0.2">
      <c r="A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</row>
    <row r="394" spans="1:17" x14ac:dyDescent="0.2">
      <c r="A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</row>
    <row r="395" spans="1:17" x14ac:dyDescent="0.2">
      <c r="A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</row>
    <row r="396" spans="1:17" x14ac:dyDescent="0.2">
      <c r="A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</row>
    <row r="397" spans="1:17" x14ac:dyDescent="0.2">
      <c r="A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</row>
    <row r="398" spans="1:17" x14ac:dyDescent="0.2">
      <c r="A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</row>
    <row r="399" spans="1:17" x14ac:dyDescent="0.2">
      <c r="A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</row>
    <row r="400" spans="1:17" x14ac:dyDescent="0.2">
      <c r="A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</row>
    <row r="401" spans="1:17" x14ac:dyDescent="0.2">
      <c r="A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</row>
    <row r="402" spans="1:17" x14ac:dyDescent="0.2">
      <c r="A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</row>
    <row r="403" spans="1:17" x14ac:dyDescent="0.2">
      <c r="A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</row>
    <row r="404" spans="1:17" x14ac:dyDescent="0.2">
      <c r="A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</row>
    <row r="405" spans="1:17" x14ac:dyDescent="0.2">
      <c r="A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</row>
    <row r="406" spans="1:17" x14ac:dyDescent="0.2">
      <c r="A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</row>
    <row r="407" spans="1:17" x14ac:dyDescent="0.2">
      <c r="A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</row>
    <row r="408" spans="1:17" x14ac:dyDescent="0.2">
      <c r="A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</row>
    <row r="409" spans="1:17" x14ac:dyDescent="0.2">
      <c r="A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</row>
    <row r="410" spans="1:17" x14ac:dyDescent="0.2">
      <c r="A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</row>
    <row r="411" spans="1:17" x14ac:dyDescent="0.2">
      <c r="A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</row>
    <row r="412" spans="1:17" x14ac:dyDescent="0.2">
      <c r="A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</row>
    <row r="413" spans="1:17" x14ac:dyDescent="0.2">
      <c r="A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</row>
    <row r="414" spans="1:17" x14ac:dyDescent="0.2">
      <c r="A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</row>
    <row r="415" spans="1:17" x14ac:dyDescent="0.2">
      <c r="A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</row>
    <row r="416" spans="1:17" x14ac:dyDescent="0.2">
      <c r="A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</row>
    <row r="417" spans="1:17" x14ac:dyDescent="0.2">
      <c r="A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</row>
    <row r="418" spans="1:17" x14ac:dyDescent="0.2">
      <c r="A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</row>
    <row r="419" spans="1:17" x14ac:dyDescent="0.2">
      <c r="A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</row>
    <row r="420" spans="1:17" x14ac:dyDescent="0.2">
      <c r="A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</row>
    <row r="421" spans="1:17" x14ac:dyDescent="0.2">
      <c r="A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</row>
    <row r="422" spans="1:17" x14ac:dyDescent="0.2">
      <c r="A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</row>
    <row r="423" spans="1:17" x14ac:dyDescent="0.2">
      <c r="A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</row>
    <row r="424" spans="1:17" x14ac:dyDescent="0.2">
      <c r="A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</row>
    <row r="425" spans="1:17" x14ac:dyDescent="0.2">
      <c r="A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</row>
    <row r="426" spans="1:17" x14ac:dyDescent="0.2">
      <c r="A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</row>
    <row r="427" spans="1:17" x14ac:dyDescent="0.2">
      <c r="A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</row>
    <row r="428" spans="1:17" x14ac:dyDescent="0.2">
      <c r="A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</row>
    <row r="429" spans="1:17" x14ac:dyDescent="0.2">
      <c r="A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</row>
    <row r="430" spans="1:17" x14ac:dyDescent="0.2">
      <c r="A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</row>
    <row r="431" spans="1:17" x14ac:dyDescent="0.2">
      <c r="A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</row>
    <row r="432" spans="1:17" x14ac:dyDescent="0.2">
      <c r="A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</row>
    <row r="433" spans="1:17" x14ac:dyDescent="0.2">
      <c r="A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</row>
    <row r="434" spans="1:17" x14ac:dyDescent="0.2">
      <c r="A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</row>
    <row r="435" spans="1:17" x14ac:dyDescent="0.2">
      <c r="A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</row>
    <row r="436" spans="1:17" x14ac:dyDescent="0.2">
      <c r="A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</row>
    <row r="437" spans="1:17" x14ac:dyDescent="0.2">
      <c r="A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</row>
    <row r="438" spans="1:17" x14ac:dyDescent="0.2">
      <c r="A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</row>
    <row r="439" spans="1:17" x14ac:dyDescent="0.2">
      <c r="A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</row>
    <row r="440" spans="1:17" x14ac:dyDescent="0.2">
      <c r="A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</row>
    <row r="441" spans="1:17" x14ac:dyDescent="0.2">
      <c r="A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</row>
    <row r="442" spans="1:17" x14ac:dyDescent="0.2">
      <c r="A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</row>
    <row r="443" spans="1:17" x14ac:dyDescent="0.2">
      <c r="A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</row>
    <row r="444" spans="1:17" x14ac:dyDescent="0.2">
      <c r="A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</row>
    <row r="445" spans="1:17" x14ac:dyDescent="0.2">
      <c r="A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</row>
    <row r="446" spans="1:17" x14ac:dyDescent="0.2">
      <c r="A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</row>
    <row r="447" spans="1:17" x14ac:dyDescent="0.2">
      <c r="A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  <row r="448" spans="1:17" x14ac:dyDescent="0.2">
      <c r="A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</row>
    <row r="449" spans="1:17" x14ac:dyDescent="0.2">
      <c r="A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</row>
    <row r="450" spans="1:17" x14ac:dyDescent="0.2">
      <c r="A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</row>
    <row r="451" spans="1:17" x14ac:dyDescent="0.2">
      <c r="A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</row>
    <row r="452" spans="1:17" x14ac:dyDescent="0.2">
      <c r="A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</row>
    <row r="453" spans="1:17" x14ac:dyDescent="0.2">
      <c r="A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</row>
    <row r="454" spans="1:17" x14ac:dyDescent="0.2">
      <c r="A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</row>
    <row r="455" spans="1:17" x14ac:dyDescent="0.2">
      <c r="A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</row>
    <row r="456" spans="1:17" x14ac:dyDescent="0.2">
      <c r="A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</row>
    <row r="457" spans="1:17" x14ac:dyDescent="0.2">
      <c r="A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</row>
    <row r="458" spans="1:17" x14ac:dyDescent="0.2">
      <c r="A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</row>
    <row r="459" spans="1:17" x14ac:dyDescent="0.2">
      <c r="A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</row>
    <row r="460" spans="1:17" x14ac:dyDescent="0.2">
      <c r="A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</row>
    <row r="461" spans="1:17" x14ac:dyDescent="0.2">
      <c r="A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</row>
    <row r="462" spans="1:17" x14ac:dyDescent="0.2">
      <c r="A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</row>
    <row r="463" spans="1:17" x14ac:dyDescent="0.2">
      <c r="A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</row>
    <row r="464" spans="1:17" x14ac:dyDescent="0.2">
      <c r="A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</row>
    <row r="465" spans="1:17" x14ac:dyDescent="0.2">
      <c r="A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</row>
    <row r="466" spans="1:17" x14ac:dyDescent="0.2">
      <c r="A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</row>
    <row r="467" spans="1:17" x14ac:dyDescent="0.2">
      <c r="A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</row>
    <row r="468" spans="1:17" x14ac:dyDescent="0.2">
      <c r="A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</row>
    <row r="469" spans="1:17" x14ac:dyDescent="0.2">
      <c r="A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</row>
    <row r="470" spans="1:17" x14ac:dyDescent="0.2">
      <c r="A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</row>
    <row r="471" spans="1:17" x14ac:dyDescent="0.2">
      <c r="A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</row>
    <row r="472" spans="1:17" x14ac:dyDescent="0.2">
      <c r="A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</row>
    <row r="473" spans="1:17" x14ac:dyDescent="0.2">
      <c r="A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</row>
    <row r="474" spans="1:17" x14ac:dyDescent="0.2">
      <c r="A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</row>
    <row r="475" spans="1:17" x14ac:dyDescent="0.2">
      <c r="A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</row>
    <row r="476" spans="1:17" x14ac:dyDescent="0.2">
      <c r="A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</row>
    <row r="477" spans="1:17" x14ac:dyDescent="0.2">
      <c r="A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</row>
    <row r="478" spans="1:17" x14ac:dyDescent="0.2">
      <c r="A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</row>
    <row r="479" spans="1:17" x14ac:dyDescent="0.2">
      <c r="A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</row>
    <row r="480" spans="1:17" x14ac:dyDescent="0.2">
      <c r="A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</row>
    <row r="481" spans="1:17" x14ac:dyDescent="0.2">
      <c r="A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</row>
    <row r="482" spans="1:17" x14ac:dyDescent="0.2">
      <c r="A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</row>
    <row r="483" spans="1:17" x14ac:dyDescent="0.2">
      <c r="A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</row>
    <row r="484" spans="1:17" x14ac:dyDescent="0.2">
      <c r="A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</row>
    <row r="485" spans="1:17" x14ac:dyDescent="0.2">
      <c r="A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</row>
    <row r="486" spans="1:17" x14ac:dyDescent="0.2">
      <c r="A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</row>
    <row r="487" spans="1:17" x14ac:dyDescent="0.2">
      <c r="A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</row>
    <row r="488" spans="1:17" x14ac:dyDescent="0.2">
      <c r="A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</row>
    <row r="489" spans="1:17" x14ac:dyDescent="0.2">
      <c r="A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</row>
    <row r="490" spans="1:17" x14ac:dyDescent="0.2">
      <c r="A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</row>
    <row r="491" spans="1:17" x14ac:dyDescent="0.2">
      <c r="A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</row>
    <row r="492" spans="1:17" x14ac:dyDescent="0.2">
      <c r="A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</row>
    <row r="493" spans="1:17" x14ac:dyDescent="0.2">
      <c r="A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</row>
    <row r="494" spans="1:17" x14ac:dyDescent="0.2">
      <c r="A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</row>
    <row r="495" spans="1:17" x14ac:dyDescent="0.2">
      <c r="A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</row>
    <row r="496" spans="1:17" x14ac:dyDescent="0.2">
      <c r="A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</row>
    <row r="497" spans="1:17" x14ac:dyDescent="0.2">
      <c r="A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</row>
    <row r="498" spans="1:17" x14ac:dyDescent="0.2">
      <c r="A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</row>
    <row r="499" spans="1:17" x14ac:dyDescent="0.2">
      <c r="A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</row>
    <row r="500" spans="1:17" x14ac:dyDescent="0.2">
      <c r="A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</row>
    <row r="501" spans="1:17" x14ac:dyDescent="0.2">
      <c r="A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</row>
    <row r="502" spans="1:17" x14ac:dyDescent="0.2">
      <c r="A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</row>
    <row r="503" spans="1:17" x14ac:dyDescent="0.2">
      <c r="A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</row>
    <row r="504" spans="1:17" x14ac:dyDescent="0.2">
      <c r="A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</row>
    <row r="505" spans="1:17" x14ac:dyDescent="0.2">
      <c r="A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</row>
    <row r="506" spans="1:17" x14ac:dyDescent="0.2">
      <c r="A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</row>
    <row r="507" spans="1:17" x14ac:dyDescent="0.2">
      <c r="A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</row>
    <row r="508" spans="1:17" x14ac:dyDescent="0.2">
      <c r="A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</row>
    <row r="509" spans="1:17" x14ac:dyDescent="0.2">
      <c r="A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</row>
    <row r="510" spans="1:17" x14ac:dyDescent="0.2">
      <c r="A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</row>
    <row r="511" spans="1:17" x14ac:dyDescent="0.2">
      <c r="A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</row>
    <row r="512" spans="1:17" x14ac:dyDescent="0.2">
      <c r="A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</row>
    <row r="513" spans="1:17" x14ac:dyDescent="0.2">
      <c r="A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</row>
    <row r="514" spans="1:17" x14ac:dyDescent="0.2">
      <c r="A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</row>
    <row r="515" spans="1:17" x14ac:dyDescent="0.2">
      <c r="A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</row>
    <row r="516" spans="1:17" x14ac:dyDescent="0.2">
      <c r="A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</row>
    <row r="517" spans="1:17" x14ac:dyDescent="0.2">
      <c r="A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</row>
    <row r="518" spans="1:17" x14ac:dyDescent="0.2">
      <c r="A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</row>
    <row r="519" spans="1:17" x14ac:dyDescent="0.2">
      <c r="A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</row>
    <row r="520" spans="1:17" x14ac:dyDescent="0.2">
      <c r="A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</row>
    <row r="521" spans="1:17" x14ac:dyDescent="0.2">
      <c r="A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</row>
    <row r="522" spans="1:17" x14ac:dyDescent="0.2">
      <c r="A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</row>
    <row r="523" spans="1:17" x14ac:dyDescent="0.2">
      <c r="A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</row>
    <row r="524" spans="1:17" x14ac:dyDescent="0.2">
      <c r="A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</row>
    <row r="525" spans="1:17" x14ac:dyDescent="0.2">
      <c r="A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</row>
    <row r="526" spans="1:17" x14ac:dyDescent="0.2">
      <c r="A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</row>
    <row r="527" spans="1:17" x14ac:dyDescent="0.2">
      <c r="A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</row>
    <row r="528" spans="1:17" x14ac:dyDescent="0.2">
      <c r="A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</row>
    <row r="529" spans="1:17" x14ac:dyDescent="0.2">
      <c r="A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</row>
    <row r="530" spans="1:17" x14ac:dyDescent="0.2">
      <c r="A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</row>
    <row r="531" spans="1:17" x14ac:dyDescent="0.2">
      <c r="A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</row>
    <row r="532" spans="1:17" x14ac:dyDescent="0.2">
      <c r="A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</row>
    <row r="533" spans="1:17" x14ac:dyDescent="0.2">
      <c r="A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</row>
    <row r="534" spans="1:17" x14ac:dyDescent="0.2">
      <c r="A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</row>
    <row r="535" spans="1:17" x14ac:dyDescent="0.2">
      <c r="A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</row>
    <row r="536" spans="1:17" x14ac:dyDescent="0.2">
      <c r="A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</row>
    <row r="537" spans="1:17" x14ac:dyDescent="0.2">
      <c r="A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</row>
    <row r="538" spans="1:17" x14ac:dyDescent="0.2">
      <c r="A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</row>
    <row r="539" spans="1:17" x14ac:dyDescent="0.2">
      <c r="A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</row>
    <row r="540" spans="1:17" x14ac:dyDescent="0.2">
      <c r="A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</row>
    <row r="541" spans="1:17" x14ac:dyDescent="0.2">
      <c r="A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</row>
    <row r="542" spans="1:17" x14ac:dyDescent="0.2">
      <c r="A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</row>
    <row r="543" spans="1:17" x14ac:dyDescent="0.2">
      <c r="A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</row>
    <row r="544" spans="1:17" x14ac:dyDescent="0.2">
      <c r="A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</row>
    <row r="545" spans="1:17" x14ac:dyDescent="0.2">
      <c r="A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</row>
    <row r="546" spans="1:17" x14ac:dyDescent="0.2">
      <c r="A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</row>
    <row r="547" spans="1:17" x14ac:dyDescent="0.2">
      <c r="A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</row>
    <row r="548" spans="1:17" x14ac:dyDescent="0.2">
      <c r="A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</row>
    <row r="549" spans="1:17" x14ac:dyDescent="0.2">
      <c r="A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</row>
    <row r="550" spans="1:17" x14ac:dyDescent="0.2">
      <c r="A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</row>
    <row r="551" spans="1:17" x14ac:dyDescent="0.2">
      <c r="A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</row>
    <row r="552" spans="1:17" x14ac:dyDescent="0.2">
      <c r="A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</row>
    <row r="553" spans="1:17" x14ac:dyDescent="0.2">
      <c r="A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</row>
    <row r="554" spans="1:17" x14ac:dyDescent="0.2">
      <c r="A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</row>
    <row r="555" spans="1:17" x14ac:dyDescent="0.2">
      <c r="A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</row>
    <row r="556" spans="1:17" x14ac:dyDescent="0.2">
      <c r="A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</row>
    <row r="557" spans="1:17" x14ac:dyDescent="0.2">
      <c r="A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</row>
    <row r="558" spans="1:17" x14ac:dyDescent="0.2">
      <c r="A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</row>
    <row r="559" spans="1:17" x14ac:dyDescent="0.2">
      <c r="A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</row>
    <row r="560" spans="1:17" x14ac:dyDescent="0.2">
      <c r="A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</row>
    <row r="561" spans="1:17" x14ac:dyDescent="0.2">
      <c r="A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</row>
    <row r="562" spans="1:17" x14ac:dyDescent="0.2">
      <c r="A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</row>
    <row r="563" spans="1:17" x14ac:dyDescent="0.2">
      <c r="A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</row>
    <row r="564" spans="1:17" x14ac:dyDescent="0.2">
      <c r="A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</row>
    <row r="565" spans="1:17" x14ac:dyDescent="0.2">
      <c r="A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</row>
    <row r="566" spans="1:17" x14ac:dyDescent="0.2">
      <c r="A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</row>
    <row r="567" spans="1:17" x14ac:dyDescent="0.2">
      <c r="A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</row>
    <row r="568" spans="1:17" x14ac:dyDescent="0.2">
      <c r="A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</row>
    <row r="569" spans="1:17" x14ac:dyDescent="0.2">
      <c r="A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</row>
    <row r="570" spans="1:17" x14ac:dyDescent="0.2">
      <c r="A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</row>
    <row r="571" spans="1:17" x14ac:dyDescent="0.2">
      <c r="A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</row>
    <row r="572" spans="1:17" x14ac:dyDescent="0.2">
      <c r="A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</row>
    <row r="573" spans="1:17" x14ac:dyDescent="0.2">
      <c r="A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</row>
    <row r="574" spans="1:17" x14ac:dyDescent="0.2">
      <c r="A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</row>
    <row r="575" spans="1:17" x14ac:dyDescent="0.2">
      <c r="A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</row>
    <row r="576" spans="1:17" x14ac:dyDescent="0.2">
      <c r="A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</row>
    <row r="577" spans="1:17" x14ac:dyDescent="0.2">
      <c r="A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</row>
    <row r="578" spans="1:17" x14ac:dyDescent="0.2">
      <c r="A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</row>
    <row r="579" spans="1:17" x14ac:dyDescent="0.2">
      <c r="A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</row>
    <row r="580" spans="1:17" x14ac:dyDescent="0.2">
      <c r="A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</row>
    <row r="581" spans="1:17" x14ac:dyDescent="0.2">
      <c r="A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</row>
    <row r="582" spans="1:17" x14ac:dyDescent="0.2">
      <c r="A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</row>
    <row r="583" spans="1:17" x14ac:dyDescent="0.2">
      <c r="A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</row>
    <row r="584" spans="1:17" x14ac:dyDescent="0.2">
      <c r="A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</row>
    <row r="585" spans="1:17" x14ac:dyDescent="0.2">
      <c r="A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</row>
    <row r="586" spans="1:17" x14ac:dyDescent="0.2">
      <c r="A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</row>
    <row r="587" spans="1:17" x14ac:dyDescent="0.2">
      <c r="A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</row>
    <row r="588" spans="1:17" x14ac:dyDescent="0.2">
      <c r="A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</row>
    <row r="589" spans="1:17" x14ac:dyDescent="0.2">
      <c r="A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</row>
    <row r="590" spans="1:17" x14ac:dyDescent="0.2">
      <c r="A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</row>
    <row r="591" spans="1:17" x14ac:dyDescent="0.2">
      <c r="A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</row>
    <row r="592" spans="1:17" x14ac:dyDescent="0.2">
      <c r="A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</row>
    <row r="593" spans="1:17" x14ac:dyDescent="0.2">
      <c r="A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</row>
    <row r="594" spans="1:17" x14ac:dyDescent="0.2">
      <c r="A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</row>
    <row r="595" spans="1:17" x14ac:dyDescent="0.2">
      <c r="A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</row>
    <row r="596" spans="1:17" x14ac:dyDescent="0.2">
      <c r="A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</row>
    <row r="597" spans="1:17" x14ac:dyDescent="0.2">
      <c r="A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</row>
    <row r="598" spans="1:17" x14ac:dyDescent="0.2">
      <c r="A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</row>
    <row r="599" spans="1:17" x14ac:dyDescent="0.2">
      <c r="A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</row>
    <row r="600" spans="1:17" x14ac:dyDescent="0.2">
      <c r="A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</row>
    <row r="601" spans="1:17" x14ac:dyDescent="0.2">
      <c r="A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</row>
    <row r="602" spans="1:17" x14ac:dyDescent="0.2">
      <c r="A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</row>
    <row r="603" spans="1:17" x14ac:dyDescent="0.2">
      <c r="A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</row>
    <row r="604" spans="1:17" x14ac:dyDescent="0.2">
      <c r="A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</row>
    <row r="605" spans="1:17" x14ac:dyDescent="0.2">
      <c r="A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</row>
    <row r="606" spans="1:17" x14ac:dyDescent="0.2">
      <c r="A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</row>
    <row r="607" spans="1:17" x14ac:dyDescent="0.2">
      <c r="A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</row>
    <row r="608" spans="1:17" x14ac:dyDescent="0.2">
      <c r="A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</row>
    <row r="609" spans="1:17" x14ac:dyDescent="0.2">
      <c r="A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</row>
    <row r="610" spans="1:17" x14ac:dyDescent="0.2">
      <c r="A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</row>
    <row r="611" spans="1:17" x14ac:dyDescent="0.2">
      <c r="A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</row>
    <row r="612" spans="1:17" x14ac:dyDescent="0.2">
      <c r="A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</row>
    <row r="613" spans="1:17" x14ac:dyDescent="0.2">
      <c r="A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</row>
    <row r="614" spans="1:17" x14ac:dyDescent="0.2">
      <c r="A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</row>
    <row r="615" spans="1:17" x14ac:dyDescent="0.2">
      <c r="A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</row>
    <row r="616" spans="1:17" x14ac:dyDescent="0.2">
      <c r="A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</row>
    <row r="617" spans="1:17" x14ac:dyDescent="0.2">
      <c r="A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</row>
    <row r="618" spans="1:17" x14ac:dyDescent="0.2">
      <c r="A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</row>
    <row r="619" spans="1:17" x14ac:dyDescent="0.2">
      <c r="A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</row>
    <row r="620" spans="1:17" x14ac:dyDescent="0.2">
      <c r="A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</row>
    <row r="621" spans="1:17" x14ac:dyDescent="0.2">
      <c r="A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</row>
    <row r="622" spans="1:17" x14ac:dyDescent="0.2">
      <c r="A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</row>
    <row r="623" spans="1:17" x14ac:dyDescent="0.2">
      <c r="A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</row>
    <row r="624" spans="1:17" x14ac:dyDescent="0.2">
      <c r="A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</row>
    <row r="625" spans="1:17" x14ac:dyDescent="0.2">
      <c r="A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</row>
    <row r="626" spans="1:17" x14ac:dyDescent="0.2">
      <c r="A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</row>
    <row r="627" spans="1:17" x14ac:dyDescent="0.2">
      <c r="A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</row>
    <row r="628" spans="1:17" x14ac:dyDescent="0.2">
      <c r="A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</row>
    <row r="629" spans="1:17" x14ac:dyDescent="0.2">
      <c r="A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</row>
    <row r="630" spans="1:17" x14ac:dyDescent="0.2">
      <c r="A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</row>
    <row r="631" spans="1:17" x14ac:dyDescent="0.2">
      <c r="A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</row>
    <row r="632" spans="1:17" x14ac:dyDescent="0.2">
      <c r="A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</row>
    <row r="633" spans="1:17" x14ac:dyDescent="0.2">
      <c r="A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</row>
    <row r="634" spans="1:17" x14ac:dyDescent="0.2">
      <c r="A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</row>
    <row r="635" spans="1:17" x14ac:dyDescent="0.2">
      <c r="A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</row>
    <row r="636" spans="1:17" x14ac:dyDescent="0.2">
      <c r="A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</row>
    <row r="637" spans="1:17" x14ac:dyDescent="0.2">
      <c r="A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</row>
    <row r="638" spans="1:17" x14ac:dyDescent="0.2">
      <c r="A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</row>
    <row r="639" spans="1:17" x14ac:dyDescent="0.2">
      <c r="A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</row>
    <row r="640" spans="1:17" x14ac:dyDescent="0.2">
      <c r="A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</row>
    <row r="641" spans="1:17" x14ac:dyDescent="0.2">
      <c r="A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</row>
    <row r="642" spans="1:17" x14ac:dyDescent="0.2">
      <c r="A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</row>
    <row r="643" spans="1:17" x14ac:dyDescent="0.2">
      <c r="A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</row>
    <row r="644" spans="1:17" x14ac:dyDescent="0.2">
      <c r="A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</row>
    <row r="645" spans="1:17" x14ac:dyDescent="0.2">
      <c r="A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</row>
    <row r="646" spans="1:17" x14ac:dyDescent="0.2">
      <c r="A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</row>
    <row r="647" spans="1:17" x14ac:dyDescent="0.2">
      <c r="A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</row>
    <row r="648" spans="1:17" x14ac:dyDescent="0.2">
      <c r="A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</row>
    <row r="649" spans="1:17" x14ac:dyDescent="0.2">
      <c r="A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</row>
    <row r="650" spans="1:17" x14ac:dyDescent="0.2">
      <c r="A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</row>
    <row r="651" spans="1:17" x14ac:dyDescent="0.2">
      <c r="A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</row>
    <row r="652" spans="1:17" x14ac:dyDescent="0.2">
      <c r="A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</row>
    <row r="653" spans="1:17" x14ac:dyDescent="0.2">
      <c r="A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</row>
    <row r="654" spans="1:17" x14ac:dyDescent="0.2">
      <c r="A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</row>
    <row r="655" spans="1:17" x14ac:dyDescent="0.2">
      <c r="A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</row>
    <row r="656" spans="1:17" x14ac:dyDescent="0.2">
      <c r="A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</row>
    <row r="657" spans="1:17" x14ac:dyDescent="0.2">
      <c r="A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</row>
    <row r="658" spans="1:17" x14ac:dyDescent="0.2">
      <c r="A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</row>
    <row r="659" spans="1:17" x14ac:dyDescent="0.2">
      <c r="A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</row>
    <row r="660" spans="1:17" x14ac:dyDescent="0.2">
      <c r="A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</row>
    <row r="661" spans="1:17" x14ac:dyDescent="0.2">
      <c r="A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</row>
    <row r="662" spans="1:17" x14ac:dyDescent="0.2">
      <c r="A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</row>
    <row r="663" spans="1:17" x14ac:dyDescent="0.2">
      <c r="A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</row>
    <row r="664" spans="1:17" x14ac:dyDescent="0.2">
      <c r="A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</row>
    <row r="665" spans="1:17" x14ac:dyDescent="0.2">
      <c r="A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</row>
    <row r="666" spans="1:17" x14ac:dyDescent="0.2">
      <c r="A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</row>
    <row r="667" spans="1:17" x14ac:dyDescent="0.2">
      <c r="A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</row>
    <row r="668" spans="1:17" x14ac:dyDescent="0.2">
      <c r="A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</row>
    <row r="669" spans="1:17" x14ac:dyDescent="0.2">
      <c r="A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</row>
    <row r="670" spans="1:17" x14ac:dyDescent="0.2">
      <c r="A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</row>
    <row r="671" spans="1:17" x14ac:dyDescent="0.2">
      <c r="A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</row>
    <row r="672" spans="1:17" x14ac:dyDescent="0.2">
      <c r="A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</row>
    <row r="673" spans="1:17" x14ac:dyDescent="0.2">
      <c r="A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</row>
    <row r="674" spans="1:17" x14ac:dyDescent="0.2">
      <c r="A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</row>
    <row r="675" spans="1:17" x14ac:dyDescent="0.2">
      <c r="A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</row>
    <row r="676" spans="1:17" x14ac:dyDescent="0.2">
      <c r="A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</row>
    <row r="677" spans="1:17" x14ac:dyDescent="0.2">
      <c r="A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</row>
    <row r="678" spans="1:17" x14ac:dyDescent="0.2">
      <c r="A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</row>
    <row r="679" spans="1:17" x14ac:dyDescent="0.2">
      <c r="A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</row>
    <row r="680" spans="1:17" x14ac:dyDescent="0.2">
      <c r="A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</row>
    <row r="681" spans="1:17" x14ac:dyDescent="0.2">
      <c r="A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</row>
    <row r="682" spans="1:17" x14ac:dyDescent="0.2">
      <c r="A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</row>
    <row r="683" spans="1:17" x14ac:dyDescent="0.2">
      <c r="A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</row>
    <row r="684" spans="1:17" x14ac:dyDescent="0.2">
      <c r="A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</row>
    <row r="685" spans="1:17" x14ac:dyDescent="0.2">
      <c r="A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</row>
    <row r="686" spans="1:17" x14ac:dyDescent="0.2">
      <c r="A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</row>
    <row r="687" spans="1:17" x14ac:dyDescent="0.2">
      <c r="A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</row>
    <row r="688" spans="1:17" x14ac:dyDescent="0.2">
      <c r="A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</row>
    <row r="689" spans="1:17" x14ac:dyDescent="0.2">
      <c r="A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</row>
    <row r="690" spans="1:17" x14ac:dyDescent="0.2">
      <c r="A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</row>
    <row r="691" spans="1:17" x14ac:dyDescent="0.2">
      <c r="A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</row>
    <row r="692" spans="1:17" x14ac:dyDescent="0.2">
      <c r="A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</row>
    <row r="693" spans="1:17" x14ac:dyDescent="0.2">
      <c r="A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</row>
    <row r="694" spans="1:17" x14ac:dyDescent="0.2">
      <c r="A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</row>
    <row r="695" spans="1:17" x14ac:dyDescent="0.2">
      <c r="A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</row>
    <row r="696" spans="1:17" x14ac:dyDescent="0.2">
      <c r="A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</row>
    <row r="697" spans="1:17" x14ac:dyDescent="0.2">
      <c r="A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</row>
    <row r="698" spans="1:17" x14ac:dyDescent="0.2">
      <c r="A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</row>
    <row r="699" spans="1:17" x14ac:dyDescent="0.2">
      <c r="A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</row>
    <row r="700" spans="1:17" x14ac:dyDescent="0.2">
      <c r="A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</row>
    <row r="701" spans="1:17" x14ac:dyDescent="0.2">
      <c r="A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</row>
    <row r="702" spans="1:17" x14ac:dyDescent="0.2">
      <c r="A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</row>
    <row r="703" spans="1:17" x14ac:dyDescent="0.2">
      <c r="A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</row>
    <row r="704" spans="1:17" x14ac:dyDescent="0.2">
      <c r="A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</row>
    <row r="705" spans="1:17" x14ac:dyDescent="0.2">
      <c r="A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</row>
    <row r="706" spans="1:17" x14ac:dyDescent="0.2">
      <c r="A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</row>
    <row r="707" spans="1:17" x14ac:dyDescent="0.2">
      <c r="A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</row>
    <row r="708" spans="1:17" x14ac:dyDescent="0.2">
      <c r="A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</row>
    <row r="709" spans="1:17" x14ac:dyDescent="0.2">
      <c r="A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</row>
    <row r="710" spans="1:17" x14ac:dyDescent="0.2">
      <c r="A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</row>
    <row r="711" spans="1:17" x14ac:dyDescent="0.2">
      <c r="A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</row>
    <row r="712" spans="1:17" x14ac:dyDescent="0.2">
      <c r="A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</row>
    <row r="713" spans="1:17" x14ac:dyDescent="0.2">
      <c r="A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</row>
    <row r="714" spans="1:17" x14ac:dyDescent="0.2">
      <c r="A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</row>
    <row r="715" spans="1:17" x14ac:dyDescent="0.2">
      <c r="A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</row>
    <row r="716" spans="1:17" x14ac:dyDescent="0.2">
      <c r="A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</row>
    <row r="717" spans="1:17" x14ac:dyDescent="0.2">
      <c r="A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</row>
    <row r="718" spans="1:17" x14ac:dyDescent="0.2">
      <c r="A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</row>
    <row r="719" spans="1:17" x14ac:dyDescent="0.2">
      <c r="A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</row>
    <row r="720" spans="1:17" x14ac:dyDescent="0.2">
      <c r="A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</row>
    <row r="721" spans="1:17" x14ac:dyDescent="0.2">
      <c r="A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</row>
    <row r="722" spans="1:17" x14ac:dyDescent="0.2">
      <c r="A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</row>
    <row r="723" spans="1:17" x14ac:dyDescent="0.2">
      <c r="A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</row>
    <row r="724" spans="1:17" x14ac:dyDescent="0.2">
      <c r="A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</row>
    <row r="725" spans="1:17" x14ac:dyDescent="0.2">
      <c r="A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</row>
    <row r="726" spans="1:17" x14ac:dyDescent="0.2">
      <c r="A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</row>
    <row r="727" spans="1:17" x14ac:dyDescent="0.2">
      <c r="A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</row>
    <row r="728" spans="1:17" x14ac:dyDescent="0.2">
      <c r="A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</row>
    <row r="729" spans="1:17" x14ac:dyDescent="0.2">
      <c r="A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</row>
    <row r="730" spans="1:17" x14ac:dyDescent="0.2">
      <c r="A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</row>
    <row r="731" spans="1:17" x14ac:dyDescent="0.2">
      <c r="A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</row>
    <row r="732" spans="1:17" x14ac:dyDescent="0.2">
      <c r="A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</row>
    <row r="733" spans="1:17" x14ac:dyDescent="0.2">
      <c r="A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</row>
    <row r="734" spans="1:17" x14ac:dyDescent="0.2">
      <c r="A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</row>
    <row r="735" spans="1:17" x14ac:dyDescent="0.2">
      <c r="A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</row>
    <row r="736" spans="1:17" x14ac:dyDescent="0.2">
      <c r="A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</row>
    <row r="737" spans="1:17" x14ac:dyDescent="0.2">
      <c r="A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</row>
    <row r="738" spans="1:17" x14ac:dyDescent="0.2">
      <c r="A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</row>
    <row r="739" spans="1:17" x14ac:dyDescent="0.2">
      <c r="A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</row>
    <row r="740" spans="1:17" x14ac:dyDescent="0.2">
      <c r="A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</row>
    <row r="741" spans="1:17" x14ac:dyDescent="0.2">
      <c r="A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</row>
    <row r="742" spans="1:17" x14ac:dyDescent="0.2">
      <c r="A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</row>
    <row r="743" spans="1:17" x14ac:dyDescent="0.2">
      <c r="A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</row>
    <row r="744" spans="1:17" x14ac:dyDescent="0.2">
      <c r="A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</row>
    <row r="745" spans="1:17" x14ac:dyDescent="0.2">
      <c r="A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</row>
    <row r="746" spans="1:17" x14ac:dyDescent="0.2">
      <c r="A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</row>
    <row r="747" spans="1:17" x14ac:dyDescent="0.2">
      <c r="A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</row>
    <row r="748" spans="1:17" x14ac:dyDescent="0.2">
      <c r="A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</row>
    <row r="749" spans="1:17" x14ac:dyDescent="0.2">
      <c r="A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</row>
    <row r="750" spans="1:17" x14ac:dyDescent="0.2">
      <c r="A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</row>
    <row r="751" spans="1:17" x14ac:dyDescent="0.2">
      <c r="A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</row>
    <row r="752" spans="1:17" x14ac:dyDescent="0.2">
      <c r="A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</row>
    <row r="753" spans="1:17" x14ac:dyDescent="0.2">
      <c r="A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</row>
    <row r="754" spans="1:17" x14ac:dyDescent="0.2">
      <c r="A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</row>
    <row r="755" spans="1:17" x14ac:dyDescent="0.2">
      <c r="A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</row>
    <row r="756" spans="1:17" x14ac:dyDescent="0.2">
      <c r="A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</row>
    <row r="757" spans="1:17" x14ac:dyDescent="0.2">
      <c r="A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</row>
    <row r="758" spans="1:17" x14ac:dyDescent="0.2">
      <c r="A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</row>
    <row r="759" spans="1:17" x14ac:dyDescent="0.2">
      <c r="A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</row>
    <row r="760" spans="1:17" x14ac:dyDescent="0.2">
      <c r="A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</row>
    <row r="761" spans="1:17" x14ac:dyDescent="0.2">
      <c r="A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</row>
    <row r="762" spans="1:17" x14ac:dyDescent="0.2">
      <c r="A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</row>
    <row r="763" spans="1:17" x14ac:dyDescent="0.2">
      <c r="A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</row>
    <row r="764" spans="1:17" x14ac:dyDescent="0.2">
      <c r="A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</row>
    <row r="765" spans="1:17" x14ac:dyDescent="0.2">
      <c r="A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</row>
    <row r="766" spans="1:17" x14ac:dyDescent="0.2">
      <c r="A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</row>
    <row r="767" spans="1:17" x14ac:dyDescent="0.2">
      <c r="A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</row>
    <row r="768" spans="1:17" x14ac:dyDescent="0.2">
      <c r="A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</row>
    <row r="769" spans="1:17" x14ac:dyDescent="0.2">
      <c r="A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</row>
    <row r="770" spans="1:17" x14ac:dyDescent="0.2">
      <c r="A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</row>
    <row r="771" spans="1:17" x14ac:dyDescent="0.2">
      <c r="A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</row>
    <row r="772" spans="1:17" x14ac:dyDescent="0.2">
      <c r="A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</row>
    <row r="773" spans="1:17" x14ac:dyDescent="0.2">
      <c r="A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</row>
    <row r="774" spans="1:17" x14ac:dyDescent="0.2">
      <c r="A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</row>
    <row r="775" spans="1:17" x14ac:dyDescent="0.2">
      <c r="A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</row>
    <row r="776" spans="1:17" x14ac:dyDescent="0.2">
      <c r="A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</row>
    <row r="777" spans="1:17" x14ac:dyDescent="0.2">
      <c r="A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</row>
    <row r="778" spans="1:17" x14ac:dyDescent="0.2">
      <c r="A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</row>
    <row r="779" spans="1:17" x14ac:dyDescent="0.2">
      <c r="A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</row>
    <row r="780" spans="1:17" x14ac:dyDescent="0.2">
      <c r="A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</row>
    <row r="781" spans="1:17" x14ac:dyDescent="0.2">
      <c r="A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</row>
    <row r="782" spans="1:17" x14ac:dyDescent="0.2">
      <c r="A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</row>
    <row r="783" spans="1:17" x14ac:dyDescent="0.2">
      <c r="A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</row>
    <row r="784" spans="1:17" x14ac:dyDescent="0.2">
      <c r="A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</row>
    <row r="785" spans="1:17" x14ac:dyDescent="0.2">
      <c r="A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</row>
    <row r="786" spans="1:17" x14ac:dyDescent="0.2">
      <c r="A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</row>
    <row r="787" spans="1:17" x14ac:dyDescent="0.2">
      <c r="A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</row>
    <row r="788" spans="1:17" x14ac:dyDescent="0.2">
      <c r="A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</row>
    <row r="789" spans="1:17" x14ac:dyDescent="0.2">
      <c r="A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</row>
    <row r="790" spans="1:17" x14ac:dyDescent="0.2">
      <c r="A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</row>
    <row r="791" spans="1:17" x14ac:dyDescent="0.2">
      <c r="A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</row>
    <row r="792" spans="1:17" x14ac:dyDescent="0.2">
      <c r="A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</row>
    <row r="793" spans="1:17" x14ac:dyDescent="0.2">
      <c r="A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</row>
    <row r="794" spans="1:17" x14ac:dyDescent="0.2">
      <c r="A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</row>
    <row r="795" spans="1:17" x14ac:dyDescent="0.2">
      <c r="A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</row>
    <row r="796" spans="1:17" x14ac:dyDescent="0.2">
      <c r="A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</row>
    <row r="797" spans="1:17" x14ac:dyDescent="0.2">
      <c r="A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</row>
    <row r="798" spans="1:17" x14ac:dyDescent="0.2">
      <c r="A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</row>
    <row r="799" spans="1:17" x14ac:dyDescent="0.2">
      <c r="A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</row>
    <row r="800" spans="1:17" x14ac:dyDescent="0.2">
      <c r="A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</row>
    <row r="801" spans="1:17" x14ac:dyDescent="0.2">
      <c r="A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</row>
    <row r="802" spans="1:17" x14ac:dyDescent="0.2">
      <c r="A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</row>
    <row r="803" spans="1:17" x14ac:dyDescent="0.2">
      <c r="A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</row>
    <row r="804" spans="1:17" x14ac:dyDescent="0.2">
      <c r="A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</row>
    <row r="805" spans="1:17" x14ac:dyDescent="0.2">
      <c r="A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</row>
    <row r="806" spans="1:17" x14ac:dyDescent="0.2">
      <c r="A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</row>
    <row r="807" spans="1:17" x14ac:dyDescent="0.2">
      <c r="A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</row>
    <row r="808" spans="1:17" x14ac:dyDescent="0.2">
      <c r="A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</row>
    <row r="809" spans="1:17" x14ac:dyDescent="0.2">
      <c r="A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</row>
    <row r="810" spans="1:17" x14ac:dyDescent="0.2">
      <c r="A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</row>
    <row r="811" spans="1:17" x14ac:dyDescent="0.2">
      <c r="A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</row>
    <row r="812" spans="1:17" x14ac:dyDescent="0.2">
      <c r="A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</row>
    <row r="813" spans="1:17" x14ac:dyDescent="0.2">
      <c r="A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</row>
    <row r="814" spans="1:17" x14ac:dyDescent="0.2">
      <c r="A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</row>
    <row r="815" spans="1:17" x14ac:dyDescent="0.2">
      <c r="A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</row>
    <row r="816" spans="1:17" x14ac:dyDescent="0.2">
      <c r="A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</row>
    <row r="817" spans="1:17" x14ac:dyDescent="0.2">
      <c r="A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</row>
    <row r="818" spans="1:17" x14ac:dyDescent="0.2">
      <c r="A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</row>
    <row r="819" spans="1:17" x14ac:dyDescent="0.2">
      <c r="A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</row>
    <row r="820" spans="1:17" x14ac:dyDescent="0.2">
      <c r="A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</row>
    <row r="821" spans="1:17" x14ac:dyDescent="0.2">
      <c r="A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</row>
    <row r="822" spans="1:17" x14ac:dyDescent="0.2">
      <c r="A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</row>
    <row r="823" spans="1:17" x14ac:dyDescent="0.2">
      <c r="A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</row>
    <row r="824" spans="1:17" x14ac:dyDescent="0.2">
      <c r="A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</row>
    <row r="825" spans="1:17" x14ac:dyDescent="0.2">
      <c r="A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</row>
    <row r="826" spans="1:17" x14ac:dyDescent="0.2">
      <c r="A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</row>
    <row r="827" spans="1:17" x14ac:dyDescent="0.2">
      <c r="A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</row>
    <row r="828" spans="1:17" x14ac:dyDescent="0.2">
      <c r="A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</row>
    <row r="829" spans="1:17" x14ac:dyDescent="0.2">
      <c r="A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</row>
    <row r="830" spans="1:17" x14ac:dyDescent="0.2">
      <c r="A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</row>
    <row r="831" spans="1:17" x14ac:dyDescent="0.2">
      <c r="A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</row>
    <row r="832" spans="1:17" x14ac:dyDescent="0.2">
      <c r="A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</row>
    <row r="833" spans="1:17" x14ac:dyDescent="0.2">
      <c r="A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</row>
    <row r="834" spans="1:17" x14ac:dyDescent="0.2">
      <c r="A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</row>
    <row r="835" spans="1:17" x14ac:dyDescent="0.2">
      <c r="A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</row>
    <row r="836" spans="1:17" x14ac:dyDescent="0.2">
      <c r="A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</row>
    <row r="837" spans="1:17" x14ac:dyDescent="0.2">
      <c r="A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</row>
    <row r="838" spans="1:17" x14ac:dyDescent="0.2">
      <c r="A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</row>
    <row r="839" spans="1:17" x14ac:dyDescent="0.2">
      <c r="A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</row>
    <row r="840" spans="1:17" x14ac:dyDescent="0.2">
      <c r="A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</row>
    <row r="841" spans="1:17" x14ac:dyDescent="0.2">
      <c r="A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</row>
    <row r="842" spans="1:17" x14ac:dyDescent="0.2">
      <c r="A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</row>
    <row r="843" spans="1:17" x14ac:dyDescent="0.2">
      <c r="A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</row>
    <row r="844" spans="1:17" x14ac:dyDescent="0.2">
      <c r="A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</row>
    <row r="845" spans="1:17" x14ac:dyDescent="0.2">
      <c r="A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</row>
    <row r="846" spans="1:17" x14ac:dyDescent="0.2">
      <c r="A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</row>
    <row r="847" spans="1:17" x14ac:dyDescent="0.2">
      <c r="A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</row>
    <row r="848" spans="1:17" x14ac:dyDescent="0.2">
      <c r="A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</row>
    <row r="849" spans="1:17" x14ac:dyDescent="0.2">
      <c r="A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</row>
    <row r="850" spans="1:17" x14ac:dyDescent="0.2">
      <c r="A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</row>
    <row r="851" spans="1:17" x14ac:dyDescent="0.2">
      <c r="A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</row>
    <row r="852" spans="1:17" x14ac:dyDescent="0.2">
      <c r="A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</row>
    <row r="853" spans="1:17" x14ac:dyDescent="0.2">
      <c r="A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</row>
    <row r="854" spans="1:17" x14ac:dyDescent="0.2">
      <c r="A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</row>
    <row r="855" spans="1:17" x14ac:dyDescent="0.2">
      <c r="A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</row>
    <row r="856" spans="1:17" x14ac:dyDescent="0.2">
      <c r="A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</row>
    <row r="857" spans="1:17" x14ac:dyDescent="0.2">
      <c r="A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</row>
    <row r="858" spans="1:17" x14ac:dyDescent="0.2">
      <c r="A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</row>
    <row r="859" spans="1:17" x14ac:dyDescent="0.2">
      <c r="A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</row>
    <row r="860" spans="1:17" x14ac:dyDescent="0.2">
      <c r="A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</row>
    <row r="861" spans="1:17" x14ac:dyDescent="0.2">
      <c r="A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</row>
    <row r="862" spans="1:17" x14ac:dyDescent="0.2">
      <c r="A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</row>
    <row r="863" spans="1:17" x14ac:dyDescent="0.2">
      <c r="A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</row>
    <row r="864" spans="1:17" x14ac:dyDescent="0.2">
      <c r="A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</row>
    <row r="865" spans="1:17" x14ac:dyDescent="0.2">
      <c r="A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</row>
    <row r="866" spans="1:17" x14ac:dyDescent="0.2">
      <c r="A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</row>
    <row r="867" spans="1:17" x14ac:dyDescent="0.2">
      <c r="A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</row>
    <row r="868" spans="1:17" x14ac:dyDescent="0.2">
      <c r="A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</row>
    <row r="869" spans="1:17" x14ac:dyDescent="0.2">
      <c r="A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</row>
    <row r="870" spans="1:17" x14ac:dyDescent="0.2">
      <c r="A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</row>
    <row r="871" spans="1:17" x14ac:dyDescent="0.2">
      <c r="A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</row>
    <row r="872" spans="1:17" x14ac:dyDescent="0.2">
      <c r="A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</row>
    <row r="873" spans="1:17" x14ac:dyDescent="0.2">
      <c r="A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</row>
    <row r="874" spans="1:17" x14ac:dyDescent="0.2">
      <c r="A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</row>
    <row r="875" spans="1:17" x14ac:dyDescent="0.2">
      <c r="A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</row>
    <row r="876" spans="1:17" x14ac:dyDescent="0.2">
      <c r="A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</row>
    <row r="877" spans="1:17" x14ac:dyDescent="0.2">
      <c r="A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</row>
    <row r="878" spans="1:17" x14ac:dyDescent="0.2">
      <c r="A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</row>
    <row r="879" spans="1:17" x14ac:dyDescent="0.2">
      <c r="A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</row>
    <row r="880" spans="1:17" x14ac:dyDescent="0.2">
      <c r="A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</row>
    <row r="881" spans="1:17" x14ac:dyDescent="0.2">
      <c r="A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</row>
    <row r="882" spans="1:17" x14ac:dyDescent="0.2">
      <c r="A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</row>
    <row r="883" spans="1:17" x14ac:dyDescent="0.2">
      <c r="A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</row>
    <row r="884" spans="1:17" x14ac:dyDescent="0.2">
      <c r="A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</row>
    <row r="885" spans="1:17" x14ac:dyDescent="0.2">
      <c r="A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</row>
    <row r="886" spans="1:17" x14ac:dyDescent="0.2">
      <c r="A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</row>
    <row r="887" spans="1:17" x14ac:dyDescent="0.2">
      <c r="A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</row>
    <row r="888" spans="1:17" x14ac:dyDescent="0.2">
      <c r="A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</row>
    <row r="889" spans="1:17" x14ac:dyDescent="0.2">
      <c r="A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</row>
    <row r="890" spans="1:17" x14ac:dyDescent="0.2">
      <c r="A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</row>
    <row r="891" spans="1:17" x14ac:dyDescent="0.2">
      <c r="A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</row>
    <row r="892" spans="1:17" x14ac:dyDescent="0.2">
      <c r="A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</row>
    <row r="893" spans="1:17" x14ac:dyDescent="0.2">
      <c r="A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</row>
    <row r="894" spans="1:17" x14ac:dyDescent="0.2">
      <c r="A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</row>
    <row r="895" spans="1:17" x14ac:dyDescent="0.2">
      <c r="A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</row>
    <row r="896" spans="1:17" x14ac:dyDescent="0.2">
      <c r="A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</row>
    <row r="897" spans="1:17" x14ac:dyDescent="0.2">
      <c r="A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</row>
    <row r="898" spans="1:17" x14ac:dyDescent="0.2">
      <c r="A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</row>
    <row r="899" spans="1:17" x14ac:dyDescent="0.2">
      <c r="A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</row>
    <row r="900" spans="1:17" x14ac:dyDescent="0.2">
      <c r="A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</row>
    <row r="901" spans="1:17" x14ac:dyDescent="0.2">
      <c r="A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</row>
    <row r="902" spans="1:17" x14ac:dyDescent="0.2">
      <c r="A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</row>
    <row r="903" spans="1:17" x14ac:dyDescent="0.2">
      <c r="A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</row>
    <row r="904" spans="1:17" x14ac:dyDescent="0.2">
      <c r="A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</row>
    <row r="905" spans="1:17" x14ac:dyDescent="0.2">
      <c r="A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</row>
    <row r="906" spans="1:17" x14ac:dyDescent="0.2">
      <c r="A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</row>
    <row r="907" spans="1:17" x14ac:dyDescent="0.2">
      <c r="A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</row>
    <row r="908" spans="1:17" x14ac:dyDescent="0.2">
      <c r="A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</row>
    <row r="909" spans="1:17" x14ac:dyDescent="0.2">
      <c r="A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</row>
    <row r="910" spans="1:17" x14ac:dyDescent="0.2">
      <c r="A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</row>
    <row r="911" spans="1:17" x14ac:dyDescent="0.2">
      <c r="A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</row>
    <row r="912" spans="1:17" x14ac:dyDescent="0.2">
      <c r="A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</row>
    <row r="913" spans="1:17" x14ac:dyDescent="0.2">
      <c r="A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</row>
    <row r="914" spans="1:17" x14ac:dyDescent="0.2">
      <c r="A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</row>
    <row r="915" spans="1:17" x14ac:dyDescent="0.2">
      <c r="A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</row>
    <row r="916" spans="1:17" x14ac:dyDescent="0.2">
      <c r="A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</row>
    <row r="917" spans="1:17" x14ac:dyDescent="0.2">
      <c r="A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</row>
    <row r="918" spans="1:17" x14ac:dyDescent="0.2">
      <c r="A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</row>
    <row r="919" spans="1:17" x14ac:dyDescent="0.2">
      <c r="A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</row>
    <row r="920" spans="1:17" x14ac:dyDescent="0.2">
      <c r="A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</row>
    <row r="921" spans="1:17" x14ac:dyDescent="0.2">
      <c r="A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</row>
    <row r="922" spans="1:17" x14ac:dyDescent="0.2">
      <c r="A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</row>
    <row r="923" spans="1:17" x14ac:dyDescent="0.2">
      <c r="A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</row>
    <row r="924" spans="1:17" x14ac:dyDescent="0.2">
      <c r="A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</row>
    <row r="925" spans="1:17" x14ac:dyDescent="0.2">
      <c r="A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</row>
    <row r="926" spans="1:17" x14ac:dyDescent="0.2">
      <c r="A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</row>
    <row r="927" spans="1:17" x14ac:dyDescent="0.2">
      <c r="A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</row>
    <row r="928" spans="1:17" x14ac:dyDescent="0.2">
      <c r="A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</row>
    <row r="929" spans="1:17" x14ac:dyDescent="0.2">
      <c r="A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</row>
    <row r="930" spans="1:17" x14ac:dyDescent="0.2">
      <c r="A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</row>
    <row r="931" spans="1:17" x14ac:dyDescent="0.2">
      <c r="A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</row>
    <row r="932" spans="1:17" x14ac:dyDescent="0.2">
      <c r="A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</row>
    <row r="933" spans="1:17" x14ac:dyDescent="0.2">
      <c r="A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</row>
    <row r="934" spans="1:17" x14ac:dyDescent="0.2">
      <c r="A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</row>
    <row r="935" spans="1:17" x14ac:dyDescent="0.2">
      <c r="A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</row>
    <row r="936" spans="1:17" x14ac:dyDescent="0.2">
      <c r="A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</row>
    <row r="937" spans="1:17" x14ac:dyDescent="0.2">
      <c r="A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</row>
    <row r="938" spans="1:17" x14ac:dyDescent="0.2">
      <c r="A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</row>
    <row r="939" spans="1:17" x14ac:dyDescent="0.2">
      <c r="A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</row>
    <row r="940" spans="1:17" x14ac:dyDescent="0.2">
      <c r="A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</row>
    <row r="941" spans="1:17" x14ac:dyDescent="0.2">
      <c r="A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</row>
    <row r="942" spans="1:17" x14ac:dyDescent="0.2">
      <c r="A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</row>
    <row r="943" spans="1:17" x14ac:dyDescent="0.2">
      <c r="A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</row>
    <row r="944" spans="1:17" x14ac:dyDescent="0.2">
      <c r="A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</row>
    <row r="945" spans="1:17" x14ac:dyDescent="0.2">
      <c r="A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</row>
    <row r="946" spans="1:17" x14ac:dyDescent="0.2">
      <c r="A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</row>
    <row r="947" spans="1:17" x14ac:dyDescent="0.2">
      <c r="A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</row>
    <row r="948" spans="1:17" x14ac:dyDescent="0.2">
      <c r="A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</row>
    <row r="949" spans="1:17" x14ac:dyDescent="0.2">
      <c r="A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</row>
    <row r="950" spans="1:17" x14ac:dyDescent="0.2">
      <c r="A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</row>
    <row r="951" spans="1:17" x14ac:dyDescent="0.2">
      <c r="A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</row>
    <row r="952" spans="1:17" x14ac:dyDescent="0.2">
      <c r="A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</row>
    <row r="953" spans="1:17" x14ac:dyDescent="0.2">
      <c r="A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</row>
    <row r="954" spans="1:17" x14ac:dyDescent="0.2">
      <c r="A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</row>
    <row r="955" spans="1:17" x14ac:dyDescent="0.2">
      <c r="A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</row>
    <row r="956" spans="1:17" x14ac:dyDescent="0.2">
      <c r="A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</row>
    <row r="957" spans="1:17" x14ac:dyDescent="0.2">
      <c r="A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</row>
    <row r="958" spans="1:17" x14ac:dyDescent="0.2">
      <c r="A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</row>
    <row r="959" spans="1:17" x14ac:dyDescent="0.2">
      <c r="A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</row>
    <row r="960" spans="1:17" x14ac:dyDescent="0.2">
      <c r="A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</row>
    <row r="961" spans="1:17" x14ac:dyDescent="0.2">
      <c r="A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</row>
    <row r="962" spans="1:17" x14ac:dyDescent="0.2">
      <c r="A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</row>
    <row r="963" spans="1:17" x14ac:dyDescent="0.2">
      <c r="A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</row>
    <row r="964" spans="1:17" x14ac:dyDescent="0.2">
      <c r="A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</row>
    <row r="965" spans="1:17" x14ac:dyDescent="0.2">
      <c r="A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</row>
    <row r="966" spans="1:17" x14ac:dyDescent="0.2">
      <c r="A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</row>
    <row r="967" spans="1:17" x14ac:dyDescent="0.2">
      <c r="A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</row>
    <row r="968" spans="1:17" x14ac:dyDescent="0.2">
      <c r="A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</row>
    <row r="969" spans="1:17" x14ac:dyDescent="0.2">
      <c r="A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</row>
    <row r="970" spans="1:17" x14ac:dyDescent="0.2">
      <c r="A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</row>
    <row r="971" spans="1:17" x14ac:dyDescent="0.2">
      <c r="A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</row>
    <row r="972" spans="1:17" x14ac:dyDescent="0.2">
      <c r="A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</row>
    <row r="973" spans="1:17" x14ac:dyDescent="0.2">
      <c r="A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</row>
    <row r="974" spans="1:17" x14ac:dyDescent="0.2">
      <c r="A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</row>
    <row r="975" spans="1:17" x14ac:dyDescent="0.2">
      <c r="A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</row>
    <row r="976" spans="1:17" x14ac:dyDescent="0.2">
      <c r="A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</row>
    <row r="977" spans="1:17" x14ac:dyDescent="0.2">
      <c r="A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</row>
    <row r="978" spans="1:17" x14ac:dyDescent="0.2">
      <c r="A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</row>
    <row r="979" spans="1:17" x14ac:dyDescent="0.2">
      <c r="A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</row>
    <row r="980" spans="1:17" x14ac:dyDescent="0.2">
      <c r="A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</row>
    <row r="981" spans="1:17" x14ac:dyDescent="0.2">
      <c r="A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</row>
    <row r="982" spans="1:17" x14ac:dyDescent="0.2">
      <c r="A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</row>
    <row r="983" spans="1:17" x14ac:dyDescent="0.2">
      <c r="A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</row>
    <row r="984" spans="1:17" x14ac:dyDescent="0.2">
      <c r="A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</row>
    <row r="985" spans="1:17" x14ac:dyDescent="0.2">
      <c r="A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</row>
    <row r="986" spans="1:17" x14ac:dyDescent="0.2">
      <c r="A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</row>
    <row r="987" spans="1:17" x14ac:dyDescent="0.2">
      <c r="A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</row>
    <row r="988" spans="1:17" x14ac:dyDescent="0.2">
      <c r="A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</row>
    <row r="989" spans="1:17" x14ac:dyDescent="0.2">
      <c r="A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</row>
    <row r="990" spans="1:17" x14ac:dyDescent="0.2">
      <c r="A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</row>
    <row r="991" spans="1:17" x14ac:dyDescent="0.2">
      <c r="A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</row>
    <row r="992" spans="1:17" x14ac:dyDescent="0.2">
      <c r="A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</row>
    <row r="993" spans="1:17" x14ac:dyDescent="0.2">
      <c r="A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</row>
    <row r="994" spans="1:17" x14ac:dyDescent="0.2">
      <c r="A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</row>
    <row r="995" spans="1:17" x14ac:dyDescent="0.2">
      <c r="A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</row>
    <row r="996" spans="1:17" x14ac:dyDescent="0.2">
      <c r="A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</row>
    <row r="997" spans="1:17" x14ac:dyDescent="0.2">
      <c r="A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</row>
    <row r="998" spans="1:17" x14ac:dyDescent="0.2">
      <c r="A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</row>
    <row r="999" spans="1:17" x14ac:dyDescent="0.2">
      <c r="A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</row>
    <row r="1000" spans="1:17" x14ac:dyDescent="0.2">
      <c r="A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37"/>
  <sheetViews>
    <sheetView workbookViewId="0"/>
  </sheetViews>
  <sheetFormatPr defaultColWidth="12.5703125" defaultRowHeight="15.75" customHeight="1" x14ac:dyDescent="0.2"/>
  <cols>
    <col min="1" max="1" width="43.85546875" customWidth="1"/>
    <col min="2" max="4" width="12.5703125" customWidth="1"/>
  </cols>
  <sheetData>
    <row r="1" spans="1:5" ht="15.75" customHeight="1" x14ac:dyDescent="0.3">
      <c r="A1" s="8"/>
      <c r="B1" s="9"/>
      <c r="C1" s="9"/>
      <c r="D1" s="9"/>
      <c r="E1" s="9"/>
    </row>
    <row r="2" spans="1:5" ht="15.75" customHeight="1" x14ac:dyDescent="0.3">
      <c r="A2" s="8"/>
      <c r="B2" s="9"/>
      <c r="C2" s="9"/>
      <c r="D2" s="9"/>
      <c r="E2" s="9"/>
    </row>
    <row r="3" spans="1:5" ht="15.75" customHeight="1" x14ac:dyDescent="0.3">
      <c r="A3" s="8" t="s">
        <v>26</v>
      </c>
      <c r="B3" s="9"/>
      <c r="C3" s="9"/>
      <c r="D3" s="9"/>
      <c r="E3" s="9"/>
    </row>
    <row r="4" spans="1:5" x14ac:dyDescent="0.2">
      <c r="A4" s="9"/>
      <c r="B4" s="9"/>
      <c r="C4" s="9"/>
      <c r="D4" s="9"/>
      <c r="E4" s="9"/>
    </row>
    <row r="5" spans="1:5" x14ac:dyDescent="0.2">
      <c r="A5" s="10" t="s">
        <v>27</v>
      </c>
      <c r="B5" s="9"/>
      <c r="C5" s="9"/>
      <c r="D5" s="9"/>
      <c r="E5" s="9"/>
    </row>
    <row r="6" spans="1:5" x14ac:dyDescent="0.2">
      <c r="A6" s="10" t="s">
        <v>28</v>
      </c>
      <c r="B6" s="9"/>
      <c r="C6" s="9"/>
      <c r="D6" s="9"/>
      <c r="E6" s="9"/>
    </row>
    <row r="7" spans="1:5" x14ac:dyDescent="0.2">
      <c r="A7" s="10" t="s">
        <v>29</v>
      </c>
      <c r="B7" s="9"/>
      <c r="C7" s="9"/>
      <c r="D7" s="9"/>
      <c r="E7" s="9"/>
    </row>
    <row r="8" spans="1:5" x14ac:dyDescent="0.2">
      <c r="A8" s="10" t="s">
        <v>30</v>
      </c>
      <c r="B8" s="9"/>
      <c r="C8" s="9"/>
      <c r="D8" s="9"/>
      <c r="E8" s="9"/>
    </row>
    <row r="9" spans="1:5" x14ac:dyDescent="0.2">
      <c r="A9" s="11"/>
      <c r="B9" s="11"/>
      <c r="C9" s="11"/>
      <c r="D9" s="11"/>
      <c r="E9" s="11"/>
    </row>
    <row r="10" spans="1:5" ht="15.75" customHeight="1" x14ac:dyDescent="0.25">
      <c r="A10" s="44" t="s">
        <v>31</v>
      </c>
      <c r="B10" s="40"/>
      <c r="C10" s="40"/>
      <c r="D10" s="40"/>
      <c r="E10" s="40"/>
    </row>
    <row r="11" spans="1:5" x14ac:dyDescent="0.2">
      <c r="A11" s="12" t="s">
        <v>32</v>
      </c>
      <c r="B11" s="9"/>
      <c r="C11" s="11"/>
      <c r="D11" s="11"/>
      <c r="E11" s="11"/>
    </row>
    <row r="12" spans="1:5" x14ac:dyDescent="0.2">
      <c r="A12" s="12" t="s">
        <v>33</v>
      </c>
      <c r="B12" s="9"/>
      <c r="C12" s="11"/>
      <c r="D12" s="45" t="s">
        <v>34</v>
      </c>
      <c r="E12" s="40"/>
    </row>
    <row r="13" spans="1:5" x14ac:dyDescent="0.2">
      <c r="A13" s="9"/>
      <c r="B13" s="9"/>
      <c r="C13" s="11"/>
      <c r="D13" s="46">
        <f ca="1">TODAY()</f>
        <v>45849</v>
      </c>
      <c r="E13" s="40"/>
    </row>
    <row r="14" spans="1:5" x14ac:dyDescent="0.2">
      <c r="A14" s="42" t="e">
        <f>VLOOKUP(A13, contacts!A:CJ, 44, FALSE)</f>
        <v>#N/A</v>
      </c>
      <c r="B14" s="40"/>
      <c r="C14" s="11"/>
      <c r="D14" s="11"/>
      <c r="E14" s="11"/>
    </row>
    <row r="15" spans="1:5" x14ac:dyDescent="0.2">
      <c r="A15" s="42" t="e">
        <f>VLOOKUP(A13, contacts!A:CJ, 26, FALSE)</f>
        <v>#N/A</v>
      </c>
      <c r="B15" s="40"/>
      <c r="C15" s="11"/>
      <c r="D15" s="11"/>
      <c r="E15" s="11"/>
    </row>
    <row r="16" spans="1:5" x14ac:dyDescent="0.2">
      <c r="A16" s="42" t="e">
        <f>VLOOKUP(A13, contacts!A:CJ, 30, FALSE) &amp; ", " &amp; VLOOKUP(A13, contacts!A:CJ, 31, FALSE) &amp; "   " &amp; VLOOKUP(A13, contacts!A:CJ, 32, FALSE)</f>
        <v>#N/A</v>
      </c>
      <c r="B16" s="40"/>
      <c r="C16" s="11"/>
      <c r="D16" s="11"/>
      <c r="E16" s="11"/>
    </row>
    <row r="17" spans="1:5" x14ac:dyDescent="0.2">
      <c r="A17" s="42" t="e">
        <f>HYPERLINK(VLOOKUP(A13, contacts!A:CJ, 16, FALSE))</f>
        <v>#N/A</v>
      </c>
      <c r="B17" s="40"/>
      <c r="C17" s="11"/>
      <c r="D17" s="11"/>
      <c r="E17" s="11"/>
    </row>
    <row r="18" spans="1:5" x14ac:dyDescent="0.2">
      <c r="A18" s="9"/>
      <c r="B18" s="9"/>
      <c r="C18" s="11"/>
      <c r="D18" s="11"/>
      <c r="E18" s="11"/>
    </row>
    <row r="19" spans="1:5" x14ac:dyDescent="0.2">
      <c r="A19" s="9"/>
      <c r="B19" s="9"/>
      <c r="C19" s="11"/>
      <c r="D19" s="11"/>
      <c r="E19" s="11"/>
    </row>
    <row r="20" spans="1:5" x14ac:dyDescent="0.2">
      <c r="A20" s="14" t="s">
        <v>36</v>
      </c>
      <c r="B20" s="14" t="s">
        <v>37</v>
      </c>
      <c r="C20" s="14" t="s">
        <v>1</v>
      </c>
      <c r="D20" s="14" t="s">
        <v>38</v>
      </c>
      <c r="E20" s="11"/>
    </row>
    <row r="21" spans="1:5" x14ac:dyDescent="0.2">
      <c r="A21" s="15"/>
      <c r="B21" s="15"/>
      <c r="C21" s="16" t="str">
        <f>IFERROR(VLOOKUP(A21,Inventory!$A$2:$CL$9341,2,FALSE), "")</f>
        <v/>
      </c>
      <c r="D21" s="16" t="str">
        <f t="shared" ref="D21:D30" si="0">IF(C21="", "", $B21*$C21)</f>
        <v/>
      </c>
      <c r="E21" s="11"/>
    </row>
    <row r="22" spans="1:5" x14ac:dyDescent="0.2">
      <c r="A22" s="15"/>
      <c r="B22" s="15"/>
      <c r="C22" s="16" t="str">
        <f>IFERROR(VLOOKUP(A22,Inventory!$A$2:$CL$9341,2,FALSE), "")</f>
        <v/>
      </c>
      <c r="D22" s="16" t="str">
        <f t="shared" si="0"/>
        <v/>
      </c>
      <c r="E22" s="11"/>
    </row>
    <row r="23" spans="1:5" x14ac:dyDescent="0.2">
      <c r="A23" s="15"/>
      <c r="B23" s="15"/>
      <c r="C23" s="16" t="str">
        <f>IFERROR(VLOOKUP(A23,Inventory!$A$2:$CL$9341,2,FALSE), "")</f>
        <v/>
      </c>
      <c r="D23" s="16" t="str">
        <f t="shared" si="0"/>
        <v/>
      </c>
      <c r="E23" s="11"/>
    </row>
    <row r="24" spans="1:5" x14ac:dyDescent="0.2">
      <c r="A24" s="15"/>
      <c r="B24" s="15"/>
      <c r="C24" s="16" t="str">
        <f>IFERROR(VLOOKUP(A24,Inventory!$A$2:$CL$9341,2,FALSE), "")</f>
        <v/>
      </c>
      <c r="D24" s="16" t="str">
        <f t="shared" si="0"/>
        <v/>
      </c>
      <c r="E24" s="11"/>
    </row>
    <row r="25" spans="1:5" x14ac:dyDescent="0.2">
      <c r="A25" s="15"/>
      <c r="B25" s="15"/>
      <c r="C25" s="16" t="str">
        <f>IFERROR(VLOOKUP(A25,Inventory!$A$2:$CL$9341,2,FALSE), "")</f>
        <v/>
      </c>
      <c r="D25" s="16" t="str">
        <f t="shared" si="0"/>
        <v/>
      </c>
      <c r="E25" s="11"/>
    </row>
    <row r="26" spans="1:5" x14ac:dyDescent="0.2">
      <c r="A26" s="15"/>
      <c r="B26" s="15"/>
      <c r="C26" s="16" t="str">
        <f>IFERROR(VLOOKUP(A26,Inventory!$A$2:$CL$9341,2,FALSE), "")</f>
        <v/>
      </c>
      <c r="D26" s="16" t="str">
        <f t="shared" si="0"/>
        <v/>
      </c>
      <c r="E26" s="11"/>
    </row>
    <row r="27" spans="1:5" x14ac:dyDescent="0.2">
      <c r="A27" s="15"/>
      <c r="B27" s="15"/>
      <c r="C27" s="16" t="str">
        <f>IFERROR(VLOOKUP(A27,Inventory!$A$2:$CL$9341,2,FALSE), "")</f>
        <v/>
      </c>
      <c r="D27" s="16" t="str">
        <f t="shared" si="0"/>
        <v/>
      </c>
      <c r="E27" s="11"/>
    </row>
    <row r="28" spans="1:5" x14ac:dyDescent="0.2">
      <c r="A28" s="15"/>
      <c r="B28" s="15"/>
      <c r="C28" s="16" t="str">
        <f>IFERROR(VLOOKUP(A28,Inventory!$A$2:$CL$9341,2,FALSE), "")</f>
        <v/>
      </c>
      <c r="D28" s="16" t="str">
        <f t="shared" si="0"/>
        <v/>
      </c>
      <c r="E28" s="11"/>
    </row>
    <row r="29" spans="1:5" x14ac:dyDescent="0.2">
      <c r="A29" s="15"/>
      <c r="B29" s="15"/>
      <c r="C29" s="16" t="str">
        <f>IFERROR(VLOOKUP(A29,Inventory!$A$2:$CL$9341,2,FALSE), "")</f>
        <v/>
      </c>
      <c r="D29" s="16" t="str">
        <f t="shared" si="0"/>
        <v/>
      </c>
      <c r="E29" s="11"/>
    </row>
    <row r="30" spans="1:5" x14ac:dyDescent="0.2">
      <c r="A30" s="15"/>
      <c r="B30" s="15"/>
      <c r="C30" s="16" t="str">
        <f>IFERROR(VLOOKUP(A30,Inventory!$A$2:$CL$9341,2,FALSE), "")</f>
        <v/>
      </c>
      <c r="D30" s="16" t="str">
        <f t="shared" si="0"/>
        <v/>
      </c>
      <c r="E30" s="11"/>
    </row>
    <row r="31" spans="1:5" x14ac:dyDescent="0.2">
      <c r="A31" s="11"/>
      <c r="B31" s="11"/>
      <c r="C31" s="11"/>
      <c r="D31" s="11"/>
      <c r="E31" s="11"/>
    </row>
    <row r="32" spans="1:5" x14ac:dyDescent="0.2">
      <c r="A32" s="11"/>
      <c r="B32" s="11"/>
      <c r="C32" s="13" t="s">
        <v>39</v>
      </c>
      <c r="D32" s="17">
        <f>SUM(D21:D30)</f>
        <v>0</v>
      </c>
      <c r="E32" s="11"/>
    </row>
    <row r="33" spans="1:5" ht="12.75" x14ac:dyDescent="0.2">
      <c r="A33" s="11"/>
      <c r="B33" s="13" t="s">
        <v>40</v>
      </c>
      <c r="C33" s="11">
        <v>0.08</v>
      </c>
      <c r="D33" s="17">
        <f>D32*C33</f>
        <v>0</v>
      </c>
      <c r="E33" s="11"/>
    </row>
    <row r="34" spans="1:5" ht="12.75" x14ac:dyDescent="0.2">
      <c r="A34" s="11"/>
      <c r="B34" s="11"/>
      <c r="C34" s="13" t="s">
        <v>41</v>
      </c>
      <c r="D34" s="17">
        <f>D32+D33</f>
        <v>0</v>
      </c>
      <c r="E34" s="11"/>
    </row>
    <row r="36" spans="1:5" ht="12.75" x14ac:dyDescent="0.2">
      <c r="A36" s="41" t="s">
        <v>42</v>
      </c>
      <c r="B36" s="40"/>
      <c r="C36" s="40"/>
      <c r="D36" s="40"/>
      <c r="E36" s="40"/>
    </row>
    <row r="37" spans="1:5" ht="12.75" x14ac:dyDescent="0.2">
      <c r="A37" s="42" t="s">
        <v>43</v>
      </c>
      <c r="B37" s="40"/>
      <c r="C37" s="40"/>
      <c r="D37" s="40"/>
      <c r="E37" s="40"/>
    </row>
  </sheetData>
  <mergeCells count="9">
    <mergeCell ref="A36:E36"/>
    <mergeCell ref="A37:E37"/>
    <mergeCell ref="A10:E10"/>
    <mergeCell ref="D12:E12"/>
    <mergeCell ref="D13:E13"/>
    <mergeCell ref="A14:B14"/>
    <mergeCell ref="A15:B15"/>
    <mergeCell ref="A16:B16"/>
    <mergeCell ref="A17:B17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800-000000000000}">
          <x14:formula1>
            <xm:f>Inventory!$A:$A</xm:f>
          </x14:formula1>
          <xm:sqref>A21:A30</xm:sqref>
        </x14:dataValidation>
        <x14:dataValidation type="list" allowBlank="1" showErrorMessage="1" xr:uid="{00000000-0002-0000-0800-000001000000}">
          <x14:formula1>
            <xm:f>contacts!$A:$A</xm:f>
          </x14:formula1>
          <xm:sqref>A13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Inventory</vt:lpstr>
      <vt:lpstr>Input</vt:lpstr>
      <vt:lpstr>Receipt</vt:lpstr>
      <vt:lpstr>Packing Slip</vt:lpstr>
      <vt:lpstr>View_Print</vt:lpstr>
      <vt:lpstr>FormSetup</vt:lpstr>
      <vt:lpstr>Log</vt:lpstr>
      <vt:lpstr>Update</vt:lpstr>
      <vt:lpstr>Sheet1</vt:lpstr>
      <vt:lpstr>contacts</vt:lpstr>
      <vt:lpstr>Address</vt:lpstr>
      <vt:lpstr>NewContact</vt:lpstr>
      <vt:lpstr>Advertisement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2025-07-11T17:09:45Z</dcterms:created>
  <dcterms:modified xsi:type="dcterms:W3CDTF">2025-07-11T17:09:45Z</dcterms:modified>
</cp:coreProperties>
</file>