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nmfco-my.sharepoint.com/personal/maxwell_johnson_nm_com/Documents/Not Shared Files/"/>
    </mc:Choice>
  </mc:AlternateContent>
  <xr:revisionPtr revIDLastSave="1663" documentId="8_{CE595DE9-5341-4865-AC23-172AF78F494C}" xr6:coauthVersionLast="47" xr6:coauthVersionMax="47" xr10:uidLastSave="{F69E2428-45E8-4F53-836D-4D7D7395F99D}"/>
  <bookViews>
    <workbookView xWindow="-110" yWindow="-110" windowWidth="19420" windowHeight="11500" xr2:uid="{1DE3174F-E00C-4FB2-A9C6-231DB1EC0247}"/>
  </bookViews>
  <sheets>
    <sheet name="Raw Data" sheetId="1" r:id="rId1"/>
    <sheet name="Data" sheetId="5" r:id="rId2"/>
    <sheet name="Data for Analysis" sheetId="3" r:id="rId3"/>
    <sheet name="Profit by Qrt" sheetId="6" r:id="rId4"/>
    <sheet name="Profit by Qrt Pg 2" sheetId="7" r:id="rId5"/>
    <sheet name="Top 10" sheetId="9" r:id="rId6"/>
    <sheet name="Bottom 10" sheetId="10" r:id="rId7"/>
  </sheets>
  <definedNames>
    <definedName name="_xlnm._FilterDatabase" localSheetId="6" hidden="1">'Bottom 10'!$B$4:$G$14</definedName>
    <definedName name="_xlnm._FilterDatabase" localSheetId="1" hidden="1">Data!$A$1:$E$1068</definedName>
    <definedName name="_xlnm._FilterDatabase" localSheetId="2" hidden="1">'Data for Analysis'!$A$1:$E$1068</definedName>
    <definedName name="_xlnm._FilterDatabase" localSheetId="0" hidden="1">'Raw Data'!$A$1:$E$1068</definedName>
    <definedName name="_xlnm._FilterDatabase" localSheetId="5" hidden="1">'Top 10'!$B$21:$G$21</definedName>
    <definedName name="_xlchart.v1.0" hidden="1">'Data for Analysis'!$D$2:$D$1068</definedName>
    <definedName name="_xlchart.v1.1" hidden="1">'Data for Analysis'!$D$2:$D$1068</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2" i="10" l="1"/>
  <c r="N33" i="10"/>
  <c r="N34" i="10"/>
  <c r="N35" i="10"/>
  <c r="N36" i="10"/>
  <c r="N37" i="10"/>
  <c r="N38" i="10"/>
  <c r="N39" i="10"/>
  <c r="N40" i="10"/>
  <c r="N41" i="10"/>
  <c r="N42" i="10"/>
  <c r="N43" i="10"/>
  <c r="N44" i="10"/>
  <c r="N45" i="10"/>
  <c r="N46" i="10"/>
  <c r="N47" i="10"/>
  <c r="N48" i="10"/>
  <c r="N49" i="10"/>
  <c r="N50" i="10"/>
  <c r="N51" i="10"/>
  <c r="N52" i="10"/>
  <c r="N53" i="10"/>
  <c r="N54" i="10"/>
  <c r="N55" i="10"/>
  <c r="N56" i="10"/>
  <c r="N57" i="10"/>
  <c r="N6" i="10"/>
  <c r="N7" i="10"/>
  <c r="N8" i="10"/>
  <c r="N9" i="10"/>
  <c r="N10" i="10"/>
  <c r="N11" i="10"/>
  <c r="N12" i="10"/>
  <c r="N13" i="10"/>
  <c r="N14" i="10"/>
  <c r="N15" i="10"/>
  <c r="N16" i="10"/>
  <c r="N17" i="10"/>
  <c r="N18" i="10"/>
  <c r="N19" i="10"/>
  <c r="N20" i="10"/>
  <c r="N21" i="10"/>
  <c r="N22" i="10"/>
  <c r="N23" i="10"/>
  <c r="N24" i="10"/>
  <c r="N5" i="10"/>
  <c r="N6" i="9"/>
  <c r="N7" i="9"/>
  <c r="N8" i="9"/>
  <c r="N9" i="9"/>
  <c r="N10" i="9"/>
  <c r="N11" i="9"/>
  <c r="N12" i="9"/>
  <c r="N13" i="9"/>
  <c r="N14" i="9"/>
  <c r="N15" i="9"/>
  <c r="N16" i="9"/>
  <c r="N17" i="9"/>
  <c r="N18" i="9"/>
  <c r="N19" i="9"/>
  <c r="N20" i="9"/>
  <c r="N21" i="9"/>
  <c r="N22" i="9"/>
  <c r="N23" i="9"/>
  <c r="N24" i="9"/>
  <c r="N25" i="9"/>
  <c r="N26" i="9"/>
  <c r="N27" i="9"/>
  <c r="N28" i="9"/>
  <c r="N29" i="9"/>
  <c r="N30" i="9"/>
  <c r="N31" i="9"/>
  <c r="N5" i="9"/>
  <c r="R4" i="7"/>
  <c r="R5" i="7" s="1"/>
  <c r="R6" i="7" s="1"/>
  <c r="R7" i="7" s="1"/>
  <c r="R8" i="7" s="1"/>
  <c r="R9" i="7" s="1"/>
  <c r="R10" i="7" s="1"/>
  <c r="F2" i="1" l="1"/>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E46" i="3"/>
  <c r="E6" i="5"/>
  <c r="E6" i="3" s="1"/>
  <c r="E34" i="5"/>
  <c r="E34" i="3" s="1"/>
  <c r="E41" i="5"/>
  <c r="E41" i="3" s="1"/>
  <c r="E48" i="5"/>
  <c r="E48" i="3" s="1"/>
  <c r="E125" i="5"/>
  <c r="E125" i="3" s="1"/>
  <c r="E130" i="5"/>
  <c r="E130" i="3" s="1"/>
  <c r="E131" i="5"/>
  <c r="E131" i="3" s="1"/>
  <c r="E172" i="5"/>
  <c r="E172" i="3" s="1"/>
  <c r="E214" i="5"/>
  <c r="E214" i="3" s="1"/>
  <c r="E216" i="5"/>
  <c r="E216" i="3" s="1"/>
  <c r="E251" i="5"/>
  <c r="E251" i="3" s="1"/>
  <c r="E256" i="5"/>
  <c r="E256" i="3" s="1"/>
  <c r="E298" i="5"/>
  <c r="E298" i="3" s="1"/>
  <c r="E299" i="5"/>
  <c r="E299" i="3" s="1"/>
  <c r="E314" i="5"/>
  <c r="E314" i="3" s="1"/>
  <c r="E340" i="5"/>
  <c r="E340" i="3" s="1"/>
  <c r="E400" i="5"/>
  <c r="E400" i="3" s="1"/>
  <c r="E466" i="5"/>
  <c r="E466" i="3" s="1"/>
  <c r="E650" i="5"/>
  <c r="E650" i="3" s="1"/>
  <c r="G35" i="1"/>
  <c r="E35" i="5" s="1"/>
  <c r="E35" i="3" s="1"/>
  <c r="G111" i="1"/>
  <c r="E111" i="5" s="1"/>
  <c r="E111" i="3" s="1"/>
  <c r="F5" i="1"/>
  <c r="G5" i="1" s="1"/>
  <c r="E5" i="5" s="1"/>
  <c r="E5" i="3" s="1"/>
  <c r="F6" i="1"/>
  <c r="G6" i="1" s="1"/>
  <c r="F7" i="1"/>
  <c r="G7" i="1" s="1"/>
  <c r="E7" i="5" s="1"/>
  <c r="E7" i="3" s="1"/>
  <c r="F8" i="1"/>
  <c r="G8" i="1" s="1"/>
  <c r="E8" i="5" s="1"/>
  <c r="E8" i="3" s="1"/>
  <c r="F9" i="1"/>
  <c r="G9" i="1" s="1"/>
  <c r="E9" i="5" s="1"/>
  <c r="E9" i="3" s="1"/>
  <c r="F10" i="1"/>
  <c r="G10" i="1" s="1"/>
  <c r="E10" i="5" s="1"/>
  <c r="E10" i="3" s="1"/>
  <c r="F11" i="1"/>
  <c r="G11" i="1" s="1"/>
  <c r="E11" i="5" s="1"/>
  <c r="E11" i="3" s="1"/>
  <c r="F12" i="1"/>
  <c r="G12" i="1" s="1"/>
  <c r="E12" i="5" s="1"/>
  <c r="E12" i="3" s="1"/>
  <c r="F13" i="1"/>
  <c r="G13" i="1" s="1"/>
  <c r="E13" i="5" s="1"/>
  <c r="E13" i="3" s="1"/>
  <c r="F14" i="1"/>
  <c r="G14" i="1" s="1"/>
  <c r="E14" i="5" s="1"/>
  <c r="E14" i="3" s="1"/>
  <c r="F15" i="1"/>
  <c r="G15" i="1" s="1"/>
  <c r="E15" i="5" s="1"/>
  <c r="E15" i="3" s="1"/>
  <c r="F16" i="1"/>
  <c r="G16" i="1" s="1"/>
  <c r="E16" i="5" s="1"/>
  <c r="E16" i="3" s="1"/>
  <c r="F17" i="1"/>
  <c r="G17" i="1" s="1"/>
  <c r="E17" i="5" s="1"/>
  <c r="E17" i="3" s="1"/>
  <c r="F18" i="1"/>
  <c r="G18" i="1" s="1"/>
  <c r="E18" i="5" s="1"/>
  <c r="E18" i="3" s="1"/>
  <c r="F19" i="1"/>
  <c r="G19" i="1" s="1"/>
  <c r="E19" i="5" s="1"/>
  <c r="E19" i="3" s="1"/>
  <c r="F20" i="1"/>
  <c r="G20" i="1" s="1"/>
  <c r="E20" i="5" s="1"/>
  <c r="E20" i="3" s="1"/>
  <c r="F21" i="1"/>
  <c r="G21" i="1" s="1"/>
  <c r="E21" i="5" s="1"/>
  <c r="E21" i="3" s="1"/>
  <c r="F22" i="1"/>
  <c r="G22" i="1" s="1"/>
  <c r="E22" i="5" s="1"/>
  <c r="E22" i="3" s="1"/>
  <c r="F23" i="1"/>
  <c r="G23" i="1" s="1"/>
  <c r="E23" i="5" s="1"/>
  <c r="E23" i="3" s="1"/>
  <c r="F24" i="1"/>
  <c r="G24" i="1" s="1"/>
  <c r="E24" i="5" s="1"/>
  <c r="E24" i="3" s="1"/>
  <c r="F25" i="1"/>
  <c r="G25" i="1" s="1"/>
  <c r="E25" i="5" s="1"/>
  <c r="E25" i="3" s="1"/>
  <c r="F26" i="1"/>
  <c r="G26" i="1" s="1"/>
  <c r="E26" i="5" s="1"/>
  <c r="E26" i="3" s="1"/>
  <c r="F27" i="1"/>
  <c r="G27" i="1" s="1"/>
  <c r="E27" i="5" s="1"/>
  <c r="E27" i="3" s="1"/>
  <c r="F28" i="1"/>
  <c r="G28" i="1" s="1"/>
  <c r="E28" i="5" s="1"/>
  <c r="E28" i="3" s="1"/>
  <c r="F29" i="1"/>
  <c r="G29" i="1" s="1"/>
  <c r="E29" i="5" s="1"/>
  <c r="E29" i="3" s="1"/>
  <c r="F30" i="1"/>
  <c r="G30" i="1" s="1"/>
  <c r="E30" i="5" s="1"/>
  <c r="E30" i="3" s="1"/>
  <c r="F31" i="1"/>
  <c r="G31" i="1" s="1"/>
  <c r="E31" i="5" s="1"/>
  <c r="E31" i="3" s="1"/>
  <c r="F32" i="1"/>
  <c r="G32" i="1" s="1"/>
  <c r="E32" i="5" s="1"/>
  <c r="E32" i="3" s="1"/>
  <c r="F33" i="1"/>
  <c r="G33" i="1" s="1"/>
  <c r="E33" i="5" s="1"/>
  <c r="E33" i="3" s="1"/>
  <c r="F34" i="1"/>
  <c r="G34" i="1" s="1"/>
  <c r="F35" i="1"/>
  <c r="F36" i="1"/>
  <c r="G36" i="1" s="1"/>
  <c r="E36" i="5" s="1"/>
  <c r="E36" i="3" s="1"/>
  <c r="F37" i="1"/>
  <c r="G37" i="1" s="1"/>
  <c r="E37" i="5" s="1"/>
  <c r="E37" i="3" s="1"/>
  <c r="F38" i="1"/>
  <c r="G38" i="1" s="1"/>
  <c r="E38" i="5" s="1"/>
  <c r="E38" i="3" s="1"/>
  <c r="F39" i="1"/>
  <c r="G39" i="1" s="1"/>
  <c r="E39" i="5" s="1"/>
  <c r="E39" i="3" s="1"/>
  <c r="F40" i="1"/>
  <c r="G40" i="1" s="1"/>
  <c r="E40" i="5" s="1"/>
  <c r="E40" i="3" s="1"/>
  <c r="F41" i="1"/>
  <c r="G41" i="1" s="1"/>
  <c r="F42" i="1"/>
  <c r="G42" i="1" s="1"/>
  <c r="E42" i="5" s="1"/>
  <c r="E42" i="3" s="1"/>
  <c r="F43" i="1"/>
  <c r="G43" i="1" s="1"/>
  <c r="E43" i="5" s="1"/>
  <c r="E43" i="3" s="1"/>
  <c r="F44" i="1"/>
  <c r="G44" i="1" s="1"/>
  <c r="E44" i="5" s="1"/>
  <c r="E44" i="3" s="1"/>
  <c r="F45" i="1"/>
  <c r="G45" i="1" s="1"/>
  <c r="E45" i="5" s="1"/>
  <c r="E45" i="3" s="1"/>
  <c r="F46" i="1"/>
  <c r="G46" i="1" s="1"/>
  <c r="E46" i="5" s="1"/>
  <c r="F47" i="1"/>
  <c r="G47" i="1" s="1"/>
  <c r="E47" i="5" s="1"/>
  <c r="E47" i="3" s="1"/>
  <c r="F48" i="1"/>
  <c r="G48" i="1" s="1"/>
  <c r="F49" i="1"/>
  <c r="G49" i="1" s="1"/>
  <c r="E49" i="5" s="1"/>
  <c r="E49" i="3" s="1"/>
  <c r="F50" i="1"/>
  <c r="G50" i="1" s="1"/>
  <c r="E50" i="5" s="1"/>
  <c r="E50" i="3" s="1"/>
  <c r="F51" i="1"/>
  <c r="G51" i="1" s="1"/>
  <c r="E51" i="5" s="1"/>
  <c r="E51" i="3" s="1"/>
  <c r="F52" i="1"/>
  <c r="G52" i="1" s="1"/>
  <c r="E52" i="5" s="1"/>
  <c r="E52" i="3" s="1"/>
  <c r="F53" i="1"/>
  <c r="G53" i="1" s="1"/>
  <c r="E53" i="5" s="1"/>
  <c r="E53" i="3" s="1"/>
  <c r="F54" i="1"/>
  <c r="G54" i="1" s="1"/>
  <c r="E54" i="5" s="1"/>
  <c r="E54" i="3" s="1"/>
  <c r="F55" i="1"/>
  <c r="G55" i="1" s="1"/>
  <c r="E55" i="5" s="1"/>
  <c r="E55" i="3" s="1"/>
  <c r="F56" i="1"/>
  <c r="G56" i="1" s="1"/>
  <c r="E56" i="5" s="1"/>
  <c r="E56" i="3" s="1"/>
  <c r="F57" i="1"/>
  <c r="G57" i="1" s="1"/>
  <c r="E57" i="5" s="1"/>
  <c r="E57" i="3" s="1"/>
  <c r="F58" i="1"/>
  <c r="G58" i="1" s="1"/>
  <c r="E58" i="5" s="1"/>
  <c r="E58" i="3" s="1"/>
  <c r="F59" i="1"/>
  <c r="G59" i="1" s="1"/>
  <c r="E59" i="5" s="1"/>
  <c r="E59" i="3" s="1"/>
  <c r="F60" i="1"/>
  <c r="G60" i="1" s="1"/>
  <c r="E60" i="5" s="1"/>
  <c r="E60" i="3" s="1"/>
  <c r="F61" i="1"/>
  <c r="G61" i="1" s="1"/>
  <c r="E61" i="5" s="1"/>
  <c r="E61" i="3" s="1"/>
  <c r="F62" i="1"/>
  <c r="G62" i="1" s="1"/>
  <c r="E62" i="5" s="1"/>
  <c r="E62" i="3" s="1"/>
  <c r="F63" i="1"/>
  <c r="G63" i="1" s="1"/>
  <c r="E63" i="5" s="1"/>
  <c r="E63" i="3" s="1"/>
  <c r="F64" i="1"/>
  <c r="G64" i="1" s="1"/>
  <c r="E64" i="5" s="1"/>
  <c r="E64" i="3" s="1"/>
  <c r="F65" i="1"/>
  <c r="G65" i="1" s="1"/>
  <c r="E65" i="5" s="1"/>
  <c r="E65" i="3" s="1"/>
  <c r="F66" i="1"/>
  <c r="G66" i="1" s="1"/>
  <c r="E66" i="5" s="1"/>
  <c r="E66" i="3" s="1"/>
  <c r="F67" i="1"/>
  <c r="G67" i="1" s="1"/>
  <c r="E67" i="5" s="1"/>
  <c r="E67" i="3" s="1"/>
  <c r="F68" i="1"/>
  <c r="G68" i="1" s="1"/>
  <c r="E68" i="5" s="1"/>
  <c r="E68" i="3" s="1"/>
  <c r="F69" i="1"/>
  <c r="G69" i="1" s="1"/>
  <c r="E69" i="5" s="1"/>
  <c r="E69" i="3" s="1"/>
  <c r="F70" i="1"/>
  <c r="G70" i="1" s="1"/>
  <c r="E70" i="5" s="1"/>
  <c r="E70" i="3" s="1"/>
  <c r="F71" i="1"/>
  <c r="G71" i="1" s="1"/>
  <c r="E71" i="5" s="1"/>
  <c r="E71" i="3" s="1"/>
  <c r="F72" i="1"/>
  <c r="G72" i="1" s="1"/>
  <c r="E72" i="5" s="1"/>
  <c r="E72" i="3" s="1"/>
  <c r="F73" i="1"/>
  <c r="G73" i="1" s="1"/>
  <c r="E73" i="5" s="1"/>
  <c r="E73" i="3" s="1"/>
  <c r="F74" i="1"/>
  <c r="G74" i="1" s="1"/>
  <c r="E74" i="5" s="1"/>
  <c r="E74" i="3" s="1"/>
  <c r="F75" i="1"/>
  <c r="G75" i="1" s="1"/>
  <c r="E75" i="5" s="1"/>
  <c r="E75" i="3" s="1"/>
  <c r="F76" i="1"/>
  <c r="G76" i="1" s="1"/>
  <c r="E76" i="5" s="1"/>
  <c r="E76" i="3" s="1"/>
  <c r="F77" i="1"/>
  <c r="G77" i="1" s="1"/>
  <c r="E77" i="5" s="1"/>
  <c r="E77" i="3" s="1"/>
  <c r="F78" i="1"/>
  <c r="G78" i="1" s="1"/>
  <c r="E78" i="5" s="1"/>
  <c r="E78" i="3" s="1"/>
  <c r="F79" i="1"/>
  <c r="G79" i="1" s="1"/>
  <c r="E79" i="5" s="1"/>
  <c r="E79" i="3" s="1"/>
  <c r="F80" i="1"/>
  <c r="G80" i="1" s="1"/>
  <c r="E80" i="5" s="1"/>
  <c r="E80" i="3" s="1"/>
  <c r="F81" i="1"/>
  <c r="G81" i="1" s="1"/>
  <c r="E81" i="5" s="1"/>
  <c r="E81" i="3" s="1"/>
  <c r="F82" i="1"/>
  <c r="G82" i="1" s="1"/>
  <c r="E82" i="5" s="1"/>
  <c r="E82" i="3" s="1"/>
  <c r="F83" i="1"/>
  <c r="G83" i="1" s="1"/>
  <c r="E83" i="5" s="1"/>
  <c r="E83" i="3" s="1"/>
  <c r="F84" i="1"/>
  <c r="G84" i="1" s="1"/>
  <c r="E84" i="5" s="1"/>
  <c r="E84" i="3" s="1"/>
  <c r="F85" i="1"/>
  <c r="G85" i="1" s="1"/>
  <c r="E85" i="5" s="1"/>
  <c r="E85" i="3" s="1"/>
  <c r="F86" i="1"/>
  <c r="G86" i="1" s="1"/>
  <c r="E86" i="5" s="1"/>
  <c r="E86" i="3" s="1"/>
  <c r="F87" i="1"/>
  <c r="G87" i="1" s="1"/>
  <c r="E87" i="5" s="1"/>
  <c r="E87" i="3" s="1"/>
  <c r="F88" i="1"/>
  <c r="G88" i="1" s="1"/>
  <c r="E88" i="5" s="1"/>
  <c r="E88" i="3" s="1"/>
  <c r="F89" i="1"/>
  <c r="G89" i="1" s="1"/>
  <c r="E89" i="5" s="1"/>
  <c r="E89" i="3" s="1"/>
  <c r="F90" i="1"/>
  <c r="G90" i="1" s="1"/>
  <c r="E90" i="5" s="1"/>
  <c r="E90" i="3" s="1"/>
  <c r="F91" i="1"/>
  <c r="G91" i="1" s="1"/>
  <c r="E91" i="5" s="1"/>
  <c r="E91" i="3" s="1"/>
  <c r="F92" i="1"/>
  <c r="G92" i="1" s="1"/>
  <c r="E92" i="5" s="1"/>
  <c r="E92" i="3" s="1"/>
  <c r="F93" i="1"/>
  <c r="G93" i="1" s="1"/>
  <c r="E93" i="5" s="1"/>
  <c r="E93" i="3" s="1"/>
  <c r="F94" i="1"/>
  <c r="G94" i="1" s="1"/>
  <c r="E94" i="5" s="1"/>
  <c r="E94" i="3" s="1"/>
  <c r="F95" i="1"/>
  <c r="G95" i="1" s="1"/>
  <c r="E95" i="5" s="1"/>
  <c r="E95" i="3" s="1"/>
  <c r="F96" i="1"/>
  <c r="G96" i="1" s="1"/>
  <c r="E96" i="5" s="1"/>
  <c r="E96" i="3" s="1"/>
  <c r="F97" i="1"/>
  <c r="G97" i="1" s="1"/>
  <c r="E97" i="5" s="1"/>
  <c r="E97" i="3" s="1"/>
  <c r="F98" i="1"/>
  <c r="G98" i="1" s="1"/>
  <c r="E98" i="5" s="1"/>
  <c r="E98" i="3" s="1"/>
  <c r="F99" i="1"/>
  <c r="G99" i="1" s="1"/>
  <c r="E99" i="5" s="1"/>
  <c r="E99" i="3" s="1"/>
  <c r="F100" i="1"/>
  <c r="G100" i="1" s="1"/>
  <c r="E100" i="5" s="1"/>
  <c r="E100" i="3" s="1"/>
  <c r="F101" i="1"/>
  <c r="G101" i="1" s="1"/>
  <c r="E101" i="5" s="1"/>
  <c r="E101" i="3" s="1"/>
  <c r="F102" i="1"/>
  <c r="G102" i="1" s="1"/>
  <c r="E102" i="5" s="1"/>
  <c r="E102" i="3" s="1"/>
  <c r="F103" i="1"/>
  <c r="G103" i="1" s="1"/>
  <c r="E103" i="5" s="1"/>
  <c r="E103" i="3" s="1"/>
  <c r="F104" i="1"/>
  <c r="G104" i="1" s="1"/>
  <c r="E104" i="5" s="1"/>
  <c r="E104" i="3" s="1"/>
  <c r="F105" i="1"/>
  <c r="G105" i="1" s="1"/>
  <c r="E105" i="5" s="1"/>
  <c r="E105" i="3" s="1"/>
  <c r="F106" i="1"/>
  <c r="G106" i="1" s="1"/>
  <c r="E106" i="5" s="1"/>
  <c r="E106" i="3" s="1"/>
  <c r="F107" i="1"/>
  <c r="G107" i="1" s="1"/>
  <c r="E107" i="5" s="1"/>
  <c r="E107" i="3" s="1"/>
  <c r="F108" i="1"/>
  <c r="G108" i="1" s="1"/>
  <c r="E108" i="5" s="1"/>
  <c r="E108" i="3" s="1"/>
  <c r="F109" i="1"/>
  <c r="G109" i="1" s="1"/>
  <c r="E109" i="5" s="1"/>
  <c r="E109" i="3" s="1"/>
  <c r="F110" i="1"/>
  <c r="G110" i="1" s="1"/>
  <c r="E110" i="5" s="1"/>
  <c r="E110" i="3" s="1"/>
  <c r="F111" i="1"/>
  <c r="F112" i="1"/>
  <c r="G112" i="1" s="1"/>
  <c r="E112" i="5" s="1"/>
  <c r="E112" i="3" s="1"/>
  <c r="F113" i="1"/>
  <c r="G113" i="1" s="1"/>
  <c r="E113" i="5" s="1"/>
  <c r="E113" i="3" s="1"/>
  <c r="F114" i="1"/>
  <c r="G114" i="1" s="1"/>
  <c r="E114" i="5" s="1"/>
  <c r="E114" i="3" s="1"/>
  <c r="F115" i="1"/>
  <c r="G115" i="1" s="1"/>
  <c r="E115" i="5" s="1"/>
  <c r="E115" i="3" s="1"/>
  <c r="F116" i="1"/>
  <c r="G116" i="1" s="1"/>
  <c r="E116" i="5" s="1"/>
  <c r="E116" i="3" s="1"/>
  <c r="F117" i="1"/>
  <c r="G117" i="1" s="1"/>
  <c r="E117" i="5" s="1"/>
  <c r="E117" i="3" s="1"/>
  <c r="F118" i="1"/>
  <c r="G118" i="1" s="1"/>
  <c r="E118" i="5" s="1"/>
  <c r="E118" i="3" s="1"/>
  <c r="F119" i="1"/>
  <c r="G119" i="1" s="1"/>
  <c r="E119" i="5" s="1"/>
  <c r="E119" i="3" s="1"/>
  <c r="F120" i="1"/>
  <c r="G120" i="1" s="1"/>
  <c r="E120" i="5" s="1"/>
  <c r="E120" i="3" s="1"/>
  <c r="F121" i="1"/>
  <c r="G121" i="1" s="1"/>
  <c r="E121" i="5" s="1"/>
  <c r="E121" i="3" s="1"/>
  <c r="F122" i="1"/>
  <c r="G122" i="1" s="1"/>
  <c r="E122" i="5" s="1"/>
  <c r="E122" i="3" s="1"/>
  <c r="F123" i="1"/>
  <c r="G123" i="1" s="1"/>
  <c r="E123" i="5" s="1"/>
  <c r="E123" i="3" s="1"/>
  <c r="F124" i="1"/>
  <c r="G124" i="1" s="1"/>
  <c r="E124" i="5" s="1"/>
  <c r="E124" i="3" s="1"/>
  <c r="F125" i="1"/>
  <c r="G125" i="1" s="1"/>
  <c r="F126" i="1"/>
  <c r="G126" i="1" s="1"/>
  <c r="E126" i="5" s="1"/>
  <c r="E126" i="3" s="1"/>
  <c r="F127" i="1"/>
  <c r="G127" i="1" s="1"/>
  <c r="E127" i="5" s="1"/>
  <c r="E127" i="3" s="1"/>
  <c r="F128" i="1"/>
  <c r="G128" i="1" s="1"/>
  <c r="E128" i="5" s="1"/>
  <c r="E128" i="3" s="1"/>
  <c r="F129" i="1"/>
  <c r="G129" i="1" s="1"/>
  <c r="E129" i="5" s="1"/>
  <c r="E129" i="3" s="1"/>
  <c r="F130" i="1"/>
  <c r="G130" i="1" s="1"/>
  <c r="F131" i="1"/>
  <c r="G131" i="1" s="1"/>
  <c r="F132" i="1"/>
  <c r="G132" i="1" s="1"/>
  <c r="E132" i="5" s="1"/>
  <c r="E132" i="3" s="1"/>
  <c r="F133" i="1"/>
  <c r="G133" i="1" s="1"/>
  <c r="E133" i="5" s="1"/>
  <c r="E133" i="3" s="1"/>
  <c r="F134" i="1"/>
  <c r="G134" i="1" s="1"/>
  <c r="E134" i="5" s="1"/>
  <c r="E134" i="3" s="1"/>
  <c r="F135" i="1"/>
  <c r="G135" i="1" s="1"/>
  <c r="E135" i="5" s="1"/>
  <c r="E135" i="3" s="1"/>
  <c r="F136" i="1"/>
  <c r="G136" i="1" s="1"/>
  <c r="E136" i="5" s="1"/>
  <c r="E136" i="3" s="1"/>
  <c r="F137" i="1"/>
  <c r="G137" i="1" s="1"/>
  <c r="E137" i="5" s="1"/>
  <c r="E137" i="3" s="1"/>
  <c r="F138" i="1"/>
  <c r="G138" i="1" s="1"/>
  <c r="E138" i="5" s="1"/>
  <c r="E138" i="3" s="1"/>
  <c r="F139" i="1"/>
  <c r="G139" i="1" s="1"/>
  <c r="E139" i="5" s="1"/>
  <c r="E139" i="3" s="1"/>
  <c r="F140" i="1"/>
  <c r="G140" i="1" s="1"/>
  <c r="E140" i="5" s="1"/>
  <c r="E140" i="3" s="1"/>
  <c r="F141" i="1"/>
  <c r="G141" i="1" s="1"/>
  <c r="E141" i="5" s="1"/>
  <c r="E141" i="3" s="1"/>
  <c r="F142" i="1"/>
  <c r="G142" i="1" s="1"/>
  <c r="E142" i="5" s="1"/>
  <c r="E142" i="3" s="1"/>
  <c r="F143" i="1"/>
  <c r="G143" i="1" s="1"/>
  <c r="E143" i="5" s="1"/>
  <c r="E143" i="3" s="1"/>
  <c r="F144" i="1"/>
  <c r="G144" i="1" s="1"/>
  <c r="E144" i="5" s="1"/>
  <c r="E144" i="3" s="1"/>
  <c r="F145" i="1"/>
  <c r="G145" i="1" s="1"/>
  <c r="E145" i="5" s="1"/>
  <c r="E145" i="3" s="1"/>
  <c r="F146" i="1"/>
  <c r="G146" i="1" s="1"/>
  <c r="E146" i="5" s="1"/>
  <c r="E146" i="3" s="1"/>
  <c r="F147" i="1"/>
  <c r="G147" i="1" s="1"/>
  <c r="E147" i="5" s="1"/>
  <c r="E147" i="3" s="1"/>
  <c r="F148" i="1"/>
  <c r="G148" i="1" s="1"/>
  <c r="E148" i="5" s="1"/>
  <c r="E148" i="3" s="1"/>
  <c r="F149" i="1"/>
  <c r="G149" i="1" s="1"/>
  <c r="E149" i="5" s="1"/>
  <c r="E149" i="3" s="1"/>
  <c r="F150" i="1"/>
  <c r="G150" i="1" s="1"/>
  <c r="E150" i="5" s="1"/>
  <c r="E150" i="3" s="1"/>
  <c r="F151" i="1"/>
  <c r="G151" i="1" s="1"/>
  <c r="E151" i="5" s="1"/>
  <c r="E151" i="3" s="1"/>
  <c r="F152" i="1"/>
  <c r="G152" i="1" s="1"/>
  <c r="E152" i="5" s="1"/>
  <c r="E152" i="3" s="1"/>
  <c r="F153" i="1"/>
  <c r="G153" i="1" s="1"/>
  <c r="E153" i="5" s="1"/>
  <c r="E153" i="3" s="1"/>
  <c r="F154" i="1"/>
  <c r="G154" i="1" s="1"/>
  <c r="E154" i="5" s="1"/>
  <c r="E154" i="3" s="1"/>
  <c r="F155" i="1"/>
  <c r="G155" i="1" s="1"/>
  <c r="E155" i="5" s="1"/>
  <c r="E155" i="3" s="1"/>
  <c r="F156" i="1"/>
  <c r="G156" i="1" s="1"/>
  <c r="E156" i="5" s="1"/>
  <c r="E156" i="3" s="1"/>
  <c r="F157" i="1"/>
  <c r="G157" i="1" s="1"/>
  <c r="E157" i="5" s="1"/>
  <c r="E157" i="3" s="1"/>
  <c r="F158" i="1"/>
  <c r="G158" i="1" s="1"/>
  <c r="E158" i="5" s="1"/>
  <c r="E158" i="3" s="1"/>
  <c r="F159" i="1"/>
  <c r="G159" i="1" s="1"/>
  <c r="E159" i="5" s="1"/>
  <c r="E159" i="3" s="1"/>
  <c r="F160" i="1"/>
  <c r="G160" i="1" s="1"/>
  <c r="E160" i="5" s="1"/>
  <c r="E160" i="3" s="1"/>
  <c r="F161" i="1"/>
  <c r="G161" i="1" s="1"/>
  <c r="E161" i="5" s="1"/>
  <c r="E161" i="3" s="1"/>
  <c r="F162" i="1"/>
  <c r="G162" i="1" s="1"/>
  <c r="E162" i="5" s="1"/>
  <c r="E162" i="3" s="1"/>
  <c r="F163" i="1"/>
  <c r="G163" i="1" s="1"/>
  <c r="E163" i="5" s="1"/>
  <c r="E163" i="3" s="1"/>
  <c r="F164" i="1"/>
  <c r="G164" i="1" s="1"/>
  <c r="E164" i="5" s="1"/>
  <c r="E164" i="3" s="1"/>
  <c r="F165" i="1"/>
  <c r="G165" i="1" s="1"/>
  <c r="E165" i="5" s="1"/>
  <c r="E165" i="3" s="1"/>
  <c r="F166" i="1"/>
  <c r="G166" i="1" s="1"/>
  <c r="E166" i="5" s="1"/>
  <c r="E166" i="3" s="1"/>
  <c r="F167" i="1"/>
  <c r="G167" i="1" s="1"/>
  <c r="E167" i="5" s="1"/>
  <c r="E167" i="3" s="1"/>
  <c r="F168" i="1"/>
  <c r="G168" i="1" s="1"/>
  <c r="E168" i="5" s="1"/>
  <c r="E168" i="3" s="1"/>
  <c r="F169" i="1"/>
  <c r="G169" i="1" s="1"/>
  <c r="E169" i="5" s="1"/>
  <c r="E169" i="3" s="1"/>
  <c r="F170" i="1"/>
  <c r="G170" i="1" s="1"/>
  <c r="E170" i="5" s="1"/>
  <c r="E170" i="3" s="1"/>
  <c r="F171" i="1"/>
  <c r="G171" i="1" s="1"/>
  <c r="E171" i="5" s="1"/>
  <c r="E171" i="3" s="1"/>
  <c r="F172" i="1"/>
  <c r="G172" i="1" s="1"/>
  <c r="F173" i="1"/>
  <c r="G173" i="1" s="1"/>
  <c r="E173" i="5" s="1"/>
  <c r="E173" i="3" s="1"/>
  <c r="F174" i="1"/>
  <c r="G174" i="1" s="1"/>
  <c r="E174" i="5" s="1"/>
  <c r="E174" i="3" s="1"/>
  <c r="F175" i="1"/>
  <c r="G175" i="1" s="1"/>
  <c r="E175" i="5" s="1"/>
  <c r="E175" i="3" s="1"/>
  <c r="F176" i="1"/>
  <c r="G176" i="1" s="1"/>
  <c r="E176" i="5" s="1"/>
  <c r="E176" i="3" s="1"/>
  <c r="F177" i="1"/>
  <c r="G177" i="1" s="1"/>
  <c r="E177" i="5" s="1"/>
  <c r="E177" i="3" s="1"/>
  <c r="F178" i="1"/>
  <c r="G178" i="1" s="1"/>
  <c r="E178" i="5" s="1"/>
  <c r="E178" i="3" s="1"/>
  <c r="F179" i="1"/>
  <c r="G179" i="1" s="1"/>
  <c r="E179" i="5" s="1"/>
  <c r="E179" i="3" s="1"/>
  <c r="F180" i="1"/>
  <c r="G180" i="1" s="1"/>
  <c r="E180" i="5" s="1"/>
  <c r="E180" i="3" s="1"/>
  <c r="F181" i="1"/>
  <c r="G181" i="1" s="1"/>
  <c r="E181" i="5" s="1"/>
  <c r="E181" i="3" s="1"/>
  <c r="F182" i="1"/>
  <c r="G182" i="1" s="1"/>
  <c r="E182" i="5" s="1"/>
  <c r="E182" i="3" s="1"/>
  <c r="F183" i="1"/>
  <c r="G183" i="1" s="1"/>
  <c r="E183" i="5" s="1"/>
  <c r="E183" i="3" s="1"/>
  <c r="F184" i="1"/>
  <c r="G184" i="1" s="1"/>
  <c r="E184" i="5" s="1"/>
  <c r="E184" i="3" s="1"/>
  <c r="F185" i="1"/>
  <c r="G185" i="1" s="1"/>
  <c r="E185" i="5" s="1"/>
  <c r="E185" i="3" s="1"/>
  <c r="F186" i="1"/>
  <c r="G186" i="1" s="1"/>
  <c r="E186" i="5" s="1"/>
  <c r="E186" i="3" s="1"/>
  <c r="F187" i="1"/>
  <c r="G187" i="1" s="1"/>
  <c r="E187" i="5" s="1"/>
  <c r="E187" i="3" s="1"/>
  <c r="F188" i="1"/>
  <c r="G188" i="1" s="1"/>
  <c r="E188" i="5" s="1"/>
  <c r="E188" i="3" s="1"/>
  <c r="F189" i="1"/>
  <c r="G189" i="1" s="1"/>
  <c r="E189" i="5" s="1"/>
  <c r="E189" i="3" s="1"/>
  <c r="F190" i="1"/>
  <c r="G190" i="1" s="1"/>
  <c r="E190" i="5" s="1"/>
  <c r="E190" i="3" s="1"/>
  <c r="F191" i="1"/>
  <c r="G191" i="1" s="1"/>
  <c r="E191" i="5" s="1"/>
  <c r="E191" i="3" s="1"/>
  <c r="F192" i="1"/>
  <c r="G192" i="1" s="1"/>
  <c r="E192" i="5" s="1"/>
  <c r="E192" i="3" s="1"/>
  <c r="F193" i="1"/>
  <c r="G193" i="1" s="1"/>
  <c r="E193" i="5" s="1"/>
  <c r="E193" i="3" s="1"/>
  <c r="F194" i="1"/>
  <c r="G194" i="1" s="1"/>
  <c r="E194" i="5" s="1"/>
  <c r="E194" i="3" s="1"/>
  <c r="F195" i="1"/>
  <c r="G195" i="1" s="1"/>
  <c r="E195" i="5" s="1"/>
  <c r="E195" i="3" s="1"/>
  <c r="F196" i="1"/>
  <c r="G196" i="1" s="1"/>
  <c r="E196" i="5" s="1"/>
  <c r="E196" i="3" s="1"/>
  <c r="F197" i="1"/>
  <c r="G197" i="1" s="1"/>
  <c r="E197" i="5" s="1"/>
  <c r="E197" i="3" s="1"/>
  <c r="F198" i="1"/>
  <c r="G198" i="1" s="1"/>
  <c r="E198" i="5" s="1"/>
  <c r="E198" i="3" s="1"/>
  <c r="F199" i="1"/>
  <c r="G199" i="1" s="1"/>
  <c r="E199" i="5" s="1"/>
  <c r="E199" i="3" s="1"/>
  <c r="F200" i="1"/>
  <c r="G200" i="1" s="1"/>
  <c r="E200" i="5" s="1"/>
  <c r="E200" i="3" s="1"/>
  <c r="F201" i="1"/>
  <c r="G201" i="1" s="1"/>
  <c r="E201" i="5" s="1"/>
  <c r="E201" i="3" s="1"/>
  <c r="F202" i="1"/>
  <c r="G202" i="1" s="1"/>
  <c r="E202" i="5" s="1"/>
  <c r="E202" i="3" s="1"/>
  <c r="F203" i="1"/>
  <c r="G203" i="1" s="1"/>
  <c r="E203" i="5" s="1"/>
  <c r="E203" i="3" s="1"/>
  <c r="F204" i="1"/>
  <c r="G204" i="1" s="1"/>
  <c r="E204" i="5" s="1"/>
  <c r="E204" i="3" s="1"/>
  <c r="F205" i="1"/>
  <c r="G205" i="1" s="1"/>
  <c r="E205" i="5" s="1"/>
  <c r="E205" i="3" s="1"/>
  <c r="F206" i="1"/>
  <c r="G206" i="1" s="1"/>
  <c r="E206" i="5" s="1"/>
  <c r="E206" i="3" s="1"/>
  <c r="F207" i="1"/>
  <c r="G207" i="1" s="1"/>
  <c r="E207" i="5" s="1"/>
  <c r="E207" i="3" s="1"/>
  <c r="F208" i="1"/>
  <c r="G208" i="1" s="1"/>
  <c r="E208" i="5" s="1"/>
  <c r="E208" i="3" s="1"/>
  <c r="F209" i="1"/>
  <c r="G209" i="1" s="1"/>
  <c r="E209" i="5" s="1"/>
  <c r="E209" i="3" s="1"/>
  <c r="F210" i="1"/>
  <c r="G210" i="1" s="1"/>
  <c r="E210" i="5" s="1"/>
  <c r="E210" i="3" s="1"/>
  <c r="F211" i="1"/>
  <c r="G211" i="1" s="1"/>
  <c r="E211" i="5" s="1"/>
  <c r="E211" i="3" s="1"/>
  <c r="F212" i="1"/>
  <c r="G212" i="1" s="1"/>
  <c r="E212" i="5" s="1"/>
  <c r="E212" i="3" s="1"/>
  <c r="F213" i="1"/>
  <c r="G213" i="1" s="1"/>
  <c r="E213" i="5" s="1"/>
  <c r="E213" i="3" s="1"/>
  <c r="F214" i="1"/>
  <c r="G214" i="1" s="1"/>
  <c r="F215" i="1"/>
  <c r="G215" i="1" s="1"/>
  <c r="E215" i="5" s="1"/>
  <c r="E215" i="3" s="1"/>
  <c r="F216" i="1"/>
  <c r="G216" i="1" s="1"/>
  <c r="F217" i="1"/>
  <c r="G217" i="1" s="1"/>
  <c r="E217" i="5" s="1"/>
  <c r="E217" i="3" s="1"/>
  <c r="F218" i="1"/>
  <c r="G218" i="1" s="1"/>
  <c r="E218" i="5" s="1"/>
  <c r="E218" i="3" s="1"/>
  <c r="F219" i="1"/>
  <c r="G219" i="1" s="1"/>
  <c r="E219" i="5" s="1"/>
  <c r="E219" i="3" s="1"/>
  <c r="F220" i="1"/>
  <c r="G220" i="1" s="1"/>
  <c r="E220" i="5" s="1"/>
  <c r="E220" i="3" s="1"/>
  <c r="F221" i="1"/>
  <c r="G221" i="1" s="1"/>
  <c r="E221" i="5" s="1"/>
  <c r="E221" i="3" s="1"/>
  <c r="F222" i="1"/>
  <c r="G222" i="1" s="1"/>
  <c r="E222" i="5" s="1"/>
  <c r="E222" i="3" s="1"/>
  <c r="F223" i="1"/>
  <c r="G223" i="1" s="1"/>
  <c r="E223" i="5" s="1"/>
  <c r="E223" i="3" s="1"/>
  <c r="F224" i="1"/>
  <c r="G224" i="1" s="1"/>
  <c r="E224" i="5" s="1"/>
  <c r="E224" i="3" s="1"/>
  <c r="F225" i="1"/>
  <c r="G225" i="1" s="1"/>
  <c r="E225" i="5" s="1"/>
  <c r="E225" i="3" s="1"/>
  <c r="F226" i="1"/>
  <c r="G226" i="1" s="1"/>
  <c r="E226" i="5" s="1"/>
  <c r="E226" i="3" s="1"/>
  <c r="F227" i="1"/>
  <c r="G227" i="1" s="1"/>
  <c r="E227" i="5" s="1"/>
  <c r="E227" i="3" s="1"/>
  <c r="F228" i="1"/>
  <c r="G228" i="1" s="1"/>
  <c r="E228" i="5" s="1"/>
  <c r="E228" i="3" s="1"/>
  <c r="F229" i="1"/>
  <c r="G229" i="1" s="1"/>
  <c r="E229" i="5" s="1"/>
  <c r="E229" i="3" s="1"/>
  <c r="F230" i="1"/>
  <c r="G230" i="1" s="1"/>
  <c r="E230" i="5" s="1"/>
  <c r="E230" i="3" s="1"/>
  <c r="F231" i="1"/>
  <c r="G231" i="1" s="1"/>
  <c r="E231" i="5" s="1"/>
  <c r="E231" i="3" s="1"/>
  <c r="F232" i="1"/>
  <c r="G232" i="1" s="1"/>
  <c r="E232" i="5" s="1"/>
  <c r="E232" i="3" s="1"/>
  <c r="F233" i="1"/>
  <c r="G233" i="1" s="1"/>
  <c r="E233" i="5" s="1"/>
  <c r="E233" i="3" s="1"/>
  <c r="F234" i="1"/>
  <c r="G234" i="1" s="1"/>
  <c r="E234" i="5" s="1"/>
  <c r="E234" i="3" s="1"/>
  <c r="F235" i="1"/>
  <c r="G235" i="1" s="1"/>
  <c r="E235" i="5" s="1"/>
  <c r="E235" i="3" s="1"/>
  <c r="F236" i="1"/>
  <c r="G236" i="1" s="1"/>
  <c r="E236" i="5" s="1"/>
  <c r="E236" i="3" s="1"/>
  <c r="F237" i="1"/>
  <c r="G237" i="1" s="1"/>
  <c r="E237" i="5" s="1"/>
  <c r="E237" i="3" s="1"/>
  <c r="F238" i="1"/>
  <c r="G238" i="1" s="1"/>
  <c r="E238" i="5" s="1"/>
  <c r="E238" i="3" s="1"/>
  <c r="F239" i="1"/>
  <c r="G239" i="1" s="1"/>
  <c r="E239" i="5" s="1"/>
  <c r="E239" i="3" s="1"/>
  <c r="F240" i="1"/>
  <c r="G240" i="1" s="1"/>
  <c r="E240" i="5" s="1"/>
  <c r="E240" i="3" s="1"/>
  <c r="F241" i="1"/>
  <c r="G241" i="1" s="1"/>
  <c r="E241" i="5" s="1"/>
  <c r="E241" i="3" s="1"/>
  <c r="F242" i="1"/>
  <c r="G242" i="1" s="1"/>
  <c r="E242" i="5" s="1"/>
  <c r="E242" i="3" s="1"/>
  <c r="F243" i="1"/>
  <c r="G243" i="1" s="1"/>
  <c r="E243" i="5" s="1"/>
  <c r="E243" i="3" s="1"/>
  <c r="F244" i="1"/>
  <c r="G244" i="1" s="1"/>
  <c r="E244" i="5" s="1"/>
  <c r="E244" i="3" s="1"/>
  <c r="F245" i="1"/>
  <c r="G245" i="1" s="1"/>
  <c r="E245" i="5" s="1"/>
  <c r="E245" i="3" s="1"/>
  <c r="F246" i="1"/>
  <c r="G246" i="1" s="1"/>
  <c r="E246" i="5" s="1"/>
  <c r="E246" i="3" s="1"/>
  <c r="F247" i="1"/>
  <c r="G247" i="1" s="1"/>
  <c r="E247" i="5" s="1"/>
  <c r="E247" i="3" s="1"/>
  <c r="F248" i="1"/>
  <c r="G248" i="1" s="1"/>
  <c r="E248" i="5" s="1"/>
  <c r="E248" i="3" s="1"/>
  <c r="F249" i="1"/>
  <c r="G249" i="1" s="1"/>
  <c r="E249" i="5" s="1"/>
  <c r="E249" i="3" s="1"/>
  <c r="F250" i="1"/>
  <c r="G250" i="1" s="1"/>
  <c r="E250" i="5" s="1"/>
  <c r="E250" i="3" s="1"/>
  <c r="F251" i="1"/>
  <c r="G251" i="1" s="1"/>
  <c r="F252" i="1"/>
  <c r="G252" i="1" s="1"/>
  <c r="E252" i="5" s="1"/>
  <c r="E252" i="3" s="1"/>
  <c r="F253" i="1"/>
  <c r="G253" i="1" s="1"/>
  <c r="E253" i="5" s="1"/>
  <c r="E253" i="3" s="1"/>
  <c r="F254" i="1"/>
  <c r="G254" i="1" s="1"/>
  <c r="E254" i="5" s="1"/>
  <c r="E254" i="3" s="1"/>
  <c r="F255" i="1"/>
  <c r="G255" i="1" s="1"/>
  <c r="E255" i="5" s="1"/>
  <c r="E255" i="3" s="1"/>
  <c r="F256" i="1"/>
  <c r="G256" i="1" s="1"/>
  <c r="F257" i="1"/>
  <c r="G257" i="1" s="1"/>
  <c r="E257" i="5" s="1"/>
  <c r="E257" i="3" s="1"/>
  <c r="F258" i="1"/>
  <c r="G258" i="1" s="1"/>
  <c r="E258" i="5" s="1"/>
  <c r="E258" i="3" s="1"/>
  <c r="F259" i="1"/>
  <c r="G259" i="1" s="1"/>
  <c r="E259" i="5" s="1"/>
  <c r="E259" i="3" s="1"/>
  <c r="F260" i="1"/>
  <c r="G260" i="1" s="1"/>
  <c r="E260" i="5" s="1"/>
  <c r="E260" i="3" s="1"/>
  <c r="F261" i="1"/>
  <c r="G261" i="1" s="1"/>
  <c r="E261" i="5" s="1"/>
  <c r="E261" i="3" s="1"/>
  <c r="F262" i="1"/>
  <c r="G262" i="1" s="1"/>
  <c r="E262" i="5" s="1"/>
  <c r="E262" i="3" s="1"/>
  <c r="F263" i="1"/>
  <c r="G263" i="1" s="1"/>
  <c r="E263" i="5" s="1"/>
  <c r="E263" i="3" s="1"/>
  <c r="F264" i="1"/>
  <c r="G264" i="1" s="1"/>
  <c r="E264" i="5" s="1"/>
  <c r="E264" i="3" s="1"/>
  <c r="F265" i="1"/>
  <c r="G265" i="1" s="1"/>
  <c r="E265" i="5" s="1"/>
  <c r="E265" i="3" s="1"/>
  <c r="F266" i="1"/>
  <c r="G266" i="1" s="1"/>
  <c r="E266" i="5" s="1"/>
  <c r="E266" i="3" s="1"/>
  <c r="F267" i="1"/>
  <c r="G267" i="1" s="1"/>
  <c r="E267" i="5" s="1"/>
  <c r="E267" i="3" s="1"/>
  <c r="F268" i="1"/>
  <c r="G268" i="1" s="1"/>
  <c r="E268" i="5" s="1"/>
  <c r="E268" i="3" s="1"/>
  <c r="F269" i="1"/>
  <c r="G269" i="1" s="1"/>
  <c r="E269" i="5" s="1"/>
  <c r="E269" i="3" s="1"/>
  <c r="F270" i="1"/>
  <c r="G270" i="1" s="1"/>
  <c r="E270" i="5" s="1"/>
  <c r="E270" i="3" s="1"/>
  <c r="F271" i="1"/>
  <c r="G271" i="1" s="1"/>
  <c r="E271" i="5" s="1"/>
  <c r="E271" i="3" s="1"/>
  <c r="F272" i="1"/>
  <c r="G272" i="1" s="1"/>
  <c r="E272" i="5" s="1"/>
  <c r="E272" i="3" s="1"/>
  <c r="F273" i="1"/>
  <c r="G273" i="1" s="1"/>
  <c r="E273" i="5" s="1"/>
  <c r="E273" i="3" s="1"/>
  <c r="F274" i="1"/>
  <c r="G274" i="1" s="1"/>
  <c r="E274" i="5" s="1"/>
  <c r="E274" i="3" s="1"/>
  <c r="F275" i="1"/>
  <c r="G275" i="1" s="1"/>
  <c r="E275" i="5" s="1"/>
  <c r="E275" i="3" s="1"/>
  <c r="F276" i="1"/>
  <c r="G276" i="1" s="1"/>
  <c r="E276" i="5" s="1"/>
  <c r="E276" i="3" s="1"/>
  <c r="F277" i="1"/>
  <c r="G277" i="1" s="1"/>
  <c r="E277" i="5" s="1"/>
  <c r="E277" i="3" s="1"/>
  <c r="F278" i="1"/>
  <c r="G278" i="1" s="1"/>
  <c r="E278" i="5" s="1"/>
  <c r="E278" i="3" s="1"/>
  <c r="F279" i="1"/>
  <c r="G279" i="1" s="1"/>
  <c r="E279" i="5" s="1"/>
  <c r="E279" i="3" s="1"/>
  <c r="F280" i="1"/>
  <c r="G280" i="1" s="1"/>
  <c r="E280" i="5" s="1"/>
  <c r="E280" i="3" s="1"/>
  <c r="F281" i="1"/>
  <c r="G281" i="1" s="1"/>
  <c r="E281" i="5" s="1"/>
  <c r="E281" i="3" s="1"/>
  <c r="F282" i="1"/>
  <c r="G282" i="1" s="1"/>
  <c r="E282" i="5" s="1"/>
  <c r="E282" i="3" s="1"/>
  <c r="F283" i="1"/>
  <c r="G283" i="1" s="1"/>
  <c r="E283" i="5" s="1"/>
  <c r="E283" i="3" s="1"/>
  <c r="F284" i="1"/>
  <c r="G284" i="1" s="1"/>
  <c r="E284" i="5" s="1"/>
  <c r="E284" i="3" s="1"/>
  <c r="F285" i="1"/>
  <c r="G285" i="1" s="1"/>
  <c r="E285" i="5" s="1"/>
  <c r="E285" i="3" s="1"/>
  <c r="F286" i="1"/>
  <c r="G286" i="1" s="1"/>
  <c r="E286" i="5" s="1"/>
  <c r="E286" i="3" s="1"/>
  <c r="F287" i="1"/>
  <c r="G287" i="1" s="1"/>
  <c r="E287" i="5" s="1"/>
  <c r="E287" i="3" s="1"/>
  <c r="F288" i="1"/>
  <c r="G288" i="1" s="1"/>
  <c r="E288" i="5" s="1"/>
  <c r="E288" i="3" s="1"/>
  <c r="F289" i="1"/>
  <c r="G289" i="1" s="1"/>
  <c r="E289" i="5" s="1"/>
  <c r="E289" i="3" s="1"/>
  <c r="F290" i="1"/>
  <c r="G290" i="1" s="1"/>
  <c r="E290" i="5" s="1"/>
  <c r="E290" i="3" s="1"/>
  <c r="F291" i="1"/>
  <c r="G291" i="1" s="1"/>
  <c r="E291" i="5" s="1"/>
  <c r="E291" i="3" s="1"/>
  <c r="F292" i="1"/>
  <c r="G292" i="1" s="1"/>
  <c r="E292" i="5" s="1"/>
  <c r="E292" i="3" s="1"/>
  <c r="F293" i="1"/>
  <c r="G293" i="1" s="1"/>
  <c r="E293" i="5" s="1"/>
  <c r="E293" i="3" s="1"/>
  <c r="F294" i="1"/>
  <c r="G294" i="1" s="1"/>
  <c r="E294" i="5" s="1"/>
  <c r="E294" i="3" s="1"/>
  <c r="F295" i="1"/>
  <c r="G295" i="1" s="1"/>
  <c r="E295" i="5" s="1"/>
  <c r="E295" i="3" s="1"/>
  <c r="F296" i="1"/>
  <c r="G296" i="1" s="1"/>
  <c r="E296" i="5" s="1"/>
  <c r="E296" i="3" s="1"/>
  <c r="F297" i="1"/>
  <c r="G297" i="1" s="1"/>
  <c r="E297" i="5" s="1"/>
  <c r="E297" i="3" s="1"/>
  <c r="F298" i="1"/>
  <c r="G298" i="1" s="1"/>
  <c r="F299" i="1"/>
  <c r="G299" i="1" s="1"/>
  <c r="F300" i="1"/>
  <c r="G300" i="1" s="1"/>
  <c r="E300" i="5" s="1"/>
  <c r="E300" i="3" s="1"/>
  <c r="F301" i="1"/>
  <c r="G301" i="1" s="1"/>
  <c r="E301" i="5" s="1"/>
  <c r="E301" i="3" s="1"/>
  <c r="F302" i="1"/>
  <c r="G302" i="1" s="1"/>
  <c r="E302" i="5" s="1"/>
  <c r="E302" i="3" s="1"/>
  <c r="F303" i="1"/>
  <c r="G303" i="1" s="1"/>
  <c r="E303" i="5" s="1"/>
  <c r="E303" i="3" s="1"/>
  <c r="F304" i="1"/>
  <c r="G304" i="1" s="1"/>
  <c r="E304" i="5" s="1"/>
  <c r="E304" i="3" s="1"/>
  <c r="F305" i="1"/>
  <c r="G305" i="1" s="1"/>
  <c r="E305" i="5" s="1"/>
  <c r="E305" i="3" s="1"/>
  <c r="F306" i="1"/>
  <c r="G306" i="1" s="1"/>
  <c r="E306" i="5" s="1"/>
  <c r="E306" i="3" s="1"/>
  <c r="F307" i="1"/>
  <c r="G307" i="1" s="1"/>
  <c r="E307" i="5" s="1"/>
  <c r="E307" i="3" s="1"/>
  <c r="F308" i="1"/>
  <c r="G308" i="1" s="1"/>
  <c r="E308" i="5" s="1"/>
  <c r="E308" i="3" s="1"/>
  <c r="F309" i="1"/>
  <c r="G309" i="1" s="1"/>
  <c r="E309" i="5" s="1"/>
  <c r="E309" i="3" s="1"/>
  <c r="F310" i="1"/>
  <c r="G310" i="1" s="1"/>
  <c r="E310" i="5" s="1"/>
  <c r="E310" i="3" s="1"/>
  <c r="F311" i="1"/>
  <c r="G311" i="1" s="1"/>
  <c r="E311" i="5" s="1"/>
  <c r="E311" i="3" s="1"/>
  <c r="F312" i="1"/>
  <c r="G312" i="1" s="1"/>
  <c r="E312" i="5" s="1"/>
  <c r="E312" i="3" s="1"/>
  <c r="F313" i="1"/>
  <c r="G313" i="1" s="1"/>
  <c r="E313" i="5" s="1"/>
  <c r="E313" i="3" s="1"/>
  <c r="F314" i="1"/>
  <c r="G314" i="1" s="1"/>
  <c r="F315" i="1"/>
  <c r="G315" i="1" s="1"/>
  <c r="E315" i="5" s="1"/>
  <c r="E315" i="3" s="1"/>
  <c r="F316" i="1"/>
  <c r="G316" i="1" s="1"/>
  <c r="E316" i="5" s="1"/>
  <c r="E316" i="3" s="1"/>
  <c r="F317" i="1"/>
  <c r="G317" i="1" s="1"/>
  <c r="E317" i="5" s="1"/>
  <c r="E317" i="3" s="1"/>
  <c r="F318" i="1"/>
  <c r="G318" i="1" s="1"/>
  <c r="E318" i="5" s="1"/>
  <c r="E318" i="3" s="1"/>
  <c r="F319" i="1"/>
  <c r="G319" i="1" s="1"/>
  <c r="E319" i="5" s="1"/>
  <c r="E319" i="3" s="1"/>
  <c r="F320" i="1"/>
  <c r="G320" i="1" s="1"/>
  <c r="E320" i="5" s="1"/>
  <c r="E320" i="3" s="1"/>
  <c r="F321" i="1"/>
  <c r="G321" i="1" s="1"/>
  <c r="E321" i="5" s="1"/>
  <c r="E321" i="3" s="1"/>
  <c r="F322" i="1"/>
  <c r="G322" i="1" s="1"/>
  <c r="E322" i="5" s="1"/>
  <c r="E322" i="3" s="1"/>
  <c r="F323" i="1"/>
  <c r="G323" i="1" s="1"/>
  <c r="E323" i="5" s="1"/>
  <c r="E323" i="3" s="1"/>
  <c r="F324" i="1"/>
  <c r="G324" i="1" s="1"/>
  <c r="E324" i="5" s="1"/>
  <c r="E324" i="3" s="1"/>
  <c r="F325" i="1"/>
  <c r="G325" i="1" s="1"/>
  <c r="E325" i="5" s="1"/>
  <c r="E325" i="3" s="1"/>
  <c r="F326" i="1"/>
  <c r="G326" i="1" s="1"/>
  <c r="E326" i="5" s="1"/>
  <c r="E326" i="3" s="1"/>
  <c r="F327" i="1"/>
  <c r="G327" i="1" s="1"/>
  <c r="E327" i="5" s="1"/>
  <c r="E327" i="3" s="1"/>
  <c r="F328" i="1"/>
  <c r="G328" i="1" s="1"/>
  <c r="E328" i="5" s="1"/>
  <c r="E328" i="3" s="1"/>
  <c r="F329" i="1"/>
  <c r="G329" i="1" s="1"/>
  <c r="E329" i="5" s="1"/>
  <c r="E329" i="3" s="1"/>
  <c r="F330" i="1"/>
  <c r="G330" i="1" s="1"/>
  <c r="E330" i="5" s="1"/>
  <c r="E330" i="3" s="1"/>
  <c r="F331" i="1"/>
  <c r="G331" i="1" s="1"/>
  <c r="E331" i="5" s="1"/>
  <c r="E331" i="3" s="1"/>
  <c r="F332" i="1"/>
  <c r="G332" i="1" s="1"/>
  <c r="E332" i="5" s="1"/>
  <c r="E332" i="3" s="1"/>
  <c r="F333" i="1"/>
  <c r="G333" i="1" s="1"/>
  <c r="E333" i="5" s="1"/>
  <c r="E333" i="3" s="1"/>
  <c r="F334" i="1"/>
  <c r="G334" i="1" s="1"/>
  <c r="E334" i="5" s="1"/>
  <c r="E334" i="3" s="1"/>
  <c r="F335" i="1"/>
  <c r="G335" i="1" s="1"/>
  <c r="E335" i="5" s="1"/>
  <c r="E335" i="3" s="1"/>
  <c r="F336" i="1"/>
  <c r="G336" i="1" s="1"/>
  <c r="E336" i="5" s="1"/>
  <c r="E336" i="3" s="1"/>
  <c r="F337" i="1"/>
  <c r="G337" i="1" s="1"/>
  <c r="E337" i="5" s="1"/>
  <c r="E337" i="3" s="1"/>
  <c r="F338" i="1"/>
  <c r="G338" i="1" s="1"/>
  <c r="E338" i="5" s="1"/>
  <c r="E338" i="3" s="1"/>
  <c r="F339" i="1"/>
  <c r="G339" i="1" s="1"/>
  <c r="E339" i="5" s="1"/>
  <c r="E339" i="3" s="1"/>
  <c r="F340" i="1"/>
  <c r="G340" i="1" s="1"/>
  <c r="F341" i="1"/>
  <c r="G341" i="1" s="1"/>
  <c r="E341" i="5" s="1"/>
  <c r="E341" i="3" s="1"/>
  <c r="F342" i="1"/>
  <c r="G342" i="1" s="1"/>
  <c r="E342" i="5" s="1"/>
  <c r="E342" i="3" s="1"/>
  <c r="F343" i="1"/>
  <c r="G343" i="1" s="1"/>
  <c r="E343" i="5" s="1"/>
  <c r="E343" i="3" s="1"/>
  <c r="F344" i="1"/>
  <c r="G344" i="1" s="1"/>
  <c r="E344" i="5" s="1"/>
  <c r="E344" i="3" s="1"/>
  <c r="F345" i="1"/>
  <c r="G345" i="1" s="1"/>
  <c r="E345" i="5" s="1"/>
  <c r="E345" i="3" s="1"/>
  <c r="F346" i="1"/>
  <c r="G346" i="1" s="1"/>
  <c r="E346" i="5" s="1"/>
  <c r="E346" i="3" s="1"/>
  <c r="F347" i="1"/>
  <c r="G347" i="1" s="1"/>
  <c r="E347" i="5" s="1"/>
  <c r="E347" i="3" s="1"/>
  <c r="F348" i="1"/>
  <c r="G348" i="1" s="1"/>
  <c r="E348" i="5" s="1"/>
  <c r="E348" i="3" s="1"/>
  <c r="F349" i="1"/>
  <c r="G349" i="1" s="1"/>
  <c r="E349" i="5" s="1"/>
  <c r="E349" i="3" s="1"/>
  <c r="F350" i="1"/>
  <c r="G350" i="1" s="1"/>
  <c r="E350" i="5" s="1"/>
  <c r="E350" i="3" s="1"/>
  <c r="F351" i="1"/>
  <c r="G351" i="1" s="1"/>
  <c r="E351" i="5" s="1"/>
  <c r="E351" i="3" s="1"/>
  <c r="F352" i="1"/>
  <c r="G352" i="1" s="1"/>
  <c r="E352" i="5" s="1"/>
  <c r="E352" i="3" s="1"/>
  <c r="F353" i="1"/>
  <c r="G353" i="1" s="1"/>
  <c r="E353" i="5" s="1"/>
  <c r="E353" i="3" s="1"/>
  <c r="F354" i="1"/>
  <c r="G354" i="1" s="1"/>
  <c r="E354" i="5" s="1"/>
  <c r="E354" i="3" s="1"/>
  <c r="F355" i="1"/>
  <c r="G355" i="1" s="1"/>
  <c r="E355" i="5" s="1"/>
  <c r="E355" i="3" s="1"/>
  <c r="F356" i="1"/>
  <c r="G356" i="1" s="1"/>
  <c r="E356" i="5" s="1"/>
  <c r="E356" i="3" s="1"/>
  <c r="F357" i="1"/>
  <c r="G357" i="1" s="1"/>
  <c r="E357" i="5" s="1"/>
  <c r="E357" i="3" s="1"/>
  <c r="F358" i="1"/>
  <c r="G358" i="1" s="1"/>
  <c r="E358" i="5" s="1"/>
  <c r="E358" i="3" s="1"/>
  <c r="F359" i="1"/>
  <c r="G359" i="1" s="1"/>
  <c r="E359" i="5" s="1"/>
  <c r="E359" i="3" s="1"/>
  <c r="F360" i="1"/>
  <c r="G360" i="1" s="1"/>
  <c r="E360" i="5" s="1"/>
  <c r="E360" i="3" s="1"/>
  <c r="F361" i="1"/>
  <c r="G361" i="1" s="1"/>
  <c r="E361" i="5" s="1"/>
  <c r="E361" i="3" s="1"/>
  <c r="F362" i="1"/>
  <c r="G362" i="1" s="1"/>
  <c r="E362" i="5" s="1"/>
  <c r="E362" i="3" s="1"/>
  <c r="F363" i="1"/>
  <c r="G363" i="1" s="1"/>
  <c r="E363" i="5" s="1"/>
  <c r="E363" i="3" s="1"/>
  <c r="F364" i="1"/>
  <c r="G364" i="1" s="1"/>
  <c r="E364" i="5" s="1"/>
  <c r="E364" i="3" s="1"/>
  <c r="F365" i="1"/>
  <c r="G365" i="1" s="1"/>
  <c r="E365" i="5" s="1"/>
  <c r="E365" i="3" s="1"/>
  <c r="F366" i="1"/>
  <c r="G366" i="1" s="1"/>
  <c r="E366" i="5" s="1"/>
  <c r="E366" i="3" s="1"/>
  <c r="F367" i="1"/>
  <c r="G367" i="1" s="1"/>
  <c r="E367" i="5" s="1"/>
  <c r="E367" i="3" s="1"/>
  <c r="F368" i="1"/>
  <c r="G368" i="1" s="1"/>
  <c r="E368" i="5" s="1"/>
  <c r="E368" i="3" s="1"/>
  <c r="F369" i="1"/>
  <c r="G369" i="1" s="1"/>
  <c r="E369" i="5" s="1"/>
  <c r="E369" i="3" s="1"/>
  <c r="F370" i="1"/>
  <c r="G370" i="1" s="1"/>
  <c r="E370" i="5" s="1"/>
  <c r="E370" i="3" s="1"/>
  <c r="F371" i="1"/>
  <c r="G371" i="1" s="1"/>
  <c r="E371" i="5" s="1"/>
  <c r="E371" i="3" s="1"/>
  <c r="F372" i="1"/>
  <c r="G372" i="1" s="1"/>
  <c r="E372" i="5" s="1"/>
  <c r="E372" i="3" s="1"/>
  <c r="F373" i="1"/>
  <c r="G373" i="1" s="1"/>
  <c r="E373" i="5" s="1"/>
  <c r="E373" i="3" s="1"/>
  <c r="F374" i="1"/>
  <c r="G374" i="1" s="1"/>
  <c r="E374" i="5" s="1"/>
  <c r="E374" i="3" s="1"/>
  <c r="F375" i="1"/>
  <c r="G375" i="1" s="1"/>
  <c r="E375" i="5" s="1"/>
  <c r="E375" i="3" s="1"/>
  <c r="F376" i="1"/>
  <c r="G376" i="1" s="1"/>
  <c r="E376" i="5" s="1"/>
  <c r="E376" i="3" s="1"/>
  <c r="F377" i="1"/>
  <c r="G377" i="1" s="1"/>
  <c r="E377" i="5" s="1"/>
  <c r="E377" i="3" s="1"/>
  <c r="F378" i="1"/>
  <c r="G378" i="1" s="1"/>
  <c r="E378" i="5" s="1"/>
  <c r="E378" i="3" s="1"/>
  <c r="F379" i="1"/>
  <c r="G379" i="1" s="1"/>
  <c r="E379" i="5" s="1"/>
  <c r="E379" i="3" s="1"/>
  <c r="F380" i="1"/>
  <c r="G380" i="1" s="1"/>
  <c r="E380" i="5" s="1"/>
  <c r="E380" i="3" s="1"/>
  <c r="F381" i="1"/>
  <c r="G381" i="1" s="1"/>
  <c r="E381" i="5" s="1"/>
  <c r="E381" i="3" s="1"/>
  <c r="F382" i="1"/>
  <c r="G382" i="1" s="1"/>
  <c r="E382" i="5" s="1"/>
  <c r="E382" i="3" s="1"/>
  <c r="F383" i="1"/>
  <c r="G383" i="1" s="1"/>
  <c r="E383" i="5" s="1"/>
  <c r="E383" i="3" s="1"/>
  <c r="F384" i="1"/>
  <c r="G384" i="1" s="1"/>
  <c r="E384" i="5" s="1"/>
  <c r="E384" i="3" s="1"/>
  <c r="F385" i="1"/>
  <c r="G385" i="1" s="1"/>
  <c r="E385" i="5" s="1"/>
  <c r="E385" i="3" s="1"/>
  <c r="F386" i="1"/>
  <c r="G386" i="1" s="1"/>
  <c r="E386" i="5" s="1"/>
  <c r="E386" i="3" s="1"/>
  <c r="F387" i="1"/>
  <c r="G387" i="1" s="1"/>
  <c r="E387" i="5" s="1"/>
  <c r="E387" i="3" s="1"/>
  <c r="F388" i="1"/>
  <c r="G388" i="1" s="1"/>
  <c r="E388" i="5" s="1"/>
  <c r="E388" i="3" s="1"/>
  <c r="F389" i="1"/>
  <c r="G389" i="1" s="1"/>
  <c r="E389" i="5" s="1"/>
  <c r="E389" i="3" s="1"/>
  <c r="F390" i="1"/>
  <c r="G390" i="1" s="1"/>
  <c r="E390" i="5" s="1"/>
  <c r="E390" i="3" s="1"/>
  <c r="F391" i="1"/>
  <c r="G391" i="1" s="1"/>
  <c r="E391" i="5" s="1"/>
  <c r="E391" i="3" s="1"/>
  <c r="F392" i="1"/>
  <c r="G392" i="1" s="1"/>
  <c r="E392" i="5" s="1"/>
  <c r="E392" i="3" s="1"/>
  <c r="F393" i="1"/>
  <c r="G393" i="1" s="1"/>
  <c r="E393" i="5" s="1"/>
  <c r="E393" i="3" s="1"/>
  <c r="F394" i="1"/>
  <c r="G394" i="1" s="1"/>
  <c r="E394" i="5" s="1"/>
  <c r="E394" i="3" s="1"/>
  <c r="F395" i="1"/>
  <c r="G395" i="1" s="1"/>
  <c r="E395" i="5" s="1"/>
  <c r="E395" i="3" s="1"/>
  <c r="F396" i="1"/>
  <c r="G396" i="1" s="1"/>
  <c r="E396" i="5" s="1"/>
  <c r="E396" i="3" s="1"/>
  <c r="F397" i="1"/>
  <c r="G397" i="1" s="1"/>
  <c r="E397" i="5" s="1"/>
  <c r="E397" i="3" s="1"/>
  <c r="F398" i="1"/>
  <c r="G398" i="1" s="1"/>
  <c r="E398" i="5" s="1"/>
  <c r="E398" i="3" s="1"/>
  <c r="F399" i="1"/>
  <c r="G399" i="1" s="1"/>
  <c r="E399" i="5" s="1"/>
  <c r="E399" i="3" s="1"/>
  <c r="F400" i="1"/>
  <c r="G400" i="1" s="1"/>
  <c r="F401" i="1"/>
  <c r="G401" i="1" s="1"/>
  <c r="E401" i="5" s="1"/>
  <c r="E401" i="3" s="1"/>
  <c r="F402" i="1"/>
  <c r="G402" i="1" s="1"/>
  <c r="E402" i="5" s="1"/>
  <c r="E402" i="3" s="1"/>
  <c r="F403" i="1"/>
  <c r="G403" i="1" s="1"/>
  <c r="E403" i="5" s="1"/>
  <c r="E403" i="3" s="1"/>
  <c r="F404" i="1"/>
  <c r="G404" i="1" s="1"/>
  <c r="E404" i="5" s="1"/>
  <c r="E404" i="3" s="1"/>
  <c r="F405" i="1"/>
  <c r="G405" i="1" s="1"/>
  <c r="E405" i="5" s="1"/>
  <c r="E405" i="3" s="1"/>
  <c r="F406" i="1"/>
  <c r="G406" i="1" s="1"/>
  <c r="E406" i="5" s="1"/>
  <c r="E406" i="3" s="1"/>
  <c r="F407" i="1"/>
  <c r="G407" i="1" s="1"/>
  <c r="E407" i="5" s="1"/>
  <c r="E407" i="3" s="1"/>
  <c r="F408" i="1"/>
  <c r="G408" i="1" s="1"/>
  <c r="E408" i="5" s="1"/>
  <c r="E408" i="3" s="1"/>
  <c r="F409" i="1"/>
  <c r="G409" i="1" s="1"/>
  <c r="E409" i="5" s="1"/>
  <c r="E409" i="3" s="1"/>
  <c r="F410" i="1"/>
  <c r="G410" i="1" s="1"/>
  <c r="E410" i="5" s="1"/>
  <c r="E410" i="3" s="1"/>
  <c r="F411" i="1"/>
  <c r="G411" i="1" s="1"/>
  <c r="E411" i="5" s="1"/>
  <c r="E411" i="3" s="1"/>
  <c r="F412" i="1"/>
  <c r="G412" i="1" s="1"/>
  <c r="E412" i="5" s="1"/>
  <c r="E412" i="3" s="1"/>
  <c r="F413" i="1"/>
  <c r="G413" i="1" s="1"/>
  <c r="E413" i="5" s="1"/>
  <c r="E413" i="3" s="1"/>
  <c r="F414" i="1"/>
  <c r="G414" i="1" s="1"/>
  <c r="E414" i="5" s="1"/>
  <c r="E414" i="3" s="1"/>
  <c r="F415" i="1"/>
  <c r="G415" i="1" s="1"/>
  <c r="E415" i="5" s="1"/>
  <c r="E415" i="3" s="1"/>
  <c r="F416" i="1"/>
  <c r="G416" i="1" s="1"/>
  <c r="E416" i="5" s="1"/>
  <c r="E416" i="3" s="1"/>
  <c r="F417" i="1"/>
  <c r="G417" i="1" s="1"/>
  <c r="E417" i="5" s="1"/>
  <c r="E417" i="3" s="1"/>
  <c r="F418" i="1"/>
  <c r="G418" i="1" s="1"/>
  <c r="E418" i="5" s="1"/>
  <c r="E418" i="3" s="1"/>
  <c r="F419" i="1"/>
  <c r="G419" i="1" s="1"/>
  <c r="E419" i="5" s="1"/>
  <c r="E419" i="3" s="1"/>
  <c r="F420" i="1"/>
  <c r="G420" i="1" s="1"/>
  <c r="E420" i="5" s="1"/>
  <c r="E420" i="3" s="1"/>
  <c r="F421" i="1"/>
  <c r="G421" i="1" s="1"/>
  <c r="E421" i="5" s="1"/>
  <c r="E421" i="3" s="1"/>
  <c r="F422" i="1"/>
  <c r="G422" i="1" s="1"/>
  <c r="E422" i="5" s="1"/>
  <c r="E422" i="3" s="1"/>
  <c r="F423" i="1"/>
  <c r="G423" i="1" s="1"/>
  <c r="E423" i="5" s="1"/>
  <c r="E423" i="3" s="1"/>
  <c r="F424" i="1"/>
  <c r="G424" i="1" s="1"/>
  <c r="E424" i="5" s="1"/>
  <c r="E424" i="3" s="1"/>
  <c r="F425" i="1"/>
  <c r="G425" i="1" s="1"/>
  <c r="E425" i="5" s="1"/>
  <c r="E425" i="3" s="1"/>
  <c r="F426" i="1"/>
  <c r="G426" i="1" s="1"/>
  <c r="E426" i="5" s="1"/>
  <c r="E426" i="3" s="1"/>
  <c r="F427" i="1"/>
  <c r="G427" i="1" s="1"/>
  <c r="E427" i="5" s="1"/>
  <c r="E427" i="3" s="1"/>
  <c r="F428" i="1"/>
  <c r="G428" i="1" s="1"/>
  <c r="E428" i="5" s="1"/>
  <c r="E428" i="3" s="1"/>
  <c r="F429" i="1"/>
  <c r="G429" i="1" s="1"/>
  <c r="E429" i="5" s="1"/>
  <c r="E429" i="3" s="1"/>
  <c r="F430" i="1"/>
  <c r="G430" i="1" s="1"/>
  <c r="E430" i="5" s="1"/>
  <c r="E430" i="3" s="1"/>
  <c r="F431" i="1"/>
  <c r="G431" i="1" s="1"/>
  <c r="E431" i="5" s="1"/>
  <c r="E431" i="3" s="1"/>
  <c r="F432" i="1"/>
  <c r="G432" i="1" s="1"/>
  <c r="E432" i="5" s="1"/>
  <c r="E432" i="3" s="1"/>
  <c r="F433" i="1"/>
  <c r="G433" i="1" s="1"/>
  <c r="E433" i="5" s="1"/>
  <c r="E433" i="3" s="1"/>
  <c r="F434" i="1"/>
  <c r="G434" i="1" s="1"/>
  <c r="E434" i="5" s="1"/>
  <c r="E434" i="3" s="1"/>
  <c r="F435" i="1"/>
  <c r="G435" i="1" s="1"/>
  <c r="E435" i="5" s="1"/>
  <c r="E435" i="3" s="1"/>
  <c r="F436" i="1"/>
  <c r="G436" i="1" s="1"/>
  <c r="E436" i="5" s="1"/>
  <c r="E436" i="3" s="1"/>
  <c r="F437" i="1"/>
  <c r="G437" i="1" s="1"/>
  <c r="E437" i="5" s="1"/>
  <c r="E437" i="3" s="1"/>
  <c r="F438" i="1"/>
  <c r="G438" i="1" s="1"/>
  <c r="E438" i="5" s="1"/>
  <c r="E438" i="3" s="1"/>
  <c r="F439" i="1"/>
  <c r="G439" i="1" s="1"/>
  <c r="E439" i="5" s="1"/>
  <c r="E439" i="3" s="1"/>
  <c r="F440" i="1"/>
  <c r="G440" i="1" s="1"/>
  <c r="E440" i="5" s="1"/>
  <c r="E440" i="3" s="1"/>
  <c r="F441" i="1"/>
  <c r="G441" i="1" s="1"/>
  <c r="E441" i="5" s="1"/>
  <c r="E441" i="3" s="1"/>
  <c r="F442" i="1"/>
  <c r="G442" i="1" s="1"/>
  <c r="E442" i="5" s="1"/>
  <c r="E442" i="3" s="1"/>
  <c r="F443" i="1"/>
  <c r="G443" i="1" s="1"/>
  <c r="E443" i="5" s="1"/>
  <c r="E443" i="3" s="1"/>
  <c r="F444" i="1"/>
  <c r="G444" i="1" s="1"/>
  <c r="E444" i="5" s="1"/>
  <c r="E444" i="3" s="1"/>
  <c r="F445" i="1"/>
  <c r="G445" i="1" s="1"/>
  <c r="E445" i="5" s="1"/>
  <c r="E445" i="3" s="1"/>
  <c r="F446" i="1"/>
  <c r="G446" i="1" s="1"/>
  <c r="E446" i="5" s="1"/>
  <c r="E446" i="3" s="1"/>
  <c r="F447" i="1"/>
  <c r="G447" i="1" s="1"/>
  <c r="E447" i="5" s="1"/>
  <c r="E447" i="3" s="1"/>
  <c r="F448" i="1"/>
  <c r="G448" i="1" s="1"/>
  <c r="E448" i="5" s="1"/>
  <c r="E448" i="3" s="1"/>
  <c r="F449" i="1"/>
  <c r="G449" i="1" s="1"/>
  <c r="E449" i="5" s="1"/>
  <c r="E449" i="3" s="1"/>
  <c r="F450" i="1"/>
  <c r="G450" i="1" s="1"/>
  <c r="E450" i="5" s="1"/>
  <c r="E450" i="3" s="1"/>
  <c r="F451" i="1"/>
  <c r="G451" i="1" s="1"/>
  <c r="E451" i="5" s="1"/>
  <c r="E451" i="3" s="1"/>
  <c r="F452" i="1"/>
  <c r="G452" i="1" s="1"/>
  <c r="E452" i="5" s="1"/>
  <c r="E452" i="3" s="1"/>
  <c r="F453" i="1"/>
  <c r="G453" i="1" s="1"/>
  <c r="E453" i="5" s="1"/>
  <c r="E453" i="3" s="1"/>
  <c r="F454" i="1"/>
  <c r="G454" i="1" s="1"/>
  <c r="E454" i="5" s="1"/>
  <c r="E454" i="3" s="1"/>
  <c r="F455" i="1"/>
  <c r="G455" i="1" s="1"/>
  <c r="E455" i="5" s="1"/>
  <c r="E455" i="3" s="1"/>
  <c r="F456" i="1"/>
  <c r="G456" i="1" s="1"/>
  <c r="E456" i="5" s="1"/>
  <c r="E456" i="3" s="1"/>
  <c r="F457" i="1"/>
  <c r="G457" i="1" s="1"/>
  <c r="E457" i="5" s="1"/>
  <c r="E457" i="3" s="1"/>
  <c r="F458" i="1"/>
  <c r="G458" i="1" s="1"/>
  <c r="E458" i="5" s="1"/>
  <c r="E458" i="3" s="1"/>
  <c r="F459" i="1"/>
  <c r="G459" i="1" s="1"/>
  <c r="E459" i="5" s="1"/>
  <c r="E459" i="3" s="1"/>
  <c r="F460" i="1"/>
  <c r="G460" i="1" s="1"/>
  <c r="E460" i="5" s="1"/>
  <c r="E460" i="3" s="1"/>
  <c r="F461" i="1"/>
  <c r="G461" i="1" s="1"/>
  <c r="E461" i="5" s="1"/>
  <c r="E461" i="3" s="1"/>
  <c r="F462" i="1"/>
  <c r="G462" i="1" s="1"/>
  <c r="E462" i="5" s="1"/>
  <c r="E462" i="3" s="1"/>
  <c r="F463" i="1"/>
  <c r="G463" i="1" s="1"/>
  <c r="E463" i="5" s="1"/>
  <c r="E463" i="3" s="1"/>
  <c r="F464" i="1"/>
  <c r="G464" i="1" s="1"/>
  <c r="E464" i="5" s="1"/>
  <c r="E464" i="3" s="1"/>
  <c r="F465" i="1"/>
  <c r="G465" i="1" s="1"/>
  <c r="E465" i="5" s="1"/>
  <c r="E465" i="3" s="1"/>
  <c r="F466" i="1"/>
  <c r="G466" i="1" s="1"/>
  <c r="F467" i="1"/>
  <c r="G467" i="1" s="1"/>
  <c r="E467" i="5" s="1"/>
  <c r="E467" i="3" s="1"/>
  <c r="F468" i="1"/>
  <c r="G468" i="1" s="1"/>
  <c r="E468" i="5" s="1"/>
  <c r="E468" i="3" s="1"/>
  <c r="F469" i="1"/>
  <c r="G469" i="1" s="1"/>
  <c r="E469" i="5" s="1"/>
  <c r="E469" i="3" s="1"/>
  <c r="F470" i="1"/>
  <c r="G470" i="1" s="1"/>
  <c r="E470" i="5" s="1"/>
  <c r="E470" i="3" s="1"/>
  <c r="F471" i="1"/>
  <c r="G471" i="1" s="1"/>
  <c r="E471" i="5" s="1"/>
  <c r="E471" i="3" s="1"/>
  <c r="F472" i="1"/>
  <c r="G472" i="1" s="1"/>
  <c r="E472" i="5" s="1"/>
  <c r="E472" i="3" s="1"/>
  <c r="F473" i="1"/>
  <c r="G473" i="1" s="1"/>
  <c r="E473" i="5" s="1"/>
  <c r="E473" i="3" s="1"/>
  <c r="F474" i="1"/>
  <c r="G474" i="1" s="1"/>
  <c r="E474" i="5" s="1"/>
  <c r="E474" i="3" s="1"/>
  <c r="F475" i="1"/>
  <c r="G475" i="1" s="1"/>
  <c r="E475" i="5" s="1"/>
  <c r="E475" i="3" s="1"/>
  <c r="F476" i="1"/>
  <c r="G476" i="1" s="1"/>
  <c r="E476" i="5" s="1"/>
  <c r="E476" i="3" s="1"/>
  <c r="F477" i="1"/>
  <c r="G477" i="1" s="1"/>
  <c r="E477" i="5" s="1"/>
  <c r="E477" i="3" s="1"/>
  <c r="F478" i="1"/>
  <c r="G478" i="1" s="1"/>
  <c r="E478" i="5" s="1"/>
  <c r="E478" i="3" s="1"/>
  <c r="F479" i="1"/>
  <c r="G479" i="1" s="1"/>
  <c r="E479" i="5" s="1"/>
  <c r="E479" i="3" s="1"/>
  <c r="F480" i="1"/>
  <c r="G480" i="1" s="1"/>
  <c r="E480" i="5" s="1"/>
  <c r="E480" i="3" s="1"/>
  <c r="F481" i="1"/>
  <c r="G481" i="1" s="1"/>
  <c r="E481" i="5" s="1"/>
  <c r="E481" i="3" s="1"/>
  <c r="F482" i="1"/>
  <c r="G482" i="1" s="1"/>
  <c r="E482" i="5" s="1"/>
  <c r="E482" i="3" s="1"/>
  <c r="F483" i="1"/>
  <c r="G483" i="1" s="1"/>
  <c r="E483" i="5" s="1"/>
  <c r="E483" i="3" s="1"/>
  <c r="F484" i="1"/>
  <c r="G484" i="1" s="1"/>
  <c r="E484" i="5" s="1"/>
  <c r="E484" i="3" s="1"/>
  <c r="F485" i="1"/>
  <c r="G485" i="1" s="1"/>
  <c r="E485" i="5" s="1"/>
  <c r="E485" i="3" s="1"/>
  <c r="F486" i="1"/>
  <c r="G486" i="1" s="1"/>
  <c r="E486" i="5" s="1"/>
  <c r="E486" i="3" s="1"/>
  <c r="F487" i="1"/>
  <c r="G487" i="1" s="1"/>
  <c r="E487" i="5" s="1"/>
  <c r="E487" i="3" s="1"/>
  <c r="F488" i="1"/>
  <c r="G488" i="1" s="1"/>
  <c r="E488" i="5" s="1"/>
  <c r="E488" i="3" s="1"/>
  <c r="F489" i="1"/>
  <c r="G489" i="1" s="1"/>
  <c r="E489" i="5" s="1"/>
  <c r="E489" i="3" s="1"/>
  <c r="F490" i="1"/>
  <c r="G490" i="1" s="1"/>
  <c r="E490" i="5" s="1"/>
  <c r="E490" i="3" s="1"/>
  <c r="F491" i="1"/>
  <c r="G491" i="1" s="1"/>
  <c r="E491" i="5" s="1"/>
  <c r="E491" i="3" s="1"/>
  <c r="F492" i="1"/>
  <c r="G492" i="1" s="1"/>
  <c r="E492" i="5" s="1"/>
  <c r="E492" i="3" s="1"/>
  <c r="F493" i="1"/>
  <c r="G493" i="1" s="1"/>
  <c r="E493" i="5" s="1"/>
  <c r="E493" i="3" s="1"/>
  <c r="F494" i="1"/>
  <c r="G494" i="1" s="1"/>
  <c r="E494" i="5" s="1"/>
  <c r="E494" i="3" s="1"/>
  <c r="F495" i="1"/>
  <c r="G495" i="1" s="1"/>
  <c r="E495" i="5" s="1"/>
  <c r="E495" i="3" s="1"/>
  <c r="F496" i="1"/>
  <c r="G496" i="1" s="1"/>
  <c r="E496" i="5" s="1"/>
  <c r="E496" i="3" s="1"/>
  <c r="F497" i="1"/>
  <c r="G497" i="1" s="1"/>
  <c r="E497" i="5" s="1"/>
  <c r="E497" i="3" s="1"/>
  <c r="F498" i="1"/>
  <c r="G498" i="1" s="1"/>
  <c r="E498" i="5" s="1"/>
  <c r="E498" i="3" s="1"/>
  <c r="F499" i="1"/>
  <c r="G499" i="1" s="1"/>
  <c r="E499" i="5" s="1"/>
  <c r="E499" i="3" s="1"/>
  <c r="F500" i="1"/>
  <c r="G500" i="1" s="1"/>
  <c r="E500" i="5" s="1"/>
  <c r="E500" i="3" s="1"/>
  <c r="F501" i="1"/>
  <c r="G501" i="1" s="1"/>
  <c r="E501" i="5" s="1"/>
  <c r="E501" i="3" s="1"/>
  <c r="F502" i="1"/>
  <c r="G502" i="1" s="1"/>
  <c r="E502" i="5" s="1"/>
  <c r="E502" i="3" s="1"/>
  <c r="F503" i="1"/>
  <c r="G503" i="1" s="1"/>
  <c r="E503" i="5" s="1"/>
  <c r="E503" i="3" s="1"/>
  <c r="F504" i="1"/>
  <c r="G504" i="1" s="1"/>
  <c r="E504" i="5" s="1"/>
  <c r="E504" i="3" s="1"/>
  <c r="F505" i="1"/>
  <c r="G505" i="1" s="1"/>
  <c r="E505" i="5" s="1"/>
  <c r="E505" i="3" s="1"/>
  <c r="F506" i="1"/>
  <c r="G506" i="1" s="1"/>
  <c r="E506" i="5" s="1"/>
  <c r="E506" i="3" s="1"/>
  <c r="F507" i="1"/>
  <c r="G507" i="1" s="1"/>
  <c r="E507" i="5" s="1"/>
  <c r="E507" i="3" s="1"/>
  <c r="F508" i="1"/>
  <c r="G508" i="1" s="1"/>
  <c r="E508" i="5" s="1"/>
  <c r="E508" i="3" s="1"/>
  <c r="F509" i="1"/>
  <c r="G509" i="1" s="1"/>
  <c r="E509" i="5" s="1"/>
  <c r="E509" i="3" s="1"/>
  <c r="F510" i="1"/>
  <c r="G510" i="1" s="1"/>
  <c r="E510" i="5" s="1"/>
  <c r="E510" i="3" s="1"/>
  <c r="F511" i="1"/>
  <c r="G511" i="1" s="1"/>
  <c r="E511" i="5" s="1"/>
  <c r="E511" i="3" s="1"/>
  <c r="F512" i="1"/>
  <c r="G512" i="1" s="1"/>
  <c r="E512" i="5" s="1"/>
  <c r="E512" i="3" s="1"/>
  <c r="F513" i="1"/>
  <c r="G513" i="1" s="1"/>
  <c r="E513" i="5" s="1"/>
  <c r="E513" i="3" s="1"/>
  <c r="F514" i="1"/>
  <c r="G514" i="1" s="1"/>
  <c r="E514" i="5" s="1"/>
  <c r="E514" i="3" s="1"/>
  <c r="F515" i="1"/>
  <c r="G515" i="1" s="1"/>
  <c r="E515" i="5" s="1"/>
  <c r="E515" i="3" s="1"/>
  <c r="F516" i="1"/>
  <c r="G516" i="1" s="1"/>
  <c r="E516" i="5" s="1"/>
  <c r="E516" i="3" s="1"/>
  <c r="F517" i="1"/>
  <c r="G517" i="1" s="1"/>
  <c r="E517" i="5" s="1"/>
  <c r="E517" i="3" s="1"/>
  <c r="F518" i="1"/>
  <c r="G518" i="1" s="1"/>
  <c r="E518" i="5" s="1"/>
  <c r="E518" i="3" s="1"/>
  <c r="F519" i="1"/>
  <c r="G519" i="1" s="1"/>
  <c r="E519" i="5" s="1"/>
  <c r="E519" i="3" s="1"/>
  <c r="F520" i="1"/>
  <c r="G520" i="1" s="1"/>
  <c r="E520" i="5" s="1"/>
  <c r="E520" i="3" s="1"/>
  <c r="F521" i="1"/>
  <c r="G521" i="1" s="1"/>
  <c r="E521" i="5" s="1"/>
  <c r="E521" i="3" s="1"/>
  <c r="F522" i="1"/>
  <c r="G522" i="1" s="1"/>
  <c r="E522" i="5" s="1"/>
  <c r="E522" i="3" s="1"/>
  <c r="F523" i="1"/>
  <c r="G523" i="1" s="1"/>
  <c r="E523" i="5" s="1"/>
  <c r="E523" i="3" s="1"/>
  <c r="F524" i="1"/>
  <c r="G524" i="1" s="1"/>
  <c r="E524" i="5" s="1"/>
  <c r="E524" i="3" s="1"/>
  <c r="F525" i="1"/>
  <c r="G525" i="1" s="1"/>
  <c r="E525" i="5" s="1"/>
  <c r="E525" i="3" s="1"/>
  <c r="F526" i="1"/>
  <c r="G526" i="1" s="1"/>
  <c r="E526" i="5" s="1"/>
  <c r="E526" i="3" s="1"/>
  <c r="F527" i="1"/>
  <c r="G527" i="1" s="1"/>
  <c r="E527" i="5" s="1"/>
  <c r="E527" i="3" s="1"/>
  <c r="F528" i="1"/>
  <c r="G528" i="1" s="1"/>
  <c r="E528" i="5" s="1"/>
  <c r="E528" i="3" s="1"/>
  <c r="F529" i="1"/>
  <c r="G529" i="1" s="1"/>
  <c r="E529" i="5" s="1"/>
  <c r="E529" i="3" s="1"/>
  <c r="F530" i="1"/>
  <c r="G530" i="1" s="1"/>
  <c r="E530" i="5" s="1"/>
  <c r="E530" i="3" s="1"/>
  <c r="F531" i="1"/>
  <c r="G531" i="1" s="1"/>
  <c r="E531" i="5" s="1"/>
  <c r="E531" i="3" s="1"/>
  <c r="F532" i="1"/>
  <c r="G532" i="1" s="1"/>
  <c r="E532" i="5" s="1"/>
  <c r="E532" i="3" s="1"/>
  <c r="F533" i="1"/>
  <c r="G533" i="1" s="1"/>
  <c r="E533" i="5" s="1"/>
  <c r="E533" i="3" s="1"/>
  <c r="F534" i="1"/>
  <c r="G534" i="1" s="1"/>
  <c r="E534" i="5" s="1"/>
  <c r="E534" i="3" s="1"/>
  <c r="F535" i="1"/>
  <c r="G535" i="1" s="1"/>
  <c r="E535" i="5" s="1"/>
  <c r="E535" i="3" s="1"/>
  <c r="F536" i="1"/>
  <c r="G536" i="1" s="1"/>
  <c r="E536" i="5" s="1"/>
  <c r="E536" i="3" s="1"/>
  <c r="F537" i="1"/>
  <c r="G537" i="1" s="1"/>
  <c r="E537" i="5" s="1"/>
  <c r="E537" i="3" s="1"/>
  <c r="F538" i="1"/>
  <c r="G538" i="1" s="1"/>
  <c r="E538" i="5" s="1"/>
  <c r="E538" i="3" s="1"/>
  <c r="F539" i="1"/>
  <c r="G539" i="1" s="1"/>
  <c r="E539" i="5" s="1"/>
  <c r="E539" i="3" s="1"/>
  <c r="F540" i="1"/>
  <c r="G540" i="1" s="1"/>
  <c r="E540" i="5" s="1"/>
  <c r="E540" i="3" s="1"/>
  <c r="F541" i="1"/>
  <c r="G541" i="1" s="1"/>
  <c r="E541" i="5" s="1"/>
  <c r="E541" i="3" s="1"/>
  <c r="F542" i="1"/>
  <c r="G542" i="1" s="1"/>
  <c r="E542" i="5" s="1"/>
  <c r="E542" i="3" s="1"/>
  <c r="F543" i="1"/>
  <c r="G543" i="1" s="1"/>
  <c r="E543" i="5" s="1"/>
  <c r="E543" i="3" s="1"/>
  <c r="F544" i="1"/>
  <c r="G544" i="1" s="1"/>
  <c r="E544" i="5" s="1"/>
  <c r="E544" i="3" s="1"/>
  <c r="F545" i="1"/>
  <c r="G545" i="1" s="1"/>
  <c r="E545" i="5" s="1"/>
  <c r="E545" i="3" s="1"/>
  <c r="F546" i="1"/>
  <c r="G546" i="1" s="1"/>
  <c r="E546" i="5" s="1"/>
  <c r="E546" i="3" s="1"/>
  <c r="F547" i="1"/>
  <c r="G547" i="1" s="1"/>
  <c r="E547" i="5" s="1"/>
  <c r="E547" i="3" s="1"/>
  <c r="F548" i="1"/>
  <c r="G548" i="1" s="1"/>
  <c r="E548" i="5" s="1"/>
  <c r="E548" i="3" s="1"/>
  <c r="F549" i="1"/>
  <c r="G549" i="1" s="1"/>
  <c r="E549" i="5" s="1"/>
  <c r="E549" i="3" s="1"/>
  <c r="F550" i="1"/>
  <c r="G550" i="1" s="1"/>
  <c r="E550" i="5" s="1"/>
  <c r="E550" i="3" s="1"/>
  <c r="F551" i="1"/>
  <c r="G551" i="1" s="1"/>
  <c r="E551" i="5" s="1"/>
  <c r="E551" i="3" s="1"/>
  <c r="F552" i="1"/>
  <c r="G552" i="1" s="1"/>
  <c r="E552" i="5" s="1"/>
  <c r="E552" i="3" s="1"/>
  <c r="F553" i="1"/>
  <c r="G553" i="1" s="1"/>
  <c r="E553" i="5" s="1"/>
  <c r="E553" i="3" s="1"/>
  <c r="F554" i="1"/>
  <c r="G554" i="1" s="1"/>
  <c r="E554" i="5" s="1"/>
  <c r="E554" i="3" s="1"/>
  <c r="F555" i="1"/>
  <c r="G555" i="1" s="1"/>
  <c r="E555" i="5" s="1"/>
  <c r="E555" i="3" s="1"/>
  <c r="F556" i="1"/>
  <c r="G556" i="1" s="1"/>
  <c r="E556" i="5" s="1"/>
  <c r="E556" i="3" s="1"/>
  <c r="F557" i="1"/>
  <c r="G557" i="1" s="1"/>
  <c r="E557" i="5" s="1"/>
  <c r="E557" i="3" s="1"/>
  <c r="F558" i="1"/>
  <c r="G558" i="1" s="1"/>
  <c r="E558" i="5" s="1"/>
  <c r="E558" i="3" s="1"/>
  <c r="F559" i="1"/>
  <c r="G559" i="1" s="1"/>
  <c r="E559" i="5" s="1"/>
  <c r="E559" i="3" s="1"/>
  <c r="F560" i="1"/>
  <c r="G560" i="1" s="1"/>
  <c r="E560" i="5" s="1"/>
  <c r="E560" i="3" s="1"/>
  <c r="F561" i="1"/>
  <c r="G561" i="1" s="1"/>
  <c r="E561" i="5" s="1"/>
  <c r="E561" i="3" s="1"/>
  <c r="F562" i="1"/>
  <c r="G562" i="1" s="1"/>
  <c r="E562" i="5" s="1"/>
  <c r="E562" i="3" s="1"/>
  <c r="F563" i="1"/>
  <c r="G563" i="1" s="1"/>
  <c r="E563" i="5" s="1"/>
  <c r="E563" i="3" s="1"/>
  <c r="F564" i="1"/>
  <c r="G564" i="1" s="1"/>
  <c r="E564" i="5" s="1"/>
  <c r="E564" i="3" s="1"/>
  <c r="F565" i="1"/>
  <c r="G565" i="1" s="1"/>
  <c r="E565" i="5" s="1"/>
  <c r="E565" i="3" s="1"/>
  <c r="F566" i="1"/>
  <c r="G566" i="1" s="1"/>
  <c r="E566" i="5" s="1"/>
  <c r="E566" i="3" s="1"/>
  <c r="F567" i="1"/>
  <c r="G567" i="1" s="1"/>
  <c r="E567" i="5" s="1"/>
  <c r="E567" i="3" s="1"/>
  <c r="F568" i="1"/>
  <c r="G568" i="1" s="1"/>
  <c r="E568" i="5" s="1"/>
  <c r="E568" i="3" s="1"/>
  <c r="F569" i="1"/>
  <c r="G569" i="1" s="1"/>
  <c r="E569" i="5" s="1"/>
  <c r="E569" i="3" s="1"/>
  <c r="F570" i="1"/>
  <c r="G570" i="1" s="1"/>
  <c r="E570" i="5" s="1"/>
  <c r="E570" i="3" s="1"/>
  <c r="F571" i="1"/>
  <c r="G571" i="1" s="1"/>
  <c r="E571" i="5" s="1"/>
  <c r="E571" i="3" s="1"/>
  <c r="F572" i="1"/>
  <c r="G572" i="1" s="1"/>
  <c r="E572" i="5" s="1"/>
  <c r="E572" i="3" s="1"/>
  <c r="F573" i="1"/>
  <c r="G573" i="1" s="1"/>
  <c r="E573" i="5" s="1"/>
  <c r="E573" i="3" s="1"/>
  <c r="F574" i="1"/>
  <c r="G574" i="1" s="1"/>
  <c r="E574" i="5" s="1"/>
  <c r="E574" i="3" s="1"/>
  <c r="F575" i="1"/>
  <c r="G575" i="1" s="1"/>
  <c r="E575" i="5" s="1"/>
  <c r="E575" i="3" s="1"/>
  <c r="F576" i="1"/>
  <c r="G576" i="1" s="1"/>
  <c r="E576" i="5" s="1"/>
  <c r="E576" i="3" s="1"/>
  <c r="F577" i="1"/>
  <c r="G577" i="1" s="1"/>
  <c r="E577" i="5" s="1"/>
  <c r="E577" i="3" s="1"/>
  <c r="F578" i="1"/>
  <c r="G578" i="1" s="1"/>
  <c r="E578" i="5" s="1"/>
  <c r="E578" i="3" s="1"/>
  <c r="F579" i="1"/>
  <c r="G579" i="1" s="1"/>
  <c r="E579" i="5" s="1"/>
  <c r="E579" i="3" s="1"/>
  <c r="F580" i="1"/>
  <c r="G580" i="1" s="1"/>
  <c r="E580" i="5" s="1"/>
  <c r="E580" i="3" s="1"/>
  <c r="F581" i="1"/>
  <c r="G581" i="1" s="1"/>
  <c r="E581" i="5" s="1"/>
  <c r="E581" i="3" s="1"/>
  <c r="F582" i="1"/>
  <c r="G582" i="1" s="1"/>
  <c r="E582" i="5" s="1"/>
  <c r="E582" i="3" s="1"/>
  <c r="F583" i="1"/>
  <c r="G583" i="1" s="1"/>
  <c r="E583" i="5" s="1"/>
  <c r="E583" i="3" s="1"/>
  <c r="F584" i="1"/>
  <c r="G584" i="1" s="1"/>
  <c r="E584" i="5" s="1"/>
  <c r="E584" i="3" s="1"/>
  <c r="F585" i="1"/>
  <c r="G585" i="1" s="1"/>
  <c r="E585" i="5" s="1"/>
  <c r="E585" i="3" s="1"/>
  <c r="F586" i="1"/>
  <c r="G586" i="1" s="1"/>
  <c r="E586" i="5" s="1"/>
  <c r="E586" i="3" s="1"/>
  <c r="F587" i="1"/>
  <c r="G587" i="1" s="1"/>
  <c r="E587" i="5" s="1"/>
  <c r="E587" i="3" s="1"/>
  <c r="F588" i="1"/>
  <c r="G588" i="1" s="1"/>
  <c r="E588" i="5" s="1"/>
  <c r="E588" i="3" s="1"/>
  <c r="F589" i="1"/>
  <c r="G589" i="1" s="1"/>
  <c r="E589" i="5" s="1"/>
  <c r="E589" i="3" s="1"/>
  <c r="F590" i="1"/>
  <c r="G590" i="1" s="1"/>
  <c r="E590" i="5" s="1"/>
  <c r="E590" i="3" s="1"/>
  <c r="F591" i="1"/>
  <c r="G591" i="1" s="1"/>
  <c r="E591" i="5" s="1"/>
  <c r="E591" i="3" s="1"/>
  <c r="F592" i="1"/>
  <c r="G592" i="1" s="1"/>
  <c r="E592" i="5" s="1"/>
  <c r="E592" i="3" s="1"/>
  <c r="F593" i="1"/>
  <c r="G593" i="1" s="1"/>
  <c r="E593" i="5" s="1"/>
  <c r="E593" i="3" s="1"/>
  <c r="F594" i="1"/>
  <c r="G594" i="1" s="1"/>
  <c r="E594" i="5" s="1"/>
  <c r="E594" i="3" s="1"/>
  <c r="F595" i="1"/>
  <c r="G595" i="1" s="1"/>
  <c r="E595" i="5" s="1"/>
  <c r="E595" i="3" s="1"/>
  <c r="F596" i="1"/>
  <c r="G596" i="1" s="1"/>
  <c r="E596" i="5" s="1"/>
  <c r="E596" i="3" s="1"/>
  <c r="F597" i="1"/>
  <c r="G597" i="1" s="1"/>
  <c r="E597" i="5" s="1"/>
  <c r="E597" i="3" s="1"/>
  <c r="F598" i="1"/>
  <c r="G598" i="1" s="1"/>
  <c r="E598" i="5" s="1"/>
  <c r="E598" i="3" s="1"/>
  <c r="F599" i="1"/>
  <c r="G599" i="1" s="1"/>
  <c r="E599" i="5" s="1"/>
  <c r="E599" i="3" s="1"/>
  <c r="F600" i="1"/>
  <c r="G600" i="1" s="1"/>
  <c r="E600" i="5" s="1"/>
  <c r="E600" i="3" s="1"/>
  <c r="F601" i="1"/>
  <c r="G601" i="1" s="1"/>
  <c r="E601" i="5" s="1"/>
  <c r="E601" i="3" s="1"/>
  <c r="F602" i="1"/>
  <c r="G602" i="1" s="1"/>
  <c r="E602" i="5" s="1"/>
  <c r="E602" i="3" s="1"/>
  <c r="F603" i="1"/>
  <c r="G603" i="1" s="1"/>
  <c r="E603" i="5" s="1"/>
  <c r="E603" i="3" s="1"/>
  <c r="F604" i="1"/>
  <c r="G604" i="1" s="1"/>
  <c r="E604" i="5" s="1"/>
  <c r="E604" i="3" s="1"/>
  <c r="F605" i="1"/>
  <c r="G605" i="1" s="1"/>
  <c r="E605" i="5" s="1"/>
  <c r="E605" i="3" s="1"/>
  <c r="F606" i="1"/>
  <c r="G606" i="1" s="1"/>
  <c r="E606" i="5" s="1"/>
  <c r="E606" i="3" s="1"/>
  <c r="F607" i="1"/>
  <c r="G607" i="1" s="1"/>
  <c r="E607" i="5" s="1"/>
  <c r="E607" i="3" s="1"/>
  <c r="F608" i="1"/>
  <c r="G608" i="1" s="1"/>
  <c r="E608" i="5" s="1"/>
  <c r="E608" i="3" s="1"/>
  <c r="F609" i="1"/>
  <c r="G609" i="1" s="1"/>
  <c r="E609" i="5" s="1"/>
  <c r="E609" i="3" s="1"/>
  <c r="F610" i="1"/>
  <c r="G610" i="1" s="1"/>
  <c r="E610" i="5" s="1"/>
  <c r="E610" i="3" s="1"/>
  <c r="F611" i="1"/>
  <c r="G611" i="1" s="1"/>
  <c r="E611" i="5" s="1"/>
  <c r="E611" i="3" s="1"/>
  <c r="F612" i="1"/>
  <c r="G612" i="1" s="1"/>
  <c r="E612" i="5" s="1"/>
  <c r="E612" i="3" s="1"/>
  <c r="F613" i="1"/>
  <c r="G613" i="1" s="1"/>
  <c r="E613" i="5" s="1"/>
  <c r="E613" i="3" s="1"/>
  <c r="F614" i="1"/>
  <c r="G614" i="1" s="1"/>
  <c r="E614" i="5" s="1"/>
  <c r="E614" i="3" s="1"/>
  <c r="F615" i="1"/>
  <c r="G615" i="1" s="1"/>
  <c r="E615" i="5" s="1"/>
  <c r="E615" i="3" s="1"/>
  <c r="F616" i="1"/>
  <c r="G616" i="1" s="1"/>
  <c r="E616" i="5" s="1"/>
  <c r="E616" i="3" s="1"/>
  <c r="F617" i="1"/>
  <c r="G617" i="1" s="1"/>
  <c r="E617" i="5" s="1"/>
  <c r="E617" i="3" s="1"/>
  <c r="F618" i="1"/>
  <c r="G618" i="1" s="1"/>
  <c r="E618" i="5" s="1"/>
  <c r="E618" i="3" s="1"/>
  <c r="F619" i="1"/>
  <c r="G619" i="1" s="1"/>
  <c r="E619" i="5" s="1"/>
  <c r="E619" i="3" s="1"/>
  <c r="F620" i="1"/>
  <c r="G620" i="1" s="1"/>
  <c r="E620" i="5" s="1"/>
  <c r="E620" i="3" s="1"/>
  <c r="F621" i="1"/>
  <c r="G621" i="1" s="1"/>
  <c r="E621" i="5" s="1"/>
  <c r="E621" i="3" s="1"/>
  <c r="F622" i="1"/>
  <c r="G622" i="1" s="1"/>
  <c r="E622" i="5" s="1"/>
  <c r="E622" i="3" s="1"/>
  <c r="F623" i="1"/>
  <c r="G623" i="1" s="1"/>
  <c r="E623" i="5" s="1"/>
  <c r="E623" i="3" s="1"/>
  <c r="F624" i="1"/>
  <c r="G624" i="1" s="1"/>
  <c r="E624" i="5" s="1"/>
  <c r="E624" i="3" s="1"/>
  <c r="F625" i="1"/>
  <c r="G625" i="1" s="1"/>
  <c r="E625" i="5" s="1"/>
  <c r="E625" i="3" s="1"/>
  <c r="F626" i="1"/>
  <c r="G626" i="1" s="1"/>
  <c r="E626" i="5" s="1"/>
  <c r="E626" i="3" s="1"/>
  <c r="F627" i="1"/>
  <c r="G627" i="1" s="1"/>
  <c r="E627" i="5" s="1"/>
  <c r="E627" i="3" s="1"/>
  <c r="F628" i="1"/>
  <c r="G628" i="1" s="1"/>
  <c r="E628" i="5" s="1"/>
  <c r="E628" i="3" s="1"/>
  <c r="F629" i="1"/>
  <c r="G629" i="1" s="1"/>
  <c r="E629" i="5" s="1"/>
  <c r="E629" i="3" s="1"/>
  <c r="F630" i="1"/>
  <c r="G630" i="1" s="1"/>
  <c r="E630" i="5" s="1"/>
  <c r="E630" i="3" s="1"/>
  <c r="F631" i="1"/>
  <c r="G631" i="1" s="1"/>
  <c r="E631" i="5" s="1"/>
  <c r="E631" i="3" s="1"/>
  <c r="F632" i="1"/>
  <c r="G632" i="1" s="1"/>
  <c r="E632" i="5" s="1"/>
  <c r="E632" i="3" s="1"/>
  <c r="F633" i="1"/>
  <c r="G633" i="1" s="1"/>
  <c r="E633" i="5" s="1"/>
  <c r="E633" i="3" s="1"/>
  <c r="F634" i="1"/>
  <c r="G634" i="1" s="1"/>
  <c r="E634" i="5" s="1"/>
  <c r="E634" i="3" s="1"/>
  <c r="F635" i="1"/>
  <c r="G635" i="1" s="1"/>
  <c r="E635" i="5" s="1"/>
  <c r="E635" i="3" s="1"/>
  <c r="F636" i="1"/>
  <c r="G636" i="1" s="1"/>
  <c r="E636" i="5" s="1"/>
  <c r="E636" i="3" s="1"/>
  <c r="F637" i="1"/>
  <c r="G637" i="1" s="1"/>
  <c r="E637" i="5" s="1"/>
  <c r="E637" i="3" s="1"/>
  <c r="F638" i="1"/>
  <c r="G638" i="1" s="1"/>
  <c r="E638" i="5" s="1"/>
  <c r="E638" i="3" s="1"/>
  <c r="F639" i="1"/>
  <c r="G639" i="1" s="1"/>
  <c r="E639" i="5" s="1"/>
  <c r="E639" i="3" s="1"/>
  <c r="F640" i="1"/>
  <c r="G640" i="1" s="1"/>
  <c r="E640" i="5" s="1"/>
  <c r="E640" i="3" s="1"/>
  <c r="F641" i="1"/>
  <c r="G641" i="1" s="1"/>
  <c r="E641" i="5" s="1"/>
  <c r="E641" i="3" s="1"/>
  <c r="F642" i="1"/>
  <c r="G642" i="1" s="1"/>
  <c r="E642" i="5" s="1"/>
  <c r="E642" i="3" s="1"/>
  <c r="F643" i="1"/>
  <c r="G643" i="1" s="1"/>
  <c r="E643" i="5" s="1"/>
  <c r="E643" i="3" s="1"/>
  <c r="F644" i="1"/>
  <c r="G644" i="1" s="1"/>
  <c r="E644" i="5" s="1"/>
  <c r="E644" i="3" s="1"/>
  <c r="F645" i="1"/>
  <c r="G645" i="1" s="1"/>
  <c r="E645" i="5" s="1"/>
  <c r="E645" i="3" s="1"/>
  <c r="F646" i="1"/>
  <c r="G646" i="1" s="1"/>
  <c r="E646" i="5" s="1"/>
  <c r="E646" i="3" s="1"/>
  <c r="F647" i="1"/>
  <c r="G647" i="1" s="1"/>
  <c r="E647" i="5" s="1"/>
  <c r="E647" i="3" s="1"/>
  <c r="F648" i="1"/>
  <c r="G648" i="1" s="1"/>
  <c r="E648" i="5" s="1"/>
  <c r="E648" i="3" s="1"/>
  <c r="F649" i="1"/>
  <c r="G649" i="1" s="1"/>
  <c r="E649" i="5" s="1"/>
  <c r="E649" i="3" s="1"/>
  <c r="F650" i="1"/>
  <c r="G650" i="1" s="1"/>
  <c r="F651" i="1"/>
  <c r="G651" i="1" s="1"/>
  <c r="E651" i="5" s="1"/>
  <c r="E651" i="3" s="1"/>
  <c r="F652" i="1"/>
  <c r="G652" i="1" s="1"/>
  <c r="E652" i="5" s="1"/>
  <c r="E652" i="3" s="1"/>
  <c r="F653" i="1"/>
  <c r="G653" i="1" s="1"/>
  <c r="E653" i="5" s="1"/>
  <c r="E653" i="3" s="1"/>
  <c r="F654" i="1"/>
  <c r="G654" i="1" s="1"/>
  <c r="E654" i="5" s="1"/>
  <c r="E654" i="3" s="1"/>
  <c r="F655" i="1"/>
  <c r="G655" i="1" s="1"/>
  <c r="E655" i="5" s="1"/>
  <c r="E655" i="3" s="1"/>
  <c r="F656" i="1"/>
  <c r="G656" i="1" s="1"/>
  <c r="E656" i="5" s="1"/>
  <c r="E656" i="3" s="1"/>
  <c r="F657" i="1"/>
  <c r="G657" i="1" s="1"/>
  <c r="E657" i="5" s="1"/>
  <c r="E657" i="3" s="1"/>
  <c r="F658" i="1"/>
  <c r="G658" i="1" s="1"/>
  <c r="E658" i="5" s="1"/>
  <c r="E658" i="3" s="1"/>
  <c r="F659" i="1"/>
  <c r="G659" i="1" s="1"/>
  <c r="E659" i="5" s="1"/>
  <c r="E659" i="3" s="1"/>
  <c r="F660" i="1"/>
  <c r="G660" i="1" s="1"/>
  <c r="E660" i="5" s="1"/>
  <c r="E660" i="3" s="1"/>
  <c r="F661" i="1"/>
  <c r="G661" i="1" s="1"/>
  <c r="E661" i="5" s="1"/>
  <c r="E661" i="3" s="1"/>
  <c r="F662" i="1"/>
  <c r="G662" i="1" s="1"/>
  <c r="E662" i="5" s="1"/>
  <c r="E662" i="3" s="1"/>
  <c r="F663" i="1"/>
  <c r="G663" i="1" s="1"/>
  <c r="E663" i="5" s="1"/>
  <c r="E663" i="3" s="1"/>
  <c r="F664" i="1"/>
  <c r="G664" i="1" s="1"/>
  <c r="E664" i="5" s="1"/>
  <c r="E664" i="3" s="1"/>
  <c r="F665" i="1"/>
  <c r="G665" i="1" s="1"/>
  <c r="E665" i="5" s="1"/>
  <c r="E665" i="3" s="1"/>
  <c r="F666" i="1"/>
  <c r="G666" i="1" s="1"/>
  <c r="E666" i="5" s="1"/>
  <c r="E666" i="3" s="1"/>
  <c r="F667" i="1"/>
  <c r="G667" i="1" s="1"/>
  <c r="E667" i="5" s="1"/>
  <c r="E667" i="3" s="1"/>
  <c r="F668" i="1"/>
  <c r="G668" i="1" s="1"/>
  <c r="E668" i="5" s="1"/>
  <c r="E668" i="3" s="1"/>
  <c r="F669" i="1"/>
  <c r="G669" i="1" s="1"/>
  <c r="E669" i="5" s="1"/>
  <c r="E669" i="3" s="1"/>
  <c r="F670" i="1"/>
  <c r="G670" i="1" s="1"/>
  <c r="E670" i="5" s="1"/>
  <c r="E670" i="3" s="1"/>
  <c r="F671" i="1"/>
  <c r="G671" i="1" s="1"/>
  <c r="E671" i="5" s="1"/>
  <c r="E671" i="3" s="1"/>
  <c r="F672" i="1"/>
  <c r="G672" i="1" s="1"/>
  <c r="E672" i="5" s="1"/>
  <c r="E672" i="3" s="1"/>
  <c r="F673" i="1"/>
  <c r="G673" i="1" s="1"/>
  <c r="E673" i="5" s="1"/>
  <c r="E673" i="3" s="1"/>
  <c r="F674" i="1"/>
  <c r="G674" i="1" s="1"/>
  <c r="E674" i="5" s="1"/>
  <c r="E674" i="3" s="1"/>
  <c r="F675" i="1"/>
  <c r="G675" i="1" s="1"/>
  <c r="E675" i="5" s="1"/>
  <c r="E675" i="3" s="1"/>
  <c r="F676" i="1"/>
  <c r="G676" i="1" s="1"/>
  <c r="E676" i="5" s="1"/>
  <c r="E676" i="3" s="1"/>
  <c r="F677" i="1"/>
  <c r="G677" i="1" s="1"/>
  <c r="E677" i="5" s="1"/>
  <c r="E677" i="3" s="1"/>
  <c r="F678" i="1"/>
  <c r="G678" i="1" s="1"/>
  <c r="E678" i="5" s="1"/>
  <c r="E678" i="3" s="1"/>
  <c r="F679" i="1"/>
  <c r="G679" i="1" s="1"/>
  <c r="E679" i="5" s="1"/>
  <c r="E679" i="3" s="1"/>
  <c r="F680" i="1"/>
  <c r="G680" i="1" s="1"/>
  <c r="E680" i="5" s="1"/>
  <c r="E680" i="3" s="1"/>
  <c r="F681" i="1"/>
  <c r="G681" i="1" s="1"/>
  <c r="E681" i="5" s="1"/>
  <c r="E681" i="3" s="1"/>
  <c r="F682" i="1"/>
  <c r="G682" i="1" s="1"/>
  <c r="E682" i="5" s="1"/>
  <c r="E682" i="3" s="1"/>
  <c r="F683" i="1"/>
  <c r="G683" i="1" s="1"/>
  <c r="E683" i="5" s="1"/>
  <c r="E683" i="3" s="1"/>
  <c r="F684" i="1"/>
  <c r="G684" i="1" s="1"/>
  <c r="E684" i="5" s="1"/>
  <c r="E684" i="3" s="1"/>
  <c r="F685" i="1"/>
  <c r="G685" i="1" s="1"/>
  <c r="E685" i="5" s="1"/>
  <c r="E685" i="3" s="1"/>
  <c r="F686" i="1"/>
  <c r="G686" i="1" s="1"/>
  <c r="E686" i="5" s="1"/>
  <c r="E686" i="3" s="1"/>
  <c r="F687" i="1"/>
  <c r="G687" i="1" s="1"/>
  <c r="E687" i="5" s="1"/>
  <c r="E687" i="3" s="1"/>
  <c r="F688" i="1"/>
  <c r="G688" i="1" s="1"/>
  <c r="E688" i="5" s="1"/>
  <c r="E688" i="3" s="1"/>
  <c r="F689" i="1"/>
  <c r="G689" i="1" s="1"/>
  <c r="E689" i="5" s="1"/>
  <c r="E689" i="3" s="1"/>
  <c r="F690" i="1"/>
  <c r="G690" i="1" s="1"/>
  <c r="E690" i="5" s="1"/>
  <c r="E690" i="3" s="1"/>
  <c r="F691" i="1"/>
  <c r="G691" i="1" s="1"/>
  <c r="E691" i="5" s="1"/>
  <c r="E691" i="3" s="1"/>
  <c r="F692" i="1"/>
  <c r="G692" i="1" s="1"/>
  <c r="E692" i="5" s="1"/>
  <c r="E692" i="3" s="1"/>
  <c r="F693" i="1"/>
  <c r="G693" i="1" s="1"/>
  <c r="E693" i="5" s="1"/>
  <c r="E693" i="3" s="1"/>
  <c r="F694" i="1"/>
  <c r="G694" i="1" s="1"/>
  <c r="E694" i="5" s="1"/>
  <c r="E694" i="3" s="1"/>
  <c r="F695" i="1"/>
  <c r="G695" i="1" s="1"/>
  <c r="E695" i="5" s="1"/>
  <c r="E695" i="3" s="1"/>
  <c r="F696" i="1"/>
  <c r="G696" i="1" s="1"/>
  <c r="E696" i="5" s="1"/>
  <c r="E696" i="3" s="1"/>
  <c r="F697" i="1"/>
  <c r="G697" i="1" s="1"/>
  <c r="E697" i="5" s="1"/>
  <c r="E697" i="3" s="1"/>
  <c r="F698" i="1"/>
  <c r="G698" i="1" s="1"/>
  <c r="E698" i="5" s="1"/>
  <c r="E698" i="3" s="1"/>
  <c r="F699" i="1"/>
  <c r="G699" i="1" s="1"/>
  <c r="E699" i="5" s="1"/>
  <c r="E699" i="3" s="1"/>
  <c r="F700" i="1"/>
  <c r="G700" i="1" s="1"/>
  <c r="E700" i="5" s="1"/>
  <c r="E700" i="3" s="1"/>
  <c r="F701" i="1"/>
  <c r="G701" i="1" s="1"/>
  <c r="E701" i="5" s="1"/>
  <c r="E701" i="3" s="1"/>
  <c r="F702" i="1"/>
  <c r="G702" i="1" s="1"/>
  <c r="E702" i="5" s="1"/>
  <c r="E702" i="3" s="1"/>
  <c r="F703" i="1"/>
  <c r="G703" i="1" s="1"/>
  <c r="E703" i="5" s="1"/>
  <c r="E703" i="3" s="1"/>
  <c r="F704" i="1"/>
  <c r="G704" i="1" s="1"/>
  <c r="E704" i="5" s="1"/>
  <c r="E704" i="3" s="1"/>
  <c r="F705" i="1"/>
  <c r="G705" i="1" s="1"/>
  <c r="E705" i="5" s="1"/>
  <c r="E705" i="3" s="1"/>
  <c r="F706" i="1"/>
  <c r="G706" i="1" s="1"/>
  <c r="E706" i="5" s="1"/>
  <c r="E706" i="3" s="1"/>
  <c r="F707" i="1"/>
  <c r="G707" i="1" s="1"/>
  <c r="E707" i="5" s="1"/>
  <c r="E707" i="3" s="1"/>
  <c r="F708" i="1"/>
  <c r="G708" i="1" s="1"/>
  <c r="E708" i="5" s="1"/>
  <c r="E708" i="3" s="1"/>
  <c r="F709" i="1"/>
  <c r="G709" i="1" s="1"/>
  <c r="E709" i="5" s="1"/>
  <c r="E709" i="3" s="1"/>
  <c r="F710" i="1"/>
  <c r="G710" i="1" s="1"/>
  <c r="E710" i="5" s="1"/>
  <c r="E710" i="3" s="1"/>
  <c r="F711" i="1"/>
  <c r="G711" i="1" s="1"/>
  <c r="E711" i="5" s="1"/>
  <c r="E711" i="3" s="1"/>
  <c r="F712" i="1"/>
  <c r="G712" i="1" s="1"/>
  <c r="E712" i="5" s="1"/>
  <c r="E712" i="3" s="1"/>
  <c r="F713" i="1"/>
  <c r="G713" i="1" s="1"/>
  <c r="E713" i="5" s="1"/>
  <c r="E713" i="3" s="1"/>
  <c r="F714" i="1"/>
  <c r="G714" i="1" s="1"/>
  <c r="E714" i="5" s="1"/>
  <c r="E714" i="3" s="1"/>
  <c r="F715" i="1"/>
  <c r="G715" i="1" s="1"/>
  <c r="E715" i="5" s="1"/>
  <c r="E715" i="3" s="1"/>
  <c r="F716" i="1"/>
  <c r="G716" i="1" s="1"/>
  <c r="E716" i="5" s="1"/>
  <c r="E716" i="3" s="1"/>
  <c r="F717" i="1"/>
  <c r="G717" i="1" s="1"/>
  <c r="E717" i="5" s="1"/>
  <c r="E717" i="3" s="1"/>
  <c r="F718" i="1"/>
  <c r="G718" i="1" s="1"/>
  <c r="E718" i="5" s="1"/>
  <c r="E718" i="3" s="1"/>
  <c r="F719" i="1"/>
  <c r="G719" i="1" s="1"/>
  <c r="E719" i="5" s="1"/>
  <c r="E719" i="3" s="1"/>
  <c r="F720" i="1"/>
  <c r="G720" i="1" s="1"/>
  <c r="E720" i="5" s="1"/>
  <c r="E720" i="3" s="1"/>
  <c r="F721" i="1"/>
  <c r="G721" i="1" s="1"/>
  <c r="E721" i="5" s="1"/>
  <c r="E721" i="3" s="1"/>
  <c r="F722" i="1"/>
  <c r="G722" i="1" s="1"/>
  <c r="E722" i="5" s="1"/>
  <c r="E722" i="3" s="1"/>
  <c r="F723" i="1"/>
  <c r="G723" i="1" s="1"/>
  <c r="E723" i="5" s="1"/>
  <c r="E723" i="3" s="1"/>
  <c r="F724" i="1"/>
  <c r="G724" i="1" s="1"/>
  <c r="E724" i="5" s="1"/>
  <c r="E724" i="3" s="1"/>
  <c r="F725" i="1"/>
  <c r="G725" i="1" s="1"/>
  <c r="E725" i="5" s="1"/>
  <c r="E725" i="3" s="1"/>
  <c r="F726" i="1"/>
  <c r="G726" i="1" s="1"/>
  <c r="E726" i="5" s="1"/>
  <c r="E726" i="3" s="1"/>
  <c r="F727" i="1"/>
  <c r="G727" i="1" s="1"/>
  <c r="E727" i="5" s="1"/>
  <c r="E727" i="3" s="1"/>
  <c r="F728" i="1"/>
  <c r="G728" i="1" s="1"/>
  <c r="E728" i="5" s="1"/>
  <c r="E728" i="3" s="1"/>
  <c r="F729" i="1"/>
  <c r="G729" i="1" s="1"/>
  <c r="E729" i="5" s="1"/>
  <c r="E729" i="3" s="1"/>
  <c r="F730" i="1"/>
  <c r="G730" i="1" s="1"/>
  <c r="E730" i="5" s="1"/>
  <c r="E730" i="3" s="1"/>
  <c r="F731" i="1"/>
  <c r="G731" i="1" s="1"/>
  <c r="E731" i="5" s="1"/>
  <c r="E731" i="3" s="1"/>
  <c r="F732" i="1"/>
  <c r="G732" i="1" s="1"/>
  <c r="E732" i="5" s="1"/>
  <c r="E732" i="3" s="1"/>
  <c r="F733" i="1"/>
  <c r="G733" i="1" s="1"/>
  <c r="E733" i="5" s="1"/>
  <c r="E733" i="3" s="1"/>
  <c r="F734" i="1"/>
  <c r="G734" i="1" s="1"/>
  <c r="E734" i="5" s="1"/>
  <c r="E734" i="3" s="1"/>
  <c r="F735" i="1"/>
  <c r="G735" i="1" s="1"/>
  <c r="E735" i="5" s="1"/>
  <c r="E735" i="3" s="1"/>
  <c r="F736" i="1"/>
  <c r="G736" i="1" s="1"/>
  <c r="E736" i="5" s="1"/>
  <c r="E736" i="3" s="1"/>
  <c r="F737" i="1"/>
  <c r="G737" i="1" s="1"/>
  <c r="E737" i="5" s="1"/>
  <c r="E737" i="3" s="1"/>
  <c r="F738" i="1"/>
  <c r="G738" i="1" s="1"/>
  <c r="E738" i="5" s="1"/>
  <c r="E738" i="3" s="1"/>
  <c r="F739" i="1"/>
  <c r="G739" i="1" s="1"/>
  <c r="E739" i="5" s="1"/>
  <c r="E739" i="3" s="1"/>
  <c r="F740" i="1"/>
  <c r="G740" i="1" s="1"/>
  <c r="E740" i="5" s="1"/>
  <c r="E740" i="3" s="1"/>
  <c r="F741" i="1"/>
  <c r="G741" i="1" s="1"/>
  <c r="E741" i="5" s="1"/>
  <c r="E741" i="3" s="1"/>
  <c r="F742" i="1"/>
  <c r="G742" i="1" s="1"/>
  <c r="E742" i="5" s="1"/>
  <c r="E742" i="3" s="1"/>
  <c r="F743" i="1"/>
  <c r="G743" i="1" s="1"/>
  <c r="E743" i="5" s="1"/>
  <c r="E743" i="3" s="1"/>
  <c r="F744" i="1"/>
  <c r="G744" i="1" s="1"/>
  <c r="E744" i="5" s="1"/>
  <c r="E744" i="3" s="1"/>
  <c r="F745" i="1"/>
  <c r="G745" i="1" s="1"/>
  <c r="E745" i="5" s="1"/>
  <c r="E745" i="3" s="1"/>
  <c r="F746" i="1"/>
  <c r="G746" i="1" s="1"/>
  <c r="E746" i="5" s="1"/>
  <c r="E746" i="3" s="1"/>
  <c r="F747" i="1"/>
  <c r="G747" i="1" s="1"/>
  <c r="E747" i="5" s="1"/>
  <c r="E747" i="3" s="1"/>
  <c r="F748" i="1"/>
  <c r="G748" i="1" s="1"/>
  <c r="E748" i="5" s="1"/>
  <c r="E748" i="3" s="1"/>
  <c r="F749" i="1"/>
  <c r="G749" i="1" s="1"/>
  <c r="E749" i="5" s="1"/>
  <c r="E749" i="3" s="1"/>
  <c r="F750" i="1"/>
  <c r="G750" i="1" s="1"/>
  <c r="E750" i="5" s="1"/>
  <c r="E750" i="3" s="1"/>
  <c r="F751" i="1"/>
  <c r="G751" i="1" s="1"/>
  <c r="E751" i="5" s="1"/>
  <c r="E751" i="3" s="1"/>
  <c r="F752" i="1"/>
  <c r="G752" i="1" s="1"/>
  <c r="E752" i="5" s="1"/>
  <c r="E752" i="3" s="1"/>
  <c r="F753" i="1"/>
  <c r="G753" i="1" s="1"/>
  <c r="E753" i="5" s="1"/>
  <c r="E753" i="3" s="1"/>
  <c r="F754" i="1"/>
  <c r="G754" i="1" s="1"/>
  <c r="E754" i="5" s="1"/>
  <c r="E754" i="3" s="1"/>
  <c r="F755" i="1"/>
  <c r="G755" i="1" s="1"/>
  <c r="E755" i="5" s="1"/>
  <c r="E755" i="3" s="1"/>
  <c r="F756" i="1"/>
  <c r="G756" i="1" s="1"/>
  <c r="E756" i="5" s="1"/>
  <c r="E756" i="3" s="1"/>
  <c r="F757" i="1"/>
  <c r="G757" i="1" s="1"/>
  <c r="E757" i="5" s="1"/>
  <c r="E757" i="3" s="1"/>
  <c r="F758" i="1"/>
  <c r="G758" i="1" s="1"/>
  <c r="E758" i="5" s="1"/>
  <c r="E758" i="3" s="1"/>
  <c r="F759" i="1"/>
  <c r="G759" i="1" s="1"/>
  <c r="E759" i="5" s="1"/>
  <c r="E759" i="3" s="1"/>
  <c r="F760" i="1"/>
  <c r="G760" i="1" s="1"/>
  <c r="E760" i="5" s="1"/>
  <c r="E760" i="3" s="1"/>
  <c r="F761" i="1"/>
  <c r="G761" i="1" s="1"/>
  <c r="E761" i="5" s="1"/>
  <c r="E761" i="3" s="1"/>
  <c r="F762" i="1"/>
  <c r="G762" i="1" s="1"/>
  <c r="E762" i="5" s="1"/>
  <c r="E762" i="3" s="1"/>
  <c r="F763" i="1"/>
  <c r="G763" i="1" s="1"/>
  <c r="E763" i="5" s="1"/>
  <c r="E763" i="3" s="1"/>
  <c r="F764" i="1"/>
  <c r="G764" i="1" s="1"/>
  <c r="E764" i="5" s="1"/>
  <c r="E764" i="3" s="1"/>
  <c r="F765" i="1"/>
  <c r="G765" i="1" s="1"/>
  <c r="E765" i="5" s="1"/>
  <c r="E765" i="3" s="1"/>
  <c r="F766" i="1"/>
  <c r="G766" i="1" s="1"/>
  <c r="E766" i="5" s="1"/>
  <c r="E766" i="3" s="1"/>
  <c r="F767" i="1"/>
  <c r="G767" i="1" s="1"/>
  <c r="E767" i="5" s="1"/>
  <c r="E767" i="3" s="1"/>
  <c r="F768" i="1"/>
  <c r="G768" i="1" s="1"/>
  <c r="E768" i="5" s="1"/>
  <c r="E768" i="3" s="1"/>
  <c r="F769" i="1"/>
  <c r="G769" i="1" s="1"/>
  <c r="E769" i="5" s="1"/>
  <c r="E769" i="3" s="1"/>
  <c r="F770" i="1"/>
  <c r="G770" i="1" s="1"/>
  <c r="E770" i="5" s="1"/>
  <c r="E770" i="3" s="1"/>
  <c r="F771" i="1"/>
  <c r="G771" i="1" s="1"/>
  <c r="E771" i="5" s="1"/>
  <c r="E771" i="3" s="1"/>
  <c r="F772" i="1"/>
  <c r="G772" i="1" s="1"/>
  <c r="E772" i="5" s="1"/>
  <c r="E772" i="3" s="1"/>
  <c r="F773" i="1"/>
  <c r="G773" i="1" s="1"/>
  <c r="E773" i="5" s="1"/>
  <c r="E773" i="3" s="1"/>
  <c r="F774" i="1"/>
  <c r="G774" i="1" s="1"/>
  <c r="E774" i="5" s="1"/>
  <c r="E774" i="3" s="1"/>
  <c r="F775" i="1"/>
  <c r="G775" i="1" s="1"/>
  <c r="E775" i="5" s="1"/>
  <c r="E775" i="3" s="1"/>
  <c r="F776" i="1"/>
  <c r="G776" i="1" s="1"/>
  <c r="E776" i="5" s="1"/>
  <c r="E776" i="3" s="1"/>
  <c r="F777" i="1"/>
  <c r="G777" i="1" s="1"/>
  <c r="E777" i="5" s="1"/>
  <c r="E777" i="3" s="1"/>
  <c r="F778" i="1"/>
  <c r="G778" i="1" s="1"/>
  <c r="E778" i="5" s="1"/>
  <c r="E778" i="3" s="1"/>
  <c r="F779" i="1"/>
  <c r="G779" i="1" s="1"/>
  <c r="E779" i="5" s="1"/>
  <c r="E779" i="3" s="1"/>
  <c r="F780" i="1"/>
  <c r="G780" i="1" s="1"/>
  <c r="E780" i="5" s="1"/>
  <c r="E780" i="3" s="1"/>
  <c r="F781" i="1"/>
  <c r="G781" i="1" s="1"/>
  <c r="E781" i="5" s="1"/>
  <c r="E781" i="3" s="1"/>
  <c r="F782" i="1"/>
  <c r="G782" i="1" s="1"/>
  <c r="E782" i="5" s="1"/>
  <c r="E782" i="3" s="1"/>
  <c r="F783" i="1"/>
  <c r="G783" i="1" s="1"/>
  <c r="E783" i="5" s="1"/>
  <c r="E783" i="3" s="1"/>
  <c r="F784" i="1"/>
  <c r="G784" i="1" s="1"/>
  <c r="E784" i="5" s="1"/>
  <c r="E784" i="3" s="1"/>
  <c r="F785" i="1"/>
  <c r="G785" i="1" s="1"/>
  <c r="E785" i="5" s="1"/>
  <c r="E785" i="3" s="1"/>
  <c r="F786" i="1"/>
  <c r="G786" i="1" s="1"/>
  <c r="E786" i="5" s="1"/>
  <c r="E786" i="3" s="1"/>
  <c r="F787" i="1"/>
  <c r="G787" i="1" s="1"/>
  <c r="E787" i="5" s="1"/>
  <c r="E787" i="3" s="1"/>
  <c r="F788" i="1"/>
  <c r="G788" i="1" s="1"/>
  <c r="E788" i="5" s="1"/>
  <c r="E788" i="3" s="1"/>
  <c r="F789" i="1"/>
  <c r="G789" i="1" s="1"/>
  <c r="E789" i="5" s="1"/>
  <c r="E789" i="3" s="1"/>
  <c r="F790" i="1"/>
  <c r="G790" i="1" s="1"/>
  <c r="E790" i="5" s="1"/>
  <c r="E790" i="3" s="1"/>
  <c r="F791" i="1"/>
  <c r="G791" i="1" s="1"/>
  <c r="E791" i="5" s="1"/>
  <c r="E791" i="3" s="1"/>
  <c r="F792" i="1"/>
  <c r="G792" i="1" s="1"/>
  <c r="E792" i="5" s="1"/>
  <c r="E792" i="3" s="1"/>
  <c r="F793" i="1"/>
  <c r="G793" i="1" s="1"/>
  <c r="E793" i="5" s="1"/>
  <c r="E793" i="3" s="1"/>
  <c r="F794" i="1"/>
  <c r="G794" i="1" s="1"/>
  <c r="E794" i="5" s="1"/>
  <c r="E794" i="3" s="1"/>
  <c r="F795" i="1"/>
  <c r="G795" i="1" s="1"/>
  <c r="E795" i="5" s="1"/>
  <c r="E795" i="3" s="1"/>
  <c r="F796" i="1"/>
  <c r="G796" i="1" s="1"/>
  <c r="E796" i="5" s="1"/>
  <c r="E796" i="3" s="1"/>
  <c r="F797" i="1"/>
  <c r="G797" i="1" s="1"/>
  <c r="E797" i="5" s="1"/>
  <c r="E797" i="3" s="1"/>
  <c r="F798" i="1"/>
  <c r="G798" i="1" s="1"/>
  <c r="E798" i="5" s="1"/>
  <c r="E798" i="3" s="1"/>
  <c r="F799" i="1"/>
  <c r="G799" i="1" s="1"/>
  <c r="E799" i="5" s="1"/>
  <c r="E799" i="3" s="1"/>
  <c r="F800" i="1"/>
  <c r="G800" i="1" s="1"/>
  <c r="E800" i="5" s="1"/>
  <c r="E800" i="3" s="1"/>
  <c r="F801" i="1"/>
  <c r="G801" i="1" s="1"/>
  <c r="E801" i="5" s="1"/>
  <c r="E801" i="3" s="1"/>
  <c r="F802" i="1"/>
  <c r="G802" i="1" s="1"/>
  <c r="E802" i="5" s="1"/>
  <c r="E802" i="3" s="1"/>
  <c r="F803" i="1"/>
  <c r="G803" i="1" s="1"/>
  <c r="E803" i="5" s="1"/>
  <c r="E803" i="3" s="1"/>
  <c r="F804" i="1"/>
  <c r="G804" i="1" s="1"/>
  <c r="E804" i="5" s="1"/>
  <c r="E804" i="3" s="1"/>
  <c r="F805" i="1"/>
  <c r="G805" i="1" s="1"/>
  <c r="E805" i="5" s="1"/>
  <c r="E805" i="3" s="1"/>
  <c r="F806" i="1"/>
  <c r="G806" i="1" s="1"/>
  <c r="E806" i="5" s="1"/>
  <c r="E806" i="3" s="1"/>
  <c r="F807" i="1"/>
  <c r="G807" i="1" s="1"/>
  <c r="E807" i="5" s="1"/>
  <c r="E807" i="3" s="1"/>
  <c r="F808" i="1"/>
  <c r="G808" i="1" s="1"/>
  <c r="E808" i="5" s="1"/>
  <c r="E808" i="3" s="1"/>
  <c r="F809" i="1"/>
  <c r="G809" i="1" s="1"/>
  <c r="E809" i="5" s="1"/>
  <c r="E809" i="3" s="1"/>
  <c r="F810" i="1"/>
  <c r="G810" i="1" s="1"/>
  <c r="E810" i="5" s="1"/>
  <c r="E810" i="3" s="1"/>
  <c r="F811" i="1"/>
  <c r="G811" i="1" s="1"/>
  <c r="E811" i="5" s="1"/>
  <c r="E811" i="3" s="1"/>
  <c r="F812" i="1"/>
  <c r="G812" i="1" s="1"/>
  <c r="E812" i="5" s="1"/>
  <c r="E812" i="3" s="1"/>
  <c r="F813" i="1"/>
  <c r="G813" i="1" s="1"/>
  <c r="E813" i="5" s="1"/>
  <c r="E813" i="3" s="1"/>
  <c r="F814" i="1"/>
  <c r="G814" i="1" s="1"/>
  <c r="E814" i="5" s="1"/>
  <c r="E814" i="3" s="1"/>
  <c r="F815" i="1"/>
  <c r="G815" i="1" s="1"/>
  <c r="E815" i="5" s="1"/>
  <c r="E815" i="3" s="1"/>
  <c r="F816" i="1"/>
  <c r="G816" i="1" s="1"/>
  <c r="E816" i="5" s="1"/>
  <c r="E816" i="3" s="1"/>
  <c r="F817" i="1"/>
  <c r="G817" i="1" s="1"/>
  <c r="E817" i="5" s="1"/>
  <c r="E817" i="3" s="1"/>
  <c r="F818" i="1"/>
  <c r="G818" i="1" s="1"/>
  <c r="E818" i="5" s="1"/>
  <c r="E818" i="3" s="1"/>
  <c r="F819" i="1"/>
  <c r="G819" i="1" s="1"/>
  <c r="E819" i="5" s="1"/>
  <c r="E819" i="3" s="1"/>
  <c r="F820" i="1"/>
  <c r="G820" i="1" s="1"/>
  <c r="E820" i="5" s="1"/>
  <c r="E820" i="3" s="1"/>
  <c r="F821" i="1"/>
  <c r="G821" i="1" s="1"/>
  <c r="E821" i="5" s="1"/>
  <c r="E821" i="3" s="1"/>
  <c r="F822" i="1"/>
  <c r="G822" i="1" s="1"/>
  <c r="E822" i="5" s="1"/>
  <c r="E822" i="3" s="1"/>
  <c r="F823" i="1"/>
  <c r="G823" i="1" s="1"/>
  <c r="E823" i="5" s="1"/>
  <c r="E823" i="3" s="1"/>
  <c r="F824" i="1"/>
  <c r="G824" i="1" s="1"/>
  <c r="E824" i="5" s="1"/>
  <c r="E824" i="3" s="1"/>
  <c r="F825" i="1"/>
  <c r="G825" i="1" s="1"/>
  <c r="E825" i="5" s="1"/>
  <c r="E825" i="3" s="1"/>
  <c r="F826" i="1"/>
  <c r="G826" i="1" s="1"/>
  <c r="E826" i="5" s="1"/>
  <c r="E826" i="3" s="1"/>
  <c r="F827" i="1"/>
  <c r="G827" i="1" s="1"/>
  <c r="E827" i="5" s="1"/>
  <c r="E827" i="3" s="1"/>
  <c r="F828" i="1"/>
  <c r="G828" i="1" s="1"/>
  <c r="E828" i="5" s="1"/>
  <c r="E828" i="3" s="1"/>
  <c r="F829" i="1"/>
  <c r="G829" i="1" s="1"/>
  <c r="E829" i="5" s="1"/>
  <c r="E829" i="3" s="1"/>
  <c r="F830" i="1"/>
  <c r="G830" i="1" s="1"/>
  <c r="E830" i="5" s="1"/>
  <c r="E830" i="3" s="1"/>
  <c r="F831" i="1"/>
  <c r="G831" i="1" s="1"/>
  <c r="E831" i="5" s="1"/>
  <c r="E831" i="3" s="1"/>
  <c r="F832" i="1"/>
  <c r="G832" i="1" s="1"/>
  <c r="E832" i="5" s="1"/>
  <c r="E832" i="3" s="1"/>
  <c r="F833" i="1"/>
  <c r="G833" i="1" s="1"/>
  <c r="E833" i="5" s="1"/>
  <c r="E833" i="3" s="1"/>
  <c r="F834" i="1"/>
  <c r="G834" i="1" s="1"/>
  <c r="E834" i="5" s="1"/>
  <c r="E834" i="3" s="1"/>
  <c r="F835" i="1"/>
  <c r="G835" i="1" s="1"/>
  <c r="E835" i="5" s="1"/>
  <c r="E835" i="3" s="1"/>
  <c r="F836" i="1"/>
  <c r="G836" i="1" s="1"/>
  <c r="E836" i="5" s="1"/>
  <c r="E836" i="3" s="1"/>
  <c r="F837" i="1"/>
  <c r="G837" i="1" s="1"/>
  <c r="E837" i="5" s="1"/>
  <c r="E837" i="3" s="1"/>
  <c r="F838" i="1"/>
  <c r="G838" i="1" s="1"/>
  <c r="E838" i="5" s="1"/>
  <c r="E838" i="3" s="1"/>
  <c r="F839" i="1"/>
  <c r="G839" i="1" s="1"/>
  <c r="E839" i="5" s="1"/>
  <c r="E839" i="3" s="1"/>
  <c r="F840" i="1"/>
  <c r="G840" i="1" s="1"/>
  <c r="E840" i="5" s="1"/>
  <c r="E840" i="3" s="1"/>
  <c r="F841" i="1"/>
  <c r="G841" i="1" s="1"/>
  <c r="E841" i="5" s="1"/>
  <c r="E841" i="3" s="1"/>
  <c r="F842" i="1"/>
  <c r="G842" i="1" s="1"/>
  <c r="E842" i="5" s="1"/>
  <c r="E842" i="3" s="1"/>
  <c r="F843" i="1"/>
  <c r="G843" i="1" s="1"/>
  <c r="E843" i="5" s="1"/>
  <c r="E843" i="3" s="1"/>
  <c r="F844" i="1"/>
  <c r="G844" i="1" s="1"/>
  <c r="E844" i="5" s="1"/>
  <c r="E844" i="3" s="1"/>
  <c r="F845" i="1"/>
  <c r="G845" i="1" s="1"/>
  <c r="E845" i="5" s="1"/>
  <c r="E845" i="3" s="1"/>
  <c r="F846" i="1"/>
  <c r="G846" i="1" s="1"/>
  <c r="E846" i="5" s="1"/>
  <c r="E846" i="3" s="1"/>
  <c r="F847" i="1"/>
  <c r="G847" i="1" s="1"/>
  <c r="E847" i="5" s="1"/>
  <c r="E847" i="3" s="1"/>
  <c r="F848" i="1"/>
  <c r="G848" i="1" s="1"/>
  <c r="E848" i="5" s="1"/>
  <c r="E848" i="3" s="1"/>
  <c r="F849" i="1"/>
  <c r="G849" i="1" s="1"/>
  <c r="E849" i="5" s="1"/>
  <c r="E849" i="3" s="1"/>
  <c r="F850" i="1"/>
  <c r="G850" i="1" s="1"/>
  <c r="E850" i="5" s="1"/>
  <c r="E850" i="3" s="1"/>
  <c r="F851" i="1"/>
  <c r="G851" i="1" s="1"/>
  <c r="E851" i="5" s="1"/>
  <c r="E851" i="3" s="1"/>
  <c r="F852" i="1"/>
  <c r="G852" i="1" s="1"/>
  <c r="E852" i="5" s="1"/>
  <c r="E852" i="3" s="1"/>
  <c r="F853" i="1"/>
  <c r="G853" i="1" s="1"/>
  <c r="E853" i="5" s="1"/>
  <c r="E853" i="3" s="1"/>
  <c r="F854" i="1"/>
  <c r="G854" i="1" s="1"/>
  <c r="E854" i="5" s="1"/>
  <c r="E854" i="3" s="1"/>
  <c r="F855" i="1"/>
  <c r="G855" i="1" s="1"/>
  <c r="E855" i="5" s="1"/>
  <c r="E855" i="3" s="1"/>
  <c r="F856" i="1"/>
  <c r="G856" i="1" s="1"/>
  <c r="E856" i="5" s="1"/>
  <c r="E856" i="3" s="1"/>
  <c r="F857" i="1"/>
  <c r="G857" i="1" s="1"/>
  <c r="E857" i="5" s="1"/>
  <c r="E857" i="3" s="1"/>
  <c r="F858" i="1"/>
  <c r="G858" i="1" s="1"/>
  <c r="E858" i="5" s="1"/>
  <c r="E858" i="3" s="1"/>
  <c r="F859" i="1"/>
  <c r="G859" i="1" s="1"/>
  <c r="E859" i="5" s="1"/>
  <c r="E859" i="3" s="1"/>
  <c r="F860" i="1"/>
  <c r="G860" i="1" s="1"/>
  <c r="E860" i="5" s="1"/>
  <c r="E860" i="3" s="1"/>
  <c r="F861" i="1"/>
  <c r="G861" i="1" s="1"/>
  <c r="E861" i="5" s="1"/>
  <c r="E861" i="3" s="1"/>
  <c r="F862" i="1"/>
  <c r="G862" i="1" s="1"/>
  <c r="E862" i="5" s="1"/>
  <c r="E862" i="3" s="1"/>
  <c r="F863" i="1"/>
  <c r="G863" i="1" s="1"/>
  <c r="E863" i="5" s="1"/>
  <c r="E863" i="3" s="1"/>
  <c r="F864" i="1"/>
  <c r="G864" i="1" s="1"/>
  <c r="E864" i="5" s="1"/>
  <c r="E864" i="3" s="1"/>
  <c r="F865" i="1"/>
  <c r="G865" i="1" s="1"/>
  <c r="E865" i="5" s="1"/>
  <c r="E865" i="3" s="1"/>
  <c r="F866" i="1"/>
  <c r="G866" i="1" s="1"/>
  <c r="E866" i="5" s="1"/>
  <c r="E866" i="3" s="1"/>
  <c r="F867" i="1"/>
  <c r="G867" i="1" s="1"/>
  <c r="E867" i="5" s="1"/>
  <c r="E867" i="3" s="1"/>
  <c r="F868" i="1"/>
  <c r="G868" i="1" s="1"/>
  <c r="E868" i="5" s="1"/>
  <c r="E868" i="3" s="1"/>
  <c r="F869" i="1"/>
  <c r="G869" i="1" s="1"/>
  <c r="E869" i="5" s="1"/>
  <c r="E869" i="3" s="1"/>
  <c r="F870" i="1"/>
  <c r="G870" i="1" s="1"/>
  <c r="E870" i="5" s="1"/>
  <c r="E870" i="3" s="1"/>
  <c r="F871" i="1"/>
  <c r="G871" i="1" s="1"/>
  <c r="E871" i="5" s="1"/>
  <c r="E871" i="3" s="1"/>
  <c r="F872" i="1"/>
  <c r="G872" i="1" s="1"/>
  <c r="E872" i="5" s="1"/>
  <c r="E872" i="3" s="1"/>
  <c r="F873" i="1"/>
  <c r="G873" i="1" s="1"/>
  <c r="E873" i="5" s="1"/>
  <c r="E873" i="3" s="1"/>
  <c r="F874" i="1"/>
  <c r="G874" i="1" s="1"/>
  <c r="E874" i="5" s="1"/>
  <c r="E874" i="3" s="1"/>
  <c r="F875" i="1"/>
  <c r="G875" i="1" s="1"/>
  <c r="E875" i="5" s="1"/>
  <c r="E875" i="3" s="1"/>
  <c r="F876" i="1"/>
  <c r="G876" i="1" s="1"/>
  <c r="E876" i="5" s="1"/>
  <c r="E876" i="3" s="1"/>
  <c r="F877" i="1"/>
  <c r="G877" i="1" s="1"/>
  <c r="E877" i="5" s="1"/>
  <c r="E877" i="3" s="1"/>
  <c r="F878" i="1"/>
  <c r="G878" i="1" s="1"/>
  <c r="E878" i="5" s="1"/>
  <c r="E878" i="3" s="1"/>
  <c r="F879" i="1"/>
  <c r="G879" i="1" s="1"/>
  <c r="E879" i="5" s="1"/>
  <c r="E879" i="3" s="1"/>
  <c r="F880" i="1"/>
  <c r="G880" i="1" s="1"/>
  <c r="E880" i="5" s="1"/>
  <c r="E880" i="3" s="1"/>
  <c r="F881" i="1"/>
  <c r="G881" i="1" s="1"/>
  <c r="E881" i="5" s="1"/>
  <c r="E881" i="3" s="1"/>
  <c r="F882" i="1"/>
  <c r="G882" i="1" s="1"/>
  <c r="E882" i="5" s="1"/>
  <c r="E882" i="3" s="1"/>
  <c r="F883" i="1"/>
  <c r="G883" i="1" s="1"/>
  <c r="E883" i="5" s="1"/>
  <c r="E883" i="3" s="1"/>
  <c r="F884" i="1"/>
  <c r="G884" i="1" s="1"/>
  <c r="E884" i="5" s="1"/>
  <c r="E884" i="3" s="1"/>
  <c r="F885" i="1"/>
  <c r="G885" i="1" s="1"/>
  <c r="E885" i="5" s="1"/>
  <c r="E885" i="3" s="1"/>
  <c r="F886" i="1"/>
  <c r="G886" i="1" s="1"/>
  <c r="E886" i="5" s="1"/>
  <c r="E886" i="3" s="1"/>
  <c r="F887" i="1"/>
  <c r="G887" i="1" s="1"/>
  <c r="E887" i="5" s="1"/>
  <c r="E887" i="3" s="1"/>
  <c r="F888" i="1"/>
  <c r="G888" i="1" s="1"/>
  <c r="E888" i="5" s="1"/>
  <c r="E888" i="3" s="1"/>
  <c r="F889" i="1"/>
  <c r="G889" i="1" s="1"/>
  <c r="E889" i="5" s="1"/>
  <c r="E889" i="3" s="1"/>
  <c r="F890" i="1"/>
  <c r="G890" i="1" s="1"/>
  <c r="E890" i="5" s="1"/>
  <c r="E890" i="3" s="1"/>
  <c r="F891" i="1"/>
  <c r="G891" i="1" s="1"/>
  <c r="E891" i="5" s="1"/>
  <c r="E891" i="3" s="1"/>
  <c r="F892" i="1"/>
  <c r="G892" i="1" s="1"/>
  <c r="E892" i="5" s="1"/>
  <c r="E892" i="3" s="1"/>
  <c r="F893" i="1"/>
  <c r="G893" i="1" s="1"/>
  <c r="E893" i="5" s="1"/>
  <c r="E893" i="3" s="1"/>
  <c r="F894" i="1"/>
  <c r="G894" i="1" s="1"/>
  <c r="E894" i="5" s="1"/>
  <c r="E894" i="3" s="1"/>
  <c r="F895" i="1"/>
  <c r="G895" i="1" s="1"/>
  <c r="E895" i="5" s="1"/>
  <c r="E895" i="3" s="1"/>
  <c r="F896" i="1"/>
  <c r="G896" i="1" s="1"/>
  <c r="E896" i="5" s="1"/>
  <c r="E896" i="3" s="1"/>
  <c r="F897" i="1"/>
  <c r="G897" i="1" s="1"/>
  <c r="E897" i="5" s="1"/>
  <c r="E897" i="3" s="1"/>
  <c r="F898" i="1"/>
  <c r="G898" i="1" s="1"/>
  <c r="E898" i="5" s="1"/>
  <c r="E898" i="3" s="1"/>
  <c r="F899" i="1"/>
  <c r="G899" i="1" s="1"/>
  <c r="E899" i="5" s="1"/>
  <c r="E899" i="3" s="1"/>
  <c r="F900" i="1"/>
  <c r="G900" i="1" s="1"/>
  <c r="E900" i="5" s="1"/>
  <c r="E900" i="3" s="1"/>
  <c r="F901" i="1"/>
  <c r="G901" i="1" s="1"/>
  <c r="E901" i="5" s="1"/>
  <c r="E901" i="3" s="1"/>
  <c r="F902" i="1"/>
  <c r="G902" i="1" s="1"/>
  <c r="E902" i="5" s="1"/>
  <c r="E902" i="3" s="1"/>
  <c r="F903" i="1"/>
  <c r="G903" i="1" s="1"/>
  <c r="E903" i="5" s="1"/>
  <c r="E903" i="3" s="1"/>
  <c r="F904" i="1"/>
  <c r="G904" i="1" s="1"/>
  <c r="E904" i="5" s="1"/>
  <c r="E904" i="3" s="1"/>
  <c r="F905" i="1"/>
  <c r="G905" i="1" s="1"/>
  <c r="E905" i="5" s="1"/>
  <c r="E905" i="3" s="1"/>
  <c r="F906" i="1"/>
  <c r="G906" i="1" s="1"/>
  <c r="E906" i="5" s="1"/>
  <c r="E906" i="3" s="1"/>
  <c r="F907" i="1"/>
  <c r="G907" i="1" s="1"/>
  <c r="E907" i="5" s="1"/>
  <c r="E907" i="3" s="1"/>
  <c r="F908" i="1"/>
  <c r="G908" i="1" s="1"/>
  <c r="E908" i="5" s="1"/>
  <c r="E908" i="3" s="1"/>
  <c r="F909" i="1"/>
  <c r="G909" i="1" s="1"/>
  <c r="E909" i="5" s="1"/>
  <c r="E909" i="3" s="1"/>
  <c r="F910" i="1"/>
  <c r="G910" i="1" s="1"/>
  <c r="E910" i="5" s="1"/>
  <c r="E910" i="3" s="1"/>
  <c r="F911" i="1"/>
  <c r="G911" i="1" s="1"/>
  <c r="E911" i="5" s="1"/>
  <c r="E911" i="3" s="1"/>
  <c r="F912" i="1"/>
  <c r="G912" i="1" s="1"/>
  <c r="E912" i="5" s="1"/>
  <c r="E912" i="3" s="1"/>
  <c r="F913" i="1"/>
  <c r="G913" i="1" s="1"/>
  <c r="E913" i="5" s="1"/>
  <c r="E913" i="3" s="1"/>
  <c r="F914" i="1"/>
  <c r="G914" i="1" s="1"/>
  <c r="E914" i="5" s="1"/>
  <c r="E914" i="3" s="1"/>
  <c r="F915" i="1"/>
  <c r="G915" i="1" s="1"/>
  <c r="E915" i="5" s="1"/>
  <c r="E915" i="3" s="1"/>
  <c r="F916" i="1"/>
  <c r="G916" i="1" s="1"/>
  <c r="E916" i="5" s="1"/>
  <c r="E916" i="3" s="1"/>
  <c r="F917" i="1"/>
  <c r="G917" i="1" s="1"/>
  <c r="E917" i="5" s="1"/>
  <c r="E917" i="3" s="1"/>
  <c r="F918" i="1"/>
  <c r="G918" i="1" s="1"/>
  <c r="E918" i="5" s="1"/>
  <c r="E918" i="3" s="1"/>
  <c r="F919" i="1"/>
  <c r="G919" i="1" s="1"/>
  <c r="E919" i="5" s="1"/>
  <c r="E919" i="3" s="1"/>
  <c r="F920" i="1"/>
  <c r="G920" i="1" s="1"/>
  <c r="E920" i="5" s="1"/>
  <c r="E920" i="3" s="1"/>
  <c r="F921" i="1"/>
  <c r="G921" i="1" s="1"/>
  <c r="E921" i="5" s="1"/>
  <c r="E921" i="3" s="1"/>
  <c r="F922" i="1"/>
  <c r="G922" i="1" s="1"/>
  <c r="E922" i="5" s="1"/>
  <c r="E922" i="3" s="1"/>
  <c r="F923" i="1"/>
  <c r="G923" i="1" s="1"/>
  <c r="E923" i="5" s="1"/>
  <c r="E923" i="3" s="1"/>
  <c r="F924" i="1"/>
  <c r="G924" i="1" s="1"/>
  <c r="E924" i="5" s="1"/>
  <c r="E924" i="3" s="1"/>
  <c r="F925" i="1"/>
  <c r="G925" i="1" s="1"/>
  <c r="E925" i="5" s="1"/>
  <c r="E925" i="3" s="1"/>
  <c r="F926" i="1"/>
  <c r="G926" i="1" s="1"/>
  <c r="E926" i="5" s="1"/>
  <c r="E926" i="3" s="1"/>
  <c r="F927" i="1"/>
  <c r="G927" i="1" s="1"/>
  <c r="E927" i="5" s="1"/>
  <c r="E927" i="3" s="1"/>
  <c r="F928" i="1"/>
  <c r="G928" i="1" s="1"/>
  <c r="E928" i="5" s="1"/>
  <c r="E928" i="3" s="1"/>
  <c r="F929" i="1"/>
  <c r="G929" i="1" s="1"/>
  <c r="E929" i="5" s="1"/>
  <c r="E929" i="3" s="1"/>
  <c r="F930" i="1"/>
  <c r="G930" i="1" s="1"/>
  <c r="E930" i="5" s="1"/>
  <c r="E930" i="3" s="1"/>
  <c r="F931" i="1"/>
  <c r="G931" i="1" s="1"/>
  <c r="E931" i="5" s="1"/>
  <c r="E931" i="3" s="1"/>
  <c r="F932" i="1"/>
  <c r="G932" i="1" s="1"/>
  <c r="E932" i="5" s="1"/>
  <c r="E932" i="3" s="1"/>
  <c r="F933" i="1"/>
  <c r="G933" i="1" s="1"/>
  <c r="E933" i="5" s="1"/>
  <c r="E933" i="3" s="1"/>
  <c r="F934" i="1"/>
  <c r="G934" i="1" s="1"/>
  <c r="E934" i="5" s="1"/>
  <c r="E934" i="3" s="1"/>
  <c r="F935" i="1"/>
  <c r="G935" i="1" s="1"/>
  <c r="E935" i="5" s="1"/>
  <c r="E935" i="3" s="1"/>
  <c r="F936" i="1"/>
  <c r="G936" i="1" s="1"/>
  <c r="E936" i="5" s="1"/>
  <c r="E936" i="3" s="1"/>
  <c r="F937" i="1"/>
  <c r="G937" i="1" s="1"/>
  <c r="E937" i="5" s="1"/>
  <c r="E937" i="3" s="1"/>
  <c r="F938" i="1"/>
  <c r="G938" i="1" s="1"/>
  <c r="E938" i="5" s="1"/>
  <c r="E938" i="3" s="1"/>
  <c r="F939" i="1"/>
  <c r="G939" i="1" s="1"/>
  <c r="E939" i="5" s="1"/>
  <c r="E939" i="3" s="1"/>
  <c r="F940" i="1"/>
  <c r="G940" i="1" s="1"/>
  <c r="E940" i="5" s="1"/>
  <c r="E940" i="3" s="1"/>
  <c r="F941" i="1"/>
  <c r="G941" i="1" s="1"/>
  <c r="E941" i="5" s="1"/>
  <c r="E941" i="3" s="1"/>
  <c r="F942" i="1"/>
  <c r="G942" i="1" s="1"/>
  <c r="E942" i="5" s="1"/>
  <c r="E942" i="3" s="1"/>
  <c r="F943" i="1"/>
  <c r="G943" i="1" s="1"/>
  <c r="E943" i="5" s="1"/>
  <c r="E943" i="3" s="1"/>
  <c r="F944" i="1"/>
  <c r="G944" i="1" s="1"/>
  <c r="E944" i="5" s="1"/>
  <c r="E944" i="3" s="1"/>
  <c r="F945" i="1"/>
  <c r="G945" i="1" s="1"/>
  <c r="E945" i="5" s="1"/>
  <c r="E945" i="3" s="1"/>
  <c r="F946" i="1"/>
  <c r="G946" i="1" s="1"/>
  <c r="E946" i="5" s="1"/>
  <c r="E946" i="3" s="1"/>
  <c r="F947" i="1"/>
  <c r="G947" i="1" s="1"/>
  <c r="E947" i="5" s="1"/>
  <c r="E947" i="3" s="1"/>
  <c r="F948" i="1"/>
  <c r="G948" i="1" s="1"/>
  <c r="E948" i="5" s="1"/>
  <c r="E948" i="3" s="1"/>
  <c r="F949" i="1"/>
  <c r="G949" i="1" s="1"/>
  <c r="E949" i="5" s="1"/>
  <c r="E949" i="3" s="1"/>
  <c r="F950" i="1"/>
  <c r="G950" i="1" s="1"/>
  <c r="E950" i="5" s="1"/>
  <c r="E950" i="3" s="1"/>
  <c r="F951" i="1"/>
  <c r="G951" i="1" s="1"/>
  <c r="E951" i="5" s="1"/>
  <c r="E951" i="3" s="1"/>
  <c r="F952" i="1"/>
  <c r="G952" i="1" s="1"/>
  <c r="E952" i="5" s="1"/>
  <c r="E952" i="3" s="1"/>
  <c r="F953" i="1"/>
  <c r="G953" i="1" s="1"/>
  <c r="E953" i="5" s="1"/>
  <c r="E953" i="3" s="1"/>
  <c r="F954" i="1"/>
  <c r="G954" i="1" s="1"/>
  <c r="E954" i="5" s="1"/>
  <c r="E954" i="3" s="1"/>
  <c r="F955" i="1"/>
  <c r="G955" i="1" s="1"/>
  <c r="E955" i="5" s="1"/>
  <c r="E955" i="3" s="1"/>
  <c r="F956" i="1"/>
  <c r="G956" i="1" s="1"/>
  <c r="E956" i="5" s="1"/>
  <c r="E956" i="3" s="1"/>
  <c r="F957" i="1"/>
  <c r="G957" i="1" s="1"/>
  <c r="E957" i="5" s="1"/>
  <c r="E957" i="3" s="1"/>
  <c r="F958" i="1"/>
  <c r="G958" i="1" s="1"/>
  <c r="E958" i="5" s="1"/>
  <c r="E958" i="3" s="1"/>
  <c r="F959" i="1"/>
  <c r="G959" i="1" s="1"/>
  <c r="E959" i="5" s="1"/>
  <c r="E959" i="3" s="1"/>
  <c r="F960" i="1"/>
  <c r="G960" i="1" s="1"/>
  <c r="E960" i="5" s="1"/>
  <c r="E960" i="3" s="1"/>
  <c r="F961" i="1"/>
  <c r="G961" i="1" s="1"/>
  <c r="E961" i="5" s="1"/>
  <c r="E961" i="3" s="1"/>
  <c r="F962" i="1"/>
  <c r="G962" i="1" s="1"/>
  <c r="E962" i="5" s="1"/>
  <c r="E962" i="3" s="1"/>
  <c r="F963" i="1"/>
  <c r="G963" i="1" s="1"/>
  <c r="E963" i="5" s="1"/>
  <c r="E963" i="3" s="1"/>
  <c r="F964" i="1"/>
  <c r="G964" i="1" s="1"/>
  <c r="E964" i="5" s="1"/>
  <c r="E964" i="3" s="1"/>
  <c r="F965" i="1"/>
  <c r="G965" i="1" s="1"/>
  <c r="E965" i="5" s="1"/>
  <c r="E965" i="3" s="1"/>
  <c r="F966" i="1"/>
  <c r="G966" i="1" s="1"/>
  <c r="E966" i="5" s="1"/>
  <c r="E966" i="3" s="1"/>
  <c r="F967" i="1"/>
  <c r="G967" i="1" s="1"/>
  <c r="E967" i="5" s="1"/>
  <c r="E967" i="3" s="1"/>
  <c r="F968" i="1"/>
  <c r="G968" i="1" s="1"/>
  <c r="E968" i="5" s="1"/>
  <c r="E968" i="3" s="1"/>
  <c r="F969" i="1"/>
  <c r="G969" i="1" s="1"/>
  <c r="E969" i="5" s="1"/>
  <c r="E969" i="3" s="1"/>
  <c r="F970" i="1"/>
  <c r="G970" i="1" s="1"/>
  <c r="E970" i="5" s="1"/>
  <c r="E970" i="3" s="1"/>
  <c r="F971" i="1"/>
  <c r="G971" i="1" s="1"/>
  <c r="E971" i="5" s="1"/>
  <c r="E971" i="3" s="1"/>
  <c r="F972" i="1"/>
  <c r="G972" i="1" s="1"/>
  <c r="E972" i="5" s="1"/>
  <c r="E972" i="3" s="1"/>
  <c r="F973" i="1"/>
  <c r="G973" i="1" s="1"/>
  <c r="E973" i="5" s="1"/>
  <c r="E973" i="3" s="1"/>
  <c r="F974" i="1"/>
  <c r="G974" i="1" s="1"/>
  <c r="E974" i="5" s="1"/>
  <c r="E974" i="3" s="1"/>
  <c r="F975" i="1"/>
  <c r="G975" i="1" s="1"/>
  <c r="E975" i="5" s="1"/>
  <c r="E975" i="3" s="1"/>
  <c r="F976" i="1"/>
  <c r="G976" i="1" s="1"/>
  <c r="E976" i="5" s="1"/>
  <c r="E976" i="3" s="1"/>
  <c r="F977" i="1"/>
  <c r="G977" i="1" s="1"/>
  <c r="E977" i="5" s="1"/>
  <c r="E977" i="3" s="1"/>
  <c r="F978" i="1"/>
  <c r="G978" i="1" s="1"/>
  <c r="E978" i="5" s="1"/>
  <c r="E978" i="3" s="1"/>
  <c r="F979" i="1"/>
  <c r="G979" i="1" s="1"/>
  <c r="E979" i="5" s="1"/>
  <c r="E979" i="3" s="1"/>
  <c r="F980" i="1"/>
  <c r="G980" i="1" s="1"/>
  <c r="E980" i="5" s="1"/>
  <c r="E980" i="3" s="1"/>
  <c r="F981" i="1"/>
  <c r="G981" i="1" s="1"/>
  <c r="E981" i="5" s="1"/>
  <c r="E981" i="3" s="1"/>
  <c r="F982" i="1"/>
  <c r="G982" i="1" s="1"/>
  <c r="E982" i="5" s="1"/>
  <c r="E982" i="3" s="1"/>
  <c r="F983" i="1"/>
  <c r="G983" i="1" s="1"/>
  <c r="E983" i="5" s="1"/>
  <c r="E983" i="3" s="1"/>
  <c r="F984" i="1"/>
  <c r="G984" i="1" s="1"/>
  <c r="E984" i="5" s="1"/>
  <c r="E984" i="3" s="1"/>
  <c r="F985" i="1"/>
  <c r="G985" i="1" s="1"/>
  <c r="E985" i="5" s="1"/>
  <c r="E985" i="3" s="1"/>
  <c r="F986" i="1"/>
  <c r="G986" i="1" s="1"/>
  <c r="E986" i="5" s="1"/>
  <c r="E986" i="3" s="1"/>
  <c r="F987" i="1"/>
  <c r="G987" i="1" s="1"/>
  <c r="E987" i="5" s="1"/>
  <c r="E987" i="3" s="1"/>
  <c r="F988" i="1"/>
  <c r="G988" i="1" s="1"/>
  <c r="E988" i="5" s="1"/>
  <c r="E988" i="3" s="1"/>
  <c r="F989" i="1"/>
  <c r="G989" i="1" s="1"/>
  <c r="E989" i="5" s="1"/>
  <c r="E989" i="3" s="1"/>
  <c r="F990" i="1"/>
  <c r="G990" i="1" s="1"/>
  <c r="E990" i="5" s="1"/>
  <c r="E990" i="3" s="1"/>
  <c r="F991" i="1"/>
  <c r="G991" i="1" s="1"/>
  <c r="E991" i="5" s="1"/>
  <c r="E991" i="3" s="1"/>
  <c r="F992" i="1"/>
  <c r="G992" i="1" s="1"/>
  <c r="E992" i="5" s="1"/>
  <c r="E992" i="3" s="1"/>
  <c r="F993" i="1"/>
  <c r="G993" i="1" s="1"/>
  <c r="E993" i="5" s="1"/>
  <c r="E993" i="3" s="1"/>
  <c r="F994" i="1"/>
  <c r="G994" i="1" s="1"/>
  <c r="E994" i="5" s="1"/>
  <c r="E994" i="3" s="1"/>
  <c r="F995" i="1"/>
  <c r="G995" i="1" s="1"/>
  <c r="E995" i="5" s="1"/>
  <c r="E995" i="3" s="1"/>
  <c r="F996" i="1"/>
  <c r="G996" i="1" s="1"/>
  <c r="E996" i="5" s="1"/>
  <c r="E996" i="3" s="1"/>
  <c r="F997" i="1"/>
  <c r="G997" i="1" s="1"/>
  <c r="E997" i="5" s="1"/>
  <c r="E997" i="3" s="1"/>
  <c r="F998" i="1"/>
  <c r="G998" i="1" s="1"/>
  <c r="E998" i="5" s="1"/>
  <c r="E998" i="3" s="1"/>
  <c r="F999" i="1"/>
  <c r="G999" i="1" s="1"/>
  <c r="E999" i="5" s="1"/>
  <c r="E999" i="3" s="1"/>
  <c r="F1000" i="1"/>
  <c r="G1000" i="1" s="1"/>
  <c r="E1000" i="5" s="1"/>
  <c r="E1000" i="3" s="1"/>
  <c r="F1001" i="1"/>
  <c r="G1001" i="1" s="1"/>
  <c r="E1001" i="5" s="1"/>
  <c r="E1001" i="3" s="1"/>
  <c r="F1002" i="1"/>
  <c r="G1002" i="1" s="1"/>
  <c r="E1002" i="5" s="1"/>
  <c r="E1002" i="3" s="1"/>
  <c r="F1003" i="1"/>
  <c r="G1003" i="1" s="1"/>
  <c r="E1003" i="5" s="1"/>
  <c r="E1003" i="3" s="1"/>
  <c r="F1004" i="1"/>
  <c r="G1004" i="1" s="1"/>
  <c r="E1004" i="5" s="1"/>
  <c r="E1004" i="3" s="1"/>
  <c r="F1005" i="1"/>
  <c r="G1005" i="1" s="1"/>
  <c r="E1005" i="5" s="1"/>
  <c r="E1005" i="3" s="1"/>
  <c r="F1006" i="1"/>
  <c r="G1006" i="1" s="1"/>
  <c r="E1006" i="5" s="1"/>
  <c r="E1006" i="3" s="1"/>
  <c r="F1007" i="1"/>
  <c r="G1007" i="1" s="1"/>
  <c r="E1007" i="5" s="1"/>
  <c r="E1007" i="3" s="1"/>
  <c r="F1008" i="1"/>
  <c r="G1008" i="1" s="1"/>
  <c r="E1008" i="5" s="1"/>
  <c r="E1008" i="3" s="1"/>
  <c r="F1009" i="1"/>
  <c r="G1009" i="1" s="1"/>
  <c r="E1009" i="5" s="1"/>
  <c r="E1009" i="3" s="1"/>
  <c r="F1010" i="1"/>
  <c r="G1010" i="1" s="1"/>
  <c r="E1010" i="5" s="1"/>
  <c r="E1010" i="3" s="1"/>
  <c r="F1011" i="1"/>
  <c r="G1011" i="1" s="1"/>
  <c r="E1011" i="5" s="1"/>
  <c r="E1011" i="3" s="1"/>
  <c r="F1012" i="1"/>
  <c r="G1012" i="1" s="1"/>
  <c r="E1012" i="5" s="1"/>
  <c r="E1012" i="3" s="1"/>
  <c r="F1013" i="1"/>
  <c r="G1013" i="1" s="1"/>
  <c r="E1013" i="5" s="1"/>
  <c r="E1013" i="3" s="1"/>
  <c r="F1014" i="1"/>
  <c r="G1014" i="1" s="1"/>
  <c r="E1014" i="5" s="1"/>
  <c r="E1014" i="3" s="1"/>
  <c r="F1015" i="1"/>
  <c r="G1015" i="1" s="1"/>
  <c r="E1015" i="5" s="1"/>
  <c r="E1015" i="3" s="1"/>
  <c r="F1016" i="1"/>
  <c r="G1016" i="1" s="1"/>
  <c r="E1016" i="5" s="1"/>
  <c r="E1016" i="3" s="1"/>
  <c r="F1017" i="1"/>
  <c r="G1017" i="1" s="1"/>
  <c r="E1017" i="5" s="1"/>
  <c r="E1017" i="3" s="1"/>
  <c r="F1018" i="1"/>
  <c r="G1018" i="1" s="1"/>
  <c r="E1018" i="5" s="1"/>
  <c r="E1018" i="3" s="1"/>
  <c r="F1019" i="1"/>
  <c r="G1019" i="1" s="1"/>
  <c r="E1019" i="5" s="1"/>
  <c r="E1019" i="3" s="1"/>
  <c r="F1020" i="1"/>
  <c r="G1020" i="1" s="1"/>
  <c r="E1020" i="5" s="1"/>
  <c r="E1020" i="3" s="1"/>
  <c r="F1021" i="1"/>
  <c r="G1021" i="1" s="1"/>
  <c r="E1021" i="5" s="1"/>
  <c r="E1021" i="3" s="1"/>
  <c r="F1022" i="1"/>
  <c r="G1022" i="1" s="1"/>
  <c r="E1022" i="5" s="1"/>
  <c r="E1022" i="3" s="1"/>
  <c r="F1023" i="1"/>
  <c r="G1023" i="1" s="1"/>
  <c r="E1023" i="5" s="1"/>
  <c r="E1023" i="3" s="1"/>
  <c r="F1024" i="1"/>
  <c r="G1024" i="1" s="1"/>
  <c r="E1024" i="5" s="1"/>
  <c r="E1024" i="3" s="1"/>
  <c r="F1025" i="1"/>
  <c r="G1025" i="1" s="1"/>
  <c r="E1025" i="5" s="1"/>
  <c r="E1025" i="3" s="1"/>
  <c r="F1026" i="1"/>
  <c r="G1026" i="1" s="1"/>
  <c r="E1026" i="5" s="1"/>
  <c r="E1026" i="3" s="1"/>
  <c r="F1027" i="1"/>
  <c r="G1027" i="1" s="1"/>
  <c r="E1027" i="5" s="1"/>
  <c r="E1027" i="3" s="1"/>
  <c r="F1028" i="1"/>
  <c r="G1028" i="1" s="1"/>
  <c r="E1028" i="5" s="1"/>
  <c r="E1028" i="3" s="1"/>
  <c r="F1029" i="1"/>
  <c r="G1029" i="1" s="1"/>
  <c r="E1029" i="5" s="1"/>
  <c r="E1029" i="3" s="1"/>
  <c r="F1030" i="1"/>
  <c r="G1030" i="1" s="1"/>
  <c r="E1030" i="5" s="1"/>
  <c r="E1030" i="3" s="1"/>
  <c r="F1031" i="1"/>
  <c r="G1031" i="1" s="1"/>
  <c r="E1031" i="5" s="1"/>
  <c r="E1031" i="3" s="1"/>
  <c r="F1032" i="1"/>
  <c r="G1032" i="1" s="1"/>
  <c r="E1032" i="5" s="1"/>
  <c r="E1032" i="3" s="1"/>
  <c r="F1033" i="1"/>
  <c r="G1033" i="1" s="1"/>
  <c r="E1033" i="5" s="1"/>
  <c r="E1033" i="3" s="1"/>
  <c r="F1034" i="1"/>
  <c r="G1034" i="1" s="1"/>
  <c r="E1034" i="5" s="1"/>
  <c r="E1034" i="3" s="1"/>
  <c r="F1035" i="1"/>
  <c r="G1035" i="1" s="1"/>
  <c r="E1035" i="5" s="1"/>
  <c r="E1035" i="3" s="1"/>
  <c r="F1036" i="1"/>
  <c r="G1036" i="1" s="1"/>
  <c r="E1036" i="5" s="1"/>
  <c r="E1036" i="3" s="1"/>
  <c r="F1037" i="1"/>
  <c r="G1037" i="1" s="1"/>
  <c r="E1037" i="5" s="1"/>
  <c r="E1037" i="3" s="1"/>
  <c r="F1038" i="1"/>
  <c r="G1038" i="1" s="1"/>
  <c r="E1038" i="5" s="1"/>
  <c r="E1038" i="3" s="1"/>
  <c r="F1039" i="1"/>
  <c r="G1039" i="1" s="1"/>
  <c r="E1039" i="5" s="1"/>
  <c r="E1039" i="3" s="1"/>
  <c r="F1040" i="1"/>
  <c r="G1040" i="1" s="1"/>
  <c r="E1040" i="5" s="1"/>
  <c r="E1040" i="3" s="1"/>
  <c r="F1041" i="1"/>
  <c r="G1041" i="1" s="1"/>
  <c r="E1041" i="5" s="1"/>
  <c r="E1041" i="3" s="1"/>
  <c r="F1042" i="1"/>
  <c r="G1042" i="1" s="1"/>
  <c r="E1042" i="5" s="1"/>
  <c r="E1042" i="3" s="1"/>
  <c r="F1043" i="1"/>
  <c r="G1043" i="1" s="1"/>
  <c r="E1043" i="5" s="1"/>
  <c r="E1043" i="3" s="1"/>
  <c r="F1044" i="1"/>
  <c r="G1044" i="1" s="1"/>
  <c r="E1044" i="5" s="1"/>
  <c r="E1044" i="3" s="1"/>
  <c r="F1045" i="1"/>
  <c r="G1045" i="1" s="1"/>
  <c r="E1045" i="5" s="1"/>
  <c r="E1045" i="3" s="1"/>
  <c r="F1046" i="1"/>
  <c r="G1046" i="1" s="1"/>
  <c r="E1046" i="5" s="1"/>
  <c r="E1046" i="3" s="1"/>
  <c r="F1047" i="1"/>
  <c r="G1047" i="1" s="1"/>
  <c r="E1047" i="5" s="1"/>
  <c r="E1047" i="3" s="1"/>
  <c r="F1048" i="1"/>
  <c r="G1048" i="1" s="1"/>
  <c r="E1048" i="5" s="1"/>
  <c r="E1048" i="3" s="1"/>
  <c r="F1049" i="1"/>
  <c r="G1049" i="1" s="1"/>
  <c r="E1049" i="5" s="1"/>
  <c r="E1049" i="3" s="1"/>
  <c r="F1050" i="1"/>
  <c r="G1050" i="1" s="1"/>
  <c r="E1050" i="5" s="1"/>
  <c r="E1050" i="3" s="1"/>
  <c r="F1051" i="1"/>
  <c r="G1051" i="1" s="1"/>
  <c r="E1051" i="5" s="1"/>
  <c r="E1051" i="3" s="1"/>
  <c r="F1052" i="1"/>
  <c r="G1052" i="1" s="1"/>
  <c r="E1052" i="5" s="1"/>
  <c r="E1052" i="3" s="1"/>
  <c r="F1053" i="1"/>
  <c r="G1053" i="1" s="1"/>
  <c r="E1053" i="5" s="1"/>
  <c r="E1053" i="3" s="1"/>
  <c r="F1054" i="1"/>
  <c r="G1054" i="1" s="1"/>
  <c r="E1054" i="5" s="1"/>
  <c r="E1054" i="3" s="1"/>
  <c r="F1055" i="1"/>
  <c r="G1055" i="1" s="1"/>
  <c r="E1055" i="5" s="1"/>
  <c r="E1055" i="3" s="1"/>
  <c r="F1056" i="1"/>
  <c r="G1056" i="1" s="1"/>
  <c r="E1056" i="5" s="1"/>
  <c r="E1056" i="3" s="1"/>
  <c r="F1057" i="1"/>
  <c r="G1057" i="1" s="1"/>
  <c r="E1057" i="5" s="1"/>
  <c r="E1057" i="3" s="1"/>
  <c r="F1058" i="1"/>
  <c r="G1058" i="1" s="1"/>
  <c r="E1058" i="5" s="1"/>
  <c r="E1058" i="3" s="1"/>
  <c r="F1059" i="1"/>
  <c r="G1059" i="1" s="1"/>
  <c r="E1059" i="5" s="1"/>
  <c r="E1059" i="3" s="1"/>
  <c r="F1060" i="1"/>
  <c r="G1060" i="1" s="1"/>
  <c r="E1060" i="5" s="1"/>
  <c r="E1060" i="3" s="1"/>
  <c r="F1061" i="1"/>
  <c r="G1061" i="1" s="1"/>
  <c r="E1061" i="5" s="1"/>
  <c r="E1061" i="3" s="1"/>
  <c r="F1062" i="1"/>
  <c r="G1062" i="1" s="1"/>
  <c r="E1062" i="5" s="1"/>
  <c r="E1062" i="3" s="1"/>
  <c r="F1063" i="1"/>
  <c r="G1063" i="1" s="1"/>
  <c r="E1063" i="5" s="1"/>
  <c r="E1063" i="3" s="1"/>
  <c r="F1064" i="1"/>
  <c r="G1064" i="1" s="1"/>
  <c r="E1064" i="5" s="1"/>
  <c r="E1064" i="3" s="1"/>
  <c r="F1065" i="1"/>
  <c r="G1065" i="1" s="1"/>
  <c r="E1065" i="5" s="1"/>
  <c r="E1065" i="3" s="1"/>
  <c r="F1066" i="1"/>
  <c r="G1066" i="1" s="1"/>
  <c r="E1066" i="5" s="1"/>
  <c r="E1066" i="3" s="1"/>
  <c r="F1067" i="1"/>
  <c r="G1067" i="1" s="1"/>
  <c r="E1067" i="5" s="1"/>
  <c r="E1067" i="3" s="1"/>
  <c r="F1068" i="1"/>
  <c r="G1068" i="1" s="1"/>
  <c r="E1068" i="5" s="1"/>
  <c r="E1068" i="3" s="1"/>
  <c r="F3" i="1"/>
  <c r="G3" i="1" s="1"/>
  <c r="E3" i="5" s="1"/>
  <c r="E3" i="3" s="1"/>
  <c r="F4" i="1"/>
  <c r="G4" i="1" s="1"/>
  <c r="E4" i="5" s="1"/>
  <c r="E4" i="3" s="1"/>
  <c r="G2" i="1"/>
  <c r="E2" i="5" s="1"/>
  <c r="E2" i="3" s="1"/>
  <c r="A4" i="7"/>
  <c r="A5" i="7" s="1"/>
  <c r="A6" i="7" s="1"/>
  <c r="A7" i="7" s="1"/>
  <c r="A8" i="7" s="1"/>
  <c r="A9" i="7" s="1"/>
  <c r="A10" i="7" s="1"/>
  <c r="P9" i="3"/>
  <c r="P10" i="3"/>
  <c r="P11" i="3"/>
  <c r="P12" i="3"/>
  <c r="Q2" i="3"/>
  <c r="K2" i="5" a="1"/>
  <c r="K2" i="5" s="1"/>
  <c r="L2" i="3" a="1"/>
  <c r="L2" i="3" s="1"/>
  <c r="D10" i="7" l="1" a="1"/>
  <c r="D10" i="7" s="1"/>
  <c r="E3" i="7" a="1"/>
  <c r="E3" i="7" s="1"/>
  <c r="D7" i="7" a="1"/>
  <c r="D7" i="7" s="1"/>
  <c r="D9" i="7" a="1"/>
  <c r="D9" i="7" s="1"/>
  <c r="D3" i="7" a="1"/>
  <c r="D3" i="7" s="1"/>
  <c r="C3" i="7" a="1"/>
  <c r="C3" i="7" s="1"/>
  <c r="B5" i="7" a="1"/>
  <c r="B5" i="7" s="1"/>
  <c r="B3" i="7" a="1"/>
  <c r="B3" i="7" s="1"/>
  <c r="B12" i="6" a="1"/>
  <c r="B12" i="6" s="1"/>
  <c r="J12" i="3" a="1"/>
  <c r="J12" i="3" s="1"/>
  <c r="S10" i="7" a="1"/>
  <c r="S10" i="7" s="1"/>
  <c r="S9" i="7" a="1"/>
  <c r="S9" i="7" s="1"/>
  <c r="S5" i="7" a="1"/>
  <c r="S5" i="7" s="1"/>
  <c r="S4" i="7" a="1"/>
  <c r="S4" i="7" s="1"/>
  <c r="S3" i="7" a="1"/>
  <c r="S3" i="7" s="1"/>
  <c r="S8" i="7" a="1"/>
  <c r="S8" i="7" s="1"/>
  <c r="S7" i="7" a="1"/>
  <c r="S7" i="7" s="1"/>
  <c r="S6" i="7" a="1"/>
  <c r="S6" i="7" s="1"/>
  <c r="B9" i="7" a="1"/>
  <c r="B9" i="7" s="1"/>
  <c r="B4" i="7" a="1"/>
  <c r="B4" i="7" s="1"/>
  <c r="C7" i="7" a="1"/>
  <c r="C7" i="7" s="1"/>
  <c r="D6" i="7" a="1"/>
  <c r="D6" i="7" s="1"/>
  <c r="B7" i="7" a="1"/>
  <c r="B7" i="7" s="1"/>
  <c r="B6" i="7" a="1"/>
  <c r="B6" i="7" s="1"/>
  <c r="D8" i="7" a="1"/>
  <c r="D8" i="7" s="1"/>
  <c r="D5" i="7" a="1"/>
  <c r="D5" i="7" s="1"/>
  <c r="C10" i="7" a="1"/>
  <c r="C10" i="7" s="1"/>
  <c r="D4" i="7" a="1"/>
  <c r="D4" i="7" s="1"/>
  <c r="C9" i="7" a="1"/>
  <c r="C9" i="7" s="1"/>
  <c r="C8" i="7" a="1"/>
  <c r="C8" i="7" s="1"/>
  <c r="E10" i="7" a="1"/>
  <c r="E10" i="7" s="1"/>
  <c r="E9" i="7" a="1"/>
  <c r="E9" i="7" s="1"/>
  <c r="C6" i="7" a="1"/>
  <c r="C6" i="7" s="1"/>
  <c r="E8" i="7" a="1"/>
  <c r="E8" i="7" s="1"/>
  <c r="C5" i="7" a="1"/>
  <c r="C5" i="7" s="1"/>
  <c r="E7" i="7" a="1"/>
  <c r="E7" i="7" s="1"/>
  <c r="B10" i="7" a="1"/>
  <c r="B10" i="7" s="1"/>
  <c r="C4" i="7" a="1"/>
  <c r="C4" i="7" s="1"/>
  <c r="E6" i="7" a="1"/>
  <c r="E6" i="7" s="1"/>
  <c r="E5" i="7" a="1"/>
  <c r="E5" i="7" s="1"/>
  <c r="B8" i="7" a="1"/>
  <c r="B8" i="7" s="1"/>
  <c r="E4" i="7" a="1"/>
  <c r="E4" i="7" s="1"/>
  <c r="E13" i="6" a="1"/>
  <c r="E13" i="6" s="1"/>
  <c r="B15" i="6" a="1"/>
  <c r="B15" i="6" s="1"/>
  <c r="E14" i="6" a="1"/>
  <c r="E14" i="6" s="1"/>
  <c r="B14" i="6" a="1"/>
  <c r="B14" i="6" s="1"/>
  <c r="E15" i="6" a="1"/>
  <c r="E15" i="6" s="1"/>
  <c r="B13" i="6" a="1"/>
  <c r="B13" i="6" s="1"/>
  <c r="E12" i="6" a="1"/>
  <c r="E12" i="6" s="1"/>
  <c r="I12" i="5" a="1"/>
  <c r="I12" i="5" s="1"/>
  <c r="P13" i="3"/>
  <c r="Q16" i="3" s="1"/>
  <c r="Q15"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<sst xmlns="http://schemas.openxmlformats.org/spreadsheetml/2006/main" count="3329" uniqueCount="102">
  <si>
    <t>date</t>
  </si>
  <si>
    <t>company</t>
  </si>
  <si>
    <t>profit</t>
  </si>
  <si>
    <t>quarter</t>
  </si>
  <si>
    <t>ACLBSL</t>
  </si>
  <si>
    <t>AKBSL</t>
  </si>
  <si>
    <t>AMFI</t>
  </si>
  <si>
    <t>ALBSL</t>
  </si>
  <si>
    <t>CBBL</t>
  </si>
  <si>
    <t>CLBSL</t>
  </si>
  <si>
    <t>DDBL</t>
  </si>
  <si>
    <t>FMDBL</t>
  </si>
  <si>
    <t>first</t>
  </si>
  <si>
    <t>FOWAD</t>
  </si>
  <si>
    <t>GMFBS</t>
  </si>
  <si>
    <t>GGBSL</t>
  </si>
  <si>
    <t>GILB</t>
  </si>
  <si>
    <t>GBLBS</t>
  </si>
  <si>
    <t>GLBSL</t>
  </si>
  <si>
    <t>ILBS</t>
  </si>
  <si>
    <t>JSLBB</t>
  </si>
  <si>
    <t>KMCDB</t>
  </si>
  <si>
    <t>KLBSL</t>
  </si>
  <si>
    <t>LLBS</t>
  </si>
  <si>
    <t>MLBSL</t>
  </si>
  <si>
    <t>MSMBS</t>
  </si>
  <si>
    <t>MSLB</t>
  </si>
  <si>
    <t>MERO</t>
  </si>
  <si>
    <t>MMFDB</t>
  </si>
  <si>
    <t>MLBBL</t>
  </si>
  <si>
    <t>NADEP</t>
  </si>
  <si>
    <t>NMFBS</t>
  </si>
  <si>
    <t>NAGRO</t>
  </si>
  <si>
    <t>NSEWA</t>
  </si>
  <si>
    <t>NLBBL</t>
  </si>
  <si>
    <t>NICLBSL</t>
  </si>
  <si>
    <t>NUBL</t>
  </si>
  <si>
    <t>NMBMF</t>
  </si>
  <si>
    <t>RMDC</t>
  </si>
  <si>
    <t>RSDC</t>
  </si>
  <si>
    <t>SABSL</t>
  </si>
  <si>
    <t>SDLBSL</t>
  </si>
  <si>
    <t>SMATA</t>
  </si>
  <si>
    <t>SLBSL</t>
  </si>
  <si>
    <t>SKBBL</t>
  </si>
  <si>
    <t>SPARS</t>
  </si>
  <si>
    <t>SMFDB</t>
  </si>
  <si>
    <t>SMB</t>
  </si>
  <si>
    <t>SLBS</t>
  </si>
  <si>
    <t>SWBBL</t>
  </si>
  <si>
    <t>SMFBS</t>
  </si>
  <si>
    <t>SDESI</t>
  </si>
  <si>
    <t>SLBBL</t>
  </si>
  <si>
    <t>USLB</t>
  </si>
  <si>
    <t>VLBS</t>
  </si>
  <si>
    <t>WOMI</t>
  </si>
  <si>
    <t>ID</t>
  </si>
  <si>
    <t>Date</t>
  </si>
  <si>
    <t>Company</t>
  </si>
  <si>
    <t>Profit</t>
  </si>
  <si>
    <t>Quarter</t>
  </si>
  <si>
    <t>The quarter column of the entry with ID 156 was entered as "first" rather than "1". This was updated and corrected in the Data sheet.</t>
  </si>
  <si>
    <t>Year</t>
  </si>
  <si>
    <t>Search</t>
  </si>
  <si>
    <t>To use the Search function, select a Company, Year, and Quarter down below that you want to view the profit of. If the output is N/A, that means that there is no profit record for that selection.</t>
  </si>
  <si>
    <t>Average of Profit</t>
  </si>
  <si>
    <t>How many entries?</t>
  </si>
  <si>
    <t>IQR</t>
  </si>
  <si>
    <t>Outliers are below</t>
  </si>
  <si>
    <t>Outliers are above</t>
  </si>
  <si>
    <t>Mean</t>
  </si>
  <si>
    <t>Profit Analysis</t>
  </si>
  <si>
    <t>secret</t>
  </si>
  <si>
    <t>Median Analysis</t>
  </si>
  <si>
    <t>Median of Profit</t>
  </si>
  <si>
    <t>Mean Analysis</t>
  </si>
  <si>
    <t>StdDev of Profit</t>
  </si>
  <si>
    <t>Standard Dev. Analysis</t>
  </si>
  <si>
    <t>IQR Analysis</t>
  </si>
  <si>
    <t>IQR of Profit</t>
  </si>
  <si>
    <t>Count of Profit</t>
  </si>
  <si>
    <t>Count by Quarter</t>
  </si>
  <si>
    <t>Quartile 1</t>
  </si>
  <si>
    <t>Quartile 2</t>
  </si>
  <si>
    <t>Quartile 3</t>
  </si>
  <si>
    <t>Min of Profit</t>
  </si>
  <si>
    <t>Max of Profit</t>
  </si>
  <si>
    <t>Minimum Proft</t>
  </si>
  <si>
    <t>Maximum Proft</t>
  </si>
  <si>
    <t>Q1</t>
  </si>
  <si>
    <t>Q2</t>
  </si>
  <si>
    <t>Q3</t>
  </si>
  <si>
    <t>Q4</t>
  </si>
  <si>
    <t>month</t>
  </si>
  <si>
    <t>Median Analysis By Year</t>
  </si>
  <si>
    <t>The quarter column is also wrong, in the sense that the quarter does not correspond with the month provided. The updated quarter column is on the right of the table.</t>
  </si>
  <si>
    <t>Top 10 Profit Records</t>
  </si>
  <si>
    <t>CBBL Records</t>
  </si>
  <si>
    <t>Quarter-Year</t>
  </si>
  <si>
    <t>Bottom 10</t>
  </si>
  <si>
    <t>ALBSL Records</t>
  </si>
  <si>
    <t>NUBL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</si>
</sst>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5">
    <xf numFmtId="0" fontId="0" fillId="0" borderId="0" xfId="0"/>
    <xf numFmtId="0" fontId="0" fillId="0" borderId="10" xfId="0" applyBorder="1"/>
    <xf numFmtId="14" fontId="0" fillId="0" borderId="10" xfId="0" applyNumberFormat="1" applyBorder="1"/>
    <xf numFmtId="0" fontId="0" fillId="0" borderId="14" xfId="0" applyBorder="1"/>
    <xf numFmtId="0" fontId="0" fillId="0" borderId="15" xfId="0" applyBorder="1"/>
    <xf numFmtId="0" fontId="0" fillId="0" borderId="11" xfId="0" applyBorder="1"/>
    <xf numFmtId="14" fontId="0" fillId="0" borderId="17" xfId="0" applyNumberFormat="1" applyBorder="1"/>
    <xf numFmtId="0" fontId="0" fillId="0" borderId="17" xfId="0" applyBorder="1"/>
    <xf numFmtId="0" fontId="13" fillId="0" borderId="13" xfId="0" applyFont="1" applyFill="1" applyBorder="1"/>
    <xf numFmtId="0" fontId="13" fillId="0" borderId="16" xfId="0" applyFont="1" applyFill="1" applyBorder="1"/>
    <xf numFmtId="0" fontId="13" fillId="0" borderId="12" xfId="0" applyFont="1" applyFill="1" applyBorder="1"/>
    <xf numFmtId="0" fontId="13" fillId="35" borderId="10" xfId="0" applyFont="1" applyFill="1" applyBorder="1"/>
    <xf numFmtId="0" fontId="0" fillId="0" borderId="10" xfId="0" applyFont="1" applyFill="1" applyBorder="1"/>
    <xf numFmtId="0" fontId="0" fillId="0" borderId="10" xfId="0" applyNumberFormat="1" applyFont="1" applyFill="1" applyBorder="1"/>
    <xf numFmtId="0" fontId="16" fillId="34" borderId="10" xfId="0" applyFont="1" applyFill="1" applyBorder="1"/>
    <xf numFmtId="10" fontId="0" fillId="0" borderId="0" xfId="0" applyNumberFormat="1"/>
    <xf numFmtId="0" fontId="17" fillId="0" borderId="0" xfId="0" applyFont="1"/>
    <xf numFmtId="0" fontId="0" fillId="0" borderId="10" xfId="0" pivotButton="1" applyBorder="1"/>
    <xf numFmtId="0" fontId="0" fillId="0" borderId="10" xfId="0" applyBorder="1" applyAlignment="1">
      <alignment horizontal="left"/>
    </xf>
    <xf numFmtId="0" fontId="0" fillId="0" borderId="10" xfId="0" applyNumberFormat="1" applyBorder="1"/>
    <xf numFmtId="0" fontId="16" fillId="0" borderId="10" xfId="0" applyFont="1" applyBorder="1"/>
    <xf numFmtId="164" fontId="0" fillId="0" borderId="0" xfId="42" applyNumberFormat="1" applyFont="1"/>
    <xf numFmtId="0" fontId="13" fillId="0" borderId="0" xfId="0" applyFont="1" applyFill="1" applyBorder="1"/>
    <xf numFmtId="0" fontId="0" fillId="0" borderId="0" xfId="0" applyBorder="1"/>
    <xf numFmtId="0" fontId="0" fillId="0" borderId="19" xfId="0" applyFill="1" applyBorder="1"/>
    <xf numFmtId="49" fontId="0" fillId="0" borderId="10" xfId="0" applyNumberFormat="1" applyBorder="1" applyAlignment="1">
      <alignment horizontal="left"/>
    </xf>
    <xf numFmtId="0" fontId="16" fillId="34" borderId="10" xfId="0" applyFont="1" applyFill="1" applyBorder="1" applyAlignment="1"/>
    <xf numFmtId="0" fontId="0" fillId="0" borderId="10" xfId="0" applyNumberFormat="1" applyBorder="1" applyAlignment="1"/>
    <xf numFmtId="0" fontId="13" fillId="35" borderId="15" xfId="0" applyFont="1" applyFill="1" applyBorder="1"/>
    <xf numFmtId="0" fontId="0" fillId="34" borderId="10" xfId="0" applyFont="1" applyFill="1" applyBorder="1"/>
    <xf numFmtId="14" fontId="0" fillId="34" borderId="10" xfId="0" applyNumberFormat="1" applyFont="1" applyFill="1" applyBorder="1"/>
    <xf numFmtId="0" fontId="0" fillId="0" borderId="10" xfId="0" applyFont="1" applyBorder="1"/>
    <xf numFmtId="14" fontId="0" fillId="0" borderId="10" xfId="0" applyNumberFormat="1" applyFont="1" applyBorder="1"/>
    <xf numFmtId="9" fontId="0" fillId="0" borderId="0" xfId="0" applyNumberFormat="1"/>
    <xf numFmtId="14" fontId="0" fillId="0" borderId="10" xfId="0" applyNumberFormat="1" applyFont="1" applyFill="1" applyBorder="1"/>
    <xf numFmtId="0" fontId="0" fillId="33" borderId="10" xfId="0" applyFill="1" applyBorder="1" applyAlignment="1">
      <alignment horizontal="center" vertical="center" wrapText="1"/>
    </xf>
    <xf numFmtId="0" fontId="0" fillId="0" borderId="10" xfId="0" applyBorder="1" applyAlignment="1">
      <alignment horizontal="center" wrapText="1"/>
    </xf>
    <xf numFmtId="0" fontId="13" fillId="35" borderId="15" xfId="0" applyFont="1" applyFill="1" applyBorder="1" applyAlignment="1">
      <alignment horizontal="center"/>
    </xf>
    <xf numFmtId="0" fontId="13" fillId="35" borderId="14" xfId="0" applyFont="1" applyFill="1" applyBorder="1" applyAlignment="1">
      <alignment horizontal="center"/>
    </xf>
    <xf numFmtId="0" fontId="0" fillId="0" borderId="0" xfId="0" applyAlignment="1">
      <alignment horizontal="center"/>
    </xf>
    <xf numFmtId="0" fontId="16" fillId="36" borderId="10" xfId="0" applyFont="1" applyFill="1" applyBorder="1" applyAlignment="1">
      <alignment horizontal="center"/>
    </xf>
    <xf numFmtId="0" fontId="13" fillId="35" borderId="10" xfId="0" applyFont="1" applyFill="1" applyBorder="1" applyAlignment="1">
      <alignment horizontal="center"/>
    </xf>
    <xf numFmtId="0" fontId="13" fillId="35" borderId="12" xfId="0" applyFont="1" applyFill="1" applyBorder="1" applyAlignment="1">
      <alignment horizontal="center"/>
    </xf>
    <xf numFmtId="0" fontId="13" fillId="35" borderId="18" xfId="0" applyFont="1" applyFill="1" applyBorder="1" applyAlignment="1">
      <alignment horizontal="center"/>
    </xf>
    <xf numFmtId="0" fontId="13" fillId="35" borderId="2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4">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Aptos Narrow"/>
        <family val="2"/>
        <scheme val="minor"/>
      </font>
      <fill>
        <patternFill patternType="none">
          <fgColor indexed="64"/>
          <bgColor auto="1"/>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none">
          <fgColor indexed="64"/>
          <bgColor auto="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Median Analysis of Profits Per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'Profit by Qrt Pg 2'!$A$3</c:f>
              <c:strCache>
                <c:ptCount val="1"/>
                <c:pt idx="0">
                  <c:v>2015</c:v>
                </c:pt>
              </c:strCache>
            </c:strRef>
          </c:tx>
          <c:spPr>
            <a:ln w="28575" cap="rnd">
              <a:solidFill>
                <a:schemeClr val="accent2"/>
              </a:solidFill>
              <a:round/>
            </a:ln>
            <a:effectLst/>
          </c:spPr>
          <c:marker>
            <c:symbol val="none"/>
          </c:marker>
          <c:cat>
            <c:strRef>
              <c:f>'Profit by Qrt Pg 2'!$B$2:$E$2</c:f>
              <c:strCache>
                <c:ptCount val="4"/>
                <c:pt idx="0">
                  <c:v>Q1</c:v>
                </c:pt>
                <c:pt idx="1">
                  <c:v>Q2</c:v>
                </c:pt>
                <c:pt idx="2">
                  <c:v>Q3</c:v>
                </c:pt>
                <c:pt idx="3">
                  <c:v>Q4</c:v>
                </c:pt>
              </c:strCache>
            </c:strRef>
          </c:cat>
          <c:val>
            <c:numRef>
              <c:f>'Profit by Qrt Pg 2'!$B$3:$E$3</c:f>
              <c:numCache>
                <c:formatCode>General</c:formatCode>
                <c:ptCount val="4"/>
                <c:pt idx="0">
                  <c:v>0</c:v>
                </c:pt>
                <c:pt idx="1">
                  <c:v>12.88</c:v>
                </c:pt>
                <c:pt idx="2">
                  <c:v>16.43</c:v>
                </c:pt>
                <c:pt idx="3">
                  <c:v>8.36</c:v>
                </c:pt>
              </c:numCache>
            </c:numRef>
          </c:val>
          <c:smooth val="0"/>
          <c:extLst>
            <c:ext xmlns:c16="http://schemas.microsoft.com/office/drawing/2014/chart" uri="{C3380CC4-5D6E-409C-BE32-E72D297353CC}">
              <c16:uniqueId val="{00000001-1C7A-41C0-97BB-08842E1CD5E8}"/>
            </c:ext>
          </c:extLst>
        </c:ser>
        <c:ser>
          <c:idx val="2"/>
          <c:order val="1"/>
          <c:tx>
            <c:strRef>
              <c:f>'Profit by Qrt Pg 2'!$A$4</c:f>
              <c:strCache>
                <c:ptCount val="1"/>
                <c:pt idx="0">
                  <c:v>2016</c:v>
                </c:pt>
              </c:strCache>
            </c:strRef>
          </c:tx>
          <c:spPr>
            <a:ln w="28575" cap="rnd">
              <a:solidFill>
                <a:schemeClr val="accent3"/>
              </a:solidFill>
              <a:round/>
            </a:ln>
            <a:effectLst/>
          </c:spPr>
          <c:marker>
            <c:symbol val="none"/>
          </c:marker>
          <c:cat>
            <c:strRef>
              <c:f>'Profit by Qrt Pg 2'!$B$2:$E$2</c:f>
              <c:strCache>
                <c:ptCount val="4"/>
                <c:pt idx="0">
                  <c:v>Q1</c:v>
                </c:pt>
                <c:pt idx="1">
                  <c:v>Q2</c:v>
                </c:pt>
                <c:pt idx="2">
                  <c:v>Q3</c:v>
                </c:pt>
                <c:pt idx="3">
                  <c:v>Q4</c:v>
                </c:pt>
              </c:strCache>
            </c:strRef>
          </c:cat>
          <c:val>
            <c:numRef>
              <c:f>'Profit by Qrt Pg 2'!$B$4:$E$4</c:f>
              <c:numCache>
                <c:formatCode>General</c:formatCode>
                <c:ptCount val="4"/>
                <c:pt idx="0">
                  <c:v>16.78</c:v>
                </c:pt>
                <c:pt idx="1">
                  <c:v>23.454999999999998</c:v>
                </c:pt>
                <c:pt idx="2">
                  <c:v>37.229999999999997</c:v>
                </c:pt>
                <c:pt idx="3">
                  <c:v>10.210000000000001</c:v>
                </c:pt>
              </c:numCache>
            </c:numRef>
          </c:val>
          <c:smooth val="0"/>
          <c:extLst>
            <c:ext xmlns:c16="http://schemas.microsoft.com/office/drawing/2014/chart" uri="{C3380CC4-5D6E-409C-BE32-E72D297353CC}">
              <c16:uniqueId val="{00000002-1C7A-41C0-97BB-08842E1CD5E8}"/>
            </c:ext>
          </c:extLst>
        </c:ser>
        <c:ser>
          <c:idx val="3"/>
          <c:order val="2"/>
          <c:tx>
            <c:strRef>
              <c:f>'Profit by Qrt Pg 2'!$A$5</c:f>
              <c:strCache>
                <c:ptCount val="1"/>
                <c:pt idx="0">
                  <c:v>2017</c:v>
                </c:pt>
              </c:strCache>
            </c:strRef>
          </c:tx>
          <c:spPr>
            <a:ln w="28575" cap="rnd">
              <a:solidFill>
                <a:schemeClr val="accent4"/>
              </a:solidFill>
              <a:round/>
            </a:ln>
            <a:effectLst/>
          </c:spPr>
          <c:marker>
            <c:symbol val="none"/>
          </c:marker>
          <c:cat>
            <c:strRef>
              <c:f>'Profit by Qrt Pg 2'!$B$2:$E$2</c:f>
              <c:strCache>
                <c:ptCount val="4"/>
                <c:pt idx="0">
                  <c:v>Q1</c:v>
                </c:pt>
                <c:pt idx="1">
                  <c:v>Q2</c:v>
                </c:pt>
                <c:pt idx="2">
                  <c:v>Q3</c:v>
                </c:pt>
                <c:pt idx="3">
                  <c:v>Q4</c:v>
                </c:pt>
              </c:strCache>
            </c:strRef>
          </c:cat>
          <c:val>
            <c:numRef>
              <c:f>'Profit by Qrt Pg 2'!$B$5:$E$5</c:f>
              <c:numCache>
                <c:formatCode>General</c:formatCode>
                <c:ptCount val="4"/>
                <c:pt idx="0">
                  <c:v>15.39</c:v>
                </c:pt>
                <c:pt idx="1">
                  <c:v>36.68</c:v>
                </c:pt>
                <c:pt idx="2">
                  <c:v>23.835000000000001</c:v>
                </c:pt>
                <c:pt idx="3">
                  <c:v>5.22</c:v>
                </c:pt>
              </c:numCache>
            </c:numRef>
          </c:val>
          <c:smooth val="0"/>
          <c:extLst>
            <c:ext xmlns:c16="http://schemas.microsoft.com/office/drawing/2014/chart" uri="{C3380CC4-5D6E-409C-BE32-E72D297353CC}">
              <c16:uniqueId val="{00000003-1C7A-41C0-97BB-08842E1CD5E8}"/>
            </c:ext>
          </c:extLst>
        </c:ser>
        <c:ser>
          <c:idx val="4"/>
          <c:order val="3"/>
          <c:tx>
            <c:strRef>
              <c:f>'Profit by Qrt Pg 2'!$A$6</c:f>
              <c:strCache>
                <c:ptCount val="1"/>
                <c:pt idx="0">
                  <c:v>2018</c:v>
                </c:pt>
              </c:strCache>
            </c:strRef>
          </c:tx>
          <c:spPr>
            <a:ln w="28575" cap="rnd">
              <a:solidFill>
                <a:schemeClr val="accent5"/>
              </a:solidFill>
              <a:round/>
            </a:ln>
            <a:effectLst/>
          </c:spPr>
          <c:marker>
            <c:symbol val="none"/>
          </c:marker>
          <c:cat>
            <c:strRef>
              <c:f>'Profit by Qrt Pg 2'!$B$2:$E$2</c:f>
              <c:strCache>
                <c:ptCount val="4"/>
                <c:pt idx="0">
                  <c:v>Q1</c:v>
                </c:pt>
                <c:pt idx="1">
                  <c:v>Q2</c:v>
                </c:pt>
                <c:pt idx="2">
                  <c:v>Q3</c:v>
                </c:pt>
                <c:pt idx="3">
                  <c:v>Q4</c:v>
                </c:pt>
              </c:strCache>
            </c:strRef>
          </c:cat>
          <c:val>
            <c:numRef>
              <c:f>'Profit by Qrt Pg 2'!$B$6:$E$6</c:f>
              <c:numCache>
                <c:formatCode>General</c:formatCode>
                <c:ptCount val="4"/>
                <c:pt idx="0">
                  <c:v>17.094999999999999</c:v>
                </c:pt>
                <c:pt idx="1">
                  <c:v>24.61</c:v>
                </c:pt>
                <c:pt idx="2">
                  <c:v>34.119999999999997</c:v>
                </c:pt>
                <c:pt idx="3">
                  <c:v>8.0250000000000004</c:v>
                </c:pt>
              </c:numCache>
            </c:numRef>
          </c:val>
          <c:smooth val="0"/>
          <c:extLst>
            <c:ext xmlns:c16="http://schemas.microsoft.com/office/drawing/2014/chart" uri="{C3380CC4-5D6E-409C-BE32-E72D297353CC}">
              <c16:uniqueId val="{00000004-1C7A-41C0-97BB-08842E1CD5E8}"/>
            </c:ext>
          </c:extLst>
        </c:ser>
        <c:ser>
          <c:idx val="0"/>
          <c:order val="4"/>
          <c:tx>
            <c:strRef>
              <c:f>'Profit by Qrt Pg 2'!$A$7</c:f>
              <c:strCache>
                <c:ptCount val="1"/>
                <c:pt idx="0">
                  <c:v>2019</c:v>
                </c:pt>
              </c:strCache>
            </c:strRef>
          </c:tx>
          <c:spPr>
            <a:ln w="28575" cap="rnd">
              <a:solidFill>
                <a:schemeClr val="accent1"/>
              </a:solidFill>
              <a:round/>
            </a:ln>
            <a:effectLst/>
          </c:spPr>
          <c:marker>
            <c:symbol val="none"/>
          </c:marker>
          <c:cat>
            <c:strRef>
              <c:f>'Profit by Qrt Pg 2'!$B$2:$E$2</c:f>
              <c:strCache>
                <c:ptCount val="4"/>
                <c:pt idx="0">
                  <c:v>Q1</c:v>
                </c:pt>
                <c:pt idx="1">
                  <c:v>Q2</c:v>
                </c:pt>
                <c:pt idx="2">
                  <c:v>Q3</c:v>
                </c:pt>
                <c:pt idx="3">
                  <c:v>Q4</c:v>
                </c:pt>
              </c:strCache>
            </c:strRef>
          </c:cat>
          <c:val>
            <c:numRef>
              <c:f>'Profit by Qrt Pg 2'!$B$7:$E$7</c:f>
              <c:numCache>
                <c:formatCode>General</c:formatCode>
                <c:ptCount val="4"/>
                <c:pt idx="0">
                  <c:v>16.37</c:v>
                </c:pt>
                <c:pt idx="1">
                  <c:v>33.28</c:v>
                </c:pt>
                <c:pt idx="2">
                  <c:v>42.94</c:v>
                </c:pt>
                <c:pt idx="3">
                  <c:v>14.18</c:v>
                </c:pt>
              </c:numCache>
            </c:numRef>
          </c:val>
          <c:smooth val="0"/>
          <c:extLst>
            <c:ext xmlns:c16="http://schemas.microsoft.com/office/drawing/2014/chart" uri="{C3380CC4-5D6E-409C-BE32-E72D297353CC}">
              <c16:uniqueId val="{00000006-1C7A-41C0-97BB-08842E1CD5E8}"/>
            </c:ext>
          </c:extLst>
        </c:ser>
        <c:ser>
          <c:idx val="5"/>
          <c:order val="5"/>
          <c:tx>
            <c:strRef>
              <c:f>'Profit by Qrt Pg 2'!$A$8</c:f>
              <c:strCache>
                <c:ptCount val="1"/>
                <c:pt idx="0">
                  <c:v>2020</c:v>
                </c:pt>
              </c:strCache>
            </c:strRef>
          </c:tx>
          <c:spPr>
            <a:ln w="28575" cap="rnd">
              <a:solidFill>
                <a:schemeClr val="accent6"/>
              </a:solidFill>
              <a:round/>
            </a:ln>
            <a:effectLst/>
          </c:spPr>
          <c:marker>
            <c:symbol val="none"/>
          </c:marker>
          <c:cat>
            <c:strRef>
              <c:f>'Profit by Qrt Pg 2'!$B$2:$E$2</c:f>
              <c:strCache>
                <c:ptCount val="4"/>
                <c:pt idx="0">
                  <c:v>Q1</c:v>
                </c:pt>
                <c:pt idx="1">
                  <c:v>Q2</c:v>
                </c:pt>
                <c:pt idx="2">
                  <c:v>Q3</c:v>
                </c:pt>
                <c:pt idx="3">
                  <c:v>Q4</c:v>
                </c:pt>
              </c:strCache>
            </c:strRef>
          </c:cat>
          <c:val>
            <c:numRef>
              <c:f>'Profit by Qrt Pg 2'!$B$8:$E$8</c:f>
              <c:numCache>
                <c:formatCode>General</c:formatCode>
                <c:ptCount val="4"/>
                <c:pt idx="0">
                  <c:v>33.369999999999997</c:v>
                </c:pt>
                <c:pt idx="1">
                  <c:v>35.909999999999997</c:v>
                </c:pt>
                <c:pt idx="2">
                  <c:v>39.71</c:v>
                </c:pt>
                <c:pt idx="3">
                  <c:v>14.365</c:v>
                </c:pt>
              </c:numCache>
            </c:numRef>
          </c:val>
          <c:smooth val="0"/>
          <c:extLst>
            <c:ext xmlns:c16="http://schemas.microsoft.com/office/drawing/2014/chart" uri="{C3380CC4-5D6E-409C-BE32-E72D297353CC}">
              <c16:uniqueId val="{00000007-1C7A-41C0-97BB-08842E1CD5E8}"/>
            </c:ext>
          </c:extLst>
        </c:ser>
        <c:ser>
          <c:idx val="6"/>
          <c:order val="6"/>
          <c:tx>
            <c:strRef>
              <c:f>'Profit by Qrt Pg 2'!$A$9</c:f>
              <c:strCache>
                <c:ptCount val="1"/>
                <c:pt idx="0">
                  <c:v>2021</c:v>
                </c:pt>
              </c:strCache>
            </c:strRef>
          </c:tx>
          <c:spPr>
            <a:ln w="28575" cap="rnd">
              <a:solidFill>
                <a:schemeClr val="accent1">
                  <a:lumMod val="60000"/>
                </a:schemeClr>
              </a:solidFill>
              <a:round/>
            </a:ln>
            <a:effectLst/>
          </c:spPr>
          <c:marker>
            <c:symbol val="none"/>
          </c:marker>
          <c:cat>
            <c:strRef>
              <c:f>'Profit by Qrt Pg 2'!$B$2:$E$2</c:f>
              <c:strCache>
                <c:ptCount val="4"/>
                <c:pt idx="0">
                  <c:v>Q1</c:v>
                </c:pt>
                <c:pt idx="1">
                  <c:v>Q2</c:v>
                </c:pt>
                <c:pt idx="2">
                  <c:v>Q3</c:v>
                </c:pt>
                <c:pt idx="3">
                  <c:v>Q4</c:v>
                </c:pt>
              </c:strCache>
            </c:strRef>
          </c:cat>
          <c:val>
            <c:numRef>
              <c:f>'Profit by Qrt Pg 2'!$B$9:$E$9</c:f>
              <c:numCache>
                <c:formatCode>General</c:formatCode>
                <c:ptCount val="4"/>
                <c:pt idx="0">
                  <c:v>53.75</c:v>
                </c:pt>
                <c:pt idx="1">
                  <c:v>79.27</c:v>
                </c:pt>
                <c:pt idx="2">
                  <c:v>119.125</c:v>
                </c:pt>
                <c:pt idx="3">
                  <c:v>30.64</c:v>
                </c:pt>
              </c:numCache>
            </c:numRef>
          </c:val>
          <c:smooth val="0"/>
          <c:extLst>
            <c:ext xmlns:c16="http://schemas.microsoft.com/office/drawing/2014/chart" uri="{C3380CC4-5D6E-409C-BE32-E72D297353CC}">
              <c16:uniqueId val="{00000008-1C7A-41C0-97BB-08842E1CD5E8}"/>
            </c:ext>
          </c:extLst>
        </c:ser>
        <c:ser>
          <c:idx val="7"/>
          <c:order val="7"/>
          <c:tx>
            <c:strRef>
              <c:f>'Profit by Qrt Pg 2'!$A$10</c:f>
              <c:strCache>
                <c:ptCount val="1"/>
                <c:pt idx="0">
                  <c:v>2022</c:v>
                </c:pt>
              </c:strCache>
            </c:strRef>
          </c:tx>
          <c:spPr>
            <a:ln w="28575" cap="rnd">
              <a:solidFill>
                <a:schemeClr val="accent2">
                  <a:lumMod val="60000"/>
                </a:schemeClr>
              </a:solidFill>
              <a:round/>
            </a:ln>
            <a:effectLst/>
          </c:spPr>
          <c:marker>
            <c:symbol val="none"/>
          </c:marker>
          <c:cat>
            <c:strRef>
              <c:f>'Profit by Qrt Pg 2'!$B$2:$E$2</c:f>
              <c:strCache>
                <c:ptCount val="4"/>
                <c:pt idx="0">
                  <c:v>Q1</c:v>
                </c:pt>
                <c:pt idx="1">
                  <c:v>Q2</c:v>
                </c:pt>
                <c:pt idx="2">
                  <c:v>Q3</c:v>
                </c:pt>
                <c:pt idx="3">
                  <c:v>Q4</c:v>
                </c:pt>
              </c:strCache>
            </c:strRef>
          </c:cat>
          <c:val>
            <c:numRef>
              <c:f>'Profit by Qrt Pg 2'!$B$10:$E$10</c:f>
              <c:numCache>
                <c:formatCode>General</c:formatCode>
                <c:ptCount val="4"/>
                <c:pt idx="0">
                  <c:v>81.84</c:v>
                </c:pt>
                <c:pt idx="1">
                  <c:v>105.39</c:v>
                </c:pt>
                <c:pt idx="2">
                  <c:v>135.19999999999999</c:v>
                </c:pt>
                <c:pt idx="3">
                  <c:v>0</c:v>
                </c:pt>
              </c:numCache>
            </c:numRef>
          </c:val>
          <c:smooth val="0"/>
          <c:extLst>
            <c:ext xmlns:c16="http://schemas.microsoft.com/office/drawing/2014/chart" uri="{C3380CC4-5D6E-409C-BE32-E72D297353CC}">
              <c16:uniqueId val="{00000009-1C7A-41C0-97BB-08842E1CD5E8}"/>
            </c:ext>
          </c:extLst>
        </c:ser>
        <c:dLbls>
          <c:showLegendKey val="0"/>
          <c:showVal val="0"/>
          <c:showCatName val="0"/>
          <c:showSerName val="0"/>
          <c:showPercent val="0"/>
          <c:showBubbleSize val="0"/>
        </c:dLbls>
        <c:smooth val="0"/>
        <c:axId val="958389184"/>
        <c:axId val="958388464"/>
      </c:lineChart>
      <c:catAx>
        <c:axId val="958389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388464"/>
        <c:crosses val="autoZero"/>
        <c:auto val="1"/>
        <c:lblAlgn val="ctr"/>
        <c:lblOffset val="100"/>
        <c:noMultiLvlLbl val="0"/>
      </c:catAx>
      <c:valAx>
        <c:axId val="958388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solidFill>
                      <a:sysClr val="windowText" lastClr="000000">
                        <a:lumMod val="65000"/>
                        <a:lumOff val="35000"/>
                      </a:sysClr>
                    </a:solidFill>
                    <a:latin typeface="Aptos Narrow" panose="02110004020202020204"/>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38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Median Analysis of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Profit</c:v>
          </c:tx>
          <c:spPr>
            <a:solidFill>
              <a:schemeClr val="accent3"/>
            </a:solidFill>
            <a:ln>
              <a:noFill/>
            </a:ln>
            <a:effectLst/>
          </c:spPr>
          <c:invertIfNegative val="0"/>
          <c:cat>
            <c:numRef>
              <c:f>'Profit by Qrt Pg 2'!$R$3:$R$10</c:f>
              <c:numCache>
                <c:formatCode>@</c:formatCode>
                <c:ptCount val="8"/>
                <c:pt idx="0">
                  <c:v>2015</c:v>
                </c:pt>
                <c:pt idx="1">
                  <c:v>2016</c:v>
                </c:pt>
                <c:pt idx="2">
                  <c:v>2017</c:v>
                </c:pt>
                <c:pt idx="3">
                  <c:v>2018</c:v>
                </c:pt>
                <c:pt idx="4">
                  <c:v>2019</c:v>
                </c:pt>
                <c:pt idx="5">
                  <c:v>2020</c:v>
                </c:pt>
                <c:pt idx="6">
                  <c:v>2021</c:v>
                </c:pt>
                <c:pt idx="7">
                  <c:v>2022</c:v>
                </c:pt>
              </c:numCache>
            </c:numRef>
          </c:cat>
          <c:val>
            <c:numRef>
              <c:f>'Profit by Qrt Pg 2'!$S$3:$S$10</c:f>
              <c:numCache>
                <c:formatCode>General</c:formatCode>
                <c:ptCount val="8"/>
                <c:pt idx="0">
                  <c:v>10.33</c:v>
                </c:pt>
                <c:pt idx="1">
                  <c:v>21.42</c:v>
                </c:pt>
                <c:pt idx="2">
                  <c:v>19.7</c:v>
                </c:pt>
                <c:pt idx="3">
                  <c:v>17.690000000000001</c:v>
                </c:pt>
                <c:pt idx="4">
                  <c:v>24.565000000000001</c:v>
                </c:pt>
                <c:pt idx="5">
                  <c:v>29.02</c:v>
                </c:pt>
                <c:pt idx="6">
                  <c:v>65.210000000000008</c:v>
                </c:pt>
                <c:pt idx="7">
                  <c:v>87.7</c:v>
                </c:pt>
              </c:numCache>
            </c:numRef>
          </c:val>
          <c:extLst>
            <c:ext xmlns:c16="http://schemas.microsoft.com/office/drawing/2014/chart" uri="{C3380CC4-5D6E-409C-BE32-E72D297353CC}">
              <c16:uniqueId val="{00000002-BC8B-42C5-BB20-3FF9E51DC27C}"/>
            </c:ext>
          </c:extLst>
        </c:ser>
        <c:dLbls>
          <c:showLegendKey val="0"/>
          <c:showVal val="0"/>
          <c:showCatName val="0"/>
          <c:showSerName val="0"/>
          <c:showPercent val="0"/>
          <c:showBubbleSize val="0"/>
        </c:dLbls>
        <c:gapWidth val="219"/>
        <c:overlap val="-27"/>
        <c:axId val="986514288"/>
        <c:axId val="986519328"/>
      </c:barChart>
      <c:catAx>
        <c:axId val="986514288"/>
        <c:scaling>
          <c:orientation val="minMax"/>
        </c:scaling>
        <c:delete val="0"/>
        <c:axPos val="b"/>
        <c:numFmt formatCode="@"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519328"/>
        <c:crosses val="autoZero"/>
        <c:auto val="1"/>
        <c:lblAlgn val="ctr"/>
        <c:lblOffset val="100"/>
        <c:noMultiLvlLbl val="0"/>
      </c:catAx>
      <c:valAx>
        <c:axId val="986519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latin typeface="+mn-lt"/>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514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CBBL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'Top 10'!$K$4</c:f>
              <c:strCache>
                <c:ptCount val="1"/>
                <c:pt idx="0">
                  <c:v>Profit</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cat>
            <c:strRef>
              <c:f>'Top 10'!$N$5:$N$31</c:f>
              <c:strCache>
                <c:ptCount val="27"/>
                <c:pt idx="0">
                  <c:v>Q4-2015</c:v>
                </c:pt>
                <c:pt idx="1">
                  <c:v>Q1-2016</c:v>
                </c:pt>
                <c:pt idx="2">
                  <c:v>Q2-2016</c:v>
                </c:pt>
                <c:pt idx="3">
                  <c:v>Q3-2016</c:v>
                </c:pt>
                <c:pt idx="4">
                  <c:v>Q4-2016</c:v>
                </c:pt>
                <c:pt idx="5">
                  <c:v>Q1-2017</c:v>
                </c:pt>
                <c:pt idx="6">
                  <c:v>Q2-2017</c:v>
                </c:pt>
                <c:pt idx="7">
                  <c:v>Q3-2017</c:v>
                </c:pt>
                <c:pt idx="8">
                  <c:v>Q4-2017</c:v>
                </c:pt>
                <c:pt idx="9">
                  <c:v>Q1-2018</c:v>
                </c:pt>
                <c:pt idx="10">
                  <c:v>Q2-2018</c:v>
                </c:pt>
                <c:pt idx="11">
                  <c:v>Q3-2018</c:v>
                </c:pt>
                <c:pt idx="12">
                  <c:v>Q4-2018</c:v>
                </c:pt>
                <c:pt idx="13">
                  <c:v>Q1-2019</c:v>
                </c:pt>
                <c:pt idx="14">
                  <c:v>Q2-2019</c:v>
                </c:pt>
                <c:pt idx="15">
                  <c:v>Q3-2019</c:v>
                </c:pt>
                <c:pt idx="16">
                  <c:v>Q4-2019</c:v>
                </c:pt>
                <c:pt idx="17">
                  <c:v>Q1-2020</c:v>
                </c:pt>
                <c:pt idx="18">
                  <c:v>Q2-2020</c:v>
                </c:pt>
                <c:pt idx="19">
                  <c:v>Q3-2020</c:v>
                </c:pt>
                <c:pt idx="20">
                  <c:v>Q4-2020</c:v>
                </c:pt>
                <c:pt idx="21">
                  <c:v>Q1-2021</c:v>
                </c:pt>
                <c:pt idx="22">
                  <c:v>Q2-2021</c:v>
                </c:pt>
                <c:pt idx="23">
                  <c:v>Q3-2021</c:v>
                </c:pt>
                <c:pt idx="24">
                  <c:v>Q4-2021</c:v>
                </c:pt>
                <c:pt idx="25">
                  <c:v>Q1-2022</c:v>
                </c:pt>
                <c:pt idx="26">
                  <c:v>Q2-2022</c:v>
                </c:pt>
              </c:strCache>
            </c:strRef>
          </c:cat>
          <c:val>
            <c:numRef>
              <c:f>'Top 10'!$K$5:$K$31</c:f>
              <c:numCache>
                <c:formatCode>General</c:formatCode>
                <c:ptCount val="27"/>
                <c:pt idx="0">
                  <c:v>105.4</c:v>
                </c:pt>
                <c:pt idx="1">
                  <c:v>206.25</c:v>
                </c:pt>
                <c:pt idx="2">
                  <c:v>330.25</c:v>
                </c:pt>
                <c:pt idx="3">
                  <c:v>472.68</c:v>
                </c:pt>
                <c:pt idx="4">
                  <c:v>126.65</c:v>
                </c:pt>
                <c:pt idx="5">
                  <c:v>295.69</c:v>
                </c:pt>
                <c:pt idx="6">
                  <c:v>443.74</c:v>
                </c:pt>
                <c:pt idx="7">
                  <c:v>576.41</c:v>
                </c:pt>
                <c:pt idx="8">
                  <c:v>80.67</c:v>
                </c:pt>
                <c:pt idx="9">
                  <c:v>215.94</c:v>
                </c:pt>
                <c:pt idx="10">
                  <c:v>358.19</c:v>
                </c:pt>
                <c:pt idx="11">
                  <c:v>663.89</c:v>
                </c:pt>
                <c:pt idx="12">
                  <c:v>156.16</c:v>
                </c:pt>
                <c:pt idx="13">
                  <c:v>392.35</c:v>
                </c:pt>
                <c:pt idx="14">
                  <c:v>643.02</c:v>
                </c:pt>
                <c:pt idx="15">
                  <c:v>920.71</c:v>
                </c:pt>
                <c:pt idx="16">
                  <c:v>222.61</c:v>
                </c:pt>
                <c:pt idx="17">
                  <c:v>481.63</c:v>
                </c:pt>
                <c:pt idx="18">
                  <c:v>597.89</c:v>
                </c:pt>
                <c:pt idx="19">
                  <c:v>649.24</c:v>
                </c:pt>
                <c:pt idx="20">
                  <c:v>64.58</c:v>
                </c:pt>
                <c:pt idx="21">
                  <c:v>615.49</c:v>
                </c:pt>
                <c:pt idx="22">
                  <c:v>955.96</c:v>
                </c:pt>
                <c:pt idx="23">
                  <c:v>1210</c:v>
                </c:pt>
                <c:pt idx="24">
                  <c:v>214.1</c:v>
                </c:pt>
                <c:pt idx="25">
                  <c:v>498.44</c:v>
                </c:pt>
                <c:pt idx="26">
                  <c:v>717.7</c:v>
                </c:pt>
              </c:numCache>
            </c:numRef>
          </c:val>
          <c:smooth val="0"/>
          <c:extLst>
            <c:ext xmlns:c16="http://schemas.microsoft.com/office/drawing/2014/chart" uri="{C3380CC4-5D6E-409C-BE32-E72D297353CC}">
              <c16:uniqueId val="{00000000-5F3E-41F1-B818-70CB65E0AAA6}"/>
            </c:ext>
          </c:extLst>
        </c:ser>
        <c:dLbls>
          <c:showLegendKey val="0"/>
          <c:showVal val="0"/>
          <c:showCatName val="0"/>
          <c:showSerName val="0"/>
          <c:showPercent val="0"/>
          <c:showBubbleSize val="0"/>
        </c:dLbls>
        <c:marker val="1"/>
        <c:smooth val="0"/>
        <c:axId val="1103604744"/>
        <c:axId val="1103605824"/>
      </c:lineChart>
      <c:catAx>
        <c:axId val="1103604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605824"/>
        <c:crosses val="autoZero"/>
        <c:auto val="1"/>
        <c:lblAlgn val="ctr"/>
        <c:lblOffset val="100"/>
        <c:noMultiLvlLbl val="0"/>
      </c:catAx>
      <c:valAx>
        <c:axId val="1103605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solidFill>
                      <a:sysClr val="windowText" lastClr="000000">
                        <a:lumMod val="65000"/>
                        <a:lumOff val="35000"/>
                      </a:sysClr>
                    </a:solidFill>
                    <a:latin typeface="Aptos Narrow" panose="02110004020202020204"/>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604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ALBSL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'Bottom 10'!$K$4</c:f>
              <c:strCache>
                <c:ptCount val="1"/>
                <c:pt idx="0">
                  <c:v>Profit</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cat>
            <c:strRef>
              <c:f>'Bottom 10'!$N$5:$N$24</c:f>
              <c:strCache>
                <c:ptCount val="20"/>
                <c:pt idx="0">
                  <c:v>Q2-2017</c:v>
                </c:pt>
                <c:pt idx="1">
                  <c:v>Q3-2017</c:v>
                </c:pt>
                <c:pt idx="2">
                  <c:v>Q4-2017</c:v>
                </c:pt>
                <c:pt idx="3">
                  <c:v>Q1-2018</c:v>
                </c:pt>
                <c:pt idx="4">
                  <c:v>Q2-2018</c:v>
                </c:pt>
                <c:pt idx="5">
                  <c:v>Q3-2018</c:v>
                </c:pt>
                <c:pt idx="6">
                  <c:v>Q4-2018</c:v>
                </c:pt>
                <c:pt idx="7">
                  <c:v>Q1-2019</c:v>
                </c:pt>
                <c:pt idx="8">
                  <c:v>Q2-2019</c:v>
                </c:pt>
                <c:pt idx="9">
                  <c:v>Q3-2019</c:v>
                </c:pt>
                <c:pt idx="10">
                  <c:v>Q4-2019</c:v>
                </c:pt>
                <c:pt idx="11">
                  <c:v>Q1-2020</c:v>
                </c:pt>
                <c:pt idx="12">
                  <c:v>Q2-2020</c:v>
                </c:pt>
                <c:pt idx="13">
                  <c:v>Q3-2020</c:v>
                </c:pt>
                <c:pt idx="14">
                  <c:v>Q4-2020</c:v>
                </c:pt>
                <c:pt idx="15">
                  <c:v>Q1-2021</c:v>
                </c:pt>
                <c:pt idx="16">
                  <c:v>Q3-2021</c:v>
                </c:pt>
                <c:pt idx="17">
                  <c:v>Q4-2021</c:v>
                </c:pt>
                <c:pt idx="18">
                  <c:v>Q1-2022</c:v>
                </c:pt>
                <c:pt idx="19">
                  <c:v>Q2-2022</c:v>
                </c:pt>
              </c:strCache>
            </c:strRef>
          </c:cat>
          <c:val>
            <c:numRef>
              <c:f>'Bottom 10'!$K$5:$K$24</c:f>
              <c:numCache>
                <c:formatCode>General</c:formatCode>
                <c:ptCount val="20"/>
                <c:pt idx="0">
                  <c:v>-7.66</c:v>
                </c:pt>
                <c:pt idx="1">
                  <c:v>-12.82</c:v>
                </c:pt>
                <c:pt idx="2">
                  <c:v>-3.78</c:v>
                </c:pt>
                <c:pt idx="3">
                  <c:v>-2.67</c:v>
                </c:pt>
                <c:pt idx="4">
                  <c:v>4.45E-3</c:v>
                </c:pt>
                <c:pt idx="5">
                  <c:v>11.03</c:v>
                </c:pt>
                <c:pt idx="6">
                  <c:v>2.67</c:v>
                </c:pt>
                <c:pt idx="7">
                  <c:v>8.16</c:v>
                </c:pt>
                <c:pt idx="8">
                  <c:v>14.55</c:v>
                </c:pt>
                <c:pt idx="9">
                  <c:v>39.17</c:v>
                </c:pt>
                <c:pt idx="10">
                  <c:v>9.81</c:v>
                </c:pt>
                <c:pt idx="11">
                  <c:v>27.07</c:v>
                </c:pt>
                <c:pt idx="12">
                  <c:v>29.02</c:v>
                </c:pt>
                <c:pt idx="13">
                  <c:v>38.1</c:v>
                </c:pt>
                <c:pt idx="14">
                  <c:v>-0.95</c:v>
                </c:pt>
                <c:pt idx="15">
                  <c:v>70.010000000000005</c:v>
                </c:pt>
                <c:pt idx="16">
                  <c:v>127.14</c:v>
                </c:pt>
                <c:pt idx="17">
                  <c:v>42.39</c:v>
                </c:pt>
                <c:pt idx="18">
                  <c:v>87.38</c:v>
                </c:pt>
                <c:pt idx="19">
                  <c:v>120.01</c:v>
                </c:pt>
              </c:numCache>
            </c:numRef>
          </c:val>
          <c:smooth val="0"/>
          <c:extLst>
            <c:ext xmlns:c16="http://schemas.microsoft.com/office/drawing/2014/chart" uri="{C3380CC4-5D6E-409C-BE32-E72D297353CC}">
              <c16:uniqueId val="{00000000-0A61-474D-BA4C-BD23C1A7D669}"/>
            </c:ext>
          </c:extLst>
        </c:ser>
        <c:dLbls>
          <c:showLegendKey val="0"/>
          <c:showVal val="0"/>
          <c:showCatName val="0"/>
          <c:showSerName val="0"/>
          <c:showPercent val="0"/>
          <c:showBubbleSize val="0"/>
        </c:dLbls>
        <c:marker val="1"/>
        <c:smooth val="0"/>
        <c:axId val="741565624"/>
        <c:axId val="741567424"/>
      </c:lineChart>
      <c:catAx>
        <c:axId val="741565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layout>
            <c:manualLayout>
              <c:xMode val="edge"/>
              <c:yMode val="edge"/>
              <c:x val="0.50271331296183219"/>
              <c:y val="0.911087780694079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567424"/>
        <c:crosses val="autoZero"/>
        <c:auto val="1"/>
        <c:lblAlgn val="ctr"/>
        <c:lblOffset val="100"/>
        <c:noMultiLvlLbl val="0"/>
      </c:catAx>
      <c:valAx>
        <c:axId val="741567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latin typeface="+mn-lt"/>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565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NUBL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'Bottom 10'!$K$31</c:f>
              <c:strCache>
                <c:ptCount val="1"/>
                <c:pt idx="0">
                  <c:v>Profit</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cat>
            <c:strRef>
              <c:f>'Bottom 10'!$N$32:$N$57</c:f>
              <c:strCache>
                <c:ptCount val="26"/>
                <c:pt idx="0">
                  <c:v>Q4-2015</c:v>
                </c:pt>
                <c:pt idx="1">
                  <c:v>Q1-2016</c:v>
                </c:pt>
                <c:pt idx="2">
                  <c:v>Q2-2016</c:v>
                </c:pt>
                <c:pt idx="3">
                  <c:v>Q3-2016</c:v>
                </c:pt>
                <c:pt idx="4">
                  <c:v>Q4-2016</c:v>
                </c:pt>
                <c:pt idx="5">
                  <c:v>Q1-2017</c:v>
                </c:pt>
                <c:pt idx="6">
                  <c:v>Q2-2017</c:v>
                </c:pt>
                <c:pt idx="7">
                  <c:v>Q3-2017</c:v>
                </c:pt>
                <c:pt idx="8">
                  <c:v>Q1-2018</c:v>
                </c:pt>
                <c:pt idx="9">
                  <c:v>Q2-2018</c:v>
                </c:pt>
                <c:pt idx="10">
                  <c:v>Q3-2018</c:v>
                </c:pt>
                <c:pt idx="11">
                  <c:v>Q4-2018</c:v>
                </c:pt>
                <c:pt idx="12">
                  <c:v>Q1-2019</c:v>
                </c:pt>
                <c:pt idx="13">
                  <c:v>Q2-2019</c:v>
                </c:pt>
                <c:pt idx="14">
                  <c:v>Q3-2019</c:v>
                </c:pt>
                <c:pt idx="15">
                  <c:v>Q4-2019</c:v>
                </c:pt>
                <c:pt idx="16">
                  <c:v>Q1-2020</c:v>
                </c:pt>
                <c:pt idx="17">
                  <c:v>Q2-2020</c:v>
                </c:pt>
                <c:pt idx="18">
                  <c:v>Q3-2020</c:v>
                </c:pt>
                <c:pt idx="19">
                  <c:v>Q4-2020</c:v>
                </c:pt>
                <c:pt idx="20">
                  <c:v>Q1-2021</c:v>
                </c:pt>
                <c:pt idx="21">
                  <c:v>Q2-2021</c:v>
                </c:pt>
                <c:pt idx="22">
                  <c:v>Q3-2021</c:v>
                </c:pt>
                <c:pt idx="23">
                  <c:v>Q4-2021</c:v>
                </c:pt>
                <c:pt idx="24">
                  <c:v>Q1-2022</c:v>
                </c:pt>
                <c:pt idx="25">
                  <c:v>Q2-2022</c:v>
                </c:pt>
              </c:strCache>
            </c:strRef>
          </c:cat>
          <c:val>
            <c:numRef>
              <c:f>'Bottom 10'!$K$32:$K$57</c:f>
              <c:numCache>
                <c:formatCode>General</c:formatCode>
                <c:ptCount val="26"/>
                <c:pt idx="0">
                  <c:v>79.959999999999994</c:v>
                </c:pt>
                <c:pt idx="1">
                  <c:v>141.30000000000001</c:v>
                </c:pt>
                <c:pt idx="2">
                  <c:v>251.17</c:v>
                </c:pt>
                <c:pt idx="3">
                  <c:v>404.67</c:v>
                </c:pt>
                <c:pt idx="4">
                  <c:v>157.08000000000001</c:v>
                </c:pt>
                <c:pt idx="5">
                  <c:v>301.33</c:v>
                </c:pt>
                <c:pt idx="6">
                  <c:v>447.2</c:v>
                </c:pt>
                <c:pt idx="7">
                  <c:v>583.41</c:v>
                </c:pt>
                <c:pt idx="8">
                  <c:v>269.43</c:v>
                </c:pt>
                <c:pt idx="9">
                  <c:v>399.15</c:v>
                </c:pt>
                <c:pt idx="10">
                  <c:v>559.23</c:v>
                </c:pt>
                <c:pt idx="11">
                  <c:v>150.78</c:v>
                </c:pt>
                <c:pt idx="12">
                  <c:v>333.22</c:v>
                </c:pt>
                <c:pt idx="13">
                  <c:v>527.58000000000004</c:v>
                </c:pt>
                <c:pt idx="14">
                  <c:v>739.5</c:v>
                </c:pt>
                <c:pt idx="15">
                  <c:v>216.35</c:v>
                </c:pt>
                <c:pt idx="16">
                  <c:v>404.17</c:v>
                </c:pt>
                <c:pt idx="17">
                  <c:v>473.27</c:v>
                </c:pt>
                <c:pt idx="18">
                  <c:v>284.33999999999997</c:v>
                </c:pt>
                <c:pt idx="19">
                  <c:v>-279.89</c:v>
                </c:pt>
                <c:pt idx="20">
                  <c:v>57.19</c:v>
                </c:pt>
                <c:pt idx="21">
                  <c:v>714.86</c:v>
                </c:pt>
                <c:pt idx="22">
                  <c:v>919.17</c:v>
                </c:pt>
                <c:pt idx="23">
                  <c:v>201.93</c:v>
                </c:pt>
                <c:pt idx="24">
                  <c:v>493.99</c:v>
                </c:pt>
                <c:pt idx="25">
                  <c:v>802.69</c:v>
                </c:pt>
              </c:numCache>
            </c:numRef>
          </c:val>
          <c:smooth val="0"/>
          <c:extLst>
            <c:ext xmlns:c16="http://schemas.microsoft.com/office/drawing/2014/chart" uri="{C3380CC4-5D6E-409C-BE32-E72D297353CC}">
              <c16:uniqueId val="{00000000-613E-4E5A-A425-25E7521BB4D2}"/>
            </c:ext>
          </c:extLst>
        </c:ser>
        <c:dLbls>
          <c:showLegendKey val="0"/>
          <c:showVal val="0"/>
          <c:showCatName val="0"/>
          <c:showSerName val="0"/>
          <c:showPercent val="0"/>
          <c:showBubbleSize val="0"/>
        </c:dLbls>
        <c:marker val="1"/>
        <c:smooth val="0"/>
        <c:axId val="912289976"/>
        <c:axId val="912293576"/>
      </c:lineChart>
      <c:catAx>
        <c:axId val="912289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Quarter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293576"/>
        <c:crosses val="autoZero"/>
        <c:auto val="1"/>
        <c:lblAlgn val="ctr"/>
        <c:lblOffset val="100"/>
        <c:noMultiLvlLbl val="0"/>
      </c:catAx>
      <c:valAx>
        <c:axId val="912293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Nepalese Rupees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289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Profit Box Plot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Profit Box Plot </a:t>
          </a:r>
        </a:p>
      </cx:txPr>
    </cx:title>
    <cx:plotArea>
      <cx:plotAreaRegion>
        <cx:series layoutId="boxWhisker" uniqueId="{C7F9D54F-FBF3-4CB3-B1A9-EBD18370B9DC}">
          <cx:dataId val="0"/>
          <cx:layoutPr>
            <cx:visibility meanLine="0" meanMarker="1" nonoutliers="0" outliers="1"/>
            <cx:statistics quartileMethod="exclusive"/>
          </cx:layoutPr>
        </cx:series>
      </cx:plotAreaRegion>
      <cx:axis id="0" hidden="1">
        <cx:catScaling gapWidth="1"/>
        <cx:tickLabels/>
      </cx:axis>
      <cx:axis id="1">
        <cx:valScaling/>
        <cx:title>
          <cx:tx>
            <cx:txData>
              <cx:v>Nepalese Rupees in Millions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Nepalese Rupees in Millions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Profit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Profit Distribution</a:t>
          </a:r>
        </a:p>
      </cx:txPr>
    </cx:title>
    <cx:plotArea>
      <cx:plotAreaRegion>
        <cx:series layoutId="clusteredColumn" uniqueId="{4D6672C6-C1E3-4FD5-886F-95A7C274A2C6}">
          <cx:dataId val="0"/>
          <cx:layoutPr>
            <cx:binning intervalClosed="r"/>
          </cx:layoutPr>
        </cx:series>
      </cx:plotAreaRegion>
      <cx:axis id="0">
        <cx:catScaling gapWidth="0"/>
        <cx:tickLabels/>
      </cx:axis>
      <cx:axis id="1">
        <cx:valScaling/>
        <cx:title>
          <cx:tx>
            <cx:rich>
              <a:bodyPr spcFirstLastPara="1" vertOverflow="ellipsis" horzOverflow="overflow" wrap="square" lIns="0" tIns="0" rIns="0" bIns="0" anchor="ctr" anchorCtr="1"/>
              <a:lstStyle/>
              <a:p>
                <a:pPr algn="ctr" rtl="0"/>
                <a:r>
                  <a:rPr lang="en-US" sz="900" b="0" i="0" baseline="0">
                    <a:solidFill>
                      <a:srgbClr val="595959"/>
                    </a:solidFill>
                    <a:effectLst/>
                    <a:latin typeface="Aptos Narrow" panose="020B0004020202020204" pitchFamily="34" charset="0"/>
                    <a:ea typeface="Calibri" panose="020F0502020204030204" pitchFamily="34" charset="0"/>
                    <a:cs typeface="Calibri" panose="020F0502020204030204" pitchFamily="34" charset="0"/>
                  </a:rPr>
                  <a:t>Nepalese Rupees in Millions</a:t>
                </a:r>
                <a:endParaRPr lang="en-US" sz="900">
                  <a:effectLst/>
                </a:endParaRPr>
              </a:p>
            </cx:rich>
          </cx:tx>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6350</xdr:colOff>
      <xdr:row>6</xdr:row>
      <xdr:rowOff>158750</xdr:rowOff>
    </xdr:from>
    <xdr:to>
      <xdr:col>11</xdr:col>
      <xdr:colOff>12700</xdr:colOff>
      <xdr:row>25</xdr:row>
      <xdr:rowOff>63500</xdr:rowOff>
    </xdr:to>
    <xdr:sp macro="" textlink="">
      <xdr:nvSpPr>
        <xdr:cNvPr id="2" name="TextBox 1">
          <a:extLst>
            <a:ext uri="{FF2B5EF4-FFF2-40B4-BE49-F238E27FC236}">
              <a16:creationId xmlns:a16="http://schemas.microsoft.com/office/drawing/2014/main" id="{70DBD6E3-2D28-965B-DCF1-C40559E4006E}"/>
            </a:ext>
          </a:extLst>
        </xdr:cNvPr>
        <xdr:cNvSpPr txBox="1"/>
      </xdr:nvSpPr>
      <xdr:spPr>
        <a:xfrm>
          <a:off x="4978400" y="1263650"/>
          <a:ext cx="1835150" cy="340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Notes:</a:t>
          </a:r>
        </a:p>
        <a:p>
          <a:pPr marL="171450" indent="-171450">
            <a:buFont typeface="Arial" panose="020B0604020202020204" pitchFamily="34" charset="0"/>
            <a:buChar char="•"/>
          </a:pPr>
          <a:r>
            <a:rPr lang="en-US" sz="1100" b="0" kern="1200"/>
            <a:t>The</a:t>
          </a:r>
          <a:r>
            <a:rPr lang="en-US" sz="1100" b="0" kern="1200" baseline="0"/>
            <a:t> </a:t>
          </a:r>
          <a:r>
            <a:rPr lang="en-US" sz="1100" b="1" kern="1200" baseline="0"/>
            <a:t>profit</a:t>
          </a:r>
          <a:r>
            <a:rPr lang="en-US" sz="1100" b="0" kern="1200" baseline="0"/>
            <a:t> column is the profit/losses in millions of Nepalese Rupees.</a:t>
          </a:r>
        </a:p>
        <a:p>
          <a:pPr marL="171450" indent="-171450">
            <a:buFont typeface="Arial" panose="020B0604020202020204" pitchFamily="34" charset="0"/>
            <a:buChar char="•"/>
          </a:pPr>
          <a:r>
            <a:rPr lang="en-US" sz="1100" b="0" kern="1200" baseline="0"/>
            <a:t>This data consists of the quarterly profits of Microfinance companies listed on the Nepal Stock Exchange.</a:t>
          </a:r>
        </a:p>
        <a:p>
          <a:pPr marL="171450" indent="-171450">
            <a:buFont typeface="Arial" panose="020B0604020202020204" pitchFamily="34" charset="0"/>
            <a:buChar char="•"/>
          </a:pPr>
          <a:r>
            <a:rPr lang="en-US" sz="1100" b="0" kern="1200" baseline="0"/>
            <a:t>The </a:t>
          </a:r>
          <a:r>
            <a:rPr lang="en-US" sz="1100" b="1" kern="1200" baseline="0"/>
            <a:t>date</a:t>
          </a:r>
          <a:r>
            <a:rPr lang="en-US" sz="1100" b="0" kern="1200" baseline="0"/>
            <a:t> column is the date that the article was published on their portal (it is usually the day that companies publish their quarterly reports).</a:t>
          </a:r>
        </a:p>
        <a:p>
          <a:pPr marL="171450" indent="-171450">
            <a:buFont typeface="Arial" panose="020B0604020202020204" pitchFamily="34" charset="0"/>
            <a:buChar char="•"/>
          </a:pPr>
          <a:r>
            <a:rPr lang="en-US" sz="1100" b="0" kern="1200" baseline="0"/>
            <a:t>The </a:t>
          </a:r>
          <a:r>
            <a:rPr lang="en-US" sz="1100" b="1" kern="1200" baseline="0"/>
            <a:t>company </a:t>
          </a:r>
          <a:r>
            <a:rPr lang="en-US" sz="1100" b="0" kern="1200" baseline="0"/>
            <a:t>column is the company symbol as it appears on the NEPSE (Nepal Stock Exchange).</a:t>
          </a:r>
          <a:endParaRPr lang="en-US" sz="1100" b="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6350</xdr:colOff>
      <xdr:row>2</xdr:row>
      <xdr:rowOff>6350</xdr:rowOff>
    </xdr:from>
    <xdr:to>
      <xdr:col>17</xdr:col>
      <xdr:colOff>0</xdr:colOff>
      <xdr:row>6</xdr:row>
      <xdr:rowOff>0</xdr:rowOff>
    </xdr:to>
    <xdr:sp macro="" textlink="">
      <xdr:nvSpPr>
        <xdr:cNvPr id="2" name="TextBox 1">
          <a:extLst>
            <a:ext uri="{FF2B5EF4-FFF2-40B4-BE49-F238E27FC236}">
              <a16:creationId xmlns:a16="http://schemas.microsoft.com/office/drawing/2014/main" id="{443FE23B-EF69-5FEB-B1EE-CCAF7535481D}"/>
            </a:ext>
          </a:extLst>
        </xdr:cNvPr>
        <xdr:cNvSpPr txBox="1"/>
      </xdr:nvSpPr>
      <xdr:spPr>
        <a:xfrm>
          <a:off x="7048500" y="374650"/>
          <a:ext cx="2432050"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This is an </a:t>
          </a:r>
          <a:r>
            <a:rPr lang="en-US" sz="1100" b="1" kern="1200"/>
            <a:t>odd </a:t>
          </a:r>
          <a:r>
            <a:rPr lang="en-US" sz="1100" b="0" kern="1200"/>
            <a:t>amount. Therefore, the </a:t>
          </a:r>
          <a:r>
            <a:rPr lang="en-US" sz="1100" b="1" kern="1200"/>
            <a:t>quartiles</a:t>
          </a:r>
          <a:r>
            <a:rPr lang="en-US" sz="1100" b="0" kern="1200"/>
            <a:t> should</a:t>
          </a:r>
          <a:r>
            <a:rPr lang="en-US" sz="1100" b="0" kern="1200" baseline="0"/>
            <a:t> be </a:t>
          </a:r>
          <a:r>
            <a:rPr lang="en-US" sz="1100" b="1" kern="1200" baseline="0"/>
            <a:t>inclusive</a:t>
          </a:r>
          <a:r>
            <a:rPr lang="en-US" sz="1100" b="0" kern="1200" baseline="0"/>
            <a:t> as to use the </a:t>
          </a:r>
          <a:r>
            <a:rPr lang="en-US" sz="1100" b="1" kern="1200" baseline="0"/>
            <a:t>median.</a:t>
          </a:r>
        </a:p>
      </xdr:txBody>
    </xdr:sp>
    <xdr:clientData/>
  </xdr:twoCellAnchor>
  <xdr:twoCellAnchor>
    <xdr:from>
      <xdr:col>17</xdr:col>
      <xdr:colOff>603250</xdr:colOff>
      <xdr:row>1</xdr:row>
      <xdr:rowOff>0</xdr:rowOff>
    </xdr:from>
    <xdr:to>
      <xdr:col>26</xdr:col>
      <xdr:colOff>0</xdr:colOff>
      <xdr:row>16</xdr:row>
      <xdr:rowOff>44450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65D05D0-A6BD-405F-993A-812D0BB14F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731500" y="184150"/>
              <a:ext cx="4883150" cy="2806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0</xdr:colOff>
      <xdr:row>17</xdr:row>
      <xdr:rowOff>0</xdr:rowOff>
    </xdr:from>
    <xdr:to>
      <xdr:col>26</xdr:col>
      <xdr:colOff>0</xdr:colOff>
      <xdr:row>31</xdr:row>
      <xdr:rowOff>165100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8296605-9281-40F3-8AB2-648EDD363F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737850" y="3130550"/>
              <a:ext cx="48768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12700</xdr:colOff>
      <xdr:row>17</xdr:row>
      <xdr:rowOff>0</xdr:rowOff>
    </xdr:from>
    <xdr:to>
      <xdr:col>16</xdr:col>
      <xdr:colOff>603250</xdr:colOff>
      <xdr:row>31</xdr:row>
      <xdr:rowOff>0</xdr:rowOff>
    </xdr:to>
    <xdr:sp macro="" textlink="">
      <xdr:nvSpPr>
        <xdr:cNvPr id="7" name="TextBox 6">
          <a:extLst>
            <a:ext uri="{FF2B5EF4-FFF2-40B4-BE49-F238E27FC236}">
              <a16:creationId xmlns:a16="http://schemas.microsoft.com/office/drawing/2014/main" id="{6951D80B-B5B7-C9DF-BC56-416AD23E0763}"/>
            </a:ext>
          </a:extLst>
        </xdr:cNvPr>
        <xdr:cNvSpPr txBox="1"/>
      </xdr:nvSpPr>
      <xdr:spPr>
        <a:xfrm>
          <a:off x="7054850" y="3130550"/>
          <a:ext cx="2419350" cy="257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Notice the extreme</a:t>
          </a:r>
          <a:r>
            <a:rPr lang="en-US" sz="1100" kern="1200" baseline="0"/>
            <a:t> level of skew that this distribution currently has. There is only </a:t>
          </a:r>
          <a:r>
            <a:rPr lang="en-US" sz="1100" b="1" kern="1200" baseline="0"/>
            <a:t>1</a:t>
          </a:r>
          <a:r>
            <a:rPr lang="en-US" sz="1100" kern="1200" baseline="0"/>
            <a:t> "outlier" </a:t>
          </a:r>
          <a:r>
            <a:rPr lang="en-US" sz="1100" b="1" kern="1200" baseline="0"/>
            <a:t>below -109.715</a:t>
          </a:r>
          <a:r>
            <a:rPr lang="en-US" sz="1100" kern="1200" baseline="0"/>
            <a:t>, but there are </a:t>
          </a:r>
          <a:r>
            <a:rPr lang="en-US" sz="1100" b="1" kern="1200" baseline="0"/>
            <a:t>109 above 212.205</a:t>
          </a:r>
          <a:r>
            <a:rPr lang="en-US" sz="1100" kern="1200" baseline="0"/>
            <a:t>!</a:t>
          </a:r>
        </a:p>
        <a:p>
          <a:endParaRPr lang="en-US" sz="1100" kern="1200" baseline="0"/>
        </a:p>
        <a:p>
          <a:r>
            <a:rPr lang="en-US" sz="1100" kern="1200" baseline="0"/>
            <a:t>This means that </a:t>
          </a:r>
          <a:r>
            <a:rPr lang="en-US" sz="1100" b="1" kern="1200" baseline="0"/>
            <a:t>10.31%</a:t>
          </a:r>
          <a:r>
            <a:rPr lang="en-US" sz="1100" kern="1200" baseline="0"/>
            <a:t> of the data is considered an "outlier" using the IQR definition. Because of this intense level of skew, we should look to use other forms of analysis that do not utilize the mean (such as the </a:t>
          </a:r>
          <a:r>
            <a:rPr lang="en-US" sz="1100" b="1" kern="1200" baseline="0"/>
            <a:t>median</a:t>
          </a:r>
          <a:r>
            <a:rPr lang="en-US" sz="1100" kern="1200" baseline="0"/>
            <a:t>).</a:t>
          </a:r>
        </a:p>
        <a:p>
          <a:endParaRPr lang="en-US" sz="1100" kern="1200" baseline="0"/>
        </a:p>
        <a:p>
          <a:r>
            <a:rPr lang="en-US" sz="1100" kern="1200" baseline="0"/>
            <a:t>We should also look into what companies have these numbers.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12700</xdr:colOff>
      <xdr:row>0</xdr:row>
      <xdr:rowOff>177800</xdr:rowOff>
    </xdr:from>
    <xdr:to>
      <xdr:col>16</xdr:col>
      <xdr:colOff>603250</xdr:colOff>
      <xdr:row>14</xdr:row>
      <xdr:rowOff>171450</xdr:rowOff>
    </xdr:to>
    <xdr:sp macro="" textlink="">
      <xdr:nvSpPr>
        <xdr:cNvPr id="3" name="TextBox 2">
          <a:extLst>
            <a:ext uri="{FF2B5EF4-FFF2-40B4-BE49-F238E27FC236}">
              <a16:creationId xmlns:a16="http://schemas.microsoft.com/office/drawing/2014/main" id="{DEF601CB-B929-01FD-C012-FFD848506426}"/>
            </a:ext>
          </a:extLst>
        </xdr:cNvPr>
        <xdr:cNvSpPr txBox="1"/>
      </xdr:nvSpPr>
      <xdr:spPr>
        <a:xfrm>
          <a:off x="6654800" y="177800"/>
          <a:ext cx="4857750" cy="257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There are 2 major things we can take away from these numbers. The first thing we can see is that the </a:t>
          </a:r>
          <a:r>
            <a:rPr lang="en-US" sz="1100" b="1">
              <a:solidFill>
                <a:schemeClr val="dk1"/>
              </a:solidFill>
              <a:effectLst/>
              <a:latin typeface="+mn-lt"/>
              <a:ea typeface="+mn-ea"/>
              <a:cs typeface="+mn-cs"/>
            </a:rPr>
            <a:t>mean and median profits go up from quarter 1 through quarter 3</a:t>
          </a:r>
          <a:r>
            <a:rPr lang="en-US" sz="1100">
              <a:solidFill>
                <a:schemeClr val="dk1"/>
              </a:solidFill>
              <a:effectLst/>
              <a:latin typeface="+mn-lt"/>
              <a:ea typeface="+mn-ea"/>
              <a:cs typeface="+mn-cs"/>
            </a:rPr>
            <a:t>, ultimately </a:t>
          </a:r>
          <a:r>
            <a:rPr lang="en-US" sz="1100" b="1">
              <a:solidFill>
                <a:schemeClr val="dk1"/>
              </a:solidFill>
              <a:effectLst/>
              <a:latin typeface="+mn-lt"/>
              <a:ea typeface="+mn-ea"/>
              <a:cs typeface="+mn-cs"/>
            </a:rPr>
            <a:t>peaking in quarter 3</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Quarter 4</a:t>
          </a:r>
          <a:r>
            <a:rPr lang="en-US" sz="1100">
              <a:solidFill>
                <a:schemeClr val="dk1"/>
              </a:solidFill>
              <a:effectLst/>
              <a:latin typeface="+mn-lt"/>
              <a:ea typeface="+mn-ea"/>
              <a:cs typeface="+mn-cs"/>
            </a:rPr>
            <a:t> tends to have a much </a:t>
          </a:r>
          <a:r>
            <a:rPr lang="en-US" sz="1100" b="1">
              <a:solidFill>
                <a:schemeClr val="dk1"/>
              </a:solidFill>
              <a:effectLst/>
              <a:latin typeface="+mn-lt"/>
              <a:ea typeface="+mn-ea"/>
              <a:cs typeface="+mn-cs"/>
            </a:rPr>
            <a:t>lower profit </a:t>
          </a:r>
          <a:r>
            <a:rPr lang="en-US" sz="1100">
              <a:solidFill>
                <a:schemeClr val="dk1"/>
              </a:solidFill>
              <a:effectLst/>
              <a:latin typeface="+mn-lt"/>
              <a:ea typeface="+mn-ea"/>
              <a:cs typeface="+mn-cs"/>
            </a:rPr>
            <a:t>average and median</a:t>
          </a:r>
          <a:r>
            <a:rPr lang="en-US" sz="1100" baseline="0">
              <a:solidFill>
                <a:schemeClr val="dk1"/>
              </a:solidFill>
              <a:effectLst/>
              <a:latin typeface="+mn-lt"/>
              <a:ea typeface="+mn-ea"/>
              <a:cs typeface="+mn-cs"/>
            </a:rPr>
            <a:t> </a:t>
          </a:r>
          <a:r>
            <a:rPr lang="en-US" sz="1100" b="1" baseline="0">
              <a:solidFill>
                <a:schemeClr val="dk1"/>
              </a:solidFill>
              <a:effectLst/>
              <a:latin typeface="+mn-lt"/>
              <a:ea typeface="+mn-ea"/>
              <a:cs typeface="+mn-cs"/>
            </a:rPr>
            <a:t>compared to quarter 3</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To go along with this, we can also see that the volatility in profits also increases as we go from one quarter to the next. Since standard deviation is a descriptive statistic that uses the mean, it is more helpful to look at the IQR for each quarter instead. This is because the IQR will provide us with the range of the middle 50% of the data, all while not being affected by outliers.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As we can see, the </a:t>
          </a:r>
          <a:r>
            <a:rPr lang="en-US" sz="1100" b="1">
              <a:solidFill>
                <a:schemeClr val="dk1"/>
              </a:solidFill>
              <a:effectLst/>
              <a:latin typeface="+mn-lt"/>
              <a:ea typeface="+mn-ea"/>
              <a:cs typeface="+mn-cs"/>
            </a:rPr>
            <a:t>IQR increases </a:t>
          </a:r>
          <a:r>
            <a:rPr lang="en-US" sz="1100">
              <a:solidFill>
                <a:schemeClr val="dk1"/>
              </a:solidFill>
              <a:effectLst/>
              <a:latin typeface="+mn-lt"/>
              <a:ea typeface="+mn-ea"/>
              <a:cs typeface="+mn-cs"/>
            </a:rPr>
            <a:t>by roughly </a:t>
          </a:r>
          <a:r>
            <a:rPr lang="en-US" sz="1100" b="1">
              <a:solidFill>
                <a:schemeClr val="dk1"/>
              </a:solidFill>
              <a:effectLst/>
              <a:latin typeface="+mn-lt"/>
              <a:ea typeface="+mn-ea"/>
              <a:cs typeface="+mn-cs"/>
            </a:rPr>
            <a:t>40.08% from quarter 1 to quarter 2</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 and</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quarter 2 to 3 increases by 16.28%</a:t>
          </a:r>
          <a:r>
            <a:rPr lang="en-US" sz="1100" b="0">
              <a:solidFill>
                <a:schemeClr val="dk1"/>
              </a:solidFill>
              <a:effectLst/>
              <a:latin typeface="+mn-lt"/>
              <a:ea typeface="+mn-ea"/>
              <a:cs typeface="+mn-cs"/>
            </a:rPr>
            <a:t>.</a:t>
          </a:r>
          <a:r>
            <a:rPr lang="en-US" sz="1100" b="0" baseline="0">
              <a:solidFill>
                <a:schemeClr val="dk1"/>
              </a:solidFill>
              <a:effectLst/>
              <a:latin typeface="+mn-lt"/>
              <a:ea typeface="+mn-ea"/>
              <a:cs typeface="+mn-cs"/>
            </a:rPr>
            <a:t> </a:t>
          </a:r>
          <a:r>
            <a:rPr lang="en-US" sz="1100" baseline="0">
              <a:solidFill>
                <a:schemeClr val="dk1"/>
              </a:solidFill>
              <a:effectLst/>
              <a:latin typeface="+mn-lt"/>
              <a:ea typeface="+mn-ea"/>
              <a:cs typeface="+mn-cs"/>
            </a:rPr>
            <a:t>The </a:t>
          </a:r>
          <a:r>
            <a:rPr lang="en-US" sz="1100" b="1" baseline="0">
              <a:solidFill>
                <a:schemeClr val="dk1"/>
              </a:solidFill>
              <a:effectLst/>
              <a:latin typeface="+mn-lt"/>
              <a:ea typeface="+mn-ea"/>
              <a:cs typeface="+mn-cs"/>
            </a:rPr>
            <a:t>data in quarter 4 </a:t>
          </a:r>
          <a:r>
            <a:rPr lang="en-US" sz="1100" baseline="0">
              <a:solidFill>
                <a:schemeClr val="dk1"/>
              </a:solidFill>
              <a:effectLst/>
              <a:latin typeface="+mn-lt"/>
              <a:ea typeface="+mn-ea"/>
              <a:cs typeface="+mn-cs"/>
            </a:rPr>
            <a:t>is much less spread out, as we can see by this quarter having the </a:t>
          </a:r>
          <a:r>
            <a:rPr lang="en-US" sz="1100" b="1" baseline="0">
              <a:solidFill>
                <a:schemeClr val="dk1"/>
              </a:solidFill>
              <a:effectLst/>
              <a:latin typeface="+mn-lt"/>
              <a:ea typeface="+mn-ea"/>
              <a:cs typeface="+mn-cs"/>
            </a:rPr>
            <a:t>lowest IQR</a:t>
          </a:r>
          <a:r>
            <a:rPr lang="en-US" sz="1100" baseline="0">
              <a:solidFill>
                <a:schemeClr val="dk1"/>
              </a:solidFill>
              <a:effectLst/>
              <a:latin typeface="+mn-lt"/>
              <a:ea typeface="+mn-ea"/>
              <a:cs typeface="+mn-cs"/>
            </a:rPr>
            <a:t>. Therefore, we can see that going from q</a:t>
          </a:r>
          <a:r>
            <a:rPr lang="en-US" sz="1100">
              <a:solidFill>
                <a:schemeClr val="dk1"/>
              </a:solidFill>
              <a:effectLst/>
              <a:latin typeface="+mn-lt"/>
              <a:ea typeface="+mn-ea"/>
              <a:cs typeface="+mn-cs"/>
            </a:rPr>
            <a:t>uarter 3 to 4 decreases</a:t>
          </a:r>
          <a:r>
            <a:rPr lang="en-US" sz="1100" baseline="0">
              <a:solidFill>
                <a:schemeClr val="dk1"/>
              </a:solidFill>
              <a:effectLst/>
              <a:latin typeface="+mn-lt"/>
              <a:ea typeface="+mn-ea"/>
              <a:cs typeface="+mn-cs"/>
            </a:rPr>
            <a:t> by 76.15%.</a:t>
          </a:r>
          <a:endParaRPr 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737722</xdr:colOff>
      <xdr:row>0</xdr:row>
      <xdr:rowOff>0</xdr:rowOff>
    </xdr:from>
    <xdr:to>
      <xdr:col>16</xdr:col>
      <xdr:colOff>14941</xdr:colOff>
      <xdr:row>15</xdr:row>
      <xdr:rowOff>34925</xdr:rowOff>
    </xdr:to>
    <xdr:graphicFrame macro="">
      <xdr:nvGraphicFramePr>
        <xdr:cNvPr id="7" name="Chart 6">
          <a:extLst>
            <a:ext uri="{FF2B5EF4-FFF2-40B4-BE49-F238E27FC236}">
              <a16:creationId xmlns:a16="http://schemas.microsoft.com/office/drawing/2014/main" id="{DFC196FC-98FC-7C6E-79D1-7C641484F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746314</xdr:colOff>
      <xdr:row>16</xdr:row>
      <xdr:rowOff>8684</xdr:rowOff>
    </xdr:from>
    <xdr:to>
      <xdr:col>16</xdr:col>
      <xdr:colOff>14942</xdr:colOff>
      <xdr:row>29</xdr:row>
      <xdr:rowOff>184337</xdr:rowOff>
    </xdr:to>
    <xdr:graphicFrame macro="">
      <xdr:nvGraphicFramePr>
        <xdr:cNvPr id="12" name="Chart 11">
          <a:extLst>
            <a:ext uri="{FF2B5EF4-FFF2-40B4-BE49-F238E27FC236}">
              <a16:creationId xmlns:a16="http://schemas.microsoft.com/office/drawing/2014/main" id="{4DB1D749-32D0-63BC-3394-C3F5F134B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11766</xdr:colOff>
      <xdr:row>10</xdr:row>
      <xdr:rowOff>171822</xdr:rowOff>
    </xdr:from>
    <xdr:to>
      <xdr:col>5</xdr:col>
      <xdr:colOff>10646</xdr:colOff>
      <xdr:row>37</xdr:row>
      <xdr:rowOff>89646</xdr:rowOff>
    </xdr:to>
    <xdr:sp macro="" textlink="">
      <xdr:nvSpPr>
        <xdr:cNvPr id="2" name="TextBox 1">
          <a:extLst>
            <a:ext uri="{FF2B5EF4-FFF2-40B4-BE49-F238E27FC236}">
              <a16:creationId xmlns:a16="http://schemas.microsoft.com/office/drawing/2014/main" id="{6B8EF6BA-C81D-89E4-1D61-85D702A65A09}"/>
            </a:ext>
          </a:extLst>
        </xdr:cNvPr>
        <xdr:cNvSpPr txBox="1"/>
      </xdr:nvSpPr>
      <xdr:spPr>
        <a:xfrm>
          <a:off x="11766" y="2065616"/>
          <a:ext cx="2856380" cy="4814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As we can see, it is no secret that profits have increased over the years. This is to be expected, though there was a shakeup during </a:t>
          </a:r>
          <a:r>
            <a:rPr lang="en-US" sz="1100" b="1">
              <a:solidFill>
                <a:schemeClr val="dk1"/>
              </a:solidFill>
              <a:effectLst/>
              <a:latin typeface="+mn-lt"/>
              <a:ea typeface="+mn-ea"/>
              <a:cs typeface="+mn-cs"/>
            </a:rPr>
            <a:t>2017 and 2018</a:t>
          </a:r>
          <a:r>
            <a:rPr lang="en-US" sz="1100">
              <a:solidFill>
                <a:schemeClr val="dk1"/>
              </a:solidFill>
              <a:effectLst/>
              <a:latin typeface="+mn-lt"/>
              <a:ea typeface="+mn-ea"/>
              <a:cs typeface="+mn-cs"/>
            </a:rPr>
            <a:t>. 2017 started out fairly well, with a modest Q1 and then a phenomenal Q2 when comparing to the year prior. Q3 saw a bit of a reversal to Q2, and then ultimately </a:t>
          </a:r>
          <a:r>
            <a:rPr lang="en-US" sz="1100" b="1">
              <a:solidFill>
                <a:schemeClr val="dk1"/>
              </a:solidFill>
              <a:effectLst/>
              <a:latin typeface="+mn-lt"/>
              <a:ea typeface="+mn-ea"/>
              <a:cs typeface="+mn-cs"/>
            </a:rPr>
            <a:t>2017 had the worst Q4</a:t>
          </a:r>
          <a:r>
            <a:rPr lang="en-US" sz="1100">
              <a:solidFill>
                <a:schemeClr val="dk1"/>
              </a:solidFill>
              <a:effectLst/>
              <a:latin typeface="+mn-lt"/>
              <a:ea typeface="+mn-ea"/>
              <a:cs typeface="+mn-cs"/>
            </a:rPr>
            <a:t> out of all years with available data.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Another pattern that we can see when going from quarter to quarter is that the </a:t>
          </a:r>
          <a:r>
            <a:rPr lang="en-US" sz="1100" b="1">
              <a:solidFill>
                <a:schemeClr val="dk1"/>
              </a:solidFill>
              <a:effectLst/>
              <a:latin typeface="+mn-lt"/>
              <a:ea typeface="+mn-ea"/>
              <a:cs typeface="+mn-cs"/>
            </a:rPr>
            <a:t>median profit increases throughout the year</a:t>
          </a:r>
          <a:r>
            <a:rPr lang="en-US" sz="1100">
              <a:solidFill>
                <a:schemeClr val="dk1"/>
              </a:solidFill>
              <a:effectLst/>
              <a:latin typeface="+mn-lt"/>
              <a:ea typeface="+mn-ea"/>
              <a:cs typeface="+mn-cs"/>
            </a:rPr>
            <a:t>. We can see profits increasing from Q1-Q3, and we consistently see the profits hit a </a:t>
          </a:r>
          <a:r>
            <a:rPr lang="en-US" sz="1100" b="1">
              <a:solidFill>
                <a:schemeClr val="dk1"/>
              </a:solidFill>
              <a:effectLst/>
              <a:latin typeface="+mn-lt"/>
              <a:ea typeface="+mn-ea"/>
              <a:cs typeface="+mn-cs"/>
            </a:rPr>
            <a:t>low point in Q4</a:t>
          </a:r>
          <a:r>
            <a:rPr lang="en-US" sz="1100">
              <a:solidFill>
                <a:schemeClr val="dk1"/>
              </a:solidFill>
              <a:effectLst/>
              <a:latin typeface="+mn-lt"/>
              <a:ea typeface="+mn-ea"/>
              <a:cs typeface="+mn-cs"/>
            </a:rPr>
            <a:t>. The only year where this is not the case is in </a:t>
          </a:r>
          <a:r>
            <a:rPr lang="en-US" sz="1100" b="1">
              <a:solidFill>
                <a:schemeClr val="dk1"/>
              </a:solidFill>
              <a:effectLst/>
              <a:latin typeface="+mn-lt"/>
              <a:ea typeface="+mn-ea"/>
              <a:cs typeface="+mn-cs"/>
            </a:rPr>
            <a:t>2017</a:t>
          </a:r>
          <a:r>
            <a:rPr lang="en-US" sz="1100">
              <a:solidFill>
                <a:schemeClr val="dk1"/>
              </a:solidFill>
              <a:effectLst/>
              <a:latin typeface="+mn-lt"/>
              <a:ea typeface="+mn-ea"/>
              <a:cs typeface="+mn-cs"/>
            </a:rPr>
            <a:t>. Q4 is still the minimum of that year, but we can notably see that this is the </a:t>
          </a:r>
          <a:r>
            <a:rPr lang="en-US" sz="1100" b="1">
              <a:solidFill>
                <a:schemeClr val="dk1"/>
              </a:solidFill>
              <a:effectLst/>
              <a:latin typeface="+mn-lt"/>
              <a:ea typeface="+mn-ea"/>
              <a:cs typeface="+mn-cs"/>
            </a:rPr>
            <a:t>only year</a:t>
          </a:r>
          <a:r>
            <a:rPr lang="en-US" sz="1100">
              <a:solidFill>
                <a:schemeClr val="dk1"/>
              </a:solidFill>
              <a:effectLst/>
              <a:latin typeface="+mn-lt"/>
              <a:ea typeface="+mn-ea"/>
              <a:cs typeface="+mn-cs"/>
            </a:rPr>
            <a:t> that had </a:t>
          </a:r>
          <a:r>
            <a:rPr lang="en-US" sz="1100" b="1">
              <a:solidFill>
                <a:schemeClr val="dk1"/>
              </a:solidFill>
              <a:effectLst/>
              <a:latin typeface="+mn-lt"/>
              <a:ea typeface="+mn-ea"/>
              <a:cs typeface="+mn-cs"/>
            </a:rPr>
            <a:t>lower profits in Q3 compared to Q2</a:t>
          </a:r>
          <a:r>
            <a:rPr lang="en-US" sz="110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It is also worth noting that the maximum of 135.2 in Q3-2022 is the maximum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due to</a:t>
          </a:r>
          <a:r>
            <a:rPr lang="en-US" sz="1100" baseline="0">
              <a:solidFill>
                <a:schemeClr val="dk1"/>
              </a:solidFill>
              <a:effectLst/>
              <a:latin typeface="+mn-lt"/>
              <a:ea typeface="+mn-ea"/>
              <a:cs typeface="+mn-cs"/>
            </a:rPr>
            <a:t> it being</a:t>
          </a:r>
          <a:r>
            <a:rPr lang="en-US" sz="1100">
              <a:solidFill>
                <a:schemeClr val="dk1"/>
              </a:solidFill>
              <a:effectLst/>
              <a:latin typeface="+mn-lt"/>
              <a:ea typeface="+mn-ea"/>
              <a:cs typeface="+mn-cs"/>
            </a:rPr>
            <a:t> the </a:t>
          </a:r>
          <a:r>
            <a:rPr lang="en-US" sz="1100" b="1">
              <a:solidFill>
                <a:schemeClr val="dk1"/>
              </a:solidFill>
              <a:effectLst/>
              <a:latin typeface="+mn-lt"/>
              <a:ea typeface="+mn-ea"/>
              <a:cs typeface="+mn-cs"/>
            </a:rPr>
            <a:t>only entry of that quarter</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RSDC</a:t>
          </a:r>
          <a:r>
            <a:rPr lang="en-US" sz="1100">
              <a:solidFill>
                <a:schemeClr val="dk1"/>
              </a:solidFill>
              <a:effectLst/>
              <a:latin typeface="+mn-lt"/>
              <a:ea typeface="+mn-ea"/>
              <a:cs typeface="+mn-cs"/>
            </a:rPr>
            <a:t> is the only company that had registered their profits by the time this set of data was taken. It appears that 2022 was on track to be a very successful year, but we </a:t>
          </a:r>
          <a:r>
            <a:rPr lang="en-US" sz="1100" b="1">
              <a:solidFill>
                <a:schemeClr val="dk1"/>
              </a:solidFill>
              <a:effectLst/>
              <a:latin typeface="+mn-lt"/>
              <a:ea typeface="+mn-ea"/>
              <a:cs typeface="+mn-cs"/>
            </a:rPr>
            <a:t>cannot say for certain</a:t>
          </a:r>
          <a:r>
            <a:rPr lang="en-US" sz="1100">
              <a:solidFill>
                <a:schemeClr val="dk1"/>
              </a:solidFill>
              <a:effectLst/>
              <a:latin typeface="+mn-lt"/>
              <a:ea typeface="+mn-ea"/>
              <a:cs typeface="+mn-cs"/>
            </a:rPr>
            <a:t>.</a:t>
          </a:r>
        </a:p>
        <a:p>
          <a:endParaRPr lang="en-US"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14</xdr:row>
      <xdr:rowOff>173936</xdr:rowOff>
    </xdr:from>
    <xdr:to>
      <xdr:col>7</xdr:col>
      <xdr:colOff>0</xdr:colOff>
      <xdr:row>19</xdr:row>
      <xdr:rowOff>8283</xdr:rowOff>
    </xdr:to>
    <xdr:sp macro="" textlink="">
      <xdr:nvSpPr>
        <xdr:cNvPr id="2" name="TextBox 1">
          <a:extLst>
            <a:ext uri="{FF2B5EF4-FFF2-40B4-BE49-F238E27FC236}">
              <a16:creationId xmlns:a16="http://schemas.microsoft.com/office/drawing/2014/main" id="{59CF8F9F-C7F5-4A7E-1C06-5969AB6156B9}"/>
            </a:ext>
          </a:extLst>
        </xdr:cNvPr>
        <xdr:cNvSpPr txBox="1"/>
      </xdr:nvSpPr>
      <xdr:spPr>
        <a:xfrm>
          <a:off x="612913" y="2724979"/>
          <a:ext cx="3743739" cy="7454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The</a:t>
          </a:r>
          <a:r>
            <a:rPr lang="en-US" sz="1100" kern="1200" baseline="0"/>
            <a:t> company with the highest recorded profit is </a:t>
          </a:r>
          <a:r>
            <a:rPr lang="en-US" sz="1100" b="1" kern="1200" baseline="0"/>
            <a:t>CBBL</a:t>
          </a:r>
          <a:r>
            <a:rPr lang="en-US" sz="1100" kern="1200" baseline="0"/>
            <a:t>. This company makes the most appearances in the top 10 records with 5. Let's Take a Look at </a:t>
          </a:r>
          <a:r>
            <a:rPr lang="en-US" sz="1100" b="1" kern="1200" baseline="0"/>
            <a:t>CBBL</a:t>
          </a:r>
          <a:r>
            <a:rPr lang="en-US" sz="1100" b="0" kern="1200" baseline="0"/>
            <a:t> over the years.</a:t>
          </a:r>
          <a:endParaRPr lang="en-US" sz="1100" kern="1200" baseline="0"/>
        </a:p>
      </xdr:txBody>
    </xdr:sp>
    <xdr:clientData/>
  </xdr:twoCellAnchor>
  <xdr:twoCellAnchor>
    <xdr:from>
      <xdr:col>14</xdr:col>
      <xdr:colOff>255586</xdr:colOff>
      <xdr:row>1</xdr:row>
      <xdr:rowOff>179387</xdr:rowOff>
    </xdr:from>
    <xdr:to>
      <xdr:col>23</xdr:col>
      <xdr:colOff>603249</xdr:colOff>
      <xdr:row>17</xdr:row>
      <xdr:rowOff>26987</xdr:rowOff>
    </xdr:to>
    <xdr:graphicFrame macro="">
      <xdr:nvGraphicFramePr>
        <xdr:cNvPr id="4" name="Chart 3">
          <a:extLst>
            <a:ext uri="{FF2B5EF4-FFF2-40B4-BE49-F238E27FC236}">
              <a16:creationId xmlns:a16="http://schemas.microsoft.com/office/drawing/2014/main" id="{B4427894-194D-0ADF-918D-A4D2A56404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266700</xdr:colOff>
      <xdr:row>17</xdr:row>
      <xdr:rowOff>171450</xdr:rowOff>
    </xdr:from>
    <xdr:to>
      <xdr:col>24</xdr:col>
      <xdr:colOff>0</xdr:colOff>
      <xdr:row>23</xdr:row>
      <xdr:rowOff>171450</xdr:rowOff>
    </xdr:to>
    <xdr:sp macro="" textlink="">
      <xdr:nvSpPr>
        <xdr:cNvPr id="3" name="TextBox 2">
          <a:extLst>
            <a:ext uri="{FF2B5EF4-FFF2-40B4-BE49-F238E27FC236}">
              <a16:creationId xmlns:a16="http://schemas.microsoft.com/office/drawing/2014/main" id="{9E19B437-105A-AC85-F240-C9849227C3FE}"/>
            </a:ext>
          </a:extLst>
        </xdr:cNvPr>
        <xdr:cNvSpPr txBox="1"/>
      </xdr:nvSpPr>
      <xdr:spPr>
        <a:xfrm>
          <a:off x="8096250" y="3248025"/>
          <a:ext cx="582930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CBBL had it's 2 worst quarters in Q4 of 2017 with </a:t>
          </a:r>
          <a:r>
            <a:rPr lang="en-US" sz="1100" b="1">
              <a:solidFill>
                <a:schemeClr val="dk1"/>
              </a:solidFill>
              <a:effectLst/>
              <a:latin typeface="+mn-lt"/>
              <a:ea typeface="+mn-ea"/>
              <a:cs typeface="+mn-cs"/>
            </a:rPr>
            <a:t>80.67</a:t>
          </a:r>
          <a:r>
            <a:rPr lang="en-US" sz="1100">
              <a:solidFill>
                <a:schemeClr val="dk1"/>
              </a:solidFill>
              <a:effectLst/>
              <a:latin typeface="+mn-lt"/>
              <a:ea typeface="+mn-ea"/>
              <a:cs typeface="+mn-cs"/>
            </a:rPr>
            <a:t> and in Q4 of 2020 with </a:t>
          </a:r>
          <a:r>
            <a:rPr lang="en-US" sz="1100" b="1">
              <a:solidFill>
                <a:schemeClr val="dk1"/>
              </a:solidFill>
              <a:effectLst/>
              <a:latin typeface="+mn-lt"/>
              <a:ea typeface="+mn-ea"/>
              <a:cs typeface="+mn-cs"/>
            </a:rPr>
            <a:t>64.58</a:t>
          </a:r>
          <a:r>
            <a:rPr lang="en-US" sz="1100">
              <a:solidFill>
                <a:schemeClr val="dk1"/>
              </a:solidFill>
              <a:effectLst/>
              <a:latin typeface="+mn-lt"/>
              <a:ea typeface="+mn-ea"/>
              <a:cs typeface="+mn-cs"/>
            </a:rPr>
            <a:t>. CBBL had their greatest quarter in Q3-2021 with </a:t>
          </a:r>
          <a:r>
            <a:rPr lang="en-US" sz="1100" b="1">
              <a:solidFill>
                <a:schemeClr val="dk1"/>
              </a:solidFill>
              <a:effectLst/>
              <a:latin typeface="+mn-lt"/>
              <a:ea typeface="+mn-ea"/>
              <a:cs typeface="+mn-cs"/>
            </a:rPr>
            <a:t>1210</a:t>
          </a:r>
          <a:r>
            <a:rPr lang="en-US" sz="1100">
              <a:solidFill>
                <a:schemeClr val="dk1"/>
              </a:solidFill>
              <a:effectLst/>
              <a:latin typeface="+mn-lt"/>
              <a:ea typeface="+mn-ea"/>
              <a:cs typeface="+mn-cs"/>
            </a:rPr>
            <a:t>. After this, they had an </a:t>
          </a:r>
          <a:r>
            <a:rPr lang="en-US" sz="1100" b="1">
              <a:solidFill>
                <a:schemeClr val="dk1"/>
              </a:solidFill>
              <a:effectLst/>
              <a:latin typeface="+mn-lt"/>
              <a:ea typeface="+mn-ea"/>
              <a:cs typeface="+mn-cs"/>
            </a:rPr>
            <a:t>82% drop</a:t>
          </a:r>
          <a:r>
            <a:rPr lang="en-US" sz="1100">
              <a:solidFill>
                <a:schemeClr val="dk1"/>
              </a:solidFill>
              <a:effectLst/>
              <a:latin typeface="+mn-lt"/>
              <a:ea typeface="+mn-ea"/>
              <a:cs typeface="+mn-cs"/>
            </a:rPr>
            <a:t> to a </a:t>
          </a:r>
          <a:r>
            <a:rPr lang="en-US" sz="1100" b="1">
              <a:solidFill>
                <a:schemeClr val="dk1"/>
              </a:solidFill>
              <a:effectLst/>
              <a:latin typeface="+mn-lt"/>
              <a:ea typeface="+mn-ea"/>
              <a:cs typeface="+mn-cs"/>
            </a:rPr>
            <a:t>profit of 214.1</a:t>
          </a:r>
          <a:r>
            <a:rPr lang="en-US" sz="1100">
              <a:solidFill>
                <a:schemeClr val="dk1"/>
              </a:solidFill>
              <a:effectLst/>
              <a:latin typeface="+mn-lt"/>
              <a:ea typeface="+mn-ea"/>
              <a:cs typeface="+mn-cs"/>
            </a:rPr>
            <a:t> in Q4 of 2021. There are no records for Q3 of 2022 on file. As discussed earlier, there is only one company that had recorded profits in that quarter by the time the set of data was pulled.</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15</xdr:row>
      <xdr:rowOff>0</xdr:rowOff>
    </xdr:from>
    <xdr:to>
      <xdr:col>7</xdr:col>
      <xdr:colOff>9525</xdr:colOff>
      <xdr:row>23</xdr:row>
      <xdr:rowOff>177800</xdr:rowOff>
    </xdr:to>
    <xdr:sp macro="" textlink="">
      <xdr:nvSpPr>
        <xdr:cNvPr id="2" name="TextBox 1">
          <a:extLst>
            <a:ext uri="{FF2B5EF4-FFF2-40B4-BE49-F238E27FC236}">
              <a16:creationId xmlns:a16="http://schemas.microsoft.com/office/drawing/2014/main" id="{F8B7F38F-04FE-4F35-A337-F6818CEB95A7}"/>
            </a:ext>
          </a:extLst>
        </xdr:cNvPr>
        <xdr:cNvSpPr txBox="1"/>
      </xdr:nvSpPr>
      <xdr:spPr>
        <a:xfrm>
          <a:off x="609600" y="2762250"/>
          <a:ext cx="3762375"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baseline="0"/>
            <a:t>There are 4 entries on this list from </a:t>
          </a:r>
          <a:r>
            <a:rPr lang="en-US" sz="1100" b="1" kern="1200" baseline="0"/>
            <a:t>2017</a:t>
          </a:r>
          <a:r>
            <a:rPr lang="en-US" sz="1100" kern="1200" baseline="0"/>
            <a:t>. This does not come as a surprise since we know that 2017 was historically the second worst year in median profits, it had the worst quarter 4, and it is the only year where there was a decrease in profits from quarter 2 to quarter 3. Also notice that the only company to appear on this list more than once is </a:t>
          </a:r>
          <a:r>
            <a:rPr lang="en-US" sz="1100" b="1" kern="1200" baseline="0"/>
            <a:t>ALBSL</a:t>
          </a:r>
          <a:r>
            <a:rPr lang="en-US" sz="1100" kern="1200" baseline="0"/>
            <a:t>. How have they faired over the years? Let's also take a look into </a:t>
          </a:r>
          <a:r>
            <a:rPr lang="en-US" sz="1100" b="1" kern="1200" baseline="0"/>
            <a:t>NUBL</a:t>
          </a:r>
          <a:r>
            <a:rPr lang="en-US" sz="1100" b="0" kern="1200" baseline="0"/>
            <a:t> since this company has the absolute minimum profit out of any company.</a:t>
          </a:r>
          <a:endParaRPr lang="en-US" sz="1100" kern="1200" baseline="0"/>
        </a:p>
      </xdr:txBody>
    </xdr:sp>
    <xdr:clientData/>
  </xdr:twoCellAnchor>
  <xdr:twoCellAnchor>
    <xdr:from>
      <xdr:col>14</xdr:col>
      <xdr:colOff>288924</xdr:colOff>
      <xdr:row>2</xdr:row>
      <xdr:rowOff>6350</xdr:rowOff>
    </xdr:from>
    <xdr:to>
      <xdr:col>23</xdr:col>
      <xdr:colOff>12700</xdr:colOff>
      <xdr:row>16</xdr:row>
      <xdr:rowOff>171450</xdr:rowOff>
    </xdr:to>
    <xdr:graphicFrame macro="">
      <xdr:nvGraphicFramePr>
        <xdr:cNvPr id="3" name="Chart 2">
          <a:extLst>
            <a:ext uri="{FF2B5EF4-FFF2-40B4-BE49-F238E27FC236}">
              <a16:creationId xmlns:a16="http://schemas.microsoft.com/office/drawing/2014/main" id="{AE3BAF1C-9A3E-62FF-7B28-2146A33C0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285750</xdr:colOff>
      <xdr:row>17</xdr:row>
      <xdr:rowOff>161925</xdr:rowOff>
    </xdr:from>
    <xdr:to>
      <xdr:col>23</xdr:col>
      <xdr:colOff>9525</xdr:colOff>
      <xdr:row>26</xdr:row>
      <xdr:rowOff>161925</xdr:rowOff>
    </xdr:to>
    <xdr:sp macro="" textlink="">
      <xdr:nvSpPr>
        <xdr:cNvPr id="4" name="TextBox 3">
          <a:extLst>
            <a:ext uri="{FF2B5EF4-FFF2-40B4-BE49-F238E27FC236}">
              <a16:creationId xmlns:a16="http://schemas.microsoft.com/office/drawing/2014/main" id="{44131266-13EE-8BA2-CC37-C9BE453ECBF7}"/>
            </a:ext>
          </a:extLst>
        </xdr:cNvPr>
        <xdr:cNvSpPr txBox="1"/>
      </xdr:nvSpPr>
      <xdr:spPr>
        <a:xfrm>
          <a:off x="7981950" y="3238500"/>
          <a:ext cx="521017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Q2 of 2021 is missing, but it is</a:t>
          </a:r>
          <a:r>
            <a:rPr lang="en-US" sz="1100" kern="1200" baseline="0"/>
            <a:t> a safe assumption that Q2 was somewhere in the middle of Q1 and Q3 that year. We know the median of profits that year when looking at all companies increased from Q1 to Q2, as well as from Q2 to Q3. ALBSL started in 2017, which historically was a terrible year overall. This was the </a:t>
          </a:r>
          <a:r>
            <a:rPr lang="en-US" sz="1100" b="1" kern="1200" baseline="0"/>
            <a:t>only year</a:t>
          </a:r>
          <a:r>
            <a:rPr lang="en-US" sz="1100" kern="1200" baseline="0"/>
            <a:t> when looking at all companies, the </a:t>
          </a:r>
          <a:r>
            <a:rPr lang="en-US" sz="1100" b="1" kern="1200" baseline="0"/>
            <a:t>median profits decreased from Q2 to Q3</a:t>
          </a:r>
          <a:r>
            <a:rPr lang="en-US" sz="1100" kern="1200" baseline="0"/>
            <a:t>. ALBSL had a </a:t>
          </a:r>
          <a:r>
            <a:rPr lang="en-US" sz="1100" b="1" kern="1200" baseline="0"/>
            <a:t>minimum of -12.82 </a:t>
          </a:r>
          <a:r>
            <a:rPr lang="en-US" sz="1100" kern="1200" baseline="0"/>
            <a:t>in Q3 of 2017, and they remained in the negatives all of 2017. It was not until </a:t>
          </a:r>
          <a:r>
            <a:rPr lang="en-US" sz="1100" b="0" kern="1200" baseline="0"/>
            <a:t>Q2 of 2018 </a:t>
          </a:r>
          <a:r>
            <a:rPr lang="en-US" sz="1100" kern="1200" baseline="0"/>
            <a:t>where ALBSL got </a:t>
          </a:r>
          <a:r>
            <a:rPr lang="en-US" sz="1100" b="1" kern="1200" baseline="0"/>
            <a:t>out of the negatives with a profit of 0.00445</a:t>
          </a:r>
          <a:r>
            <a:rPr lang="en-US" sz="1100" kern="1200" baseline="0"/>
            <a:t>. After that, Q4 of 2020 was the only other quarter where this company was in the negatives, with a value of </a:t>
          </a:r>
          <a:r>
            <a:rPr lang="en-US" sz="1100" b="1" kern="1200" baseline="0"/>
            <a:t>-0.95</a:t>
          </a:r>
          <a:r>
            <a:rPr lang="en-US" sz="1100" kern="1200" baseline="0"/>
            <a:t>.</a:t>
          </a:r>
          <a:endParaRPr lang="en-US" sz="1100" kern="1200"/>
        </a:p>
      </xdr:txBody>
    </xdr:sp>
    <xdr:clientData/>
  </xdr:twoCellAnchor>
  <xdr:twoCellAnchor>
    <xdr:from>
      <xdr:col>14</xdr:col>
      <xdr:colOff>285749</xdr:colOff>
      <xdr:row>29</xdr:row>
      <xdr:rowOff>1587</xdr:rowOff>
    </xdr:from>
    <xdr:to>
      <xdr:col>23</xdr:col>
      <xdr:colOff>12699</xdr:colOff>
      <xdr:row>44</xdr:row>
      <xdr:rowOff>6350</xdr:rowOff>
    </xdr:to>
    <xdr:graphicFrame macro="">
      <xdr:nvGraphicFramePr>
        <xdr:cNvPr id="5" name="Chart 4">
          <a:extLst>
            <a:ext uri="{FF2B5EF4-FFF2-40B4-BE49-F238E27FC236}">
              <a16:creationId xmlns:a16="http://schemas.microsoft.com/office/drawing/2014/main" id="{6FAFE83C-4644-4C09-6AC6-49171E9D3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292100</xdr:colOff>
      <xdr:row>44</xdr:row>
      <xdr:rowOff>177800</xdr:rowOff>
    </xdr:from>
    <xdr:to>
      <xdr:col>23</xdr:col>
      <xdr:colOff>12700</xdr:colOff>
      <xdr:row>53</xdr:row>
      <xdr:rowOff>50800</xdr:rowOff>
    </xdr:to>
    <xdr:sp macro="" textlink="">
      <xdr:nvSpPr>
        <xdr:cNvPr id="6" name="TextBox 5">
          <a:extLst>
            <a:ext uri="{FF2B5EF4-FFF2-40B4-BE49-F238E27FC236}">
              <a16:creationId xmlns:a16="http://schemas.microsoft.com/office/drawing/2014/main" id="{34C14E95-090A-48DD-9802-B1C44D38D43E}"/>
            </a:ext>
          </a:extLst>
        </xdr:cNvPr>
        <xdr:cNvSpPr txBox="1"/>
      </xdr:nvSpPr>
      <xdr:spPr>
        <a:xfrm>
          <a:off x="7988300" y="8280400"/>
          <a:ext cx="5207000" cy="1530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Q4 of 2017 is missing from NUBL's profit reports. Q4-2017</a:t>
          </a:r>
          <a:r>
            <a:rPr lang="en-US" sz="1100" kern="1200" baseline="0"/>
            <a:t> was the quarter with the lowest median profits out of all quarters, so it is very likely that NUBL suffered a similar fate. In terms of what data we do have, we can see that </a:t>
          </a:r>
          <a:r>
            <a:rPr lang="en-US" sz="1100" b="1" kern="1200" baseline="0"/>
            <a:t>Q4 of 2020 </a:t>
          </a:r>
          <a:r>
            <a:rPr lang="en-US" sz="1100" kern="1200" baseline="0"/>
            <a:t>was the </a:t>
          </a:r>
          <a:r>
            <a:rPr lang="en-US" sz="1100" b="1" kern="1200" baseline="0"/>
            <a:t>absolute minimum </a:t>
          </a:r>
          <a:r>
            <a:rPr lang="en-US" sz="1100" kern="1200" baseline="0"/>
            <a:t>for this company with a value of </a:t>
          </a:r>
          <a:r>
            <a:rPr lang="en-US" sz="1100" b="1" kern="1200" baseline="0"/>
            <a:t>-279.89</a:t>
          </a:r>
          <a:r>
            <a:rPr lang="en-US" sz="1100" kern="1200" baseline="0"/>
            <a:t>. This is the </a:t>
          </a:r>
          <a:r>
            <a:rPr lang="en-US" sz="1100" b="1" kern="1200" baseline="0"/>
            <a:t>only measured quarter where NUBL was in the negatives for profits</a:t>
          </a:r>
          <a:r>
            <a:rPr lang="en-US" sz="1100" kern="1200" baseline="0"/>
            <a:t>, and this happens to be the minimum value out of the entire dataset as well. Going from Q3-2020 to Q4-2020 resulted in a </a:t>
          </a:r>
          <a:r>
            <a:rPr lang="en-US" sz="1100" b="1" kern="1200" baseline="0"/>
            <a:t>decrease of 198%</a:t>
          </a:r>
          <a:r>
            <a:rPr lang="en-US" sz="1100" b="0" kern="1200" baseline="0"/>
            <a:t>!</a:t>
          </a:r>
          <a:r>
            <a:rPr lang="en-US" sz="1100" b="1" kern="1200" baseline="0"/>
            <a:t> </a:t>
          </a:r>
          <a:r>
            <a:rPr lang="en-US" sz="1100" kern="1200" baseline="0"/>
            <a:t>It took NUBL another quarter to really get back to where it was on track to be. Q4-2020 and Q1-2021 are the 2 lowest values that are recorded for NUBL.</a:t>
          </a:r>
          <a:endParaRPr lang="en-US" sz="1100" kern="12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son, Maxwell /GA032" refreshedDate="45894.931404166666" createdVersion="8" refreshedVersion="8" minRefreshableVersion="3" recordCount="1067" xr:uid="{DF660257-FBDA-4574-871F-2A50A90D40D8}">
  <cacheSource type="worksheet">
    <worksheetSource name="Data"/>
  </cacheSource>
  <cacheFields count="6">
    <cacheField name="ID" numFmtId="0">
      <sharedItems containsSemiMixedTypes="0" containsString="0" containsNumber="1" containsInteger="1" minValue="0" maxValue="1066"/>
    </cacheField>
    <cacheField name="Date" numFmtId="14">
      <sharedItems containsSemiMixedTypes="0" containsNonDate="0" containsDate="1" containsString="0" minDate="2015-04-20T00:00:00" maxDate="2022-07-20T00:00:00"/>
    </cacheField>
    <cacheField name="Company" numFmtId="0">
      <sharedItems count="51">
        <s v="ACLBSL"/>
        <s v="AKBSL"/>
        <s v="AMFI"/>
        <s v="ALBSL"/>
        <s v="CBBL"/>
        <s v="CLBSL"/>
        <s v="DDBL"/>
        <s v="FMDBL"/>
        <s v="FOWAD"/>
        <s v="GMFBS"/>
        <s v="GGBSL"/>
        <s v="GILB"/>
        <s v="GBLBS"/>
        <s v="GLBSL"/>
        <s v="ILBS"/>
        <s v="JSLBB"/>
        <s v="KMCDB"/>
        <s v="KLBSL"/>
        <s v="LLBS"/>
        <s v="MLBSL"/>
        <s v="MSMBS"/>
        <s v="MSLB"/>
        <s v="MERO"/>
        <s v="MMFDB"/>
        <s v="MLBBL"/>
        <s v="NADEP"/>
        <s v="NMFBS"/>
        <s v="NAGRO"/>
        <s v="NSEWA"/>
        <s v="NLBBL"/>
        <s v="NICLBSL"/>
        <s v="NUBL"/>
        <s v="NMBMF"/>
        <s v="RMDC"/>
        <s v="RSDC"/>
        <s v="SABSL"/>
        <s v="SDLBSL"/>
        <s v="SMATA"/>
        <s v="SLBSL"/>
        <s v="SKBBL"/>
        <s v="SPARS"/>
        <s v="SMFDB"/>
        <s v="SMB"/>
        <s v="SLBS"/>
        <s v="SWBBL"/>
        <s v="SMFBS"/>
        <s v="SDESI"/>
        <s v="SLBBL"/>
        <s v="USLB"/>
        <s v="VLBS"/>
        <s v="WOMI"/>
      </sharedItems>
    </cacheField>
    <cacheField name="Profit" numFmtId="0">
      <sharedItems containsSemiMixedTypes="0" containsString="0" containsNumber="1" minValue="-279.89" maxValue="1210" count="1007">
        <n v="49.2"/>
        <n v="43.53"/>
        <n v="14.77"/>
        <n v="117.93"/>
        <n v="78.33"/>
        <n v="62.41"/>
        <n v="12.97"/>
        <n v="32.26"/>
        <n v="34.83"/>
        <n v="24.62"/>
        <n v="9.34"/>
        <n v="41.05"/>
        <n v="29.05"/>
        <n v="18.010000000000002"/>
        <n v="6.6"/>
        <n v="21.02"/>
        <n v="11.78"/>
        <n v="8.86"/>
        <n v="2.99"/>
        <n v="15.88"/>
        <n v="11.19"/>
        <n v="4.55"/>
        <n v="1.82"/>
        <n v="40"/>
        <n v="8.19"/>
        <n v="3.22"/>
        <n v="11.89"/>
        <n v="7.66"/>
        <n v="3.15"/>
        <n v="-0.92"/>
        <n v="2.0099999999999998"/>
        <n v="120.01"/>
        <n v="87.38"/>
        <n v="42.39"/>
        <n v="127.14"/>
        <n v="70.010000000000005"/>
        <n v="-0.95"/>
        <n v="38.1"/>
        <n v="29.02"/>
        <n v="27.07"/>
        <n v="9.81"/>
        <n v="39.17"/>
        <n v="14.55"/>
        <n v="8.16"/>
        <n v="2.67"/>
        <n v="11.03"/>
        <n v="4.45E-3"/>
        <n v="-2.67"/>
        <n v="-3.78"/>
        <n v="-12.82"/>
        <n v="-7.66"/>
        <n v="717.7"/>
        <n v="498.44"/>
        <n v="214.1"/>
        <n v="1210"/>
        <n v="955.96"/>
        <n v="615.49"/>
        <n v="64.58"/>
        <n v="649.24"/>
        <n v="597.89"/>
        <n v="481.63"/>
        <n v="222.61"/>
        <n v="920.71"/>
        <n v="643.02"/>
        <n v="392.35"/>
        <n v="156.16"/>
        <n v="663.89"/>
        <n v="358.19"/>
        <n v="215.94"/>
        <n v="80.67"/>
        <n v="576.41"/>
        <n v="443.74"/>
        <n v="295.69"/>
        <n v="126.65"/>
        <n v="472.68"/>
        <n v="330.25"/>
        <n v="206.25"/>
        <n v="105.4"/>
        <n v="52.81"/>
        <n v="37.53"/>
        <n v="15.57"/>
        <n v="65.47"/>
        <n v="48.18"/>
        <n v="27.42"/>
        <n v="4.0599999999999996"/>
        <n v="14.68"/>
        <n v="155.44"/>
        <n v="10.06"/>
        <n v="4.5599999999999996"/>
        <n v="16.38"/>
        <n v="11.63"/>
        <n v="7.42"/>
        <n v="2.4700000000000002"/>
        <n v="11.49"/>
        <n v="8.2899999999999991"/>
        <n v="4.5999999999999996"/>
        <n v="1.8"/>
        <n v="6.27"/>
        <n v="3.37"/>
        <n v="1.48"/>
        <n v="3.75"/>
        <n v="3.5"/>
        <n v="2.34"/>
        <n v="7.0000000000000007E-2"/>
        <n v="436.13"/>
        <n v="334.48"/>
        <n v="173.58"/>
        <n v="713.72"/>
        <n v="518.15"/>
        <n v="324"/>
        <n v="198.09"/>
        <n v="274.99"/>
        <n v="264.24"/>
        <n v="246.91"/>
        <n v="95.88"/>
        <n v="430.2"/>
        <n v="287.25"/>
        <n v="179.96"/>
        <n v="83.45"/>
        <n v="238.35"/>
        <n v="177.54"/>
        <n v="112.31"/>
        <n v="54.14"/>
        <n v="262.89999999999998"/>
        <n v="208.58"/>
        <n v="147.02000000000001"/>
        <n v="69.34"/>
        <n v="192.7"/>
        <n v="152.47"/>
        <n v="88.58"/>
        <n v="166.13"/>
        <n v="104.43"/>
        <n v="29.64"/>
        <n v="141.52000000000001"/>
        <n v="97.88"/>
        <n v="62.88"/>
        <n v="29.71"/>
        <n v="139.72"/>
        <n v="86.67"/>
        <n v="66.930000000000007"/>
        <n v="26.83"/>
        <n v="133.21"/>
        <n v="91.89"/>
        <n v="56.31"/>
        <n v="23.07"/>
        <n v="102.17"/>
        <n v="73.069999999999993"/>
        <n v="47.69"/>
        <n v="24.13"/>
        <n v="80.239999999999995"/>
        <n v="57.66"/>
        <n v="33.69"/>
        <n v="15.03"/>
        <n v="54.46"/>
        <n v="38.04"/>
        <n v="23.47"/>
        <n v="11.06"/>
        <n v="200.99"/>
        <n v="83.78"/>
        <n v="310.41000000000003"/>
        <n v="235.87"/>
        <n v="155.13"/>
        <n v="80.42"/>
        <n v="281.04000000000002"/>
        <n v="213.12"/>
        <n v="145.44"/>
        <n v="67.83"/>
        <n v="250.69"/>
        <n v="204.67"/>
        <n v="61.52"/>
        <n v="186.86"/>
        <n v="125.2"/>
        <n v="88.02"/>
        <n v="13.15"/>
        <n v="9.6300000000000008"/>
        <n v="3.46"/>
        <n v="42.13"/>
        <n v="25.46"/>
        <n v="29.56"/>
        <n v="1.1299999999999999"/>
        <n v="23.95"/>
        <n v="15.99"/>
        <n v="16.61"/>
        <n v="5.46"/>
        <n v="30.48"/>
        <n v="22.3"/>
        <n v="15.18"/>
        <n v="4.93"/>
        <n v="-6.43"/>
        <n v="-2.0299999999999998"/>
        <n v="-0.75"/>
        <n v="-1.84"/>
        <n v="-3.66"/>
        <n v="1.63"/>
        <n v="0.55000000000000004"/>
        <n v="2.15"/>
        <n v="0.44"/>
        <n v="-2.48"/>
        <n v="204.82"/>
        <n v="147.88999999999999"/>
        <n v="55.33"/>
        <n v="227.65"/>
        <n v="211.57"/>
        <n v="120.98"/>
        <n v="18.43"/>
        <n v="77.930000000000007"/>
        <n v="84.66"/>
        <n v="78.709999999999994"/>
        <n v="33.450000000000003"/>
        <n v="68.06"/>
        <n v="40.82"/>
        <n v="19.600000000000001"/>
        <n v="7.61"/>
        <n v="15.87"/>
        <n v="11.47"/>
        <n v="7.47"/>
        <n v="2.73"/>
        <n v="11.29"/>
        <n v="10.17"/>
        <n v="7.19"/>
        <n v="18.829999999999998"/>
        <n v="14.87"/>
        <n v="9.94"/>
        <n v="283.48"/>
        <n v="190.02"/>
        <n v="92.09"/>
        <n v="359.59"/>
        <n v="285.81"/>
        <n v="174.41"/>
        <n v="42.08"/>
        <n v="82.8"/>
        <n v="51.29"/>
        <n v="111.89"/>
        <n v="30.91"/>
        <n v="205.34"/>
        <n v="164.41"/>
        <n v="113.43"/>
        <n v="29.08"/>
        <n v="168.42"/>
        <n v="143.75"/>
        <n v="97.95"/>
        <n v="18.05"/>
        <n v="161.43"/>
        <n v="195.81"/>
        <n v="180.34"/>
        <n v="30.12"/>
        <n v="262.52"/>
        <n v="119.02"/>
        <n v="10.97"/>
        <n v="10.51"/>
        <n v="7.38"/>
        <n v="3.16"/>
        <n v="22.06"/>
        <n v="20.239999999999998"/>
        <n v="13.89"/>
        <n v="2.23"/>
        <n v="3.58"/>
        <n v="2.08"/>
        <n v="4.1500000000000004"/>
        <n v="0.39"/>
        <n v="14.65"/>
        <n v="6.9"/>
        <n v="4.09"/>
        <n v="-1.71"/>
        <n v="118.35"/>
        <n v="82.74"/>
        <n v="47.49"/>
        <n v="126.08"/>
        <n v="104.72"/>
        <n v="64.95"/>
        <n v="21.8"/>
        <n v="47.41"/>
        <n v="36.58"/>
        <n v="33.47"/>
        <n v="16.100000000000001"/>
        <n v="37.51"/>
        <n v="21.93"/>
        <n v="12.96"/>
        <n v="6.64"/>
        <n v="11.42"/>
        <n v="6.98"/>
        <n v="1.23"/>
        <n v="-1.0900000000000001"/>
        <n v="-5.62"/>
        <n v="-3.71"/>
        <n v="52.94"/>
        <n v="41.96"/>
        <n v="16.29"/>
        <n v="53.2"/>
        <n v="35.159999999999997"/>
        <n v="27.44"/>
        <n v="11.54"/>
        <n v="22.39"/>
        <n v="18.21"/>
        <n v="20.56"/>
        <n v="10.050000000000001"/>
        <n v="24.69"/>
        <n v="18.25"/>
        <n v="8.57"/>
        <n v="4.7300000000000004"/>
        <n v="7.22"/>
        <n v="3.7"/>
        <n v="16.04"/>
        <n v="12.23"/>
        <n v="8.94"/>
        <n v="2.44"/>
        <n v="12.31"/>
        <n v="111.86"/>
        <n v="84.09"/>
        <n v="48.01"/>
        <n v="55.21"/>
        <n v="60.09"/>
        <n v="27.55"/>
        <n v="-4.18"/>
        <n v="4.8600000000000003"/>
        <n v="4.0999999999999996"/>
        <n v="2.7"/>
        <n v="7.48"/>
        <n v="20.75"/>
        <n v="20.04"/>
        <n v="4.91"/>
        <n v="1.24"/>
        <n v="25.99"/>
        <n v="19.239999999999998"/>
        <n v="6.54"/>
        <n v="1.62"/>
        <n v="22.29"/>
        <n v="20.77"/>
        <n v="13.99"/>
        <n v="5.51"/>
        <n v="26.41"/>
        <n v="11.39"/>
        <n v="5.91"/>
        <n v="51.45"/>
        <n v="45.25"/>
        <n v="11.97"/>
        <n v="149.06"/>
        <n v="86.64"/>
        <n v="37.21"/>
        <n v="18.53"/>
        <n v="130.41"/>
        <n v="92.44"/>
        <n v="46.68"/>
        <n v="193.19"/>
        <n v="157.68"/>
        <n v="90.4"/>
        <n v="27.7"/>
        <n v="71.58"/>
        <n v="98.91"/>
        <n v="70.89"/>
        <n v="31.76"/>
        <n v="110.93"/>
        <n v="79.150000000000006"/>
        <n v="48.51"/>
        <n v="23.12"/>
        <n v="88.37"/>
        <n v="66.599999999999994"/>
        <n v="44.56"/>
        <n v="22.51"/>
        <n v="107.11"/>
        <n v="78.319999999999993"/>
        <n v="51.88"/>
        <n v="24.87"/>
        <n v="62.44"/>
        <n v="41.16"/>
        <n v="24.48"/>
        <n v="10.33"/>
        <n v="16.43"/>
        <n v="12.88"/>
        <n v="100.02"/>
        <n v="81.84"/>
        <n v="28.67"/>
        <n v="92.98"/>
        <n v="64.239999999999995"/>
        <n v="54.37"/>
        <n v="19.88"/>
        <n v="30.22"/>
        <n v="20.95"/>
        <n v="30.81"/>
        <n v="0.12"/>
        <n v="43.94"/>
        <n v="22.89"/>
        <n v="1.66"/>
        <n v="-11.49"/>
        <n v="10.210000000000001"/>
        <n v="4.66"/>
        <n v="18.940000000000001"/>
        <n v="12.54"/>
        <n v="5.1100000000000003"/>
        <n v="11.38"/>
        <n v="5.81"/>
        <n v="3.69"/>
        <n v="2.5499999999999998"/>
        <n v="9.1"/>
        <n v="5.72"/>
        <n v="4.57"/>
        <n v="1.75"/>
        <n v="8.91"/>
        <n v="5.69"/>
        <n v="1.65"/>
        <n v="76.34"/>
        <n v="55.63"/>
        <n v="23.25"/>
        <n v="98.04"/>
        <n v="66.84"/>
        <n v="37.28"/>
        <n v="10.54"/>
        <n v="20.079999999999998"/>
        <n v="18.2"/>
        <n v="20.3"/>
        <n v="8.31"/>
        <n v="42.94"/>
        <n v="28.71"/>
        <n v="20.28"/>
        <n v="8.5500000000000007"/>
        <n v="24.18"/>
        <n v="17.690000000000001"/>
        <n v="7.76"/>
        <n v="43.66"/>
        <n v="341.57"/>
        <n v="266.56"/>
        <n v="128.54"/>
        <n v="447.23"/>
        <n v="296.5"/>
        <n v="140.72999999999999"/>
        <n v="32.31"/>
        <n v="162.26"/>
        <n v="95.82"/>
        <n v="81.99"/>
        <n v="42.72"/>
        <n v="167.62"/>
        <n v="111.82"/>
        <n v="61.85"/>
        <n v="27.4"/>
        <n v="94.73"/>
        <n v="59.93"/>
        <n v="34.54"/>
        <n v="19.010000000000002"/>
        <n v="92.82"/>
        <n v="69.3"/>
        <n v="46.4"/>
        <n v="21.42"/>
        <n v="55.32"/>
        <n v="29.72"/>
        <n v="15.81"/>
        <n v="174.99"/>
        <n v="121.63"/>
        <n v="63.76"/>
        <n v="200.13"/>
        <n v="147.5"/>
        <n v="75.14"/>
        <n v="21.73"/>
        <n v="45.12"/>
        <n v="29.93"/>
        <n v="39.799999999999997"/>
        <n v="21.36"/>
        <n v="61.48"/>
        <n v="35.950000000000003"/>
        <n v="17.75"/>
        <n v="30.42"/>
        <n v="21.21"/>
        <n v="14.76"/>
        <n v="5.22"/>
        <n v="15.47"/>
        <n v="12.19"/>
        <n v="8.4"/>
        <n v="3.13"/>
        <n v="8.09"/>
        <n v="5.59"/>
        <n v="2.76"/>
        <n v="50.28"/>
        <n v="34.65"/>
        <n v="19.91"/>
        <n v="56.15"/>
        <n v="51.18"/>
        <n v="29.67"/>
        <n v="15.76"/>
        <n v="23.53"/>
        <n v="15.33"/>
        <n v="16.47"/>
        <n v="19.18"/>
        <n v="14"/>
        <n v="7.13"/>
        <n v="3.55"/>
        <n v="9.58"/>
        <n v="7.84"/>
        <n v="1.47"/>
        <n v="8.5"/>
        <n v="6.78"/>
        <n v="0.98"/>
        <n v="9.01"/>
        <n v="7.46"/>
        <n v="4.5"/>
        <n v="0.96"/>
        <n v="56.9"/>
        <n v="20.190000000000001"/>
        <n v="9.41"/>
        <n v="156.84"/>
        <n v="113.76"/>
        <n v="100"/>
        <n v="45.63"/>
        <n v="0.73"/>
        <n v="26.94"/>
        <n v="16.86"/>
        <n v="14.27"/>
        <n v="13.9"/>
        <n v="47.28"/>
        <n v="44.61"/>
        <n v="30.64"/>
        <n v="35.58"/>
        <n v="34.840000000000003"/>
        <n v="336.8"/>
        <n v="246.1"/>
        <n v="114.59"/>
        <n v="325.74"/>
        <n v="249.16"/>
        <n v="134.16"/>
        <n v="40.86"/>
        <n v="79.91"/>
        <n v="113.82"/>
        <n v="92.54"/>
        <n v="42"/>
        <n v="131.44999999999999"/>
        <n v="92.72"/>
        <n v="57.24"/>
        <n v="26.47"/>
        <n v="85.76"/>
        <n v="39.19"/>
        <n v="19.72"/>
        <n v="72.11"/>
        <n v="55.89"/>
        <n v="37.79"/>
        <n v="18.39"/>
        <n v="40.85"/>
        <n v="27.28"/>
        <n v="13.83"/>
        <n v="29.98"/>
        <n v="14.33"/>
        <n v="6.15"/>
        <n v="6.81"/>
        <n v="6.41"/>
        <n v="1.54"/>
        <n v="15.78"/>
        <n v="-4.5"/>
        <n v="6.89"/>
        <n v="8.59"/>
        <n v="1.67"/>
        <n v="1.92"/>
        <n v="0.16"/>
        <n v="1.83"/>
        <n v="0.68"/>
        <n v="2.6"/>
        <n v="1.3"/>
        <n v="-3.79"/>
        <n v="-1.66"/>
        <n v="0.52"/>
        <n v="0.13"/>
        <n v="0.19"/>
        <n v="4.6399999999999997"/>
        <n v="184.81"/>
        <n v="131.61000000000001"/>
        <n v="47.56"/>
        <n v="182.34"/>
        <n v="153.33000000000001"/>
        <n v="74.22"/>
        <n v="70.86"/>
        <n v="49.65"/>
        <n v="60.5"/>
        <n v="26.96"/>
        <n v="126.85"/>
        <n v="79.739999999999995"/>
        <n v="38.18"/>
        <n v="9.92"/>
        <n v="56.41"/>
        <n v="37.29"/>
        <n v="22.7"/>
        <n v="4.12"/>
        <n v="94.67"/>
        <n v="78.569999999999993"/>
        <n v="46.56"/>
        <n v="14.19"/>
        <n v="79.540000000000006"/>
        <n v="34.19"/>
        <n v="8.1300000000000008"/>
        <n v="478.4"/>
        <n v="354.86"/>
        <n v="162.66999999999999"/>
        <n v="564.70000000000005"/>
        <n v="427.2"/>
        <n v="159.69999999999999"/>
        <n v="64.930000000000007"/>
        <n v="196.96"/>
        <n v="122.78"/>
        <n v="111.21"/>
        <n v="19.7"/>
        <n v="108.82"/>
        <n v="78.45"/>
        <n v="57.7"/>
        <n v="19.79"/>
        <n v="-4.95"/>
        <n v="802.69"/>
        <n v="493.99"/>
        <n v="201.93"/>
        <n v="919.17"/>
        <n v="714.86"/>
        <n v="57.19"/>
        <n v="-279.89"/>
        <n v="284.33999999999997"/>
        <n v="473.27"/>
        <n v="404.17"/>
        <n v="216.35"/>
        <n v="739.5"/>
        <n v="527.58000000000004"/>
        <n v="333.22"/>
        <n v="150.78"/>
        <n v="559.23"/>
        <n v="399.15"/>
        <n v="269.43"/>
        <n v="583.41"/>
        <n v="447.2"/>
        <n v="301.33"/>
        <n v="157.08000000000001"/>
        <n v="404.67"/>
        <n v="251.17"/>
        <n v="141.30000000000001"/>
        <n v="79.959999999999994"/>
        <n v="105.39"/>
        <n v="72.569999999999993"/>
        <n v="32.46"/>
        <n v="198.79"/>
        <n v="126.59"/>
        <n v="77.08"/>
        <n v="31.24"/>
        <n v="75.59"/>
        <n v="45.97"/>
        <n v="49.06"/>
        <n v="15.28"/>
        <n v="60.98"/>
        <n v="33.28"/>
        <n v="10.32"/>
        <n v="1.01"/>
        <n v="34.119999999999997"/>
        <n v="21.08"/>
        <n v="18.16"/>
        <n v="8.85"/>
        <n v="35.26"/>
        <n v="20.71"/>
        <n v="9.48"/>
        <n v="20.47"/>
        <n v="265.95999999999998"/>
        <n v="168.5"/>
        <n v="262.42"/>
        <n v="232.56"/>
        <n v="205.33"/>
        <n v="114.74"/>
        <n v="60.58"/>
        <n v="285.14"/>
        <n v="146.16"/>
        <n v="73.5"/>
        <n v="332.48"/>
        <n v="244.44"/>
        <n v="146.82"/>
        <n v="70.97"/>
        <n v="257.31"/>
        <n v="180.67"/>
        <n v="112.18"/>
        <n v="57.76"/>
        <n v="211.38"/>
        <n v="143.22999999999999"/>
        <n v="39.869999999999997"/>
        <n v="170.13"/>
        <n v="123.71"/>
        <n v="81.400000000000006"/>
        <n v="37.619999999999997"/>
        <n v="135.19999999999999"/>
        <n v="94.33"/>
        <n v="48.91"/>
        <n v="14.59"/>
        <n v="91.08"/>
        <n v="76.31"/>
        <n v="52.29"/>
        <n v="28.12"/>
        <n v="78.88"/>
        <n v="54.38"/>
        <n v="46.08"/>
        <n v="22.81"/>
        <n v="64.61"/>
        <n v="42.82"/>
        <n v="28.47"/>
        <n v="13.02"/>
        <n v="37.72"/>
        <n v="23.06"/>
        <n v="12.83"/>
        <n v="19.68"/>
        <n v="15.65"/>
        <n v="10.98"/>
        <n v="4.3899999999999997"/>
        <n v="15.02"/>
        <n v="10.57"/>
        <n v="6.62"/>
        <n v="3.28"/>
        <n v="71.53"/>
        <n v="57.18"/>
        <n v="21.45"/>
        <n v="114.31"/>
        <n v="79.27"/>
        <n v="30.43"/>
        <n v="6.37"/>
        <n v="34.46"/>
        <n v="24.6"/>
        <n v="24.47"/>
        <n v="9.76"/>
        <n v="31.21"/>
        <n v="21.95"/>
        <n v="12.05"/>
        <n v="4.16"/>
        <n v="1.1399999999999999"/>
        <n v="-3.22"/>
        <n v="-5.25"/>
        <n v="-2.59"/>
        <n v="92.2"/>
        <n v="75.77"/>
        <n v="32.9"/>
        <n v="117.09"/>
        <n v="75.81"/>
        <n v="35.090000000000003"/>
        <n v="17.46"/>
        <n v="40.28"/>
        <n v="19.09"/>
        <n v="18.98"/>
        <n v="16.13"/>
        <n v="11.41"/>
        <n v="5.68"/>
        <n v="53.63"/>
        <n v="35.520000000000003"/>
        <n v="108.36"/>
        <n v="66"/>
        <n v="36.409999999999997"/>
        <n v="51.32"/>
        <n v="33.840000000000003"/>
        <n v="25.82"/>
        <n v="2.83"/>
        <n v="25.79"/>
        <n v="14.84"/>
        <n v="7.21"/>
        <n v="5.67"/>
        <n v="4.04"/>
        <n v="2.2599999999999998"/>
        <n v="14.05"/>
        <n v="16.52"/>
        <n v="28.17"/>
        <n v="25.8"/>
        <n v="17.329999999999998"/>
        <n v="17.11"/>
        <n v="1.1200000000000001"/>
        <n v="20.65"/>
        <n v="13.6"/>
        <n v="24.44"/>
        <n v="17.95"/>
        <n v="10.029999999999999"/>
        <n v="16.02"/>
        <n v="13.74"/>
        <n v="5.37"/>
        <n v="4.51"/>
        <n v="502.51"/>
        <n v="323.8"/>
        <n v="165.4"/>
        <n v="614.99"/>
        <n v="465.33"/>
        <n v="317.39"/>
        <n v="140.03"/>
        <n v="548.22"/>
        <n v="435.09"/>
        <n v="301.7"/>
        <n v="137.78"/>
        <n v="491.02"/>
        <n v="345.99"/>
        <n v="239.11"/>
        <n v="122.45"/>
        <n v="400.85"/>
        <n v="278.44"/>
        <n v="171.55"/>
        <n v="82.02"/>
        <n v="330.66"/>
        <n v="240.34"/>
        <n v="158.11000000000001"/>
        <n v="79.13"/>
        <n v="223.49"/>
        <n v="161.06"/>
        <n v="103.93"/>
        <n v="48.86"/>
        <n v="35.15"/>
        <n v="13.24"/>
        <n v="2.25"/>
        <n v="28.81"/>
        <n v="17.96"/>
        <n v="13.7"/>
        <n v="5.5"/>
        <n v="15.61"/>
        <n v="6.03"/>
        <n v="0.62"/>
        <n v="117.41"/>
        <n v="85.08"/>
        <n v="39.29"/>
        <n v="119.8"/>
        <n v="100.18"/>
        <n v="42.48"/>
        <n v="0.27"/>
        <n v="39.71"/>
        <n v="35.909999999999997"/>
        <n v="33.369999999999997"/>
        <n v="13.56"/>
        <n v="59.7"/>
        <n v="42.83"/>
        <n v="26.07"/>
        <n v="10.78"/>
        <n v="40.020000000000003"/>
        <n v="28.54"/>
        <n v="17.22"/>
        <n v="8.1999999999999993"/>
        <n v="50.09"/>
        <n v="25.26"/>
        <n v="37.229999999999997"/>
        <n v="26.44"/>
        <n v="16.78"/>
        <n v="8.41"/>
        <n v="11.08"/>
        <n v="9.9"/>
        <n v="1.37"/>
        <n v="33.19"/>
        <n v="21.27"/>
        <n v="15.8"/>
        <n v="4.58"/>
        <n v="13.81"/>
        <n v="1.36"/>
        <n v="5.44"/>
        <n v="2.0699999999999998"/>
        <n v="0.71"/>
        <n v="0.67"/>
        <n v="-1.99"/>
        <n v="-2.13"/>
        <n v="4.8"/>
        <n v="1.46"/>
        <n v="0.42"/>
        <n v="-2.74"/>
        <n v="-1.7"/>
        <n v="64.45"/>
        <n v="105.6"/>
        <n v="62.87"/>
        <n v="46.07"/>
        <n v="11.82"/>
        <n v="42.45"/>
        <n v="32.92"/>
        <n v="27.93"/>
        <n v="14.18"/>
        <n v="36.159999999999997"/>
        <n v="26.51"/>
        <n v="16.37"/>
        <n v="5.54"/>
        <n v="19.329999999999998"/>
        <n v="14.47"/>
        <n v="10.16"/>
        <n v="4.7699999999999996"/>
        <n v="23.71"/>
        <n v="20.52"/>
        <n v="14.98"/>
        <n v="6.68"/>
        <n v="14.96"/>
        <n v="7.03"/>
        <n v="284.23"/>
        <n v="235.11"/>
        <n v="105.67"/>
        <n v="619.48"/>
        <n v="142.91999999999999"/>
        <n v="184.52"/>
        <n v="127.7"/>
        <n v="356.18"/>
        <n v="302.77"/>
        <n v="264.48"/>
        <n v="122.04"/>
        <n v="422.54"/>
        <n v="285.51"/>
        <n v="171.94"/>
        <n v="85.65"/>
        <n v="346.42"/>
        <n v="235.95"/>
        <n v="163.08000000000001"/>
        <n v="77.3"/>
        <n v="250.37"/>
        <n v="205.08"/>
        <n v="141.77000000000001"/>
        <n v="70.33"/>
        <n v="306.62"/>
        <n v="199.49"/>
        <n v="125.62"/>
        <n v="33.18"/>
        <n v="21.92"/>
        <n v="55.9"/>
        <n v="39.57"/>
        <n v="28.05"/>
        <n v="22.12"/>
        <n v="12.69"/>
        <n v="11.26"/>
        <n v="3.63"/>
        <n v="25.81"/>
        <n v="8.2799999999999994"/>
        <n v="0.25"/>
        <n v="120.23"/>
        <n v="33.39"/>
        <n v="25.2"/>
        <n v="53.96"/>
        <n v="48.26"/>
        <n v="74.37"/>
        <n v="48.17"/>
        <n v="26.45"/>
        <n v="8.34"/>
        <n v="37.71"/>
        <n v="25.04"/>
        <n v="13.68"/>
        <n v="2.62"/>
        <n v="23.96"/>
        <n v="13.58"/>
        <n v="5.36"/>
        <n v="12.24"/>
        <n v="5.82"/>
        <n v="-0.04"/>
        <n v="131.77000000000001"/>
        <n v="90.17"/>
        <n v="48.07"/>
        <n v="154.32"/>
        <n v="112.65"/>
        <n v="66.180000000000007"/>
        <n v="34.549999999999997"/>
        <n v="77.680000000000007"/>
        <n v="58.76"/>
        <n v="55.75"/>
        <n v="28.08"/>
        <n v="80.739999999999995"/>
        <n v="42.33"/>
        <n v="23.69"/>
        <n v="10.02"/>
        <n v="26.68"/>
        <n v="16.97"/>
        <n v="7.53"/>
        <n v="28.64"/>
        <n v="20.39"/>
        <n v="14.24"/>
        <n v="60.12"/>
        <n v="24.74"/>
        <n v="19.489999999999998"/>
        <n v="6.09"/>
        <n v="37.93"/>
        <n v="27.43"/>
        <n v="7.14"/>
        <n v="94.99"/>
        <n v="69.900000000000006"/>
        <n v="47.24"/>
        <n v="6.46"/>
        <n v="32.43"/>
        <n v="95.13"/>
        <n v="68.45"/>
        <n v="25.29"/>
        <n v="118.45"/>
        <n v="106.84"/>
        <n v="72.91"/>
        <n v="17.64"/>
        <n v="58.14"/>
        <n v="58.42"/>
        <n v="56.63"/>
        <n v="22.5"/>
        <n v="62.31"/>
        <n v="37.03"/>
        <n v="24.23"/>
        <n v="7.71"/>
        <n v="26.18"/>
        <n v="15.44"/>
        <n v="12.39"/>
        <n v="7.52"/>
        <n v="31.79"/>
        <n v="21.56"/>
        <n v="15.39"/>
        <n v="24"/>
        <n v="8.3699999999999992"/>
        <n v="4.18"/>
        <n v="41.07"/>
        <n v="87.7"/>
        <n v="49.17"/>
        <n v="160.53"/>
        <n v="108.48"/>
        <n v="53.13"/>
        <n v="16.649999999999999"/>
        <n v="26.89"/>
        <n v="47.71"/>
        <n v="41.61"/>
        <n v="62.75"/>
        <n v="44.84"/>
        <n v="26.25"/>
        <n v="10.87"/>
        <n v="39.5"/>
        <n v="29.51"/>
        <n v="18.489999999999998"/>
        <n v="7.31"/>
        <n v="21"/>
        <n v="15.63"/>
        <n v="5.26"/>
        <n v="14.69"/>
        <n v="9.6"/>
      </sharedItems>
    </cacheField>
    <cacheField name="Quarter" numFmtId="0">
      <sharedItems containsSemiMixedTypes="0" containsString="0" containsNumber="1" containsInteger="1" minValue="1" maxValue="4" count="4">
        <n v="2"/>
        <n v="1"/>
        <n v="4"/>
        <n v="3"/>
      </sharedItems>
    </cacheField>
    <cacheField name="Year" numFmtId="0">
      <sharedItems containsSemiMixedTypes="0" containsString="0" containsNumber="1" containsInteger="1" minValue="2015" maxValue="2022" count="8">
        <n v="2022"/>
        <n v="2021"/>
        <n v="2020"/>
        <n v="2019"/>
        <n v="2018"/>
        <n v="2017"/>
        <n v="2016"/>
        <n v="201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son, Maxwell /GA032" refreshedDate="45894.93140439815" createdVersion="8" refreshedVersion="8" minRefreshableVersion="3" recordCount="1067" xr:uid="{8E404FFC-01DD-4697-8FA2-A30F58862591}">
  <cacheSource type="worksheet">
    <worksheetSource name="Data_fixed"/>
  </cacheSource>
  <cacheFields count="5">
    <cacheField name="ID" numFmtId="0">
      <sharedItems containsSemiMixedTypes="0" containsString="0" containsNumber="1" containsInteger="1" minValue="0" maxValue="1066"/>
    </cacheField>
    <cacheField name="Date" numFmtId="14">
      <sharedItems containsSemiMixedTypes="0" containsNonDate="0" containsDate="1" containsString="0" minDate="2015-04-20T00:00:00" maxDate="2022-07-20T00:00:00"/>
    </cacheField>
    <cacheField name="Company" numFmtId="0">
      <sharedItems/>
    </cacheField>
    <cacheField name="Profit" numFmtId="0">
      <sharedItems containsSemiMixedTypes="0" containsString="0" containsNumber="1" minValue="-279.89" maxValue="1210"/>
    </cacheField>
    <cacheField name="Quarter" numFmtId="0">
      <sharedItems containsSemiMixedTypes="0" containsString="0" containsNumber="1" containsInteger="1" minValue="1" maxValue="4" count="4">
        <n v="2"/>
        <n v="1"/>
        <n v="4"/>
        <n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7">
  <r>
    <n v="0"/>
    <d v="2022-04-25T00:00:00"/>
    <x v="0"/>
    <x v="0"/>
    <x v="0"/>
    <x v="0"/>
  </r>
  <r>
    <n v="1"/>
    <d v="2022-01-25T00:00:00"/>
    <x v="0"/>
    <x v="1"/>
    <x v="1"/>
    <x v="0"/>
  </r>
  <r>
    <n v="2"/>
    <d v="2021-11-15T00:00:00"/>
    <x v="0"/>
    <x v="2"/>
    <x v="2"/>
    <x v="1"/>
  </r>
  <r>
    <n v="3"/>
    <d v="2021-08-04T00:00:00"/>
    <x v="0"/>
    <x v="3"/>
    <x v="3"/>
    <x v="1"/>
  </r>
  <r>
    <n v="4"/>
    <d v="2021-04-25T00:00:00"/>
    <x v="0"/>
    <x v="4"/>
    <x v="0"/>
    <x v="1"/>
  </r>
  <r>
    <n v="5"/>
    <d v="2021-01-27T00:00:00"/>
    <x v="0"/>
    <x v="5"/>
    <x v="1"/>
    <x v="1"/>
  </r>
  <r>
    <n v="6"/>
    <d v="2020-11-05T00:00:00"/>
    <x v="0"/>
    <x v="6"/>
    <x v="2"/>
    <x v="2"/>
  </r>
  <r>
    <n v="7"/>
    <d v="2020-08-10T00:00:00"/>
    <x v="0"/>
    <x v="7"/>
    <x v="3"/>
    <x v="2"/>
  </r>
  <r>
    <n v="8"/>
    <d v="2022-05-03T00:00:00"/>
    <x v="1"/>
    <x v="8"/>
    <x v="0"/>
    <x v="0"/>
  </r>
  <r>
    <n v="9"/>
    <d v="2022-01-31T00:00:00"/>
    <x v="1"/>
    <x v="9"/>
    <x v="1"/>
    <x v="0"/>
  </r>
  <r>
    <n v="10"/>
    <d v="2021-11-10T00:00:00"/>
    <x v="1"/>
    <x v="10"/>
    <x v="2"/>
    <x v="1"/>
  </r>
  <r>
    <n v="11"/>
    <d v="2021-08-09T00:00:00"/>
    <x v="1"/>
    <x v="11"/>
    <x v="3"/>
    <x v="1"/>
  </r>
  <r>
    <n v="12"/>
    <d v="2021-04-29T00:00:00"/>
    <x v="1"/>
    <x v="12"/>
    <x v="0"/>
    <x v="1"/>
  </r>
  <r>
    <n v="13"/>
    <d v="2021-02-05T00:00:00"/>
    <x v="1"/>
    <x v="13"/>
    <x v="1"/>
    <x v="1"/>
  </r>
  <r>
    <n v="14"/>
    <d v="2020-11-13T00:00:00"/>
    <x v="1"/>
    <x v="14"/>
    <x v="2"/>
    <x v="2"/>
  </r>
  <r>
    <n v="15"/>
    <d v="2020-08-18T00:00:00"/>
    <x v="1"/>
    <x v="15"/>
    <x v="3"/>
    <x v="2"/>
  </r>
  <r>
    <n v="16"/>
    <d v="2020-05-16T00:00:00"/>
    <x v="1"/>
    <x v="16"/>
    <x v="0"/>
    <x v="2"/>
  </r>
  <r>
    <n v="17"/>
    <d v="2020-02-05T00:00:00"/>
    <x v="1"/>
    <x v="17"/>
    <x v="1"/>
    <x v="2"/>
  </r>
  <r>
    <n v="18"/>
    <d v="2019-11-18T00:00:00"/>
    <x v="1"/>
    <x v="18"/>
    <x v="2"/>
    <x v="3"/>
  </r>
  <r>
    <n v="19"/>
    <d v="2019-09-09T00:00:00"/>
    <x v="1"/>
    <x v="19"/>
    <x v="3"/>
    <x v="3"/>
  </r>
  <r>
    <n v="20"/>
    <d v="2019-07-01T00:00:00"/>
    <x v="1"/>
    <x v="20"/>
    <x v="3"/>
    <x v="3"/>
  </r>
  <r>
    <n v="21"/>
    <d v="2019-01-02T00:00:00"/>
    <x v="1"/>
    <x v="21"/>
    <x v="1"/>
    <x v="3"/>
  </r>
  <r>
    <n v="22"/>
    <d v="2019-01-01T00:00:00"/>
    <x v="1"/>
    <x v="22"/>
    <x v="1"/>
    <x v="3"/>
  </r>
  <r>
    <n v="23"/>
    <d v="2020-05-04T00:00:00"/>
    <x v="2"/>
    <x v="23"/>
    <x v="0"/>
    <x v="2"/>
  </r>
  <r>
    <n v="24"/>
    <d v="2020-01-27T00:00:00"/>
    <x v="2"/>
    <x v="24"/>
    <x v="1"/>
    <x v="2"/>
  </r>
  <r>
    <n v="25"/>
    <d v="2019-11-07T00:00:00"/>
    <x v="2"/>
    <x v="25"/>
    <x v="2"/>
    <x v="3"/>
  </r>
  <r>
    <n v="26"/>
    <d v="2019-08-05T00:00:00"/>
    <x v="2"/>
    <x v="26"/>
    <x v="3"/>
    <x v="3"/>
  </r>
  <r>
    <n v="27"/>
    <d v="2019-05-08T00:00:00"/>
    <x v="2"/>
    <x v="27"/>
    <x v="0"/>
    <x v="3"/>
  </r>
  <r>
    <n v="28"/>
    <d v="2019-02-06T00:00:00"/>
    <x v="2"/>
    <x v="28"/>
    <x v="1"/>
    <x v="3"/>
  </r>
  <r>
    <n v="29"/>
    <d v="2018-11-11T00:00:00"/>
    <x v="2"/>
    <x v="29"/>
    <x v="2"/>
    <x v="4"/>
  </r>
  <r>
    <n v="30"/>
    <d v="2018-08-09T00:00:00"/>
    <x v="2"/>
    <x v="30"/>
    <x v="3"/>
    <x v="4"/>
  </r>
  <r>
    <n v="31"/>
    <d v="2022-04-21T00:00:00"/>
    <x v="3"/>
    <x v="31"/>
    <x v="0"/>
    <x v="0"/>
  </r>
  <r>
    <n v="32"/>
    <d v="2022-01-25T00:00:00"/>
    <x v="3"/>
    <x v="32"/>
    <x v="1"/>
    <x v="0"/>
  </r>
  <r>
    <n v="33"/>
    <d v="2021-11-01T00:00:00"/>
    <x v="3"/>
    <x v="33"/>
    <x v="2"/>
    <x v="1"/>
  </r>
  <r>
    <n v="34"/>
    <d v="2021-08-01T00:00:00"/>
    <x v="3"/>
    <x v="34"/>
    <x v="3"/>
    <x v="1"/>
  </r>
  <r>
    <n v="35"/>
    <d v="2021-01-31T00:00:00"/>
    <x v="3"/>
    <x v="35"/>
    <x v="1"/>
    <x v="1"/>
  </r>
  <r>
    <n v="36"/>
    <d v="2020-11-13T00:00:00"/>
    <x v="3"/>
    <x v="36"/>
    <x v="2"/>
    <x v="2"/>
  </r>
  <r>
    <n v="37"/>
    <d v="2020-08-09T00:00:00"/>
    <x v="3"/>
    <x v="37"/>
    <x v="3"/>
    <x v="2"/>
  </r>
  <r>
    <n v="38"/>
    <d v="2020-05-04T00:00:00"/>
    <x v="3"/>
    <x v="38"/>
    <x v="0"/>
    <x v="2"/>
  </r>
  <r>
    <n v="39"/>
    <d v="2020-01-30T00:00:00"/>
    <x v="3"/>
    <x v="39"/>
    <x v="1"/>
    <x v="2"/>
  </r>
  <r>
    <n v="40"/>
    <d v="2019-11-01T00:00:00"/>
    <x v="3"/>
    <x v="40"/>
    <x v="2"/>
    <x v="3"/>
  </r>
  <r>
    <n v="41"/>
    <d v="2019-07-26T00:00:00"/>
    <x v="3"/>
    <x v="41"/>
    <x v="3"/>
    <x v="3"/>
  </r>
  <r>
    <n v="42"/>
    <d v="2019-04-28T00:00:00"/>
    <x v="3"/>
    <x v="42"/>
    <x v="0"/>
    <x v="3"/>
  </r>
  <r>
    <n v="43"/>
    <d v="2019-02-06T00:00:00"/>
    <x v="3"/>
    <x v="43"/>
    <x v="1"/>
    <x v="3"/>
  </r>
  <r>
    <n v="44"/>
    <d v="2018-11-02T00:00:00"/>
    <x v="3"/>
    <x v="44"/>
    <x v="2"/>
    <x v="4"/>
  </r>
  <r>
    <n v="45"/>
    <d v="2018-08-05T00:00:00"/>
    <x v="3"/>
    <x v="45"/>
    <x v="3"/>
    <x v="4"/>
  </r>
  <r>
    <n v="46"/>
    <d v="2018-04-24T00:00:00"/>
    <x v="3"/>
    <x v="46"/>
    <x v="0"/>
    <x v="4"/>
  </r>
  <r>
    <n v="47"/>
    <d v="2018-02-13T00:00:00"/>
    <x v="3"/>
    <x v="47"/>
    <x v="1"/>
    <x v="4"/>
  </r>
  <r>
    <n v="48"/>
    <d v="2017-11-16T00:00:00"/>
    <x v="3"/>
    <x v="48"/>
    <x v="2"/>
    <x v="5"/>
  </r>
  <r>
    <n v="49"/>
    <d v="2017-08-18T00:00:00"/>
    <x v="3"/>
    <x v="49"/>
    <x v="3"/>
    <x v="5"/>
  </r>
  <r>
    <n v="50"/>
    <d v="2017-05-06T00:00:00"/>
    <x v="3"/>
    <x v="50"/>
    <x v="0"/>
    <x v="5"/>
  </r>
  <r>
    <n v="51"/>
    <d v="2022-05-09T00:00:00"/>
    <x v="4"/>
    <x v="51"/>
    <x v="0"/>
    <x v="0"/>
  </r>
  <r>
    <n v="52"/>
    <d v="2022-02-04T00:00:00"/>
    <x v="4"/>
    <x v="52"/>
    <x v="1"/>
    <x v="0"/>
  </r>
  <r>
    <n v="53"/>
    <d v="2021-11-15T00:00:00"/>
    <x v="4"/>
    <x v="53"/>
    <x v="2"/>
    <x v="1"/>
  </r>
  <r>
    <n v="54"/>
    <d v="2021-08-04T00:00:00"/>
    <x v="4"/>
    <x v="54"/>
    <x v="3"/>
    <x v="1"/>
  </r>
  <r>
    <n v="55"/>
    <d v="2021-04-27T00:00:00"/>
    <x v="4"/>
    <x v="55"/>
    <x v="0"/>
    <x v="1"/>
  </r>
  <r>
    <n v="56"/>
    <d v="2021-02-02T00:00:00"/>
    <x v="4"/>
    <x v="56"/>
    <x v="1"/>
    <x v="1"/>
  </r>
  <r>
    <n v="57"/>
    <d v="2020-11-13T00:00:00"/>
    <x v="4"/>
    <x v="57"/>
    <x v="2"/>
    <x v="2"/>
  </r>
  <r>
    <n v="58"/>
    <d v="2020-08-16T00:00:00"/>
    <x v="4"/>
    <x v="58"/>
    <x v="3"/>
    <x v="2"/>
  </r>
  <r>
    <n v="59"/>
    <d v="2020-05-12T00:00:00"/>
    <x v="4"/>
    <x v="59"/>
    <x v="0"/>
    <x v="2"/>
  </r>
  <r>
    <n v="60"/>
    <d v="2020-02-03T00:00:00"/>
    <x v="4"/>
    <x v="60"/>
    <x v="1"/>
    <x v="2"/>
  </r>
  <r>
    <n v="61"/>
    <d v="2019-11-10T00:00:00"/>
    <x v="4"/>
    <x v="61"/>
    <x v="2"/>
    <x v="3"/>
  </r>
  <r>
    <n v="62"/>
    <d v="2019-08-15T00:00:00"/>
    <x v="4"/>
    <x v="62"/>
    <x v="3"/>
    <x v="3"/>
  </r>
  <r>
    <n v="63"/>
    <d v="2019-04-30T00:00:00"/>
    <x v="4"/>
    <x v="63"/>
    <x v="0"/>
    <x v="3"/>
  </r>
  <r>
    <n v="64"/>
    <d v="2019-02-03T00:00:00"/>
    <x v="4"/>
    <x v="64"/>
    <x v="1"/>
    <x v="3"/>
  </r>
  <r>
    <n v="65"/>
    <d v="2018-11-14T00:00:00"/>
    <x v="4"/>
    <x v="65"/>
    <x v="2"/>
    <x v="4"/>
  </r>
  <r>
    <n v="66"/>
    <d v="2018-08-06T00:00:00"/>
    <x v="4"/>
    <x v="66"/>
    <x v="3"/>
    <x v="4"/>
  </r>
  <r>
    <n v="67"/>
    <d v="2018-05-07T00:00:00"/>
    <x v="4"/>
    <x v="67"/>
    <x v="0"/>
    <x v="4"/>
  </r>
  <r>
    <n v="68"/>
    <d v="2018-02-10T00:00:00"/>
    <x v="4"/>
    <x v="68"/>
    <x v="1"/>
    <x v="4"/>
  </r>
  <r>
    <n v="69"/>
    <d v="2017-11-15T00:00:00"/>
    <x v="4"/>
    <x v="69"/>
    <x v="2"/>
    <x v="5"/>
  </r>
  <r>
    <n v="70"/>
    <d v="2017-08-09T00:00:00"/>
    <x v="4"/>
    <x v="70"/>
    <x v="3"/>
    <x v="5"/>
  </r>
  <r>
    <n v="71"/>
    <d v="2017-05-06T00:00:00"/>
    <x v="4"/>
    <x v="71"/>
    <x v="0"/>
    <x v="5"/>
  </r>
  <r>
    <n v="72"/>
    <d v="2017-02-08T00:00:00"/>
    <x v="4"/>
    <x v="72"/>
    <x v="1"/>
    <x v="5"/>
  </r>
  <r>
    <n v="73"/>
    <d v="2016-11-13T00:00:00"/>
    <x v="4"/>
    <x v="73"/>
    <x v="2"/>
    <x v="6"/>
  </r>
  <r>
    <n v="74"/>
    <d v="2016-08-13T00:00:00"/>
    <x v="4"/>
    <x v="74"/>
    <x v="3"/>
    <x v="6"/>
  </r>
  <r>
    <n v="75"/>
    <d v="2016-05-02T00:00:00"/>
    <x v="4"/>
    <x v="75"/>
    <x v="0"/>
    <x v="6"/>
  </r>
  <r>
    <n v="76"/>
    <d v="2016-02-02T00:00:00"/>
    <x v="4"/>
    <x v="76"/>
    <x v="1"/>
    <x v="6"/>
  </r>
  <r>
    <n v="77"/>
    <d v="2015-11-07T00:00:00"/>
    <x v="4"/>
    <x v="77"/>
    <x v="2"/>
    <x v="7"/>
  </r>
  <r>
    <n v="78"/>
    <d v="2022-04-21T00:00:00"/>
    <x v="5"/>
    <x v="78"/>
    <x v="0"/>
    <x v="0"/>
  </r>
  <r>
    <n v="79"/>
    <d v="2022-01-31T00:00:00"/>
    <x v="5"/>
    <x v="79"/>
    <x v="1"/>
    <x v="0"/>
  </r>
  <r>
    <n v="80"/>
    <d v="2021-11-03T00:00:00"/>
    <x v="5"/>
    <x v="80"/>
    <x v="2"/>
    <x v="1"/>
  </r>
  <r>
    <n v="81"/>
    <d v="2021-08-02T00:00:00"/>
    <x v="5"/>
    <x v="81"/>
    <x v="3"/>
    <x v="1"/>
  </r>
  <r>
    <n v="82"/>
    <d v="2021-04-29T00:00:00"/>
    <x v="5"/>
    <x v="82"/>
    <x v="0"/>
    <x v="1"/>
  </r>
  <r>
    <n v="83"/>
    <d v="2021-01-31T00:00:00"/>
    <x v="5"/>
    <x v="83"/>
    <x v="1"/>
    <x v="1"/>
  </r>
  <r>
    <n v="84"/>
    <d v="2020-11-12T00:00:00"/>
    <x v="5"/>
    <x v="84"/>
    <x v="2"/>
    <x v="2"/>
  </r>
  <r>
    <n v="85"/>
    <d v="2020-08-13T00:00:00"/>
    <x v="5"/>
    <x v="85"/>
    <x v="3"/>
    <x v="2"/>
  </r>
  <r>
    <n v="86"/>
    <d v="2020-05-05T00:00:00"/>
    <x v="5"/>
    <x v="86"/>
    <x v="0"/>
    <x v="2"/>
  </r>
  <r>
    <n v="87"/>
    <d v="2020-01-31T00:00:00"/>
    <x v="5"/>
    <x v="87"/>
    <x v="1"/>
    <x v="2"/>
  </r>
  <r>
    <n v="88"/>
    <d v="2019-10-25T00:00:00"/>
    <x v="5"/>
    <x v="88"/>
    <x v="2"/>
    <x v="3"/>
  </r>
  <r>
    <n v="89"/>
    <d v="2019-08-09T00:00:00"/>
    <x v="5"/>
    <x v="89"/>
    <x v="3"/>
    <x v="3"/>
  </r>
  <r>
    <n v="90"/>
    <d v="2019-04-28T00:00:00"/>
    <x v="5"/>
    <x v="90"/>
    <x v="0"/>
    <x v="3"/>
  </r>
  <r>
    <n v="91"/>
    <d v="2019-01-28T00:00:00"/>
    <x v="5"/>
    <x v="91"/>
    <x v="1"/>
    <x v="3"/>
  </r>
  <r>
    <n v="92"/>
    <d v="2018-11-01T00:00:00"/>
    <x v="5"/>
    <x v="92"/>
    <x v="2"/>
    <x v="4"/>
  </r>
  <r>
    <n v="93"/>
    <d v="2018-07-31T00:00:00"/>
    <x v="5"/>
    <x v="93"/>
    <x v="3"/>
    <x v="4"/>
  </r>
  <r>
    <n v="94"/>
    <d v="2018-04-26T00:00:00"/>
    <x v="5"/>
    <x v="94"/>
    <x v="0"/>
    <x v="4"/>
  </r>
  <r>
    <n v="95"/>
    <d v="2018-01-28T00:00:00"/>
    <x v="5"/>
    <x v="95"/>
    <x v="1"/>
    <x v="4"/>
  </r>
  <r>
    <n v="96"/>
    <d v="2017-11-08T00:00:00"/>
    <x v="5"/>
    <x v="96"/>
    <x v="2"/>
    <x v="5"/>
  </r>
  <r>
    <n v="97"/>
    <d v="2017-08-13T00:00:00"/>
    <x v="5"/>
    <x v="97"/>
    <x v="3"/>
    <x v="5"/>
  </r>
  <r>
    <n v="98"/>
    <d v="2017-02-07T00:00:00"/>
    <x v="5"/>
    <x v="98"/>
    <x v="1"/>
    <x v="5"/>
  </r>
  <r>
    <n v="99"/>
    <d v="2016-11-14T00:00:00"/>
    <x v="5"/>
    <x v="99"/>
    <x v="2"/>
    <x v="6"/>
  </r>
  <r>
    <n v="100"/>
    <d v="2016-08-10T00:00:00"/>
    <x v="5"/>
    <x v="100"/>
    <x v="3"/>
    <x v="6"/>
  </r>
  <r>
    <n v="101"/>
    <d v="2016-05-02T00:00:00"/>
    <x v="5"/>
    <x v="101"/>
    <x v="0"/>
    <x v="6"/>
  </r>
  <r>
    <n v="102"/>
    <d v="2016-02-03T00:00:00"/>
    <x v="5"/>
    <x v="102"/>
    <x v="1"/>
    <x v="6"/>
  </r>
  <r>
    <n v="103"/>
    <d v="2015-11-21T00:00:00"/>
    <x v="5"/>
    <x v="103"/>
    <x v="2"/>
    <x v="7"/>
  </r>
  <r>
    <n v="104"/>
    <d v="2022-05-09T00:00:00"/>
    <x v="6"/>
    <x v="104"/>
    <x v="0"/>
    <x v="0"/>
  </r>
  <r>
    <n v="105"/>
    <d v="2022-01-27T00:00:00"/>
    <x v="6"/>
    <x v="105"/>
    <x v="1"/>
    <x v="0"/>
  </r>
  <r>
    <n v="106"/>
    <d v="2021-10-29T00:00:00"/>
    <x v="6"/>
    <x v="106"/>
    <x v="2"/>
    <x v="1"/>
  </r>
  <r>
    <n v="107"/>
    <d v="2021-07-30T00:00:00"/>
    <x v="6"/>
    <x v="107"/>
    <x v="3"/>
    <x v="1"/>
  </r>
  <r>
    <n v="108"/>
    <d v="2021-05-10T00:00:00"/>
    <x v="6"/>
    <x v="108"/>
    <x v="0"/>
    <x v="1"/>
  </r>
  <r>
    <n v="109"/>
    <d v="2021-02-10T00:00:00"/>
    <x v="6"/>
    <x v="109"/>
    <x v="1"/>
    <x v="1"/>
  </r>
  <r>
    <n v="110"/>
    <d v="2020-11-11T00:00:00"/>
    <x v="6"/>
    <x v="110"/>
    <x v="2"/>
    <x v="2"/>
  </r>
  <r>
    <n v="111"/>
    <d v="2020-08-13T00:00:00"/>
    <x v="6"/>
    <x v="111"/>
    <x v="3"/>
    <x v="2"/>
  </r>
  <r>
    <n v="112"/>
    <d v="2020-05-11T00:00:00"/>
    <x v="6"/>
    <x v="112"/>
    <x v="0"/>
    <x v="2"/>
  </r>
  <r>
    <n v="113"/>
    <d v="2020-02-10T00:00:00"/>
    <x v="6"/>
    <x v="113"/>
    <x v="1"/>
    <x v="2"/>
  </r>
  <r>
    <n v="114"/>
    <d v="2019-11-13T00:00:00"/>
    <x v="6"/>
    <x v="114"/>
    <x v="2"/>
    <x v="3"/>
  </r>
  <r>
    <n v="115"/>
    <d v="2019-08-14T00:00:00"/>
    <x v="6"/>
    <x v="115"/>
    <x v="3"/>
    <x v="3"/>
  </r>
  <r>
    <n v="116"/>
    <d v="2019-05-06T00:00:00"/>
    <x v="6"/>
    <x v="116"/>
    <x v="0"/>
    <x v="3"/>
  </r>
  <r>
    <n v="117"/>
    <d v="2019-02-04T00:00:00"/>
    <x v="6"/>
    <x v="117"/>
    <x v="1"/>
    <x v="3"/>
  </r>
  <r>
    <n v="118"/>
    <d v="2018-11-15T00:00:00"/>
    <x v="6"/>
    <x v="118"/>
    <x v="2"/>
    <x v="4"/>
  </r>
  <r>
    <n v="119"/>
    <d v="2018-08-09T00:00:00"/>
    <x v="6"/>
    <x v="119"/>
    <x v="3"/>
    <x v="4"/>
  </r>
  <r>
    <n v="120"/>
    <d v="2018-05-11T00:00:00"/>
    <x v="6"/>
    <x v="120"/>
    <x v="0"/>
    <x v="4"/>
  </r>
  <r>
    <n v="121"/>
    <d v="2018-02-06T00:00:00"/>
    <x v="6"/>
    <x v="121"/>
    <x v="1"/>
    <x v="4"/>
  </r>
  <r>
    <n v="122"/>
    <d v="2017-11-12T00:00:00"/>
    <x v="6"/>
    <x v="122"/>
    <x v="2"/>
    <x v="5"/>
  </r>
  <r>
    <n v="123"/>
    <d v="2017-08-12T00:00:00"/>
    <x v="6"/>
    <x v="123"/>
    <x v="3"/>
    <x v="5"/>
  </r>
  <r>
    <n v="124"/>
    <d v="2017-05-10T00:00:00"/>
    <x v="6"/>
    <x v="124"/>
    <x v="0"/>
    <x v="5"/>
  </r>
  <r>
    <n v="125"/>
    <d v="2017-02-06T00:00:00"/>
    <x v="6"/>
    <x v="125"/>
    <x v="1"/>
    <x v="5"/>
  </r>
  <r>
    <n v="126"/>
    <d v="2016-11-13T00:00:00"/>
    <x v="6"/>
    <x v="126"/>
    <x v="2"/>
    <x v="6"/>
  </r>
  <r>
    <n v="127"/>
    <d v="2016-08-13T00:00:00"/>
    <x v="6"/>
    <x v="127"/>
    <x v="3"/>
    <x v="6"/>
  </r>
  <r>
    <n v="128"/>
    <d v="2016-05-08T00:00:00"/>
    <x v="6"/>
    <x v="128"/>
    <x v="0"/>
    <x v="6"/>
  </r>
  <r>
    <n v="129"/>
    <d v="2016-02-10T00:00:00"/>
    <x v="6"/>
    <x v="129"/>
    <x v="1"/>
    <x v="6"/>
  </r>
  <r>
    <n v="130"/>
    <d v="2022-04-18T00:00:00"/>
    <x v="7"/>
    <x v="130"/>
    <x v="0"/>
    <x v="0"/>
  </r>
  <r>
    <n v="131"/>
    <d v="2022-01-19T00:00:00"/>
    <x v="7"/>
    <x v="131"/>
    <x v="1"/>
    <x v="0"/>
  </r>
  <r>
    <n v="132"/>
    <d v="2021-10-21T00:00:00"/>
    <x v="7"/>
    <x v="132"/>
    <x v="2"/>
    <x v="1"/>
  </r>
  <r>
    <n v="133"/>
    <d v="2021-07-19T00:00:00"/>
    <x v="7"/>
    <x v="133"/>
    <x v="3"/>
    <x v="1"/>
  </r>
  <r>
    <n v="134"/>
    <d v="2021-04-16T00:00:00"/>
    <x v="7"/>
    <x v="134"/>
    <x v="0"/>
    <x v="1"/>
  </r>
  <r>
    <n v="135"/>
    <d v="2021-01-18T00:00:00"/>
    <x v="7"/>
    <x v="135"/>
    <x v="1"/>
    <x v="1"/>
  </r>
  <r>
    <n v="136"/>
    <d v="2020-10-19T00:00:00"/>
    <x v="7"/>
    <x v="136"/>
    <x v="2"/>
    <x v="2"/>
  </r>
  <r>
    <n v="137"/>
    <d v="2020-07-19T00:00:00"/>
    <x v="7"/>
    <x v="137"/>
    <x v="3"/>
    <x v="2"/>
  </r>
  <r>
    <n v="138"/>
    <d v="2020-05-01T00:00:00"/>
    <x v="7"/>
    <x v="138"/>
    <x v="0"/>
    <x v="2"/>
  </r>
  <r>
    <n v="139"/>
    <d v="2020-01-16T00:00:00"/>
    <x v="7"/>
    <x v="139"/>
    <x v="1"/>
    <x v="2"/>
  </r>
  <r>
    <n v="140"/>
    <d v="2019-10-20T00:00:00"/>
    <x v="7"/>
    <x v="140"/>
    <x v="2"/>
    <x v="3"/>
  </r>
  <r>
    <n v="141"/>
    <d v="2019-07-18T00:00:00"/>
    <x v="7"/>
    <x v="141"/>
    <x v="3"/>
    <x v="3"/>
  </r>
  <r>
    <n v="142"/>
    <d v="2019-04-16T00:00:00"/>
    <x v="7"/>
    <x v="142"/>
    <x v="0"/>
    <x v="3"/>
  </r>
  <r>
    <n v="143"/>
    <d v="2019-01-15T00:00:00"/>
    <x v="7"/>
    <x v="143"/>
    <x v="1"/>
    <x v="3"/>
  </r>
  <r>
    <n v="144"/>
    <d v="2018-10-23T00:00:00"/>
    <x v="7"/>
    <x v="144"/>
    <x v="2"/>
    <x v="4"/>
  </r>
  <r>
    <n v="145"/>
    <d v="2018-07-18T00:00:00"/>
    <x v="7"/>
    <x v="145"/>
    <x v="3"/>
    <x v="4"/>
  </r>
  <r>
    <n v="146"/>
    <d v="2018-04-15T00:00:00"/>
    <x v="7"/>
    <x v="146"/>
    <x v="0"/>
    <x v="4"/>
  </r>
  <r>
    <n v="147"/>
    <d v="2018-01-15T00:00:00"/>
    <x v="7"/>
    <x v="147"/>
    <x v="1"/>
    <x v="4"/>
  </r>
  <r>
    <n v="148"/>
    <d v="2017-10-18T00:00:00"/>
    <x v="7"/>
    <x v="148"/>
    <x v="2"/>
    <x v="5"/>
  </r>
  <r>
    <n v="149"/>
    <d v="2017-07-16T00:00:00"/>
    <x v="7"/>
    <x v="149"/>
    <x v="3"/>
    <x v="5"/>
  </r>
  <r>
    <n v="150"/>
    <d v="2017-04-15T00:00:00"/>
    <x v="7"/>
    <x v="150"/>
    <x v="0"/>
    <x v="5"/>
  </r>
  <r>
    <n v="151"/>
    <d v="2017-01-14T00:00:00"/>
    <x v="7"/>
    <x v="151"/>
    <x v="1"/>
    <x v="5"/>
  </r>
  <r>
    <n v="152"/>
    <d v="2016-10-18T00:00:00"/>
    <x v="7"/>
    <x v="152"/>
    <x v="2"/>
    <x v="6"/>
  </r>
  <r>
    <n v="153"/>
    <d v="2016-07-18T00:00:00"/>
    <x v="7"/>
    <x v="153"/>
    <x v="3"/>
    <x v="6"/>
  </r>
  <r>
    <n v="154"/>
    <d v="2016-04-13T00:00:00"/>
    <x v="7"/>
    <x v="154"/>
    <x v="0"/>
    <x v="6"/>
  </r>
  <r>
    <n v="155"/>
    <d v="2016-01-17T00:00:00"/>
    <x v="7"/>
    <x v="155"/>
    <x v="1"/>
    <x v="6"/>
  </r>
  <r>
    <n v="156"/>
    <d v="2015-10-26T00:00:00"/>
    <x v="7"/>
    <x v="156"/>
    <x v="2"/>
    <x v="7"/>
  </r>
  <r>
    <n v="157"/>
    <d v="2020-02-05T00:00:00"/>
    <x v="8"/>
    <x v="157"/>
    <x v="1"/>
    <x v="2"/>
  </r>
  <r>
    <n v="158"/>
    <d v="2019-11-05T00:00:00"/>
    <x v="8"/>
    <x v="158"/>
    <x v="2"/>
    <x v="3"/>
  </r>
  <r>
    <n v="159"/>
    <d v="2019-08-02T00:00:00"/>
    <x v="8"/>
    <x v="159"/>
    <x v="3"/>
    <x v="3"/>
  </r>
  <r>
    <n v="160"/>
    <d v="2019-05-12T00:00:00"/>
    <x v="8"/>
    <x v="160"/>
    <x v="0"/>
    <x v="3"/>
  </r>
  <r>
    <n v="161"/>
    <d v="2019-02-05T00:00:00"/>
    <x v="8"/>
    <x v="161"/>
    <x v="1"/>
    <x v="3"/>
  </r>
  <r>
    <n v="162"/>
    <d v="2018-11-12T00:00:00"/>
    <x v="8"/>
    <x v="162"/>
    <x v="2"/>
    <x v="4"/>
  </r>
  <r>
    <n v="163"/>
    <d v="2018-08-16T00:00:00"/>
    <x v="8"/>
    <x v="163"/>
    <x v="3"/>
    <x v="4"/>
  </r>
  <r>
    <n v="164"/>
    <d v="2018-05-09T00:00:00"/>
    <x v="8"/>
    <x v="164"/>
    <x v="0"/>
    <x v="4"/>
  </r>
  <r>
    <n v="165"/>
    <d v="2018-02-11T00:00:00"/>
    <x v="8"/>
    <x v="165"/>
    <x v="1"/>
    <x v="4"/>
  </r>
  <r>
    <n v="166"/>
    <d v="2017-11-07T00:00:00"/>
    <x v="8"/>
    <x v="166"/>
    <x v="2"/>
    <x v="5"/>
  </r>
  <r>
    <n v="167"/>
    <d v="2017-08-16T00:00:00"/>
    <x v="8"/>
    <x v="167"/>
    <x v="3"/>
    <x v="5"/>
  </r>
  <r>
    <n v="168"/>
    <d v="2017-05-14T00:00:00"/>
    <x v="8"/>
    <x v="168"/>
    <x v="0"/>
    <x v="5"/>
  </r>
  <r>
    <n v="169"/>
    <d v="2016-11-16T00:00:00"/>
    <x v="8"/>
    <x v="169"/>
    <x v="2"/>
    <x v="6"/>
  </r>
  <r>
    <n v="170"/>
    <d v="2016-08-20T00:00:00"/>
    <x v="8"/>
    <x v="170"/>
    <x v="3"/>
    <x v="6"/>
  </r>
  <r>
    <n v="171"/>
    <d v="2016-05-11T00:00:00"/>
    <x v="8"/>
    <x v="171"/>
    <x v="0"/>
    <x v="6"/>
  </r>
  <r>
    <n v="172"/>
    <d v="2016-02-16T00:00:00"/>
    <x v="8"/>
    <x v="172"/>
    <x v="1"/>
    <x v="6"/>
  </r>
  <r>
    <n v="173"/>
    <d v="2022-05-05T00:00:00"/>
    <x v="9"/>
    <x v="173"/>
    <x v="0"/>
    <x v="0"/>
  </r>
  <r>
    <n v="174"/>
    <d v="2022-01-26T00:00:00"/>
    <x v="9"/>
    <x v="174"/>
    <x v="1"/>
    <x v="0"/>
  </r>
  <r>
    <n v="175"/>
    <d v="2021-11-01T00:00:00"/>
    <x v="9"/>
    <x v="175"/>
    <x v="2"/>
    <x v="1"/>
  </r>
  <r>
    <n v="176"/>
    <d v="2021-08-03T00:00:00"/>
    <x v="9"/>
    <x v="176"/>
    <x v="3"/>
    <x v="1"/>
  </r>
  <r>
    <n v="177"/>
    <d v="2021-04-28T00:00:00"/>
    <x v="9"/>
    <x v="177"/>
    <x v="0"/>
    <x v="1"/>
  </r>
  <r>
    <n v="178"/>
    <d v="2021-02-03T00:00:00"/>
    <x v="9"/>
    <x v="178"/>
    <x v="1"/>
    <x v="1"/>
  </r>
  <r>
    <n v="179"/>
    <d v="2020-11-12T00:00:00"/>
    <x v="9"/>
    <x v="179"/>
    <x v="2"/>
    <x v="2"/>
  </r>
  <r>
    <n v="180"/>
    <d v="2020-08-12T00:00:00"/>
    <x v="9"/>
    <x v="180"/>
    <x v="3"/>
    <x v="2"/>
  </r>
  <r>
    <n v="181"/>
    <d v="2020-05-19T00:00:00"/>
    <x v="9"/>
    <x v="181"/>
    <x v="0"/>
    <x v="2"/>
  </r>
  <r>
    <n v="182"/>
    <d v="2020-01-21T00:00:00"/>
    <x v="9"/>
    <x v="182"/>
    <x v="1"/>
    <x v="2"/>
  </r>
  <r>
    <n v="183"/>
    <d v="2019-11-03T00:00:00"/>
    <x v="9"/>
    <x v="183"/>
    <x v="2"/>
    <x v="3"/>
  </r>
  <r>
    <n v="184"/>
    <d v="2019-07-29T00:00:00"/>
    <x v="9"/>
    <x v="184"/>
    <x v="3"/>
    <x v="3"/>
  </r>
  <r>
    <n v="185"/>
    <d v="2019-04-23T00:00:00"/>
    <x v="9"/>
    <x v="185"/>
    <x v="0"/>
    <x v="3"/>
  </r>
  <r>
    <n v="186"/>
    <d v="2019-01-25T00:00:00"/>
    <x v="9"/>
    <x v="186"/>
    <x v="1"/>
    <x v="3"/>
  </r>
  <r>
    <n v="187"/>
    <d v="2018-10-29T00:00:00"/>
    <x v="9"/>
    <x v="187"/>
    <x v="2"/>
    <x v="4"/>
  </r>
  <r>
    <n v="188"/>
    <d v="2017-05-01T00:00:00"/>
    <x v="9"/>
    <x v="188"/>
    <x v="0"/>
    <x v="5"/>
  </r>
  <r>
    <n v="189"/>
    <d v="2017-02-05T00:00:00"/>
    <x v="9"/>
    <x v="189"/>
    <x v="1"/>
    <x v="5"/>
  </r>
  <r>
    <n v="190"/>
    <d v="2021-11-01T00:00:00"/>
    <x v="10"/>
    <x v="190"/>
    <x v="2"/>
    <x v="1"/>
  </r>
  <r>
    <n v="191"/>
    <d v="2021-08-06T00:00:00"/>
    <x v="10"/>
    <x v="191"/>
    <x v="3"/>
    <x v="1"/>
  </r>
  <r>
    <n v="192"/>
    <d v="2021-05-05T00:00:00"/>
    <x v="10"/>
    <x v="192"/>
    <x v="0"/>
    <x v="1"/>
  </r>
  <r>
    <n v="193"/>
    <d v="2021-01-31T00:00:00"/>
    <x v="10"/>
    <x v="193"/>
    <x v="1"/>
    <x v="1"/>
  </r>
  <r>
    <n v="194"/>
    <d v="2020-11-09T00:00:00"/>
    <x v="10"/>
    <x v="194"/>
    <x v="2"/>
    <x v="2"/>
  </r>
  <r>
    <n v="195"/>
    <d v="2020-08-15T00:00:00"/>
    <x v="10"/>
    <x v="22"/>
    <x v="3"/>
    <x v="2"/>
  </r>
  <r>
    <n v="196"/>
    <d v="2020-05-26T00:00:00"/>
    <x v="10"/>
    <x v="195"/>
    <x v="0"/>
    <x v="2"/>
  </r>
  <r>
    <n v="197"/>
    <d v="2020-01-30T00:00:00"/>
    <x v="10"/>
    <x v="196"/>
    <x v="1"/>
    <x v="2"/>
  </r>
  <r>
    <n v="198"/>
    <d v="2019-11-28T00:00:00"/>
    <x v="10"/>
    <x v="197"/>
    <x v="2"/>
    <x v="3"/>
  </r>
  <r>
    <n v="199"/>
    <d v="2022-04-18T00:00:00"/>
    <x v="11"/>
    <x v="198"/>
    <x v="0"/>
    <x v="0"/>
  </r>
  <r>
    <n v="200"/>
    <d v="2022-01-20T00:00:00"/>
    <x v="11"/>
    <x v="199"/>
    <x v="1"/>
    <x v="0"/>
  </r>
  <r>
    <n v="201"/>
    <d v="2021-11-01T00:00:00"/>
    <x v="11"/>
    <x v="200"/>
    <x v="2"/>
    <x v="1"/>
  </r>
  <r>
    <n v="202"/>
    <d v="2021-08-02T00:00:00"/>
    <x v="11"/>
    <x v="201"/>
    <x v="3"/>
    <x v="1"/>
  </r>
  <r>
    <n v="203"/>
    <d v="2021-04-26T00:00:00"/>
    <x v="11"/>
    <x v="202"/>
    <x v="0"/>
    <x v="1"/>
  </r>
  <r>
    <n v="204"/>
    <d v="2021-02-02T00:00:00"/>
    <x v="11"/>
    <x v="203"/>
    <x v="1"/>
    <x v="1"/>
  </r>
  <r>
    <n v="205"/>
    <d v="2020-11-18T00:00:00"/>
    <x v="11"/>
    <x v="204"/>
    <x v="2"/>
    <x v="2"/>
  </r>
  <r>
    <n v="206"/>
    <d v="2020-08-13T00:00:00"/>
    <x v="11"/>
    <x v="205"/>
    <x v="3"/>
    <x v="2"/>
  </r>
  <r>
    <n v="207"/>
    <d v="2020-05-11T00:00:00"/>
    <x v="11"/>
    <x v="206"/>
    <x v="0"/>
    <x v="2"/>
  </r>
  <r>
    <n v="208"/>
    <d v="2020-01-23T00:00:00"/>
    <x v="11"/>
    <x v="207"/>
    <x v="1"/>
    <x v="2"/>
  </r>
  <r>
    <n v="209"/>
    <d v="2019-10-25T00:00:00"/>
    <x v="11"/>
    <x v="208"/>
    <x v="2"/>
    <x v="3"/>
  </r>
  <r>
    <n v="210"/>
    <d v="2019-07-25T00:00:00"/>
    <x v="11"/>
    <x v="209"/>
    <x v="3"/>
    <x v="3"/>
  </r>
  <r>
    <n v="211"/>
    <d v="2019-04-22T00:00:00"/>
    <x v="11"/>
    <x v="210"/>
    <x v="0"/>
    <x v="3"/>
  </r>
  <r>
    <n v="212"/>
    <d v="2019-01-30T00:00:00"/>
    <x v="11"/>
    <x v="211"/>
    <x v="1"/>
    <x v="3"/>
  </r>
  <r>
    <n v="213"/>
    <d v="2018-10-30T00:00:00"/>
    <x v="11"/>
    <x v="212"/>
    <x v="2"/>
    <x v="4"/>
  </r>
  <r>
    <n v="214"/>
    <d v="2018-07-25T00:00:00"/>
    <x v="11"/>
    <x v="213"/>
    <x v="3"/>
    <x v="4"/>
  </r>
  <r>
    <n v="215"/>
    <d v="2018-05-04T00:00:00"/>
    <x v="11"/>
    <x v="214"/>
    <x v="0"/>
    <x v="4"/>
  </r>
  <r>
    <n v="216"/>
    <d v="2018-01-23T00:00:00"/>
    <x v="11"/>
    <x v="215"/>
    <x v="1"/>
    <x v="4"/>
  </r>
  <r>
    <n v="217"/>
    <d v="2017-11-02T00:00:00"/>
    <x v="11"/>
    <x v="216"/>
    <x v="2"/>
    <x v="5"/>
  </r>
  <r>
    <n v="218"/>
    <d v="2017-07-29T00:00:00"/>
    <x v="11"/>
    <x v="217"/>
    <x v="3"/>
    <x v="5"/>
  </r>
  <r>
    <n v="219"/>
    <d v="2017-05-11T00:00:00"/>
    <x v="11"/>
    <x v="218"/>
    <x v="0"/>
    <x v="5"/>
  </r>
  <r>
    <n v="220"/>
    <d v="2017-02-06T00:00:00"/>
    <x v="11"/>
    <x v="219"/>
    <x v="1"/>
    <x v="5"/>
  </r>
  <r>
    <n v="221"/>
    <d v="2016-11-10T00:00:00"/>
    <x v="11"/>
    <x v="100"/>
    <x v="2"/>
    <x v="6"/>
  </r>
  <r>
    <n v="222"/>
    <d v="2016-08-05T00:00:00"/>
    <x v="11"/>
    <x v="220"/>
    <x v="3"/>
    <x v="6"/>
  </r>
  <r>
    <n v="223"/>
    <d v="2016-04-24T00:00:00"/>
    <x v="11"/>
    <x v="221"/>
    <x v="0"/>
    <x v="6"/>
  </r>
  <r>
    <n v="224"/>
    <d v="2016-01-25T00:00:00"/>
    <x v="11"/>
    <x v="222"/>
    <x v="1"/>
    <x v="6"/>
  </r>
  <r>
    <n v="225"/>
    <d v="2022-05-11T00:00:00"/>
    <x v="12"/>
    <x v="223"/>
    <x v="0"/>
    <x v="0"/>
  </r>
  <r>
    <n v="226"/>
    <d v="2022-02-11T00:00:00"/>
    <x v="12"/>
    <x v="224"/>
    <x v="1"/>
    <x v="0"/>
  </r>
  <r>
    <n v="227"/>
    <d v="2021-11-14T00:00:00"/>
    <x v="12"/>
    <x v="225"/>
    <x v="2"/>
    <x v="1"/>
  </r>
  <r>
    <n v="228"/>
    <d v="2021-08-15T00:00:00"/>
    <x v="12"/>
    <x v="226"/>
    <x v="3"/>
    <x v="1"/>
  </r>
  <r>
    <n v="229"/>
    <d v="2021-05-07T00:00:00"/>
    <x v="12"/>
    <x v="227"/>
    <x v="0"/>
    <x v="1"/>
  </r>
  <r>
    <n v="230"/>
    <d v="2021-02-04T00:00:00"/>
    <x v="12"/>
    <x v="228"/>
    <x v="1"/>
    <x v="1"/>
  </r>
  <r>
    <n v="231"/>
    <d v="2020-11-13T00:00:00"/>
    <x v="12"/>
    <x v="229"/>
    <x v="2"/>
    <x v="2"/>
  </r>
  <r>
    <n v="232"/>
    <d v="2020-08-16T00:00:00"/>
    <x v="12"/>
    <x v="230"/>
    <x v="3"/>
    <x v="2"/>
  </r>
  <r>
    <n v="233"/>
    <d v="2020-05-11T00:00:00"/>
    <x v="12"/>
    <x v="231"/>
    <x v="0"/>
    <x v="2"/>
  </r>
  <r>
    <n v="234"/>
    <d v="2020-02-06T00:00:00"/>
    <x v="12"/>
    <x v="232"/>
    <x v="1"/>
    <x v="2"/>
  </r>
  <r>
    <n v="235"/>
    <d v="2019-11-15T00:00:00"/>
    <x v="12"/>
    <x v="233"/>
    <x v="2"/>
    <x v="3"/>
  </r>
  <r>
    <n v="236"/>
    <d v="2019-08-15T00:00:00"/>
    <x v="12"/>
    <x v="234"/>
    <x v="3"/>
    <x v="3"/>
  </r>
  <r>
    <n v="237"/>
    <d v="2019-05-05T00:00:00"/>
    <x v="12"/>
    <x v="235"/>
    <x v="0"/>
    <x v="3"/>
  </r>
  <r>
    <n v="238"/>
    <d v="2019-02-04T00:00:00"/>
    <x v="12"/>
    <x v="236"/>
    <x v="1"/>
    <x v="3"/>
  </r>
  <r>
    <n v="239"/>
    <d v="2018-11-15T00:00:00"/>
    <x v="12"/>
    <x v="237"/>
    <x v="2"/>
    <x v="4"/>
  </r>
  <r>
    <n v="240"/>
    <d v="2018-08-16T00:00:00"/>
    <x v="12"/>
    <x v="238"/>
    <x v="3"/>
    <x v="4"/>
  </r>
  <r>
    <n v="241"/>
    <d v="2018-05-10T00:00:00"/>
    <x v="12"/>
    <x v="239"/>
    <x v="0"/>
    <x v="4"/>
  </r>
  <r>
    <n v="242"/>
    <d v="2018-02-11T00:00:00"/>
    <x v="12"/>
    <x v="240"/>
    <x v="1"/>
    <x v="4"/>
  </r>
  <r>
    <n v="243"/>
    <d v="2017-11-15T00:00:00"/>
    <x v="12"/>
    <x v="241"/>
    <x v="2"/>
    <x v="5"/>
  </r>
  <r>
    <n v="244"/>
    <d v="2017-08-16T00:00:00"/>
    <x v="12"/>
    <x v="242"/>
    <x v="3"/>
    <x v="5"/>
  </r>
  <r>
    <n v="245"/>
    <d v="2017-05-14T00:00:00"/>
    <x v="12"/>
    <x v="243"/>
    <x v="0"/>
    <x v="5"/>
  </r>
  <r>
    <n v="246"/>
    <d v="2017-02-11T00:00:00"/>
    <x v="12"/>
    <x v="244"/>
    <x v="1"/>
    <x v="5"/>
  </r>
  <r>
    <n v="247"/>
    <d v="2016-11-12T00:00:00"/>
    <x v="12"/>
    <x v="245"/>
    <x v="2"/>
    <x v="6"/>
  </r>
  <r>
    <n v="248"/>
    <d v="2016-08-22T00:00:00"/>
    <x v="12"/>
    <x v="246"/>
    <x v="3"/>
    <x v="6"/>
  </r>
  <r>
    <n v="249"/>
    <d v="2016-02-24T00:00:00"/>
    <x v="12"/>
    <x v="247"/>
    <x v="1"/>
    <x v="6"/>
  </r>
  <r>
    <n v="250"/>
    <d v="2015-12-02T00:00:00"/>
    <x v="12"/>
    <x v="248"/>
    <x v="2"/>
    <x v="7"/>
  </r>
  <r>
    <n v="251"/>
    <d v="2022-05-03T00:00:00"/>
    <x v="13"/>
    <x v="249"/>
    <x v="0"/>
    <x v="0"/>
  </r>
  <r>
    <n v="252"/>
    <d v="2022-02-02T00:00:00"/>
    <x v="13"/>
    <x v="250"/>
    <x v="1"/>
    <x v="0"/>
  </r>
  <r>
    <n v="253"/>
    <d v="2021-11-14T00:00:00"/>
    <x v="13"/>
    <x v="251"/>
    <x v="2"/>
    <x v="1"/>
  </r>
  <r>
    <n v="254"/>
    <d v="2021-08-05T00:00:00"/>
    <x v="13"/>
    <x v="252"/>
    <x v="3"/>
    <x v="1"/>
  </r>
  <r>
    <n v="255"/>
    <d v="2021-04-28T00:00:00"/>
    <x v="13"/>
    <x v="253"/>
    <x v="0"/>
    <x v="1"/>
  </r>
  <r>
    <n v="256"/>
    <d v="2021-02-02T00:00:00"/>
    <x v="13"/>
    <x v="254"/>
    <x v="1"/>
    <x v="1"/>
  </r>
  <r>
    <n v="257"/>
    <d v="2020-11-11T00:00:00"/>
    <x v="13"/>
    <x v="255"/>
    <x v="2"/>
    <x v="2"/>
  </r>
  <r>
    <n v="258"/>
    <d v="2020-08-12T00:00:00"/>
    <x v="13"/>
    <x v="256"/>
    <x v="3"/>
    <x v="2"/>
  </r>
  <r>
    <n v="259"/>
    <d v="2020-05-19T00:00:00"/>
    <x v="13"/>
    <x v="257"/>
    <x v="0"/>
    <x v="2"/>
  </r>
  <r>
    <n v="260"/>
    <d v="2020-02-05T00:00:00"/>
    <x v="13"/>
    <x v="258"/>
    <x v="1"/>
    <x v="2"/>
  </r>
  <r>
    <n v="261"/>
    <d v="2019-11-15T00:00:00"/>
    <x v="13"/>
    <x v="259"/>
    <x v="2"/>
    <x v="3"/>
  </r>
  <r>
    <n v="262"/>
    <d v="2019-08-06T00:00:00"/>
    <x v="13"/>
    <x v="260"/>
    <x v="3"/>
    <x v="3"/>
  </r>
  <r>
    <n v="263"/>
    <d v="2019-04-21T00:00:00"/>
    <x v="13"/>
    <x v="261"/>
    <x v="0"/>
    <x v="3"/>
  </r>
  <r>
    <n v="264"/>
    <d v="2019-02-11T00:00:00"/>
    <x v="13"/>
    <x v="262"/>
    <x v="1"/>
    <x v="3"/>
  </r>
  <r>
    <n v="265"/>
    <d v="2018-11-20T00:00:00"/>
    <x v="13"/>
    <x v="263"/>
    <x v="2"/>
    <x v="4"/>
  </r>
  <r>
    <n v="266"/>
    <d v="2022-04-28T00:00:00"/>
    <x v="14"/>
    <x v="264"/>
    <x v="0"/>
    <x v="0"/>
  </r>
  <r>
    <n v="267"/>
    <d v="2022-01-31T00:00:00"/>
    <x v="14"/>
    <x v="265"/>
    <x v="1"/>
    <x v="0"/>
  </r>
  <r>
    <n v="268"/>
    <d v="2021-11-12T00:00:00"/>
    <x v="14"/>
    <x v="266"/>
    <x v="2"/>
    <x v="1"/>
  </r>
  <r>
    <n v="269"/>
    <d v="2021-08-08T00:00:00"/>
    <x v="14"/>
    <x v="267"/>
    <x v="3"/>
    <x v="1"/>
  </r>
  <r>
    <n v="270"/>
    <d v="2021-04-27T00:00:00"/>
    <x v="14"/>
    <x v="268"/>
    <x v="0"/>
    <x v="1"/>
  </r>
  <r>
    <n v="271"/>
    <d v="2021-02-02T00:00:00"/>
    <x v="14"/>
    <x v="269"/>
    <x v="1"/>
    <x v="1"/>
  </r>
  <r>
    <n v="272"/>
    <d v="2020-11-09T00:00:00"/>
    <x v="14"/>
    <x v="270"/>
    <x v="2"/>
    <x v="2"/>
  </r>
  <r>
    <n v="273"/>
    <d v="2020-08-17T00:00:00"/>
    <x v="14"/>
    <x v="271"/>
    <x v="3"/>
    <x v="2"/>
  </r>
  <r>
    <n v="274"/>
    <d v="2020-05-10T00:00:00"/>
    <x v="14"/>
    <x v="272"/>
    <x v="0"/>
    <x v="2"/>
  </r>
  <r>
    <n v="275"/>
    <d v="2020-01-23T00:00:00"/>
    <x v="14"/>
    <x v="273"/>
    <x v="1"/>
    <x v="2"/>
  </r>
  <r>
    <n v="276"/>
    <d v="2019-10-25T00:00:00"/>
    <x v="14"/>
    <x v="274"/>
    <x v="2"/>
    <x v="3"/>
  </r>
  <r>
    <n v="277"/>
    <d v="2019-07-26T00:00:00"/>
    <x v="14"/>
    <x v="275"/>
    <x v="3"/>
    <x v="3"/>
  </r>
  <r>
    <n v="278"/>
    <d v="2019-04-23T00:00:00"/>
    <x v="14"/>
    <x v="276"/>
    <x v="0"/>
    <x v="3"/>
  </r>
  <r>
    <n v="279"/>
    <d v="2019-01-23T00:00:00"/>
    <x v="14"/>
    <x v="277"/>
    <x v="1"/>
    <x v="3"/>
  </r>
  <r>
    <n v="280"/>
    <d v="2018-10-28T00:00:00"/>
    <x v="14"/>
    <x v="278"/>
    <x v="2"/>
    <x v="4"/>
  </r>
  <r>
    <n v="281"/>
    <d v="2018-07-22T00:00:00"/>
    <x v="14"/>
    <x v="279"/>
    <x v="3"/>
    <x v="4"/>
  </r>
  <r>
    <n v="282"/>
    <d v="2018-04-18T00:00:00"/>
    <x v="14"/>
    <x v="280"/>
    <x v="0"/>
    <x v="4"/>
  </r>
  <r>
    <n v="283"/>
    <d v="2018-01-24T00:00:00"/>
    <x v="14"/>
    <x v="281"/>
    <x v="1"/>
    <x v="4"/>
  </r>
  <r>
    <n v="284"/>
    <d v="2017-11-04T00:00:00"/>
    <x v="14"/>
    <x v="282"/>
    <x v="2"/>
    <x v="5"/>
  </r>
  <r>
    <n v="285"/>
    <d v="2017-08-18T00:00:00"/>
    <x v="14"/>
    <x v="283"/>
    <x v="3"/>
    <x v="5"/>
  </r>
  <r>
    <n v="286"/>
    <d v="2017-05-11T00:00:00"/>
    <x v="14"/>
    <x v="284"/>
    <x v="0"/>
    <x v="5"/>
  </r>
  <r>
    <n v="287"/>
    <d v="2022-04-28T00:00:00"/>
    <x v="15"/>
    <x v="285"/>
    <x v="0"/>
    <x v="0"/>
  </r>
  <r>
    <n v="288"/>
    <d v="2022-02-13T00:00:00"/>
    <x v="15"/>
    <x v="286"/>
    <x v="1"/>
    <x v="0"/>
  </r>
  <r>
    <n v="289"/>
    <d v="2021-11-16T00:00:00"/>
    <x v="15"/>
    <x v="287"/>
    <x v="2"/>
    <x v="1"/>
  </r>
  <r>
    <n v="290"/>
    <d v="2021-08-16T00:00:00"/>
    <x v="15"/>
    <x v="288"/>
    <x v="3"/>
    <x v="1"/>
  </r>
  <r>
    <n v="291"/>
    <d v="2021-05-12T00:00:00"/>
    <x v="15"/>
    <x v="289"/>
    <x v="0"/>
    <x v="1"/>
  </r>
  <r>
    <n v="292"/>
    <d v="2021-02-12T00:00:00"/>
    <x v="15"/>
    <x v="290"/>
    <x v="1"/>
    <x v="1"/>
  </r>
  <r>
    <n v="293"/>
    <d v="2020-11-13T00:00:00"/>
    <x v="15"/>
    <x v="291"/>
    <x v="2"/>
    <x v="2"/>
  </r>
  <r>
    <n v="294"/>
    <d v="2020-08-18T00:00:00"/>
    <x v="15"/>
    <x v="292"/>
    <x v="3"/>
    <x v="2"/>
  </r>
  <r>
    <n v="295"/>
    <d v="2020-05-13T00:00:00"/>
    <x v="15"/>
    <x v="293"/>
    <x v="0"/>
    <x v="2"/>
  </r>
  <r>
    <n v="296"/>
    <d v="2020-02-12T00:00:00"/>
    <x v="15"/>
    <x v="294"/>
    <x v="1"/>
    <x v="2"/>
  </r>
  <r>
    <n v="297"/>
    <d v="2019-11-15T00:00:00"/>
    <x v="15"/>
    <x v="295"/>
    <x v="2"/>
    <x v="3"/>
  </r>
  <r>
    <n v="298"/>
    <d v="2019-08-17T00:00:00"/>
    <x v="15"/>
    <x v="296"/>
    <x v="3"/>
    <x v="3"/>
  </r>
  <r>
    <n v="299"/>
    <d v="2019-05-13T00:00:00"/>
    <x v="15"/>
    <x v="297"/>
    <x v="0"/>
    <x v="3"/>
  </r>
  <r>
    <n v="300"/>
    <d v="2019-02-12T00:00:00"/>
    <x v="15"/>
    <x v="298"/>
    <x v="1"/>
    <x v="3"/>
  </r>
  <r>
    <n v="301"/>
    <d v="2018-11-16T00:00:00"/>
    <x v="15"/>
    <x v="299"/>
    <x v="2"/>
    <x v="4"/>
  </r>
  <r>
    <n v="302"/>
    <d v="2018-08-16T00:00:00"/>
    <x v="15"/>
    <x v="238"/>
    <x v="3"/>
    <x v="4"/>
  </r>
  <r>
    <n v="303"/>
    <d v="2018-05-14T00:00:00"/>
    <x v="15"/>
    <x v="279"/>
    <x v="0"/>
    <x v="4"/>
  </r>
  <r>
    <n v="304"/>
    <d v="2018-02-10T00:00:00"/>
    <x v="15"/>
    <x v="300"/>
    <x v="1"/>
    <x v="4"/>
  </r>
  <r>
    <n v="305"/>
    <d v="2017-11-11T00:00:00"/>
    <x v="15"/>
    <x v="301"/>
    <x v="2"/>
    <x v="5"/>
  </r>
  <r>
    <n v="306"/>
    <d v="2017-08-13T00:00:00"/>
    <x v="15"/>
    <x v="302"/>
    <x v="3"/>
    <x v="5"/>
  </r>
  <r>
    <n v="307"/>
    <d v="2017-05-09T00:00:00"/>
    <x v="15"/>
    <x v="303"/>
    <x v="0"/>
    <x v="5"/>
  </r>
  <r>
    <n v="308"/>
    <d v="2017-02-09T00:00:00"/>
    <x v="15"/>
    <x v="304"/>
    <x v="1"/>
    <x v="5"/>
  </r>
  <r>
    <n v="309"/>
    <d v="2016-11-14T00:00:00"/>
    <x v="15"/>
    <x v="305"/>
    <x v="2"/>
    <x v="6"/>
  </r>
  <r>
    <n v="310"/>
    <d v="2016-08-13T00:00:00"/>
    <x v="15"/>
    <x v="306"/>
    <x v="3"/>
    <x v="6"/>
  </r>
  <r>
    <n v="311"/>
    <d v="2022-04-22T00:00:00"/>
    <x v="16"/>
    <x v="307"/>
    <x v="0"/>
    <x v="0"/>
  </r>
  <r>
    <n v="312"/>
    <d v="2022-01-26T00:00:00"/>
    <x v="16"/>
    <x v="308"/>
    <x v="1"/>
    <x v="0"/>
  </r>
  <r>
    <n v="313"/>
    <d v="2021-11-03T00:00:00"/>
    <x v="16"/>
    <x v="309"/>
    <x v="2"/>
    <x v="1"/>
  </r>
  <r>
    <n v="314"/>
    <d v="2021-08-10T00:00:00"/>
    <x v="16"/>
    <x v="310"/>
    <x v="3"/>
    <x v="1"/>
  </r>
  <r>
    <n v="315"/>
    <d v="2021-04-19T00:00:00"/>
    <x v="16"/>
    <x v="311"/>
    <x v="0"/>
    <x v="1"/>
  </r>
  <r>
    <n v="316"/>
    <d v="2021-02-03T00:00:00"/>
    <x v="16"/>
    <x v="312"/>
    <x v="1"/>
    <x v="1"/>
  </r>
  <r>
    <n v="317"/>
    <d v="2020-11-26T00:00:00"/>
    <x v="16"/>
    <x v="313"/>
    <x v="2"/>
    <x v="2"/>
  </r>
  <r>
    <n v="318"/>
    <d v="2020-08-11T00:00:00"/>
    <x v="16"/>
    <x v="314"/>
    <x v="3"/>
    <x v="2"/>
  </r>
  <r>
    <n v="319"/>
    <d v="2020-05-26T00:00:00"/>
    <x v="16"/>
    <x v="315"/>
    <x v="0"/>
    <x v="2"/>
  </r>
  <r>
    <n v="320"/>
    <d v="2020-02-07T00:00:00"/>
    <x v="16"/>
    <x v="316"/>
    <x v="1"/>
    <x v="2"/>
  </r>
  <r>
    <n v="321"/>
    <d v="2019-11-08T00:00:00"/>
    <x v="16"/>
    <x v="317"/>
    <x v="2"/>
    <x v="3"/>
  </r>
  <r>
    <n v="322"/>
    <d v="2019-07-31T00:00:00"/>
    <x v="16"/>
    <x v="318"/>
    <x v="3"/>
    <x v="3"/>
  </r>
  <r>
    <n v="323"/>
    <d v="2019-04-21T00:00:00"/>
    <x v="16"/>
    <x v="319"/>
    <x v="0"/>
    <x v="3"/>
  </r>
  <r>
    <n v="324"/>
    <d v="2019-01-23T00:00:00"/>
    <x v="16"/>
    <x v="320"/>
    <x v="1"/>
    <x v="3"/>
  </r>
  <r>
    <n v="325"/>
    <d v="2018-10-29T00:00:00"/>
    <x v="16"/>
    <x v="321"/>
    <x v="2"/>
    <x v="4"/>
  </r>
  <r>
    <n v="326"/>
    <d v="2018-07-24T00:00:00"/>
    <x v="16"/>
    <x v="322"/>
    <x v="3"/>
    <x v="4"/>
  </r>
  <r>
    <n v="327"/>
    <d v="2018-04-22T00:00:00"/>
    <x v="16"/>
    <x v="323"/>
    <x v="0"/>
    <x v="4"/>
  </r>
  <r>
    <n v="328"/>
    <d v="2018-01-22T00:00:00"/>
    <x v="16"/>
    <x v="324"/>
    <x v="1"/>
    <x v="4"/>
  </r>
  <r>
    <n v="329"/>
    <d v="2017-11-15T00:00:00"/>
    <x v="16"/>
    <x v="325"/>
    <x v="2"/>
    <x v="5"/>
  </r>
  <r>
    <n v="330"/>
    <d v="2017-08-22T00:00:00"/>
    <x v="16"/>
    <x v="326"/>
    <x v="3"/>
    <x v="5"/>
  </r>
  <r>
    <n v="331"/>
    <d v="2017-05-11T00:00:00"/>
    <x v="16"/>
    <x v="327"/>
    <x v="0"/>
    <x v="5"/>
  </r>
  <r>
    <n v="332"/>
    <d v="2017-02-09T00:00:00"/>
    <x v="16"/>
    <x v="328"/>
    <x v="1"/>
    <x v="5"/>
  </r>
  <r>
    <n v="333"/>
    <d v="2016-11-14T00:00:00"/>
    <x v="16"/>
    <x v="329"/>
    <x v="2"/>
    <x v="6"/>
  </r>
  <r>
    <n v="334"/>
    <d v="2016-08-11T00:00:00"/>
    <x v="16"/>
    <x v="330"/>
    <x v="3"/>
    <x v="6"/>
  </r>
  <r>
    <n v="335"/>
    <d v="2016-02-16T00:00:00"/>
    <x v="16"/>
    <x v="331"/>
    <x v="1"/>
    <x v="6"/>
  </r>
  <r>
    <n v="336"/>
    <d v="2015-11-19T00:00:00"/>
    <x v="16"/>
    <x v="332"/>
    <x v="2"/>
    <x v="7"/>
  </r>
  <r>
    <n v="337"/>
    <d v="2022-05-10T00:00:00"/>
    <x v="17"/>
    <x v="333"/>
    <x v="0"/>
    <x v="0"/>
  </r>
  <r>
    <n v="338"/>
    <d v="2022-02-09T00:00:00"/>
    <x v="17"/>
    <x v="334"/>
    <x v="1"/>
    <x v="0"/>
  </r>
  <r>
    <n v="339"/>
    <d v="2021-11-16T00:00:00"/>
    <x v="17"/>
    <x v="335"/>
    <x v="2"/>
    <x v="1"/>
  </r>
  <r>
    <n v="340"/>
    <d v="2021-08-17T00:00:00"/>
    <x v="17"/>
    <x v="336"/>
    <x v="3"/>
    <x v="1"/>
  </r>
  <r>
    <n v="341"/>
    <d v="2021-05-06T00:00:00"/>
    <x v="17"/>
    <x v="337"/>
    <x v="0"/>
    <x v="1"/>
  </r>
  <r>
    <n v="342"/>
    <d v="2021-02-15T00:00:00"/>
    <x v="17"/>
    <x v="338"/>
    <x v="1"/>
    <x v="1"/>
  </r>
  <r>
    <n v="343"/>
    <d v="2020-11-20T00:00:00"/>
    <x v="17"/>
    <x v="339"/>
    <x v="2"/>
    <x v="2"/>
  </r>
  <r>
    <n v="344"/>
    <d v="2022-05-12T00:00:00"/>
    <x v="18"/>
    <x v="340"/>
    <x v="0"/>
    <x v="0"/>
  </r>
  <r>
    <n v="345"/>
    <d v="2022-01-26T00:00:00"/>
    <x v="18"/>
    <x v="341"/>
    <x v="1"/>
    <x v="0"/>
  </r>
  <r>
    <n v="346"/>
    <d v="2021-11-03T00:00:00"/>
    <x v="18"/>
    <x v="342"/>
    <x v="2"/>
    <x v="1"/>
  </r>
  <r>
    <n v="347"/>
    <d v="2021-08-03T00:00:00"/>
    <x v="18"/>
    <x v="343"/>
    <x v="3"/>
    <x v="1"/>
  </r>
  <r>
    <n v="348"/>
    <d v="2021-04-26T00:00:00"/>
    <x v="18"/>
    <x v="344"/>
    <x v="0"/>
    <x v="1"/>
  </r>
  <r>
    <n v="349"/>
    <d v="2021-01-24T00:00:00"/>
    <x v="18"/>
    <x v="345"/>
    <x v="1"/>
    <x v="1"/>
  </r>
  <r>
    <n v="350"/>
    <d v="2020-11-11T00:00:00"/>
    <x v="18"/>
    <x v="346"/>
    <x v="2"/>
    <x v="2"/>
  </r>
  <r>
    <n v="351"/>
    <d v="2020-08-14T00:00:00"/>
    <x v="18"/>
    <x v="347"/>
    <x v="3"/>
    <x v="2"/>
  </r>
  <r>
    <n v="352"/>
    <d v="2020-05-07T00:00:00"/>
    <x v="18"/>
    <x v="348"/>
    <x v="0"/>
    <x v="2"/>
  </r>
  <r>
    <n v="353"/>
    <d v="2020-01-23T00:00:00"/>
    <x v="18"/>
    <x v="349"/>
    <x v="1"/>
    <x v="2"/>
  </r>
  <r>
    <n v="354"/>
    <d v="2019-11-01T00:00:00"/>
    <x v="18"/>
    <x v="350"/>
    <x v="2"/>
    <x v="3"/>
  </r>
  <r>
    <n v="355"/>
    <d v="2019-07-29T00:00:00"/>
    <x v="18"/>
    <x v="351"/>
    <x v="3"/>
    <x v="3"/>
  </r>
  <r>
    <n v="356"/>
    <d v="2019-04-17T00:00:00"/>
    <x v="18"/>
    <x v="352"/>
    <x v="0"/>
    <x v="3"/>
  </r>
  <r>
    <n v="357"/>
    <d v="2019-01-21T00:00:00"/>
    <x v="18"/>
    <x v="353"/>
    <x v="1"/>
    <x v="3"/>
  </r>
  <r>
    <n v="358"/>
    <d v="2018-10-26T00:00:00"/>
    <x v="18"/>
    <x v="354"/>
    <x v="2"/>
    <x v="4"/>
  </r>
  <r>
    <n v="359"/>
    <d v="2018-07-20T00:00:00"/>
    <x v="18"/>
    <x v="355"/>
    <x v="3"/>
    <x v="4"/>
  </r>
  <r>
    <n v="360"/>
    <d v="2018-04-24T00:00:00"/>
    <x v="18"/>
    <x v="356"/>
    <x v="0"/>
    <x v="4"/>
  </r>
  <r>
    <n v="361"/>
    <d v="2018-01-28T00:00:00"/>
    <x v="18"/>
    <x v="357"/>
    <x v="1"/>
    <x v="4"/>
  </r>
  <r>
    <n v="362"/>
    <d v="2017-10-29T00:00:00"/>
    <x v="18"/>
    <x v="358"/>
    <x v="2"/>
    <x v="5"/>
  </r>
  <r>
    <n v="363"/>
    <d v="2017-07-15T00:00:00"/>
    <x v="18"/>
    <x v="359"/>
    <x v="3"/>
    <x v="5"/>
  </r>
  <r>
    <n v="364"/>
    <d v="2017-04-23T00:00:00"/>
    <x v="18"/>
    <x v="360"/>
    <x v="0"/>
    <x v="5"/>
  </r>
  <r>
    <n v="365"/>
    <d v="2017-01-24T00:00:00"/>
    <x v="18"/>
    <x v="361"/>
    <x v="1"/>
    <x v="5"/>
  </r>
  <r>
    <n v="366"/>
    <d v="2016-11-03T00:00:00"/>
    <x v="18"/>
    <x v="362"/>
    <x v="2"/>
    <x v="6"/>
  </r>
  <r>
    <n v="367"/>
    <d v="2016-07-18T00:00:00"/>
    <x v="18"/>
    <x v="363"/>
    <x v="3"/>
    <x v="6"/>
  </r>
  <r>
    <n v="368"/>
    <d v="2016-04-24T00:00:00"/>
    <x v="18"/>
    <x v="364"/>
    <x v="0"/>
    <x v="6"/>
  </r>
  <r>
    <n v="369"/>
    <d v="2016-01-27T00:00:00"/>
    <x v="18"/>
    <x v="365"/>
    <x v="1"/>
    <x v="6"/>
  </r>
  <r>
    <n v="370"/>
    <d v="2015-11-08T00:00:00"/>
    <x v="18"/>
    <x v="366"/>
    <x v="2"/>
    <x v="7"/>
  </r>
  <r>
    <n v="371"/>
    <d v="2015-08-03T00:00:00"/>
    <x v="18"/>
    <x v="367"/>
    <x v="3"/>
    <x v="7"/>
  </r>
  <r>
    <n v="372"/>
    <d v="2015-08-03T00:00:00"/>
    <x v="18"/>
    <x v="367"/>
    <x v="3"/>
    <x v="7"/>
  </r>
  <r>
    <n v="373"/>
    <d v="2015-04-20T00:00:00"/>
    <x v="18"/>
    <x v="368"/>
    <x v="0"/>
    <x v="7"/>
  </r>
  <r>
    <n v="374"/>
    <d v="2022-05-04T00:00:00"/>
    <x v="19"/>
    <x v="369"/>
    <x v="0"/>
    <x v="0"/>
  </r>
  <r>
    <n v="375"/>
    <d v="2022-01-30T00:00:00"/>
    <x v="19"/>
    <x v="370"/>
    <x v="1"/>
    <x v="0"/>
  </r>
  <r>
    <n v="376"/>
    <d v="2021-11-18T00:00:00"/>
    <x v="19"/>
    <x v="371"/>
    <x v="2"/>
    <x v="1"/>
  </r>
  <r>
    <n v="377"/>
    <d v="2021-08-04T00:00:00"/>
    <x v="19"/>
    <x v="372"/>
    <x v="3"/>
    <x v="1"/>
  </r>
  <r>
    <n v="378"/>
    <d v="2021-05-02T00:00:00"/>
    <x v="19"/>
    <x v="373"/>
    <x v="0"/>
    <x v="1"/>
  </r>
  <r>
    <n v="379"/>
    <d v="2021-01-22T00:00:00"/>
    <x v="19"/>
    <x v="374"/>
    <x v="1"/>
    <x v="1"/>
  </r>
  <r>
    <n v="380"/>
    <d v="2020-11-11T00:00:00"/>
    <x v="19"/>
    <x v="375"/>
    <x v="2"/>
    <x v="2"/>
  </r>
  <r>
    <n v="381"/>
    <d v="2020-08-13T00:00:00"/>
    <x v="19"/>
    <x v="289"/>
    <x v="3"/>
    <x v="2"/>
  </r>
  <r>
    <n v="382"/>
    <d v="2020-05-08T00:00:00"/>
    <x v="19"/>
    <x v="376"/>
    <x v="0"/>
    <x v="2"/>
  </r>
  <r>
    <n v="383"/>
    <d v="2020-01-30T00:00:00"/>
    <x v="19"/>
    <x v="377"/>
    <x v="1"/>
    <x v="2"/>
  </r>
  <r>
    <n v="384"/>
    <d v="2019-11-18T00:00:00"/>
    <x v="19"/>
    <x v="183"/>
    <x v="2"/>
    <x v="3"/>
  </r>
  <r>
    <n v="385"/>
    <d v="2019-08-05T00:00:00"/>
    <x v="19"/>
    <x v="378"/>
    <x v="3"/>
    <x v="3"/>
  </r>
  <r>
    <n v="386"/>
    <d v="2019-02-06T00:00:00"/>
    <x v="19"/>
    <x v="379"/>
    <x v="1"/>
    <x v="3"/>
  </r>
  <r>
    <n v="387"/>
    <d v="2021-05-11T00:00:00"/>
    <x v="20"/>
    <x v="380"/>
    <x v="0"/>
    <x v="1"/>
  </r>
  <r>
    <n v="388"/>
    <d v="2021-02-09T00:00:00"/>
    <x v="20"/>
    <x v="381"/>
    <x v="1"/>
    <x v="1"/>
  </r>
  <r>
    <n v="389"/>
    <d v="2020-11-13T00:00:00"/>
    <x v="20"/>
    <x v="382"/>
    <x v="2"/>
    <x v="2"/>
  </r>
  <r>
    <n v="390"/>
    <d v="2020-08-14T00:00:00"/>
    <x v="20"/>
    <x v="383"/>
    <x v="3"/>
    <x v="2"/>
  </r>
  <r>
    <n v="391"/>
    <d v="2020-05-10T00:00:00"/>
    <x v="20"/>
    <x v="95"/>
    <x v="0"/>
    <x v="2"/>
  </r>
  <r>
    <n v="392"/>
    <d v="2020-02-11T00:00:00"/>
    <x v="20"/>
    <x v="384"/>
    <x v="1"/>
    <x v="2"/>
  </r>
  <r>
    <n v="393"/>
    <d v="2019-11-15T00:00:00"/>
    <x v="20"/>
    <x v="385"/>
    <x v="2"/>
    <x v="3"/>
  </r>
  <r>
    <n v="394"/>
    <d v="2019-08-07T00:00:00"/>
    <x v="20"/>
    <x v="290"/>
    <x v="3"/>
    <x v="3"/>
  </r>
  <r>
    <n v="395"/>
    <d v="2019-05-07T00:00:00"/>
    <x v="20"/>
    <x v="386"/>
    <x v="0"/>
    <x v="3"/>
  </r>
  <r>
    <n v="396"/>
    <d v="2019-02-11T00:00:00"/>
    <x v="20"/>
    <x v="387"/>
    <x v="1"/>
    <x v="3"/>
  </r>
  <r>
    <n v="397"/>
    <d v="2018-11-15T00:00:00"/>
    <x v="20"/>
    <x v="388"/>
    <x v="2"/>
    <x v="4"/>
  </r>
  <r>
    <n v="398"/>
    <d v="2018-08-14T00:00:00"/>
    <x v="20"/>
    <x v="389"/>
    <x v="3"/>
    <x v="4"/>
  </r>
  <r>
    <n v="399"/>
    <d v="2018-05-14T00:00:00"/>
    <x v="20"/>
    <x v="390"/>
    <x v="0"/>
    <x v="4"/>
  </r>
  <r>
    <n v="400"/>
    <d v="2018-02-11T00:00:00"/>
    <x v="20"/>
    <x v="391"/>
    <x v="1"/>
    <x v="4"/>
  </r>
  <r>
    <n v="401"/>
    <d v="2017-11-15T00:00:00"/>
    <x v="20"/>
    <x v="392"/>
    <x v="2"/>
    <x v="5"/>
  </r>
  <r>
    <n v="402"/>
    <d v="2017-08-15T00:00:00"/>
    <x v="20"/>
    <x v="393"/>
    <x v="3"/>
    <x v="5"/>
  </r>
  <r>
    <n v="403"/>
    <d v="2017-05-09T00:00:00"/>
    <x v="20"/>
    <x v="394"/>
    <x v="0"/>
    <x v="5"/>
  </r>
  <r>
    <n v="404"/>
    <d v="2017-02-07T00:00:00"/>
    <x v="20"/>
    <x v="395"/>
    <x v="1"/>
    <x v="5"/>
  </r>
  <r>
    <n v="405"/>
    <d v="2016-11-12T00:00:00"/>
    <x v="20"/>
    <x v="396"/>
    <x v="2"/>
    <x v="6"/>
  </r>
  <r>
    <n v="406"/>
    <d v="2016-08-13T00:00:00"/>
    <x v="20"/>
    <x v="397"/>
    <x v="3"/>
    <x v="6"/>
  </r>
  <r>
    <n v="407"/>
    <d v="2016-05-11T00:00:00"/>
    <x v="20"/>
    <x v="398"/>
    <x v="0"/>
    <x v="6"/>
  </r>
  <r>
    <n v="408"/>
    <d v="2016-02-10T00:00:00"/>
    <x v="20"/>
    <x v="391"/>
    <x v="1"/>
    <x v="6"/>
  </r>
  <r>
    <n v="409"/>
    <d v="2015-11-21T00:00:00"/>
    <x v="20"/>
    <x v="399"/>
    <x v="2"/>
    <x v="7"/>
  </r>
  <r>
    <n v="410"/>
    <d v="2022-04-26T00:00:00"/>
    <x v="21"/>
    <x v="400"/>
    <x v="0"/>
    <x v="0"/>
  </r>
  <r>
    <n v="411"/>
    <d v="2022-01-31T00:00:00"/>
    <x v="21"/>
    <x v="401"/>
    <x v="1"/>
    <x v="0"/>
  </r>
  <r>
    <n v="412"/>
    <d v="2021-11-03T00:00:00"/>
    <x v="21"/>
    <x v="402"/>
    <x v="2"/>
    <x v="1"/>
  </r>
  <r>
    <n v="413"/>
    <d v="2021-07-30T00:00:00"/>
    <x v="21"/>
    <x v="403"/>
    <x v="3"/>
    <x v="1"/>
  </r>
  <r>
    <n v="414"/>
    <d v="2021-04-28T00:00:00"/>
    <x v="21"/>
    <x v="404"/>
    <x v="0"/>
    <x v="1"/>
  </r>
  <r>
    <n v="415"/>
    <d v="2021-02-03T00:00:00"/>
    <x v="21"/>
    <x v="405"/>
    <x v="1"/>
    <x v="1"/>
  </r>
  <r>
    <n v="416"/>
    <d v="2020-11-10T00:00:00"/>
    <x v="21"/>
    <x v="406"/>
    <x v="2"/>
    <x v="2"/>
  </r>
  <r>
    <n v="417"/>
    <d v="2020-08-12T00:00:00"/>
    <x v="21"/>
    <x v="407"/>
    <x v="3"/>
    <x v="2"/>
  </r>
  <r>
    <n v="418"/>
    <d v="2020-05-17T00:00:00"/>
    <x v="21"/>
    <x v="408"/>
    <x v="0"/>
    <x v="2"/>
  </r>
  <r>
    <n v="419"/>
    <d v="2020-01-30T00:00:00"/>
    <x v="21"/>
    <x v="409"/>
    <x v="1"/>
    <x v="2"/>
  </r>
  <r>
    <n v="420"/>
    <d v="2019-11-04T00:00:00"/>
    <x v="21"/>
    <x v="410"/>
    <x v="2"/>
    <x v="3"/>
  </r>
  <r>
    <n v="421"/>
    <d v="2019-08-01T00:00:00"/>
    <x v="21"/>
    <x v="411"/>
    <x v="3"/>
    <x v="3"/>
  </r>
  <r>
    <n v="422"/>
    <d v="2019-04-29T00:00:00"/>
    <x v="21"/>
    <x v="412"/>
    <x v="0"/>
    <x v="3"/>
  </r>
  <r>
    <n v="423"/>
    <d v="2019-01-29T00:00:00"/>
    <x v="21"/>
    <x v="413"/>
    <x v="1"/>
    <x v="3"/>
  </r>
  <r>
    <n v="424"/>
    <d v="2018-11-05T00:00:00"/>
    <x v="21"/>
    <x v="414"/>
    <x v="2"/>
    <x v="4"/>
  </r>
  <r>
    <n v="425"/>
    <d v="2018-08-05T00:00:00"/>
    <x v="21"/>
    <x v="2"/>
    <x v="3"/>
    <x v="4"/>
  </r>
  <r>
    <n v="426"/>
    <d v="2018-05-07T00:00:00"/>
    <x v="21"/>
    <x v="415"/>
    <x v="0"/>
    <x v="4"/>
  </r>
  <r>
    <n v="427"/>
    <d v="2018-02-07T00:00:00"/>
    <x v="21"/>
    <x v="416"/>
    <x v="1"/>
    <x v="4"/>
  </r>
  <r>
    <n v="428"/>
    <d v="2017-11-13T00:00:00"/>
    <x v="21"/>
    <x v="417"/>
    <x v="2"/>
    <x v="5"/>
  </r>
  <r>
    <n v="429"/>
    <d v="2017-06-05T00:00:00"/>
    <x v="21"/>
    <x v="418"/>
    <x v="0"/>
    <x v="5"/>
  </r>
  <r>
    <n v="430"/>
    <d v="2022-04-28T00:00:00"/>
    <x v="22"/>
    <x v="419"/>
    <x v="0"/>
    <x v="0"/>
  </r>
  <r>
    <n v="431"/>
    <d v="2022-01-31T00:00:00"/>
    <x v="22"/>
    <x v="420"/>
    <x v="1"/>
    <x v="0"/>
  </r>
  <r>
    <n v="432"/>
    <d v="2021-11-09T00:00:00"/>
    <x v="22"/>
    <x v="421"/>
    <x v="2"/>
    <x v="1"/>
  </r>
  <r>
    <n v="433"/>
    <d v="2021-08-02T00:00:00"/>
    <x v="22"/>
    <x v="422"/>
    <x v="3"/>
    <x v="1"/>
  </r>
  <r>
    <n v="434"/>
    <d v="2021-04-26T00:00:00"/>
    <x v="22"/>
    <x v="423"/>
    <x v="0"/>
    <x v="1"/>
  </r>
  <r>
    <n v="435"/>
    <d v="2021-02-01T00:00:00"/>
    <x v="22"/>
    <x v="424"/>
    <x v="1"/>
    <x v="1"/>
  </r>
  <r>
    <n v="436"/>
    <d v="2020-11-12T00:00:00"/>
    <x v="22"/>
    <x v="425"/>
    <x v="2"/>
    <x v="2"/>
  </r>
  <r>
    <n v="437"/>
    <d v="2020-08-12T00:00:00"/>
    <x v="22"/>
    <x v="426"/>
    <x v="3"/>
    <x v="2"/>
  </r>
  <r>
    <n v="438"/>
    <d v="2020-05-11T00:00:00"/>
    <x v="22"/>
    <x v="427"/>
    <x v="0"/>
    <x v="2"/>
  </r>
  <r>
    <n v="439"/>
    <d v="2020-01-27T00:00:00"/>
    <x v="22"/>
    <x v="428"/>
    <x v="1"/>
    <x v="2"/>
  </r>
  <r>
    <n v="440"/>
    <d v="2019-11-07T00:00:00"/>
    <x v="22"/>
    <x v="429"/>
    <x v="2"/>
    <x v="3"/>
  </r>
  <r>
    <n v="441"/>
    <d v="2019-07-30T00:00:00"/>
    <x v="22"/>
    <x v="430"/>
    <x v="3"/>
    <x v="3"/>
  </r>
  <r>
    <n v="442"/>
    <d v="2019-04-25T00:00:00"/>
    <x v="22"/>
    <x v="431"/>
    <x v="0"/>
    <x v="3"/>
  </r>
  <r>
    <n v="443"/>
    <d v="2019-01-27T00:00:00"/>
    <x v="22"/>
    <x v="432"/>
    <x v="1"/>
    <x v="3"/>
  </r>
  <r>
    <n v="444"/>
    <d v="2018-11-02T00:00:00"/>
    <x v="22"/>
    <x v="433"/>
    <x v="2"/>
    <x v="4"/>
  </r>
  <r>
    <n v="445"/>
    <d v="2018-07-26T00:00:00"/>
    <x v="22"/>
    <x v="434"/>
    <x v="3"/>
    <x v="4"/>
  </r>
  <r>
    <n v="446"/>
    <d v="2018-07-25T00:00:00"/>
    <x v="22"/>
    <x v="434"/>
    <x v="3"/>
    <x v="4"/>
  </r>
  <r>
    <n v="447"/>
    <d v="2018-05-01T00:00:00"/>
    <x v="22"/>
    <x v="435"/>
    <x v="0"/>
    <x v="4"/>
  </r>
  <r>
    <n v="448"/>
    <d v="2018-01-29T00:00:00"/>
    <x v="22"/>
    <x v="436"/>
    <x v="1"/>
    <x v="4"/>
  </r>
  <r>
    <n v="449"/>
    <d v="2017-11-05T00:00:00"/>
    <x v="22"/>
    <x v="437"/>
    <x v="2"/>
    <x v="5"/>
  </r>
  <r>
    <n v="450"/>
    <d v="2017-07-20T00:00:00"/>
    <x v="22"/>
    <x v="438"/>
    <x v="3"/>
    <x v="5"/>
  </r>
  <r>
    <n v="451"/>
    <d v="2017-05-01T00:00:00"/>
    <x v="22"/>
    <x v="439"/>
    <x v="0"/>
    <x v="5"/>
  </r>
  <r>
    <n v="452"/>
    <d v="2017-02-02T00:00:00"/>
    <x v="22"/>
    <x v="440"/>
    <x v="1"/>
    <x v="5"/>
  </r>
  <r>
    <n v="453"/>
    <d v="2016-11-10T00:00:00"/>
    <x v="22"/>
    <x v="441"/>
    <x v="2"/>
    <x v="6"/>
  </r>
  <r>
    <n v="454"/>
    <d v="2016-04-28T00:00:00"/>
    <x v="22"/>
    <x v="442"/>
    <x v="0"/>
    <x v="6"/>
  </r>
  <r>
    <n v="455"/>
    <d v="2016-02-02T00:00:00"/>
    <x v="22"/>
    <x v="443"/>
    <x v="1"/>
    <x v="6"/>
  </r>
  <r>
    <n v="456"/>
    <d v="2015-11-09T00:00:00"/>
    <x v="22"/>
    <x v="444"/>
    <x v="2"/>
    <x v="7"/>
  </r>
  <r>
    <n v="457"/>
    <d v="2022-04-28T00:00:00"/>
    <x v="23"/>
    <x v="445"/>
    <x v="0"/>
    <x v="0"/>
  </r>
  <r>
    <n v="458"/>
    <d v="2022-01-26T00:00:00"/>
    <x v="23"/>
    <x v="446"/>
    <x v="1"/>
    <x v="0"/>
  </r>
  <r>
    <n v="459"/>
    <d v="2021-10-28T00:00:00"/>
    <x v="23"/>
    <x v="447"/>
    <x v="2"/>
    <x v="1"/>
  </r>
  <r>
    <n v="460"/>
    <d v="2021-07-29T00:00:00"/>
    <x v="23"/>
    <x v="448"/>
    <x v="3"/>
    <x v="1"/>
  </r>
  <r>
    <n v="461"/>
    <d v="2021-04-25T00:00:00"/>
    <x v="23"/>
    <x v="449"/>
    <x v="0"/>
    <x v="1"/>
  </r>
  <r>
    <n v="462"/>
    <d v="2021-01-24T00:00:00"/>
    <x v="23"/>
    <x v="450"/>
    <x v="1"/>
    <x v="1"/>
  </r>
  <r>
    <n v="463"/>
    <d v="2020-11-11T00:00:00"/>
    <x v="23"/>
    <x v="451"/>
    <x v="2"/>
    <x v="2"/>
  </r>
  <r>
    <n v="464"/>
    <d v="2020-08-14T00:00:00"/>
    <x v="23"/>
    <x v="452"/>
    <x v="3"/>
    <x v="2"/>
  </r>
  <r>
    <n v="465"/>
    <d v="2020-05-10T00:00:00"/>
    <x v="23"/>
    <x v="453"/>
    <x v="0"/>
    <x v="2"/>
  </r>
  <r>
    <n v="466"/>
    <d v="2020-01-27T00:00:00"/>
    <x v="23"/>
    <x v="454"/>
    <x v="1"/>
    <x v="2"/>
  </r>
  <r>
    <n v="467"/>
    <d v="2019-10-27T00:00:00"/>
    <x v="23"/>
    <x v="455"/>
    <x v="2"/>
    <x v="3"/>
  </r>
  <r>
    <n v="468"/>
    <d v="2019-07-31T00:00:00"/>
    <x v="23"/>
    <x v="456"/>
    <x v="3"/>
    <x v="3"/>
  </r>
  <r>
    <n v="469"/>
    <d v="2019-04-28T00:00:00"/>
    <x v="23"/>
    <x v="457"/>
    <x v="0"/>
    <x v="3"/>
  </r>
  <r>
    <n v="470"/>
    <d v="2019-01-29T00:00:00"/>
    <x v="23"/>
    <x v="458"/>
    <x v="1"/>
    <x v="3"/>
  </r>
  <r>
    <n v="471"/>
    <d v="2018-11-01T00:00:00"/>
    <x v="23"/>
    <x v="390"/>
    <x v="2"/>
    <x v="4"/>
  </r>
  <r>
    <n v="472"/>
    <d v="2018-08-03T00:00:00"/>
    <x v="23"/>
    <x v="459"/>
    <x v="3"/>
    <x v="4"/>
  </r>
  <r>
    <n v="473"/>
    <d v="2018-05-01T00:00:00"/>
    <x v="23"/>
    <x v="460"/>
    <x v="0"/>
    <x v="4"/>
  </r>
  <r>
    <n v="474"/>
    <d v="2018-02-04T00:00:00"/>
    <x v="23"/>
    <x v="461"/>
    <x v="1"/>
    <x v="4"/>
  </r>
  <r>
    <n v="475"/>
    <d v="2017-11-15T00:00:00"/>
    <x v="23"/>
    <x v="462"/>
    <x v="2"/>
    <x v="5"/>
  </r>
  <r>
    <n v="476"/>
    <d v="2017-07-31T00:00:00"/>
    <x v="23"/>
    <x v="463"/>
    <x v="3"/>
    <x v="5"/>
  </r>
  <r>
    <n v="477"/>
    <d v="2017-05-08T00:00:00"/>
    <x v="23"/>
    <x v="464"/>
    <x v="0"/>
    <x v="5"/>
  </r>
  <r>
    <n v="478"/>
    <d v="2017-02-01T00:00:00"/>
    <x v="23"/>
    <x v="465"/>
    <x v="1"/>
    <x v="5"/>
  </r>
  <r>
    <n v="479"/>
    <d v="2016-11-08T00:00:00"/>
    <x v="23"/>
    <x v="466"/>
    <x v="2"/>
    <x v="6"/>
  </r>
  <r>
    <n v="480"/>
    <d v="2016-05-04T00:00:00"/>
    <x v="23"/>
    <x v="467"/>
    <x v="0"/>
    <x v="6"/>
  </r>
  <r>
    <n v="481"/>
    <d v="2016-02-08T00:00:00"/>
    <x v="23"/>
    <x v="468"/>
    <x v="1"/>
    <x v="6"/>
  </r>
  <r>
    <n v="482"/>
    <d v="2015-11-19T00:00:00"/>
    <x v="23"/>
    <x v="469"/>
    <x v="2"/>
    <x v="7"/>
  </r>
  <r>
    <n v="483"/>
    <d v="2022-05-06T00:00:00"/>
    <x v="24"/>
    <x v="470"/>
    <x v="0"/>
    <x v="0"/>
  </r>
  <r>
    <n v="484"/>
    <d v="2022-02-07T00:00:00"/>
    <x v="24"/>
    <x v="471"/>
    <x v="1"/>
    <x v="0"/>
  </r>
  <r>
    <n v="485"/>
    <d v="2021-11-09T00:00:00"/>
    <x v="24"/>
    <x v="472"/>
    <x v="2"/>
    <x v="1"/>
  </r>
  <r>
    <n v="486"/>
    <d v="2021-08-06T00:00:00"/>
    <x v="24"/>
    <x v="473"/>
    <x v="3"/>
    <x v="1"/>
  </r>
  <r>
    <n v="487"/>
    <d v="2021-05-02T00:00:00"/>
    <x v="24"/>
    <x v="474"/>
    <x v="0"/>
    <x v="1"/>
  </r>
  <r>
    <n v="488"/>
    <d v="2021-02-09T00:00:00"/>
    <x v="24"/>
    <x v="475"/>
    <x v="1"/>
    <x v="1"/>
  </r>
  <r>
    <n v="489"/>
    <d v="2020-11-06T00:00:00"/>
    <x v="24"/>
    <x v="476"/>
    <x v="2"/>
    <x v="2"/>
  </r>
  <r>
    <n v="490"/>
    <d v="2020-08-13T00:00:00"/>
    <x v="24"/>
    <x v="477"/>
    <x v="3"/>
    <x v="2"/>
  </r>
  <r>
    <n v="491"/>
    <d v="2020-05-10T00:00:00"/>
    <x v="24"/>
    <x v="478"/>
    <x v="0"/>
    <x v="2"/>
  </r>
  <r>
    <n v="492"/>
    <d v="2020-01-31T00:00:00"/>
    <x v="24"/>
    <x v="479"/>
    <x v="1"/>
    <x v="2"/>
  </r>
  <r>
    <n v="493"/>
    <d v="2019-11-10T00:00:00"/>
    <x v="24"/>
    <x v="95"/>
    <x v="2"/>
    <x v="3"/>
  </r>
  <r>
    <n v="494"/>
    <d v="2019-08-02T00:00:00"/>
    <x v="24"/>
    <x v="480"/>
    <x v="3"/>
    <x v="3"/>
  </r>
  <r>
    <n v="495"/>
    <d v="2019-05-08T00:00:00"/>
    <x v="24"/>
    <x v="481"/>
    <x v="0"/>
    <x v="3"/>
  </r>
  <r>
    <n v="496"/>
    <d v="2019-02-08T00:00:00"/>
    <x v="24"/>
    <x v="482"/>
    <x v="1"/>
    <x v="3"/>
  </r>
  <r>
    <n v="497"/>
    <d v="2018-11-02T00:00:00"/>
    <x v="24"/>
    <x v="483"/>
    <x v="2"/>
    <x v="4"/>
  </r>
  <r>
    <n v="498"/>
    <d v="2018-08-17T00:00:00"/>
    <x v="24"/>
    <x v="484"/>
    <x v="3"/>
    <x v="4"/>
  </r>
  <r>
    <n v="499"/>
    <d v="2018-05-09T00:00:00"/>
    <x v="24"/>
    <x v="485"/>
    <x v="0"/>
    <x v="4"/>
  </r>
  <r>
    <n v="500"/>
    <d v="2017-11-08T00:00:00"/>
    <x v="24"/>
    <x v="486"/>
    <x v="2"/>
    <x v="5"/>
  </r>
  <r>
    <n v="501"/>
    <d v="2017-08-13T00:00:00"/>
    <x v="24"/>
    <x v="487"/>
    <x v="3"/>
    <x v="5"/>
  </r>
  <r>
    <n v="502"/>
    <d v="2017-07-31T00:00:00"/>
    <x v="24"/>
    <x v="488"/>
    <x v="3"/>
    <x v="5"/>
  </r>
  <r>
    <n v="503"/>
    <d v="2017-01-29T00:00:00"/>
    <x v="24"/>
    <x v="395"/>
    <x v="1"/>
    <x v="5"/>
  </r>
  <r>
    <n v="504"/>
    <d v="2016-11-08T00:00:00"/>
    <x v="24"/>
    <x v="489"/>
    <x v="2"/>
    <x v="6"/>
  </r>
  <r>
    <n v="505"/>
    <d v="2016-08-07T00:00:00"/>
    <x v="24"/>
    <x v="490"/>
    <x v="3"/>
    <x v="6"/>
  </r>
  <r>
    <n v="506"/>
    <d v="2016-04-30T00:00:00"/>
    <x v="24"/>
    <x v="491"/>
    <x v="0"/>
    <x v="6"/>
  </r>
  <r>
    <n v="507"/>
    <d v="2016-02-07T00:00:00"/>
    <x v="24"/>
    <x v="492"/>
    <x v="1"/>
    <x v="6"/>
  </r>
  <r>
    <n v="508"/>
    <d v="2015-11-14T00:00:00"/>
    <x v="24"/>
    <x v="493"/>
    <x v="2"/>
    <x v="7"/>
  </r>
  <r>
    <n v="509"/>
    <d v="2022-04-27T00:00:00"/>
    <x v="25"/>
    <x v="494"/>
    <x v="0"/>
    <x v="0"/>
  </r>
  <r>
    <n v="510"/>
    <d v="2022-02-14T00:00:00"/>
    <x v="25"/>
    <x v="495"/>
    <x v="1"/>
    <x v="0"/>
  </r>
  <r>
    <n v="511"/>
    <d v="2021-11-12T00:00:00"/>
    <x v="25"/>
    <x v="496"/>
    <x v="2"/>
    <x v="1"/>
  </r>
  <r>
    <n v="512"/>
    <d v="2021-08-06T00:00:00"/>
    <x v="25"/>
    <x v="497"/>
    <x v="3"/>
    <x v="1"/>
  </r>
  <r>
    <n v="513"/>
    <d v="2021-05-06T00:00:00"/>
    <x v="25"/>
    <x v="498"/>
    <x v="0"/>
    <x v="1"/>
  </r>
  <r>
    <n v="514"/>
    <d v="2021-02-10T00:00:00"/>
    <x v="25"/>
    <x v="499"/>
    <x v="1"/>
    <x v="1"/>
  </r>
  <r>
    <n v="515"/>
    <d v="2020-11-13T00:00:00"/>
    <x v="25"/>
    <x v="500"/>
    <x v="2"/>
    <x v="2"/>
  </r>
  <r>
    <n v="516"/>
    <d v="2020-08-17T00:00:00"/>
    <x v="25"/>
    <x v="173"/>
    <x v="3"/>
    <x v="2"/>
  </r>
  <r>
    <n v="517"/>
    <d v="2020-05-25T00:00:00"/>
    <x v="25"/>
    <x v="501"/>
    <x v="0"/>
    <x v="2"/>
  </r>
  <r>
    <n v="518"/>
    <d v="2019-09-17T00:00:00"/>
    <x v="25"/>
    <x v="502"/>
    <x v="3"/>
    <x v="3"/>
  </r>
  <r>
    <n v="519"/>
    <d v="2019-05-19T00:00:00"/>
    <x v="25"/>
    <x v="503"/>
    <x v="0"/>
    <x v="3"/>
  </r>
  <r>
    <n v="520"/>
    <d v="2019-02-25T00:00:00"/>
    <x v="25"/>
    <x v="504"/>
    <x v="1"/>
    <x v="3"/>
  </r>
  <r>
    <n v="521"/>
    <d v="2018-11-26T00:00:00"/>
    <x v="25"/>
    <x v="505"/>
    <x v="2"/>
    <x v="4"/>
  </r>
  <r>
    <n v="522"/>
    <d v="2018-08-23T00:00:00"/>
    <x v="25"/>
    <x v="506"/>
    <x v="3"/>
    <x v="4"/>
  </r>
  <r>
    <n v="523"/>
    <d v="2018-05-08T00:00:00"/>
    <x v="25"/>
    <x v="507"/>
    <x v="0"/>
    <x v="4"/>
  </r>
  <r>
    <n v="524"/>
    <d v="2018-02-22T00:00:00"/>
    <x v="25"/>
    <x v="508"/>
    <x v="1"/>
    <x v="4"/>
  </r>
  <r>
    <n v="525"/>
    <d v="2017-05-20T00:00:00"/>
    <x v="25"/>
    <x v="356"/>
    <x v="0"/>
    <x v="5"/>
  </r>
  <r>
    <n v="526"/>
    <d v="2016-08-18T00:00:00"/>
    <x v="25"/>
    <x v="509"/>
    <x v="3"/>
    <x v="6"/>
  </r>
  <r>
    <n v="527"/>
    <d v="2016-06-07T00:00:00"/>
    <x v="25"/>
    <x v="510"/>
    <x v="0"/>
    <x v="6"/>
  </r>
  <r>
    <n v="528"/>
    <d v="2022-05-11T00:00:00"/>
    <x v="26"/>
    <x v="511"/>
    <x v="0"/>
    <x v="0"/>
  </r>
  <r>
    <n v="529"/>
    <d v="2022-01-31T00:00:00"/>
    <x v="26"/>
    <x v="512"/>
    <x v="1"/>
    <x v="0"/>
  </r>
  <r>
    <n v="530"/>
    <d v="2021-11-15T00:00:00"/>
    <x v="26"/>
    <x v="513"/>
    <x v="2"/>
    <x v="1"/>
  </r>
  <r>
    <n v="531"/>
    <d v="2021-08-13T00:00:00"/>
    <x v="26"/>
    <x v="514"/>
    <x v="3"/>
    <x v="1"/>
  </r>
  <r>
    <n v="532"/>
    <d v="2021-05-03T00:00:00"/>
    <x v="26"/>
    <x v="515"/>
    <x v="0"/>
    <x v="1"/>
  </r>
  <r>
    <n v="533"/>
    <d v="2021-02-11T00:00:00"/>
    <x v="26"/>
    <x v="516"/>
    <x v="1"/>
    <x v="1"/>
  </r>
  <r>
    <n v="534"/>
    <d v="2020-11-12T00:00:00"/>
    <x v="26"/>
    <x v="517"/>
    <x v="2"/>
    <x v="2"/>
  </r>
  <r>
    <n v="535"/>
    <d v="2020-08-16T00:00:00"/>
    <x v="26"/>
    <x v="518"/>
    <x v="3"/>
    <x v="2"/>
  </r>
  <r>
    <n v="536"/>
    <d v="2020-05-12T00:00:00"/>
    <x v="26"/>
    <x v="519"/>
    <x v="0"/>
    <x v="2"/>
  </r>
  <r>
    <n v="537"/>
    <d v="2020-01-30T00:00:00"/>
    <x v="26"/>
    <x v="520"/>
    <x v="1"/>
    <x v="2"/>
  </r>
  <r>
    <n v="538"/>
    <d v="2019-10-25T00:00:00"/>
    <x v="26"/>
    <x v="521"/>
    <x v="2"/>
    <x v="3"/>
  </r>
  <r>
    <n v="539"/>
    <d v="2019-07-23T00:00:00"/>
    <x v="26"/>
    <x v="522"/>
    <x v="3"/>
    <x v="3"/>
  </r>
  <r>
    <n v="540"/>
    <d v="2019-04-21T00:00:00"/>
    <x v="26"/>
    <x v="523"/>
    <x v="0"/>
    <x v="3"/>
  </r>
  <r>
    <n v="541"/>
    <d v="2019-01-20T00:00:00"/>
    <x v="26"/>
    <x v="524"/>
    <x v="1"/>
    <x v="3"/>
  </r>
  <r>
    <n v="542"/>
    <d v="2018-10-25T00:00:00"/>
    <x v="26"/>
    <x v="525"/>
    <x v="2"/>
    <x v="4"/>
  </r>
  <r>
    <n v="543"/>
    <d v="2018-07-22T00:00:00"/>
    <x v="26"/>
    <x v="526"/>
    <x v="3"/>
    <x v="4"/>
  </r>
  <r>
    <n v="544"/>
    <d v="2018-04-22T00:00:00"/>
    <x v="26"/>
    <x v="311"/>
    <x v="0"/>
    <x v="4"/>
  </r>
  <r>
    <n v="545"/>
    <d v="2018-01-30T00:00:00"/>
    <x v="26"/>
    <x v="527"/>
    <x v="1"/>
    <x v="4"/>
  </r>
  <r>
    <n v="546"/>
    <d v="2017-10-31T00:00:00"/>
    <x v="26"/>
    <x v="528"/>
    <x v="2"/>
    <x v="5"/>
  </r>
  <r>
    <n v="547"/>
    <d v="2017-07-25T00:00:00"/>
    <x v="26"/>
    <x v="529"/>
    <x v="3"/>
    <x v="5"/>
  </r>
  <r>
    <n v="548"/>
    <d v="2017-04-29T00:00:00"/>
    <x v="26"/>
    <x v="530"/>
    <x v="0"/>
    <x v="5"/>
  </r>
  <r>
    <n v="549"/>
    <d v="2017-01-29T00:00:00"/>
    <x v="26"/>
    <x v="531"/>
    <x v="1"/>
    <x v="5"/>
  </r>
  <r>
    <n v="550"/>
    <d v="2016-11-14T00:00:00"/>
    <x v="26"/>
    <x v="532"/>
    <x v="2"/>
    <x v="6"/>
  </r>
  <r>
    <n v="551"/>
    <d v="2016-07-30T00:00:00"/>
    <x v="26"/>
    <x v="533"/>
    <x v="3"/>
    <x v="6"/>
  </r>
  <r>
    <n v="552"/>
    <d v="2016-05-02T00:00:00"/>
    <x v="26"/>
    <x v="534"/>
    <x v="0"/>
    <x v="6"/>
  </r>
  <r>
    <n v="553"/>
    <d v="2016-01-30T00:00:00"/>
    <x v="26"/>
    <x v="535"/>
    <x v="1"/>
    <x v="6"/>
  </r>
  <r>
    <n v="554"/>
    <d v="2015-11-03T00:00:00"/>
    <x v="26"/>
    <x v="410"/>
    <x v="2"/>
    <x v="7"/>
  </r>
  <r>
    <n v="555"/>
    <d v="2021-08-16T00:00:00"/>
    <x v="27"/>
    <x v="536"/>
    <x v="3"/>
    <x v="1"/>
  </r>
  <r>
    <n v="556"/>
    <d v="2021-05-07T00:00:00"/>
    <x v="27"/>
    <x v="477"/>
    <x v="0"/>
    <x v="1"/>
  </r>
  <r>
    <n v="557"/>
    <d v="2021-01-24T00:00:00"/>
    <x v="27"/>
    <x v="537"/>
    <x v="1"/>
    <x v="1"/>
  </r>
  <r>
    <n v="558"/>
    <d v="2020-11-12T00:00:00"/>
    <x v="27"/>
    <x v="538"/>
    <x v="2"/>
    <x v="2"/>
  </r>
  <r>
    <n v="559"/>
    <d v="2020-08-15T00:00:00"/>
    <x v="27"/>
    <x v="248"/>
    <x v="3"/>
    <x v="2"/>
  </r>
  <r>
    <n v="560"/>
    <d v="2020-05-20T00:00:00"/>
    <x v="27"/>
    <x v="539"/>
    <x v="0"/>
    <x v="2"/>
  </r>
  <r>
    <n v="561"/>
    <d v="2020-02-11T00:00:00"/>
    <x v="27"/>
    <x v="540"/>
    <x v="1"/>
    <x v="2"/>
  </r>
  <r>
    <n v="562"/>
    <d v="2019-11-18T00:00:00"/>
    <x v="27"/>
    <x v="541"/>
    <x v="2"/>
    <x v="3"/>
  </r>
  <r>
    <n v="563"/>
    <d v="2019-07-26T00:00:00"/>
    <x v="27"/>
    <x v="542"/>
    <x v="3"/>
    <x v="3"/>
  </r>
  <r>
    <n v="564"/>
    <d v="2021-11-16T00:00:00"/>
    <x v="28"/>
    <x v="543"/>
    <x v="2"/>
    <x v="1"/>
  </r>
  <r>
    <n v="565"/>
    <d v="2021-08-14T00:00:00"/>
    <x v="28"/>
    <x v="485"/>
    <x v="3"/>
    <x v="1"/>
  </r>
  <r>
    <n v="566"/>
    <d v="2021-05-14T00:00:00"/>
    <x v="28"/>
    <x v="544"/>
    <x v="0"/>
    <x v="1"/>
  </r>
  <r>
    <n v="567"/>
    <d v="2021-02-09T00:00:00"/>
    <x v="28"/>
    <x v="545"/>
    <x v="1"/>
    <x v="1"/>
  </r>
  <r>
    <n v="568"/>
    <d v="2020-11-26T00:00:00"/>
    <x v="28"/>
    <x v="546"/>
    <x v="2"/>
    <x v="2"/>
  </r>
  <r>
    <n v="569"/>
    <d v="2020-08-16T00:00:00"/>
    <x v="28"/>
    <x v="547"/>
    <x v="3"/>
    <x v="2"/>
  </r>
  <r>
    <n v="570"/>
    <d v="2020-06-04T00:00:00"/>
    <x v="28"/>
    <x v="548"/>
    <x v="0"/>
    <x v="2"/>
  </r>
  <r>
    <n v="571"/>
    <d v="2020-02-12T00:00:00"/>
    <x v="28"/>
    <x v="549"/>
    <x v="1"/>
    <x v="2"/>
  </r>
  <r>
    <n v="572"/>
    <d v="2019-11-15T00:00:00"/>
    <x v="28"/>
    <x v="550"/>
    <x v="2"/>
    <x v="3"/>
  </r>
  <r>
    <n v="573"/>
    <d v="2019-08-14T00:00:00"/>
    <x v="28"/>
    <x v="551"/>
    <x v="3"/>
    <x v="3"/>
  </r>
  <r>
    <n v="574"/>
    <d v="2019-05-14T00:00:00"/>
    <x v="28"/>
    <x v="552"/>
    <x v="0"/>
    <x v="3"/>
  </r>
  <r>
    <n v="575"/>
    <d v="2019-02-14T00:00:00"/>
    <x v="28"/>
    <x v="553"/>
    <x v="1"/>
    <x v="3"/>
  </r>
  <r>
    <n v="576"/>
    <d v="2018-11-21T00:00:00"/>
    <x v="28"/>
    <x v="554"/>
    <x v="2"/>
    <x v="4"/>
  </r>
  <r>
    <n v="577"/>
    <d v="2018-08-20T00:00:00"/>
    <x v="28"/>
    <x v="84"/>
    <x v="3"/>
    <x v="4"/>
  </r>
  <r>
    <n v="578"/>
    <d v="2018-05-17T00:00:00"/>
    <x v="28"/>
    <x v="555"/>
    <x v="0"/>
    <x v="4"/>
  </r>
  <r>
    <n v="579"/>
    <d v="2018-02-15T00:00:00"/>
    <x v="28"/>
    <x v="556"/>
    <x v="1"/>
    <x v="4"/>
  </r>
  <r>
    <n v="580"/>
    <d v="2017-11-08T00:00:00"/>
    <x v="28"/>
    <x v="557"/>
    <x v="2"/>
    <x v="5"/>
  </r>
  <r>
    <n v="581"/>
    <d v="2017-08-15T00:00:00"/>
    <x v="28"/>
    <x v="558"/>
    <x v="3"/>
    <x v="5"/>
  </r>
  <r>
    <n v="582"/>
    <d v="2022-04-29T00:00:00"/>
    <x v="29"/>
    <x v="559"/>
    <x v="0"/>
    <x v="0"/>
  </r>
  <r>
    <n v="583"/>
    <d v="2022-02-03T00:00:00"/>
    <x v="29"/>
    <x v="560"/>
    <x v="1"/>
    <x v="0"/>
  </r>
  <r>
    <n v="584"/>
    <d v="2021-11-15T00:00:00"/>
    <x v="29"/>
    <x v="561"/>
    <x v="2"/>
    <x v="1"/>
  </r>
  <r>
    <n v="585"/>
    <d v="2021-08-05T00:00:00"/>
    <x v="29"/>
    <x v="562"/>
    <x v="3"/>
    <x v="1"/>
  </r>
  <r>
    <n v="586"/>
    <d v="2021-04-29T00:00:00"/>
    <x v="29"/>
    <x v="563"/>
    <x v="0"/>
    <x v="1"/>
  </r>
  <r>
    <n v="587"/>
    <d v="2021-01-27T00:00:00"/>
    <x v="29"/>
    <x v="564"/>
    <x v="1"/>
    <x v="1"/>
  </r>
  <r>
    <n v="588"/>
    <d v="2020-11-13T00:00:00"/>
    <x v="29"/>
    <x v="279"/>
    <x v="2"/>
    <x v="2"/>
  </r>
  <r>
    <n v="589"/>
    <d v="2020-08-17T00:00:00"/>
    <x v="29"/>
    <x v="565"/>
    <x v="3"/>
    <x v="2"/>
  </r>
  <r>
    <n v="590"/>
    <d v="2020-05-12T00:00:00"/>
    <x v="29"/>
    <x v="566"/>
    <x v="0"/>
    <x v="2"/>
  </r>
  <r>
    <n v="591"/>
    <d v="2020-01-31T00:00:00"/>
    <x v="29"/>
    <x v="567"/>
    <x v="1"/>
    <x v="2"/>
  </r>
  <r>
    <n v="592"/>
    <d v="2019-11-05T00:00:00"/>
    <x v="29"/>
    <x v="568"/>
    <x v="2"/>
    <x v="3"/>
  </r>
  <r>
    <n v="593"/>
    <d v="2019-08-06T00:00:00"/>
    <x v="29"/>
    <x v="569"/>
    <x v="3"/>
    <x v="3"/>
  </r>
  <r>
    <n v="594"/>
    <d v="2019-05-03T00:00:00"/>
    <x v="29"/>
    <x v="570"/>
    <x v="0"/>
    <x v="3"/>
  </r>
  <r>
    <n v="595"/>
    <d v="2019-02-01T00:00:00"/>
    <x v="29"/>
    <x v="571"/>
    <x v="1"/>
    <x v="3"/>
  </r>
  <r>
    <n v="596"/>
    <d v="2018-11-06T00:00:00"/>
    <x v="29"/>
    <x v="572"/>
    <x v="2"/>
    <x v="4"/>
  </r>
  <r>
    <n v="597"/>
    <d v="2018-08-12T00:00:00"/>
    <x v="29"/>
    <x v="573"/>
    <x v="3"/>
    <x v="4"/>
  </r>
  <r>
    <n v="598"/>
    <d v="2018-05-11T00:00:00"/>
    <x v="29"/>
    <x v="574"/>
    <x v="0"/>
    <x v="4"/>
  </r>
  <r>
    <n v="599"/>
    <d v="2018-05-10T00:00:00"/>
    <x v="29"/>
    <x v="574"/>
    <x v="0"/>
    <x v="4"/>
  </r>
  <r>
    <n v="600"/>
    <d v="2018-02-08T00:00:00"/>
    <x v="29"/>
    <x v="575"/>
    <x v="1"/>
    <x v="4"/>
  </r>
  <r>
    <n v="601"/>
    <d v="2017-11-12T00:00:00"/>
    <x v="29"/>
    <x v="576"/>
    <x v="2"/>
    <x v="5"/>
  </r>
  <r>
    <n v="602"/>
    <d v="2017-08-09T00:00:00"/>
    <x v="29"/>
    <x v="577"/>
    <x v="3"/>
    <x v="5"/>
  </r>
  <r>
    <n v="603"/>
    <d v="2017-05-10T00:00:00"/>
    <x v="29"/>
    <x v="578"/>
    <x v="0"/>
    <x v="5"/>
  </r>
  <r>
    <n v="604"/>
    <d v="2017-02-06T00:00:00"/>
    <x v="29"/>
    <x v="579"/>
    <x v="1"/>
    <x v="5"/>
  </r>
  <r>
    <n v="605"/>
    <d v="2016-11-09T00:00:00"/>
    <x v="29"/>
    <x v="580"/>
    <x v="2"/>
    <x v="6"/>
  </r>
  <r>
    <n v="606"/>
    <d v="2016-08-01T00:00:00"/>
    <x v="29"/>
    <x v="581"/>
    <x v="3"/>
    <x v="6"/>
  </r>
  <r>
    <n v="607"/>
    <d v="2016-02-07T00:00:00"/>
    <x v="29"/>
    <x v="582"/>
    <x v="1"/>
    <x v="6"/>
  </r>
  <r>
    <n v="608"/>
    <d v="2015-11-15T00:00:00"/>
    <x v="29"/>
    <x v="583"/>
    <x v="2"/>
    <x v="7"/>
  </r>
  <r>
    <n v="609"/>
    <d v="2022-04-22T00:00:00"/>
    <x v="30"/>
    <x v="584"/>
    <x v="0"/>
    <x v="0"/>
  </r>
  <r>
    <n v="610"/>
    <d v="2022-01-21T00:00:00"/>
    <x v="30"/>
    <x v="585"/>
    <x v="1"/>
    <x v="0"/>
  </r>
  <r>
    <n v="611"/>
    <d v="2021-10-27T00:00:00"/>
    <x v="30"/>
    <x v="586"/>
    <x v="2"/>
    <x v="1"/>
  </r>
  <r>
    <n v="612"/>
    <d v="2021-08-06T00:00:00"/>
    <x v="30"/>
    <x v="587"/>
    <x v="3"/>
    <x v="1"/>
  </r>
  <r>
    <n v="613"/>
    <d v="2021-04-22T00:00:00"/>
    <x v="30"/>
    <x v="588"/>
    <x v="0"/>
    <x v="1"/>
  </r>
  <r>
    <n v="614"/>
    <d v="2021-01-28T00:00:00"/>
    <x v="30"/>
    <x v="589"/>
    <x v="1"/>
    <x v="1"/>
  </r>
  <r>
    <n v="615"/>
    <d v="2020-11-13T00:00:00"/>
    <x v="30"/>
    <x v="590"/>
    <x v="2"/>
    <x v="2"/>
  </r>
  <r>
    <n v="616"/>
    <d v="2020-08-14T00:00:00"/>
    <x v="30"/>
    <x v="591"/>
    <x v="3"/>
    <x v="2"/>
  </r>
  <r>
    <n v="617"/>
    <d v="2020-05-17T00:00:00"/>
    <x v="30"/>
    <x v="592"/>
    <x v="0"/>
    <x v="2"/>
  </r>
  <r>
    <n v="618"/>
    <d v="2020-02-18T00:00:00"/>
    <x v="30"/>
    <x v="593"/>
    <x v="1"/>
    <x v="2"/>
  </r>
  <r>
    <n v="619"/>
    <d v="2019-12-04T00:00:00"/>
    <x v="30"/>
    <x v="594"/>
    <x v="2"/>
    <x v="3"/>
  </r>
  <r>
    <n v="620"/>
    <d v="2019-09-09T00:00:00"/>
    <x v="30"/>
    <x v="595"/>
    <x v="3"/>
    <x v="3"/>
  </r>
  <r>
    <n v="621"/>
    <d v="2019-08-01T00:00:00"/>
    <x v="30"/>
    <x v="596"/>
    <x v="3"/>
    <x v="3"/>
  </r>
  <r>
    <n v="622"/>
    <d v="2019-01-21T00:00:00"/>
    <x v="30"/>
    <x v="597"/>
    <x v="1"/>
    <x v="3"/>
  </r>
  <r>
    <n v="623"/>
    <d v="2018-11-15T00:00:00"/>
    <x v="30"/>
    <x v="598"/>
    <x v="2"/>
    <x v="4"/>
  </r>
  <r>
    <n v="624"/>
    <d v="2018-08-16T00:00:00"/>
    <x v="30"/>
    <x v="599"/>
    <x v="3"/>
    <x v="4"/>
  </r>
  <r>
    <n v="625"/>
    <d v="2022-05-12T00:00:00"/>
    <x v="31"/>
    <x v="600"/>
    <x v="0"/>
    <x v="0"/>
  </r>
  <r>
    <n v="626"/>
    <d v="2022-02-11T00:00:00"/>
    <x v="31"/>
    <x v="601"/>
    <x v="1"/>
    <x v="0"/>
  </r>
  <r>
    <n v="627"/>
    <d v="2021-11-16T00:00:00"/>
    <x v="31"/>
    <x v="602"/>
    <x v="2"/>
    <x v="1"/>
  </r>
  <r>
    <n v="628"/>
    <d v="2021-08-05T00:00:00"/>
    <x v="31"/>
    <x v="603"/>
    <x v="3"/>
    <x v="1"/>
  </r>
  <r>
    <n v="629"/>
    <d v="2021-05-06T00:00:00"/>
    <x v="31"/>
    <x v="604"/>
    <x v="0"/>
    <x v="1"/>
  </r>
  <r>
    <n v="630"/>
    <d v="2021-02-09T00:00:00"/>
    <x v="31"/>
    <x v="605"/>
    <x v="1"/>
    <x v="1"/>
  </r>
  <r>
    <n v="631"/>
    <d v="2020-11-11T00:00:00"/>
    <x v="31"/>
    <x v="606"/>
    <x v="2"/>
    <x v="2"/>
  </r>
  <r>
    <n v="632"/>
    <d v="2020-08-17T00:00:00"/>
    <x v="31"/>
    <x v="607"/>
    <x v="3"/>
    <x v="2"/>
  </r>
  <r>
    <n v="633"/>
    <d v="2020-05-11T00:00:00"/>
    <x v="31"/>
    <x v="608"/>
    <x v="0"/>
    <x v="2"/>
  </r>
  <r>
    <n v="634"/>
    <d v="2020-02-05T00:00:00"/>
    <x v="31"/>
    <x v="609"/>
    <x v="1"/>
    <x v="2"/>
  </r>
  <r>
    <n v="635"/>
    <d v="2019-11-10T00:00:00"/>
    <x v="31"/>
    <x v="610"/>
    <x v="2"/>
    <x v="3"/>
  </r>
  <r>
    <n v="636"/>
    <d v="2019-08-07T00:00:00"/>
    <x v="31"/>
    <x v="611"/>
    <x v="3"/>
    <x v="3"/>
  </r>
  <r>
    <n v="637"/>
    <d v="2019-04-28T00:00:00"/>
    <x v="31"/>
    <x v="612"/>
    <x v="0"/>
    <x v="3"/>
  </r>
  <r>
    <n v="638"/>
    <d v="2019-02-03T00:00:00"/>
    <x v="31"/>
    <x v="613"/>
    <x v="1"/>
    <x v="3"/>
  </r>
  <r>
    <n v="639"/>
    <d v="2018-11-06T00:00:00"/>
    <x v="31"/>
    <x v="614"/>
    <x v="2"/>
    <x v="4"/>
  </r>
  <r>
    <n v="640"/>
    <d v="2018-08-16T00:00:00"/>
    <x v="31"/>
    <x v="615"/>
    <x v="3"/>
    <x v="4"/>
  </r>
  <r>
    <n v="641"/>
    <d v="2018-05-02T00:00:00"/>
    <x v="31"/>
    <x v="616"/>
    <x v="0"/>
    <x v="4"/>
  </r>
  <r>
    <n v="642"/>
    <d v="2018-02-03T00:00:00"/>
    <x v="31"/>
    <x v="617"/>
    <x v="1"/>
    <x v="4"/>
  </r>
  <r>
    <n v="643"/>
    <d v="2017-08-10T00:00:00"/>
    <x v="31"/>
    <x v="618"/>
    <x v="3"/>
    <x v="5"/>
  </r>
  <r>
    <n v="644"/>
    <d v="2017-05-02T00:00:00"/>
    <x v="31"/>
    <x v="619"/>
    <x v="0"/>
    <x v="5"/>
  </r>
  <r>
    <n v="645"/>
    <d v="2017-02-07T00:00:00"/>
    <x v="31"/>
    <x v="620"/>
    <x v="1"/>
    <x v="5"/>
  </r>
  <r>
    <n v="646"/>
    <d v="2016-11-09T00:00:00"/>
    <x v="31"/>
    <x v="621"/>
    <x v="2"/>
    <x v="6"/>
  </r>
  <r>
    <n v="647"/>
    <d v="2016-08-06T00:00:00"/>
    <x v="31"/>
    <x v="622"/>
    <x v="3"/>
    <x v="6"/>
  </r>
  <r>
    <n v="648"/>
    <d v="2016-05-01T00:00:00"/>
    <x v="31"/>
    <x v="623"/>
    <x v="0"/>
    <x v="6"/>
  </r>
  <r>
    <n v="649"/>
    <d v="2016-01-31T00:00:00"/>
    <x v="31"/>
    <x v="624"/>
    <x v="1"/>
    <x v="6"/>
  </r>
  <r>
    <n v="650"/>
    <d v="2015-11-03T00:00:00"/>
    <x v="31"/>
    <x v="625"/>
    <x v="2"/>
    <x v="7"/>
  </r>
  <r>
    <n v="651"/>
    <d v="2022-05-05T00:00:00"/>
    <x v="32"/>
    <x v="626"/>
    <x v="0"/>
    <x v="0"/>
  </r>
  <r>
    <n v="652"/>
    <d v="2022-01-31T00:00:00"/>
    <x v="32"/>
    <x v="627"/>
    <x v="1"/>
    <x v="0"/>
  </r>
  <r>
    <n v="653"/>
    <d v="2021-10-31T00:00:00"/>
    <x v="32"/>
    <x v="628"/>
    <x v="2"/>
    <x v="1"/>
  </r>
  <r>
    <n v="654"/>
    <d v="2021-08-05T00:00:00"/>
    <x v="32"/>
    <x v="629"/>
    <x v="3"/>
    <x v="1"/>
  </r>
  <r>
    <n v="655"/>
    <d v="2021-05-03T00:00:00"/>
    <x v="32"/>
    <x v="630"/>
    <x v="0"/>
    <x v="1"/>
  </r>
  <r>
    <n v="656"/>
    <d v="2021-01-27T00:00:00"/>
    <x v="32"/>
    <x v="631"/>
    <x v="1"/>
    <x v="1"/>
  </r>
  <r>
    <n v="657"/>
    <d v="2020-11-10T00:00:00"/>
    <x v="32"/>
    <x v="632"/>
    <x v="2"/>
    <x v="2"/>
  </r>
  <r>
    <n v="658"/>
    <d v="2020-08-14T00:00:00"/>
    <x v="32"/>
    <x v="633"/>
    <x v="3"/>
    <x v="2"/>
  </r>
  <r>
    <n v="659"/>
    <d v="2020-05-20T00:00:00"/>
    <x v="32"/>
    <x v="634"/>
    <x v="0"/>
    <x v="2"/>
  </r>
  <r>
    <n v="660"/>
    <d v="2020-01-24T00:00:00"/>
    <x v="32"/>
    <x v="635"/>
    <x v="1"/>
    <x v="2"/>
  </r>
  <r>
    <n v="661"/>
    <d v="2019-10-21T00:00:00"/>
    <x v="32"/>
    <x v="636"/>
    <x v="2"/>
    <x v="3"/>
  </r>
  <r>
    <n v="662"/>
    <d v="2019-07-25T00:00:00"/>
    <x v="32"/>
    <x v="637"/>
    <x v="3"/>
    <x v="3"/>
  </r>
  <r>
    <n v="663"/>
    <d v="2019-04-14T00:00:00"/>
    <x v="32"/>
    <x v="638"/>
    <x v="0"/>
    <x v="3"/>
  </r>
  <r>
    <n v="664"/>
    <d v="2019-01-16T00:00:00"/>
    <x v="32"/>
    <x v="639"/>
    <x v="1"/>
    <x v="3"/>
  </r>
  <r>
    <n v="665"/>
    <d v="2018-11-11T00:00:00"/>
    <x v="32"/>
    <x v="640"/>
    <x v="2"/>
    <x v="4"/>
  </r>
  <r>
    <n v="666"/>
    <d v="2018-07-20T00:00:00"/>
    <x v="32"/>
    <x v="641"/>
    <x v="3"/>
    <x v="4"/>
  </r>
  <r>
    <n v="667"/>
    <d v="2018-05-04T00:00:00"/>
    <x v="32"/>
    <x v="642"/>
    <x v="0"/>
    <x v="4"/>
  </r>
  <r>
    <n v="668"/>
    <d v="2018-02-11T00:00:00"/>
    <x v="32"/>
    <x v="643"/>
    <x v="1"/>
    <x v="4"/>
  </r>
  <r>
    <n v="669"/>
    <d v="2017-11-12T00:00:00"/>
    <x v="32"/>
    <x v="644"/>
    <x v="2"/>
    <x v="5"/>
  </r>
  <r>
    <n v="670"/>
    <d v="2017-04-25T00:00:00"/>
    <x v="32"/>
    <x v="645"/>
    <x v="0"/>
    <x v="5"/>
  </r>
  <r>
    <n v="671"/>
    <d v="2017-01-23T00:00:00"/>
    <x v="32"/>
    <x v="646"/>
    <x v="1"/>
    <x v="5"/>
  </r>
  <r>
    <n v="672"/>
    <d v="2016-10-24T00:00:00"/>
    <x v="32"/>
    <x v="647"/>
    <x v="2"/>
    <x v="6"/>
  </r>
  <r>
    <n v="673"/>
    <d v="2016-04-23T00:00:00"/>
    <x v="32"/>
    <x v="648"/>
    <x v="0"/>
    <x v="6"/>
  </r>
  <r>
    <n v="674"/>
    <d v="2022-04-28T00:00:00"/>
    <x v="33"/>
    <x v="649"/>
    <x v="0"/>
    <x v="0"/>
  </r>
  <r>
    <n v="675"/>
    <d v="2022-02-07T00:00:00"/>
    <x v="33"/>
    <x v="650"/>
    <x v="1"/>
    <x v="0"/>
  </r>
  <r>
    <n v="676"/>
    <d v="2021-11-01T00:00:00"/>
    <x v="33"/>
    <x v="651"/>
    <x v="2"/>
    <x v="1"/>
  </r>
  <r>
    <n v="677"/>
    <d v="2021-07-30T00:00:00"/>
    <x v="33"/>
    <x v="652"/>
    <x v="3"/>
    <x v="1"/>
  </r>
  <r>
    <n v="678"/>
    <d v="2021-04-27T00:00:00"/>
    <x v="33"/>
    <x v="653"/>
    <x v="0"/>
    <x v="1"/>
  </r>
  <r>
    <n v="679"/>
    <d v="2021-01-26T00:00:00"/>
    <x v="33"/>
    <x v="654"/>
    <x v="1"/>
    <x v="1"/>
  </r>
  <r>
    <n v="680"/>
    <d v="2020-11-04T00:00:00"/>
    <x v="33"/>
    <x v="655"/>
    <x v="2"/>
    <x v="2"/>
  </r>
  <r>
    <n v="681"/>
    <d v="2020-08-02T00:00:00"/>
    <x v="33"/>
    <x v="656"/>
    <x v="3"/>
    <x v="2"/>
  </r>
  <r>
    <n v="682"/>
    <d v="2020-05-05T00:00:00"/>
    <x v="33"/>
    <x v="86"/>
    <x v="0"/>
    <x v="2"/>
  </r>
  <r>
    <n v="683"/>
    <d v="2020-01-30T00:00:00"/>
    <x v="33"/>
    <x v="657"/>
    <x v="1"/>
    <x v="2"/>
  </r>
  <r>
    <n v="684"/>
    <d v="2019-10-25T00:00:00"/>
    <x v="33"/>
    <x v="658"/>
    <x v="2"/>
    <x v="3"/>
  </r>
  <r>
    <n v="685"/>
    <d v="2019-07-30T00:00:00"/>
    <x v="33"/>
    <x v="659"/>
    <x v="3"/>
    <x v="3"/>
  </r>
  <r>
    <n v="686"/>
    <d v="2019-04-26T00:00:00"/>
    <x v="33"/>
    <x v="660"/>
    <x v="0"/>
    <x v="3"/>
  </r>
  <r>
    <n v="687"/>
    <d v="2019-01-30T00:00:00"/>
    <x v="33"/>
    <x v="661"/>
    <x v="1"/>
    <x v="3"/>
  </r>
  <r>
    <n v="688"/>
    <d v="2018-11-06T00:00:00"/>
    <x v="33"/>
    <x v="662"/>
    <x v="2"/>
    <x v="4"/>
  </r>
  <r>
    <n v="689"/>
    <d v="2018-08-03T00:00:00"/>
    <x v="33"/>
    <x v="663"/>
    <x v="3"/>
    <x v="4"/>
  </r>
  <r>
    <n v="690"/>
    <d v="2018-04-27T00:00:00"/>
    <x v="33"/>
    <x v="664"/>
    <x v="0"/>
    <x v="4"/>
  </r>
  <r>
    <n v="691"/>
    <d v="2018-02-07T00:00:00"/>
    <x v="33"/>
    <x v="665"/>
    <x v="1"/>
    <x v="4"/>
  </r>
  <r>
    <n v="692"/>
    <d v="2017-11-07T00:00:00"/>
    <x v="33"/>
    <x v="666"/>
    <x v="2"/>
    <x v="5"/>
  </r>
  <r>
    <n v="693"/>
    <d v="2017-08-09T00:00:00"/>
    <x v="33"/>
    <x v="667"/>
    <x v="3"/>
    <x v="5"/>
  </r>
  <r>
    <n v="694"/>
    <d v="2017-04-22T00:00:00"/>
    <x v="33"/>
    <x v="668"/>
    <x v="0"/>
    <x v="5"/>
  </r>
  <r>
    <n v="695"/>
    <d v="2017-02-05T00:00:00"/>
    <x v="33"/>
    <x v="337"/>
    <x v="1"/>
    <x v="5"/>
  </r>
  <r>
    <n v="696"/>
    <d v="2016-11-14T00:00:00"/>
    <x v="33"/>
    <x v="669"/>
    <x v="2"/>
    <x v="6"/>
  </r>
  <r>
    <n v="697"/>
    <d v="2016-08-10T00:00:00"/>
    <x v="33"/>
    <x v="670"/>
    <x v="3"/>
    <x v="6"/>
  </r>
  <r>
    <n v="698"/>
    <d v="2016-05-09T00:00:00"/>
    <x v="33"/>
    <x v="671"/>
    <x v="0"/>
    <x v="6"/>
  </r>
  <r>
    <n v="699"/>
    <d v="2016-02-06T00:00:00"/>
    <x v="33"/>
    <x v="672"/>
    <x v="1"/>
    <x v="6"/>
  </r>
  <r>
    <n v="700"/>
    <d v="2015-11-15T00:00:00"/>
    <x v="33"/>
    <x v="673"/>
    <x v="2"/>
    <x v="7"/>
  </r>
  <r>
    <n v="701"/>
    <d v="2022-07-19T00:00:00"/>
    <x v="34"/>
    <x v="674"/>
    <x v="3"/>
    <x v="0"/>
  </r>
  <r>
    <n v="702"/>
    <d v="2022-04-21T00:00:00"/>
    <x v="34"/>
    <x v="675"/>
    <x v="0"/>
    <x v="0"/>
  </r>
  <r>
    <n v="703"/>
    <d v="2022-01-27T00:00:00"/>
    <x v="34"/>
    <x v="676"/>
    <x v="1"/>
    <x v="0"/>
  </r>
  <r>
    <n v="704"/>
    <d v="2021-11-01T00:00:00"/>
    <x v="34"/>
    <x v="677"/>
    <x v="2"/>
    <x v="1"/>
  </r>
  <r>
    <n v="705"/>
    <d v="2021-08-02T00:00:00"/>
    <x v="34"/>
    <x v="678"/>
    <x v="3"/>
    <x v="1"/>
  </r>
  <r>
    <n v="706"/>
    <d v="2021-05-03T00:00:00"/>
    <x v="34"/>
    <x v="679"/>
    <x v="0"/>
    <x v="1"/>
  </r>
  <r>
    <n v="707"/>
    <d v="2021-01-26T00:00:00"/>
    <x v="34"/>
    <x v="680"/>
    <x v="1"/>
    <x v="1"/>
  </r>
  <r>
    <n v="708"/>
    <d v="2020-11-10T00:00:00"/>
    <x v="34"/>
    <x v="681"/>
    <x v="2"/>
    <x v="2"/>
  </r>
  <r>
    <n v="709"/>
    <d v="2020-08-09T00:00:00"/>
    <x v="34"/>
    <x v="682"/>
    <x v="3"/>
    <x v="2"/>
  </r>
  <r>
    <n v="710"/>
    <d v="2020-05-08T00:00:00"/>
    <x v="34"/>
    <x v="683"/>
    <x v="0"/>
    <x v="2"/>
  </r>
  <r>
    <n v="711"/>
    <d v="2020-02-02T00:00:00"/>
    <x v="34"/>
    <x v="684"/>
    <x v="1"/>
    <x v="2"/>
  </r>
  <r>
    <n v="712"/>
    <d v="2019-11-13T00:00:00"/>
    <x v="34"/>
    <x v="685"/>
    <x v="2"/>
    <x v="3"/>
  </r>
  <r>
    <n v="713"/>
    <d v="2019-08-04T00:00:00"/>
    <x v="34"/>
    <x v="686"/>
    <x v="3"/>
    <x v="3"/>
  </r>
  <r>
    <n v="714"/>
    <d v="2019-04-29T00:00:00"/>
    <x v="34"/>
    <x v="687"/>
    <x v="0"/>
    <x v="3"/>
  </r>
  <r>
    <n v="715"/>
    <d v="2019-02-04T00:00:00"/>
    <x v="34"/>
    <x v="688"/>
    <x v="1"/>
    <x v="3"/>
  </r>
  <r>
    <n v="716"/>
    <d v="2018-11-14T00:00:00"/>
    <x v="34"/>
    <x v="689"/>
    <x v="2"/>
    <x v="4"/>
  </r>
  <r>
    <n v="717"/>
    <d v="2018-08-01T00:00:00"/>
    <x v="34"/>
    <x v="690"/>
    <x v="3"/>
    <x v="4"/>
  </r>
  <r>
    <n v="718"/>
    <d v="2018-05-03T00:00:00"/>
    <x v="34"/>
    <x v="691"/>
    <x v="0"/>
    <x v="4"/>
  </r>
  <r>
    <n v="719"/>
    <d v="2018-01-28T00:00:00"/>
    <x v="34"/>
    <x v="692"/>
    <x v="1"/>
    <x v="4"/>
  </r>
  <r>
    <n v="720"/>
    <d v="2017-08-13T00:00:00"/>
    <x v="34"/>
    <x v="693"/>
    <x v="3"/>
    <x v="5"/>
  </r>
  <r>
    <n v="721"/>
    <d v="2017-05-07T00:00:00"/>
    <x v="34"/>
    <x v="694"/>
    <x v="0"/>
    <x v="5"/>
  </r>
  <r>
    <n v="722"/>
    <d v="2017-02-01T00:00:00"/>
    <x v="34"/>
    <x v="695"/>
    <x v="1"/>
    <x v="5"/>
  </r>
  <r>
    <n v="723"/>
    <d v="2016-11-08T00:00:00"/>
    <x v="34"/>
    <x v="696"/>
    <x v="2"/>
    <x v="6"/>
  </r>
  <r>
    <n v="724"/>
    <d v="2016-08-08T00:00:00"/>
    <x v="34"/>
    <x v="697"/>
    <x v="3"/>
    <x v="6"/>
  </r>
  <r>
    <n v="725"/>
    <d v="2016-05-04T00:00:00"/>
    <x v="34"/>
    <x v="698"/>
    <x v="0"/>
    <x v="6"/>
  </r>
  <r>
    <n v="726"/>
    <d v="2016-01-26T00:00:00"/>
    <x v="34"/>
    <x v="699"/>
    <x v="1"/>
    <x v="6"/>
  </r>
  <r>
    <n v="727"/>
    <d v="2015-11-18T00:00:00"/>
    <x v="34"/>
    <x v="700"/>
    <x v="2"/>
    <x v="7"/>
  </r>
  <r>
    <n v="728"/>
    <d v="2022-05-06T00:00:00"/>
    <x v="35"/>
    <x v="701"/>
    <x v="0"/>
    <x v="0"/>
  </r>
  <r>
    <n v="729"/>
    <d v="2022-01-26T00:00:00"/>
    <x v="35"/>
    <x v="702"/>
    <x v="1"/>
    <x v="0"/>
  </r>
  <r>
    <n v="730"/>
    <d v="2021-11-17T00:00:00"/>
    <x v="35"/>
    <x v="703"/>
    <x v="2"/>
    <x v="1"/>
  </r>
  <r>
    <n v="731"/>
    <d v="2021-07-28T00:00:00"/>
    <x v="35"/>
    <x v="704"/>
    <x v="3"/>
    <x v="1"/>
  </r>
  <r>
    <n v="732"/>
    <d v="2021-05-02T00:00:00"/>
    <x v="35"/>
    <x v="705"/>
    <x v="0"/>
    <x v="1"/>
  </r>
  <r>
    <n v="733"/>
    <d v="2021-02-10T00:00:00"/>
    <x v="35"/>
    <x v="706"/>
    <x v="1"/>
    <x v="1"/>
  </r>
  <r>
    <n v="734"/>
    <d v="2020-11-13T00:00:00"/>
    <x v="35"/>
    <x v="707"/>
    <x v="2"/>
    <x v="2"/>
  </r>
  <r>
    <n v="735"/>
    <d v="2020-08-16T00:00:00"/>
    <x v="35"/>
    <x v="708"/>
    <x v="3"/>
    <x v="2"/>
  </r>
  <r>
    <n v="736"/>
    <d v="2020-05-20T00:00:00"/>
    <x v="35"/>
    <x v="709"/>
    <x v="0"/>
    <x v="2"/>
  </r>
  <r>
    <n v="737"/>
    <d v="2020-01-31T00:00:00"/>
    <x v="35"/>
    <x v="710"/>
    <x v="1"/>
    <x v="2"/>
  </r>
  <r>
    <n v="738"/>
    <d v="2019-11-17T00:00:00"/>
    <x v="35"/>
    <x v="711"/>
    <x v="2"/>
    <x v="3"/>
  </r>
  <r>
    <n v="739"/>
    <d v="2019-08-17T00:00:00"/>
    <x v="35"/>
    <x v="712"/>
    <x v="3"/>
    <x v="3"/>
  </r>
  <r>
    <n v="740"/>
    <d v="2019-04-25T00:00:00"/>
    <x v="35"/>
    <x v="713"/>
    <x v="0"/>
    <x v="3"/>
  </r>
  <r>
    <n v="741"/>
    <d v="2019-01-24T00:00:00"/>
    <x v="35"/>
    <x v="714"/>
    <x v="1"/>
    <x v="3"/>
  </r>
  <r>
    <n v="742"/>
    <d v="2018-11-02T00:00:00"/>
    <x v="35"/>
    <x v="715"/>
    <x v="2"/>
    <x v="4"/>
  </r>
  <r>
    <n v="743"/>
    <d v="2018-08-05T00:00:00"/>
    <x v="35"/>
    <x v="716"/>
    <x v="3"/>
    <x v="4"/>
  </r>
  <r>
    <n v="744"/>
    <d v="2018-08-03T00:00:00"/>
    <x v="35"/>
    <x v="716"/>
    <x v="3"/>
    <x v="4"/>
  </r>
  <r>
    <n v="745"/>
    <d v="2018-05-04T00:00:00"/>
    <x v="35"/>
    <x v="717"/>
    <x v="0"/>
    <x v="4"/>
  </r>
  <r>
    <n v="746"/>
    <d v="2018-02-08T00:00:00"/>
    <x v="35"/>
    <x v="718"/>
    <x v="1"/>
    <x v="4"/>
  </r>
  <r>
    <n v="747"/>
    <d v="2017-11-21T00:00:00"/>
    <x v="35"/>
    <x v="719"/>
    <x v="2"/>
    <x v="5"/>
  </r>
  <r>
    <n v="748"/>
    <d v="2017-11-20T00:00:00"/>
    <x v="35"/>
    <x v="719"/>
    <x v="2"/>
    <x v="5"/>
  </r>
  <r>
    <n v="749"/>
    <d v="2022-04-26T00:00:00"/>
    <x v="36"/>
    <x v="720"/>
    <x v="0"/>
    <x v="0"/>
  </r>
  <r>
    <n v="750"/>
    <d v="2022-01-30T00:00:00"/>
    <x v="36"/>
    <x v="721"/>
    <x v="1"/>
    <x v="0"/>
  </r>
  <r>
    <n v="751"/>
    <d v="2021-10-27T00:00:00"/>
    <x v="36"/>
    <x v="722"/>
    <x v="2"/>
    <x v="1"/>
  </r>
  <r>
    <n v="752"/>
    <d v="2021-08-01T00:00:00"/>
    <x v="36"/>
    <x v="723"/>
    <x v="3"/>
    <x v="1"/>
  </r>
  <r>
    <n v="753"/>
    <d v="2021-04-27T00:00:00"/>
    <x v="36"/>
    <x v="724"/>
    <x v="0"/>
    <x v="1"/>
  </r>
  <r>
    <n v="754"/>
    <d v="2021-02-02T00:00:00"/>
    <x v="36"/>
    <x v="725"/>
    <x v="1"/>
    <x v="1"/>
  </r>
  <r>
    <n v="755"/>
    <d v="2020-11-13T00:00:00"/>
    <x v="36"/>
    <x v="726"/>
    <x v="2"/>
    <x v="2"/>
  </r>
  <r>
    <n v="756"/>
    <d v="2020-08-02T00:00:00"/>
    <x v="36"/>
    <x v="727"/>
    <x v="3"/>
    <x v="2"/>
  </r>
  <r>
    <n v="757"/>
    <d v="2020-05-18T00:00:00"/>
    <x v="36"/>
    <x v="728"/>
    <x v="0"/>
    <x v="2"/>
  </r>
  <r>
    <n v="758"/>
    <d v="2020-02-07T00:00:00"/>
    <x v="36"/>
    <x v="729"/>
    <x v="1"/>
    <x v="2"/>
  </r>
  <r>
    <n v="759"/>
    <d v="2019-11-05T00:00:00"/>
    <x v="36"/>
    <x v="27"/>
    <x v="2"/>
    <x v="3"/>
  </r>
  <r>
    <n v="760"/>
    <d v="2019-08-02T00:00:00"/>
    <x v="36"/>
    <x v="730"/>
    <x v="3"/>
    <x v="3"/>
  </r>
  <r>
    <n v="761"/>
    <d v="2019-04-23T00:00:00"/>
    <x v="36"/>
    <x v="731"/>
    <x v="0"/>
    <x v="3"/>
  </r>
  <r>
    <n v="762"/>
    <d v="2019-01-25T00:00:00"/>
    <x v="36"/>
    <x v="732"/>
    <x v="1"/>
    <x v="3"/>
  </r>
  <r>
    <n v="763"/>
    <d v="2022-05-04T00:00:00"/>
    <x v="37"/>
    <x v="733"/>
    <x v="0"/>
    <x v="0"/>
  </r>
  <r>
    <n v="764"/>
    <d v="2022-02-03T00:00:00"/>
    <x v="37"/>
    <x v="734"/>
    <x v="1"/>
    <x v="0"/>
  </r>
  <r>
    <n v="765"/>
    <d v="2021-11-13T00:00:00"/>
    <x v="37"/>
    <x v="214"/>
    <x v="2"/>
    <x v="1"/>
  </r>
  <r>
    <n v="766"/>
    <d v="2021-07-30T00:00:00"/>
    <x v="37"/>
    <x v="735"/>
    <x v="3"/>
    <x v="1"/>
  </r>
  <r>
    <n v="767"/>
    <d v="2021-04-24T00:00:00"/>
    <x v="37"/>
    <x v="736"/>
    <x v="0"/>
    <x v="1"/>
  </r>
  <r>
    <n v="768"/>
    <d v="2021-01-28T00:00:00"/>
    <x v="37"/>
    <x v="737"/>
    <x v="1"/>
    <x v="1"/>
  </r>
  <r>
    <n v="769"/>
    <d v="2020-11-09T00:00:00"/>
    <x v="37"/>
    <x v="20"/>
    <x v="2"/>
    <x v="2"/>
  </r>
  <r>
    <n v="770"/>
    <d v="2020-08-11T00:00:00"/>
    <x v="37"/>
    <x v="738"/>
    <x v="3"/>
    <x v="2"/>
  </r>
  <r>
    <n v="771"/>
    <d v="2020-04-28T00:00:00"/>
    <x v="37"/>
    <x v="739"/>
    <x v="0"/>
    <x v="2"/>
  </r>
  <r>
    <n v="772"/>
    <d v="2020-01-24T00:00:00"/>
    <x v="37"/>
    <x v="740"/>
    <x v="1"/>
    <x v="2"/>
  </r>
  <r>
    <n v="773"/>
    <d v="2019-11-03T00:00:00"/>
    <x v="37"/>
    <x v="741"/>
    <x v="2"/>
    <x v="3"/>
  </r>
  <r>
    <n v="774"/>
    <d v="2019-07-26T00:00:00"/>
    <x v="37"/>
    <x v="742"/>
    <x v="3"/>
    <x v="3"/>
  </r>
  <r>
    <n v="775"/>
    <d v="2019-04-24T00:00:00"/>
    <x v="37"/>
    <x v="743"/>
    <x v="0"/>
    <x v="3"/>
  </r>
  <r>
    <n v="776"/>
    <d v="2019-01-27T00:00:00"/>
    <x v="37"/>
    <x v="744"/>
    <x v="1"/>
    <x v="3"/>
  </r>
  <r>
    <n v="777"/>
    <d v="2018-10-30T00:00:00"/>
    <x v="37"/>
    <x v="257"/>
    <x v="2"/>
    <x v="4"/>
  </r>
  <r>
    <n v="778"/>
    <d v="2018-08-03T00:00:00"/>
    <x v="37"/>
    <x v="250"/>
    <x v="3"/>
    <x v="4"/>
  </r>
  <r>
    <n v="779"/>
    <d v="2018-05-09T00:00:00"/>
    <x v="37"/>
    <x v="745"/>
    <x v="0"/>
    <x v="4"/>
  </r>
  <r>
    <n v="780"/>
    <d v="2018-02-04T00:00:00"/>
    <x v="37"/>
    <x v="746"/>
    <x v="1"/>
    <x v="4"/>
  </r>
  <r>
    <n v="781"/>
    <d v="2017-11-06T00:00:00"/>
    <x v="37"/>
    <x v="747"/>
    <x v="2"/>
    <x v="5"/>
  </r>
  <r>
    <n v="782"/>
    <d v="2017-08-10T00:00:00"/>
    <x v="37"/>
    <x v="748"/>
    <x v="3"/>
    <x v="5"/>
  </r>
  <r>
    <n v="783"/>
    <d v="2017-05-15T00:00:00"/>
    <x v="37"/>
    <x v="749"/>
    <x v="0"/>
    <x v="5"/>
  </r>
  <r>
    <n v="784"/>
    <d v="2022-05-10T00:00:00"/>
    <x v="38"/>
    <x v="750"/>
    <x v="0"/>
    <x v="0"/>
  </r>
  <r>
    <n v="785"/>
    <d v="2022-02-13T00:00:00"/>
    <x v="38"/>
    <x v="751"/>
    <x v="1"/>
    <x v="0"/>
  </r>
  <r>
    <n v="786"/>
    <d v="2021-11-15T00:00:00"/>
    <x v="38"/>
    <x v="406"/>
    <x v="2"/>
    <x v="1"/>
  </r>
  <r>
    <n v="787"/>
    <d v="2021-08-10T00:00:00"/>
    <x v="38"/>
    <x v="752"/>
    <x v="3"/>
    <x v="1"/>
  </r>
  <r>
    <n v="788"/>
    <d v="2021-05-01T00:00:00"/>
    <x v="38"/>
    <x v="753"/>
    <x v="0"/>
    <x v="1"/>
  </r>
  <r>
    <n v="789"/>
    <d v="2020-10-23T00:00:00"/>
    <x v="38"/>
    <x v="754"/>
    <x v="2"/>
    <x v="2"/>
  </r>
  <r>
    <n v="790"/>
    <d v="2020-10-22T00:00:00"/>
    <x v="38"/>
    <x v="754"/>
    <x v="2"/>
    <x v="2"/>
  </r>
  <r>
    <n v="791"/>
    <d v="2020-05-08T00:00:00"/>
    <x v="38"/>
    <x v="755"/>
    <x v="0"/>
    <x v="2"/>
  </r>
  <r>
    <n v="792"/>
    <d v="2020-02-03T00:00:00"/>
    <x v="38"/>
    <x v="756"/>
    <x v="1"/>
    <x v="2"/>
  </r>
  <r>
    <n v="793"/>
    <d v="2019-11-10T00:00:00"/>
    <x v="38"/>
    <x v="14"/>
    <x v="2"/>
    <x v="3"/>
  </r>
  <r>
    <n v="794"/>
    <d v="2019-08-07T00:00:00"/>
    <x v="38"/>
    <x v="757"/>
    <x v="3"/>
    <x v="3"/>
  </r>
  <r>
    <n v="795"/>
    <d v="2019-05-02T00:00:00"/>
    <x v="38"/>
    <x v="758"/>
    <x v="0"/>
    <x v="3"/>
  </r>
  <r>
    <n v="796"/>
    <d v="2019-02-05T00:00:00"/>
    <x v="38"/>
    <x v="759"/>
    <x v="1"/>
    <x v="3"/>
  </r>
  <r>
    <n v="797"/>
    <d v="2018-11-13T00:00:00"/>
    <x v="38"/>
    <x v="746"/>
    <x v="2"/>
    <x v="4"/>
  </r>
  <r>
    <n v="798"/>
    <d v="2018-08-17T00:00:00"/>
    <x v="38"/>
    <x v="760"/>
    <x v="3"/>
    <x v="4"/>
  </r>
  <r>
    <n v="799"/>
    <d v="2018-05-14T00:00:00"/>
    <x v="38"/>
    <x v="761"/>
    <x v="0"/>
    <x v="4"/>
  </r>
  <r>
    <n v="800"/>
    <d v="2018-02-05T00:00:00"/>
    <x v="38"/>
    <x v="762"/>
    <x v="1"/>
    <x v="4"/>
  </r>
  <r>
    <n v="801"/>
    <d v="2017-11-14T00:00:00"/>
    <x v="38"/>
    <x v="763"/>
    <x v="2"/>
    <x v="5"/>
  </r>
  <r>
    <n v="802"/>
    <d v="2022-05-09T00:00:00"/>
    <x v="39"/>
    <x v="764"/>
    <x v="0"/>
    <x v="0"/>
  </r>
  <r>
    <n v="803"/>
    <d v="2022-02-10T00:00:00"/>
    <x v="39"/>
    <x v="765"/>
    <x v="1"/>
    <x v="0"/>
  </r>
  <r>
    <n v="804"/>
    <d v="2021-11-12T00:00:00"/>
    <x v="39"/>
    <x v="766"/>
    <x v="2"/>
    <x v="1"/>
  </r>
  <r>
    <n v="805"/>
    <d v="2021-08-10T00:00:00"/>
    <x v="39"/>
    <x v="767"/>
    <x v="3"/>
    <x v="1"/>
  </r>
  <r>
    <n v="806"/>
    <d v="2021-05-05T00:00:00"/>
    <x v="39"/>
    <x v="768"/>
    <x v="0"/>
    <x v="1"/>
  </r>
  <r>
    <n v="807"/>
    <d v="2021-02-11T00:00:00"/>
    <x v="39"/>
    <x v="769"/>
    <x v="1"/>
    <x v="1"/>
  </r>
  <r>
    <n v="808"/>
    <d v="2020-11-13T00:00:00"/>
    <x v="39"/>
    <x v="770"/>
    <x v="2"/>
    <x v="2"/>
  </r>
  <r>
    <n v="809"/>
    <d v="2020-08-16T00:00:00"/>
    <x v="39"/>
    <x v="771"/>
    <x v="3"/>
    <x v="2"/>
  </r>
  <r>
    <n v="810"/>
    <d v="2020-05-11T00:00:00"/>
    <x v="39"/>
    <x v="772"/>
    <x v="0"/>
    <x v="2"/>
  </r>
  <r>
    <n v="811"/>
    <d v="2020-02-09T00:00:00"/>
    <x v="39"/>
    <x v="773"/>
    <x v="1"/>
    <x v="2"/>
  </r>
  <r>
    <n v="812"/>
    <d v="2019-11-13T00:00:00"/>
    <x v="39"/>
    <x v="774"/>
    <x v="2"/>
    <x v="3"/>
  </r>
  <r>
    <n v="813"/>
    <d v="2019-08-13T00:00:00"/>
    <x v="39"/>
    <x v="775"/>
    <x v="3"/>
    <x v="3"/>
  </r>
  <r>
    <n v="814"/>
    <d v="2019-05-05T00:00:00"/>
    <x v="39"/>
    <x v="776"/>
    <x v="0"/>
    <x v="3"/>
  </r>
  <r>
    <n v="815"/>
    <d v="2019-02-05T00:00:00"/>
    <x v="39"/>
    <x v="777"/>
    <x v="1"/>
    <x v="3"/>
  </r>
  <r>
    <n v="816"/>
    <d v="2018-11-11T00:00:00"/>
    <x v="39"/>
    <x v="778"/>
    <x v="2"/>
    <x v="4"/>
  </r>
  <r>
    <n v="817"/>
    <d v="2018-08-13T00:00:00"/>
    <x v="39"/>
    <x v="779"/>
    <x v="3"/>
    <x v="4"/>
  </r>
  <r>
    <n v="818"/>
    <d v="2018-05-10T00:00:00"/>
    <x v="39"/>
    <x v="780"/>
    <x v="0"/>
    <x v="4"/>
  </r>
  <r>
    <n v="819"/>
    <d v="2018-02-10T00:00:00"/>
    <x v="39"/>
    <x v="781"/>
    <x v="1"/>
    <x v="4"/>
  </r>
  <r>
    <n v="820"/>
    <d v="2017-11-13T00:00:00"/>
    <x v="39"/>
    <x v="782"/>
    <x v="2"/>
    <x v="5"/>
  </r>
  <r>
    <n v="821"/>
    <d v="2017-08-12T00:00:00"/>
    <x v="39"/>
    <x v="783"/>
    <x v="3"/>
    <x v="5"/>
  </r>
  <r>
    <n v="822"/>
    <d v="2017-05-07T00:00:00"/>
    <x v="39"/>
    <x v="784"/>
    <x v="0"/>
    <x v="5"/>
  </r>
  <r>
    <n v="823"/>
    <d v="2017-02-10T00:00:00"/>
    <x v="39"/>
    <x v="785"/>
    <x v="1"/>
    <x v="5"/>
  </r>
  <r>
    <n v="824"/>
    <d v="2016-11-14T00:00:00"/>
    <x v="39"/>
    <x v="786"/>
    <x v="2"/>
    <x v="6"/>
  </r>
  <r>
    <n v="825"/>
    <d v="2016-08-10T00:00:00"/>
    <x v="39"/>
    <x v="787"/>
    <x v="3"/>
    <x v="6"/>
  </r>
  <r>
    <n v="826"/>
    <d v="2016-05-02T00:00:00"/>
    <x v="39"/>
    <x v="788"/>
    <x v="0"/>
    <x v="6"/>
  </r>
  <r>
    <n v="827"/>
    <d v="2016-02-02T00:00:00"/>
    <x v="39"/>
    <x v="789"/>
    <x v="1"/>
    <x v="6"/>
  </r>
  <r>
    <n v="828"/>
    <d v="2015-11-14T00:00:00"/>
    <x v="39"/>
    <x v="790"/>
    <x v="2"/>
    <x v="7"/>
  </r>
  <r>
    <n v="829"/>
    <d v="2021-04-26T00:00:00"/>
    <x v="40"/>
    <x v="791"/>
    <x v="0"/>
    <x v="1"/>
  </r>
  <r>
    <n v="830"/>
    <d v="2021-02-02T00:00:00"/>
    <x v="40"/>
    <x v="792"/>
    <x v="1"/>
    <x v="1"/>
  </r>
  <r>
    <n v="831"/>
    <d v="2020-11-11T00:00:00"/>
    <x v="40"/>
    <x v="793"/>
    <x v="2"/>
    <x v="2"/>
  </r>
  <r>
    <n v="832"/>
    <d v="2020-08-06T00:00:00"/>
    <x v="40"/>
    <x v="794"/>
    <x v="3"/>
    <x v="2"/>
  </r>
  <r>
    <n v="833"/>
    <d v="2020-05-03T00:00:00"/>
    <x v="40"/>
    <x v="795"/>
    <x v="0"/>
    <x v="2"/>
  </r>
  <r>
    <n v="834"/>
    <d v="2020-01-23T00:00:00"/>
    <x v="40"/>
    <x v="796"/>
    <x v="1"/>
    <x v="2"/>
  </r>
  <r>
    <n v="835"/>
    <d v="2019-10-24T00:00:00"/>
    <x v="40"/>
    <x v="797"/>
    <x v="2"/>
    <x v="3"/>
  </r>
  <r>
    <n v="836"/>
    <d v="2019-07-28T00:00:00"/>
    <x v="40"/>
    <x v="798"/>
    <x v="3"/>
    <x v="3"/>
  </r>
  <r>
    <n v="837"/>
    <d v="2019-04-16T00:00:00"/>
    <x v="40"/>
    <x v="799"/>
    <x v="0"/>
    <x v="3"/>
  </r>
  <r>
    <n v="838"/>
    <d v="2019-01-22T00:00:00"/>
    <x v="40"/>
    <x v="800"/>
    <x v="1"/>
    <x v="3"/>
  </r>
  <r>
    <n v="839"/>
    <d v="2018-07-29T00:00:00"/>
    <x v="40"/>
    <x v="640"/>
    <x v="3"/>
    <x v="4"/>
  </r>
  <r>
    <n v="840"/>
    <d v="2022-04-26T00:00:00"/>
    <x v="41"/>
    <x v="801"/>
    <x v="0"/>
    <x v="0"/>
  </r>
  <r>
    <n v="841"/>
    <d v="2022-01-28T00:00:00"/>
    <x v="41"/>
    <x v="802"/>
    <x v="1"/>
    <x v="0"/>
  </r>
  <r>
    <n v="842"/>
    <d v="2021-10-31T00:00:00"/>
    <x v="41"/>
    <x v="803"/>
    <x v="2"/>
    <x v="1"/>
  </r>
  <r>
    <n v="843"/>
    <d v="2021-08-02T00:00:00"/>
    <x v="41"/>
    <x v="804"/>
    <x v="3"/>
    <x v="1"/>
  </r>
  <r>
    <n v="844"/>
    <d v="2021-04-28T00:00:00"/>
    <x v="41"/>
    <x v="805"/>
    <x v="0"/>
    <x v="1"/>
  </r>
  <r>
    <n v="845"/>
    <d v="2021-01-28T00:00:00"/>
    <x v="41"/>
    <x v="806"/>
    <x v="1"/>
    <x v="1"/>
  </r>
  <r>
    <n v="846"/>
    <d v="2020-11-13T00:00:00"/>
    <x v="41"/>
    <x v="807"/>
    <x v="2"/>
    <x v="2"/>
  </r>
  <r>
    <n v="847"/>
    <d v="2020-08-16T00:00:00"/>
    <x v="41"/>
    <x v="808"/>
    <x v="3"/>
    <x v="2"/>
  </r>
  <r>
    <n v="848"/>
    <d v="2020-05-14T00:00:00"/>
    <x v="41"/>
    <x v="809"/>
    <x v="0"/>
    <x v="2"/>
  </r>
  <r>
    <n v="849"/>
    <d v="2020-02-10T00:00:00"/>
    <x v="41"/>
    <x v="810"/>
    <x v="1"/>
    <x v="2"/>
  </r>
  <r>
    <n v="850"/>
    <d v="2019-11-13T00:00:00"/>
    <x v="41"/>
    <x v="811"/>
    <x v="2"/>
    <x v="3"/>
  </r>
  <r>
    <n v="851"/>
    <d v="2019-08-02T00:00:00"/>
    <x v="41"/>
    <x v="812"/>
    <x v="3"/>
    <x v="3"/>
  </r>
  <r>
    <n v="852"/>
    <d v="2019-05-09T00:00:00"/>
    <x v="41"/>
    <x v="813"/>
    <x v="0"/>
    <x v="3"/>
  </r>
  <r>
    <n v="853"/>
    <d v="2019-01-31T00:00:00"/>
    <x v="41"/>
    <x v="814"/>
    <x v="1"/>
    <x v="3"/>
  </r>
  <r>
    <n v="854"/>
    <d v="2018-11-16T00:00:00"/>
    <x v="41"/>
    <x v="815"/>
    <x v="2"/>
    <x v="4"/>
  </r>
  <r>
    <n v="855"/>
    <d v="2018-08-15T00:00:00"/>
    <x v="41"/>
    <x v="816"/>
    <x v="3"/>
    <x v="4"/>
  </r>
  <r>
    <n v="856"/>
    <d v="2018-05-11T00:00:00"/>
    <x v="41"/>
    <x v="817"/>
    <x v="0"/>
    <x v="4"/>
  </r>
  <r>
    <n v="857"/>
    <d v="2018-02-13T00:00:00"/>
    <x v="41"/>
    <x v="818"/>
    <x v="1"/>
    <x v="4"/>
  </r>
  <r>
    <n v="858"/>
    <d v="2017-11-20T00:00:00"/>
    <x v="41"/>
    <x v="819"/>
    <x v="2"/>
    <x v="5"/>
  </r>
  <r>
    <n v="859"/>
    <d v="2017-08-16T00:00:00"/>
    <x v="41"/>
    <x v="820"/>
    <x v="3"/>
    <x v="5"/>
  </r>
  <r>
    <n v="860"/>
    <d v="2017-05-16T00:00:00"/>
    <x v="41"/>
    <x v="37"/>
    <x v="0"/>
    <x v="5"/>
  </r>
  <r>
    <n v="861"/>
    <d v="2017-02-13T00:00:00"/>
    <x v="41"/>
    <x v="821"/>
    <x v="1"/>
    <x v="5"/>
  </r>
  <r>
    <n v="862"/>
    <d v="2016-11-12T00:00:00"/>
    <x v="41"/>
    <x v="384"/>
    <x v="2"/>
    <x v="6"/>
  </r>
  <r>
    <n v="863"/>
    <d v="2016-08-15T00:00:00"/>
    <x v="41"/>
    <x v="822"/>
    <x v="3"/>
    <x v="6"/>
  </r>
  <r>
    <n v="864"/>
    <d v="2016-05-09T00:00:00"/>
    <x v="41"/>
    <x v="823"/>
    <x v="0"/>
    <x v="6"/>
  </r>
  <r>
    <n v="865"/>
    <d v="2016-02-16T00:00:00"/>
    <x v="41"/>
    <x v="824"/>
    <x v="1"/>
    <x v="6"/>
  </r>
  <r>
    <n v="866"/>
    <d v="2015-12-03T00:00:00"/>
    <x v="41"/>
    <x v="825"/>
    <x v="2"/>
    <x v="7"/>
  </r>
  <r>
    <n v="867"/>
    <d v="2022-05-08T00:00:00"/>
    <x v="42"/>
    <x v="826"/>
    <x v="0"/>
    <x v="0"/>
  </r>
  <r>
    <n v="868"/>
    <d v="2022-02-04T00:00:00"/>
    <x v="42"/>
    <x v="827"/>
    <x v="1"/>
    <x v="0"/>
  </r>
  <r>
    <n v="869"/>
    <d v="2021-11-11T00:00:00"/>
    <x v="42"/>
    <x v="828"/>
    <x v="2"/>
    <x v="1"/>
  </r>
  <r>
    <n v="870"/>
    <d v="2021-08-06T00:00:00"/>
    <x v="42"/>
    <x v="829"/>
    <x v="3"/>
    <x v="1"/>
  </r>
  <r>
    <n v="871"/>
    <d v="2021-05-07T00:00:00"/>
    <x v="42"/>
    <x v="830"/>
    <x v="0"/>
    <x v="1"/>
  </r>
  <r>
    <n v="872"/>
    <d v="2021-02-07T00:00:00"/>
    <x v="42"/>
    <x v="831"/>
    <x v="1"/>
    <x v="1"/>
  </r>
  <r>
    <n v="873"/>
    <d v="2020-11-10T00:00:00"/>
    <x v="42"/>
    <x v="832"/>
    <x v="2"/>
    <x v="2"/>
  </r>
  <r>
    <n v="874"/>
    <d v="2020-08-09T00:00:00"/>
    <x v="42"/>
    <x v="833"/>
    <x v="3"/>
    <x v="2"/>
  </r>
  <r>
    <n v="875"/>
    <d v="2020-05-26T00:00:00"/>
    <x v="42"/>
    <x v="699"/>
    <x v="0"/>
    <x v="2"/>
  </r>
  <r>
    <n v="876"/>
    <d v="2020-02-06T00:00:00"/>
    <x v="42"/>
    <x v="707"/>
    <x v="1"/>
    <x v="2"/>
  </r>
  <r>
    <n v="877"/>
    <d v="2019-11-06T00:00:00"/>
    <x v="42"/>
    <x v="834"/>
    <x v="2"/>
    <x v="3"/>
  </r>
  <r>
    <n v="878"/>
    <d v="2019-08-06T00:00:00"/>
    <x v="42"/>
    <x v="835"/>
    <x v="3"/>
    <x v="3"/>
  </r>
  <r>
    <n v="879"/>
    <d v="2019-05-10T00:00:00"/>
    <x v="42"/>
    <x v="836"/>
    <x v="0"/>
    <x v="3"/>
  </r>
  <r>
    <n v="880"/>
    <d v="2019-02-08T00:00:00"/>
    <x v="42"/>
    <x v="837"/>
    <x v="1"/>
    <x v="3"/>
  </r>
  <r>
    <n v="881"/>
    <d v="2018-11-11T00:00:00"/>
    <x v="42"/>
    <x v="838"/>
    <x v="2"/>
    <x v="4"/>
  </r>
  <r>
    <n v="882"/>
    <d v="2018-08-09T00:00:00"/>
    <x v="42"/>
    <x v="747"/>
    <x v="3"/>
    <x v="4"/>
  </r>
  <r>
    <n v="883"/>
    <d v="2018-05-06T00:00:00"/>
    <x v="42"/>
    <x v="839"/>
    <x v="0"/>
    <x v="4"/>
  </r>
  <r>
    <n v="884"/>
    <d v="2018-01-31T00:00:00"/>
    <x v="42"/>
    <x v="838"/>
    <x v="1"/>
    <x v="4"/>
  </r>
  <r>
    <n v="885"/>
    <d v="2017-11-11T00:00:00"/>
    <x v="42"/>
    <x v="840"/>
    <x v="2"/>
    <x v="5"/>
  </r>
  <r>
    <n v="886"/>
    <d v="2017-08-17T00:00:00"/>
    <x v="42"/>
    <x v="841"/>
    <x v="3"/>
    <x v="5"/>
  </r>
  <r>
    <n v="887"/>
    <d v="2017-08-01T00:00:00"/>
    <x v="42"/>
    <x v="841"/>
    <x v="3"/>
    <x v="5"/>
  </r>
  <r>
    <n v="888"/>
    <d v="2017-01-31T00:00:00"/>
    <x v="42"/>
    <x v="842"/>
    <x v="1"/>
    <x v="5"/>
  </r>
  <r>
    <n v="889"/>
    <d v="2016-11-08T00:00:00"/>
    <x v="42"/>
    <x v="843"/>
    <x v="2"/>
    <x v="6"/>
  </r>
  <r>
    <n v="890"/>
    <d v="2016-07-31T00:00:00"/>
    <x v="42"/>
    <x v="844"/>
    <x v="3"/>
    <x v="6"/>
  </r>
  <r>
    <n v="891"/>
    <d v="2016-05-12T00:00:00"/>
    <x v="42"/>
    <x v="845"/>
    <x v="0"/>
    <x v="6"/>
  </r>
  <r>
    <n v="892"/>
    <d v="2022-02-04T00:00:00"/>
    <x v="43"/>
    <x v="846"/>
    <x v="1"/>
    <x v="0"/>
  </r>
  <r>
    <n v="893"/>
    <d v="2021-11-11T00:00:00"/>
    <x v="43"/>
    <x v="508"/>
    <x v="2"/>
    <x v="1"/>
  </r>
  <r>
    <n v="894"/>
    <d v="2021-08-03T00:00:00"/>
    <x v="43"/>
    <x v="847"/>
    <x v="3"/>
    <x v="1"/>
  </r>
  <r>
    <n v="895"/>
    <d v="2021-04-29T00:00:00"/>
    <x v="43"/>
    <x v="848"/>
    <x v="0"/>
    <x v="1"/>
  </r>
  <r>
    <n v="896"/>
    <d v="2021-02-05T00:00:00"/>
    <x v="43"/>
    <x v="849"/>
    <x v="1"/>
    <x v="1"/>
  </r>
  <r>
    <n v="897"/>
    <d v="2020-11-10T00:00:00"/>
    <x v="43"/>
    <x v="850"/>
    <x v="2"/>
    <x v="2"/>
  </r>
  <r>
    <n v="898"/>
    <d v="2020-08-15T00:00:00"/>
    <x v="43"/>
    <x v="851"/>
    <x v="3"/>
    <x v="2"/>
  </r>
  <r>
    <n v="899"/>
    <d v="2020-05-13T00:00:00"/>
    <x v="43"/>
    <x v="852"/>
    <x v="0"/>
    <x v="2"/>
  </r>
  <r>
    <n v="900"/>
    <d v="2020-01-29T00:00:00"/>
    <x v="43"/>
    <x v="853"/>
    <x v="1"/>
    <x v="2"/>
  </r>
  <r>
    <n v="901"/>
    <d v="2019-11-01T00:00:00"/>
    <x v="43"/>
    <x v="854"/>
    <x v="2"/>
    <x v="3"/>
  </r>
  <r>
    <n v="902"/>
    <d v="2019-08-01T00:00:00"/>
    <x v="43"/>
    <x v="855"/>
    <x v="3"/>
    <x v="3"/>
  </r>
  <r>
    <n v="903"/>
    <d v="2019-04-30T00:00:00"/>
    <x v="43"/>
    <x v="856"/>
    <x v="0"/>
    <x v="3"/>
  </r>
  <r>
    <n v="904"/>
    <d v="2019-02-04T00:00:00"/>
    <x v="43"/>
    <x v="857"/>
    <x v="1"/>
    <x v="3"/>
  </r>
  <r>
    <n v="905"/>
    <d v="2018-11-14T00:00:00"/>
    <x v="43"/>
    <x v="858"/>
    <x v="2"/>
    <x v="4"/>
  </r>
  <r>
    <n v="906"/>
    <d v="2018-08-06T00:00:00"/>
    <x v="43"/>
    <x v="859"/>
    <x v="3"/>
    <x v="4"/>
  </r>
  <r>
    <n v="907"/>
    <d v="2018-05-08T00:00:00"/>
    <x v="43"/>
    <x v="860"/>
    <x v="0"/>
    <x v="4"/>
  </r>
  <r>
    <n v="908"/>
    <d v="2018-02-01T00:00:00"/>
    <x v="43"/>
    <x v="861"/>
    <x v="1"/>
    <x v="4"/>
  </r>
  <r>
    <n v="909"/>
    <d v="2017-11-07T00:00:00"/>
    <x v="43"/>
    <x v="862"/>
    <x v="2"/>
    <x v="5"/>
  </r>
  <r>
    <n v="910"/>
    <d v="2017-08-06T00:00:00"/>
    <x v="43"/>
    <x v="863"/>
    <x v="3"/>
    <x v="5"/>
  </r>
  <r>
    <n v="911"/>
    <d v="2017-05-15T00:00:00"/>
    <x v="43"/>
    <x v="864"/>
    <x v="0"/>
    <x v="5"/>
  </r>
  <r>
    <n v="912"/>
    <d v="2017-02-09T00:00:00"/>
    <x v="43"/>
    <x v="865"/>
    <x v="1"/>
    <x v="5"/>
  </r>
  <r>
    <n v="913"/>
    <d v="2016-11-14T00:00:00"/>
    <x v="43"/>
    <x v="866"/>
    <x v="2"/>
    <x v="6"/>
  </r>
  <r>
    <n v="914"/>
    <d v="2016-08-03T00:00:00"/>
    <x v="43"/>
    <x v="867"/>
    <x v="3"/>
    <x v="6"/>
  </r>
  <r>
    <n v="915"/>
    <d v="2016-05-12T00:00:00"/>
    <x v="43"/>
    <x v="279"/>
    <x v="0"/>
    <x v="6"/>
  </r>
  <r>
    <n v="916"/>
    <d v="2016-02-14T00:00:00"/>
    <x v="43"/>
    <x v="868"/>
    <x v="1"/>
    <x v="6"/>
  </r>
  <r>
    <n v="917"/>
    <d v="2022-05-10T00:00:00"/>
    <x v="44"/>
    <x v="869"/>
    <x v="0"/>
    <x v="0"/>
  </r>
  <r>
    <n v="918"/>
    <d v="2022-02-07T00:00:00"/>
    <x v="44"/>
    <x v="870"/>
    <x v="1"/>
    <x v="0"/>
  </r>
  <r>
    <n v="919"/>
    <d v="2021-11-15T00:00:00"/>
    <x v="44"/>
    <x v="871"/>
    <x v="2"/>
    <x v="1"/>
  </r>
  <r>
    <n v="920"/>
    <d v="2021-08-03T00:00:00"/>
    <x v="44"/>
    <x v="872"/>
    <x v="3"/>
    <x v="1"/>
  </r>
  <r>
    <n v="921"/>
    <d v="2021-05-09T00:00:00"/>
    <x v="44"/>
    <x v="873"/>
    <x v="0"/>
    <x v="1"/>
  </r>
  <r>
    <n v="922"/>
    <d v="2021-02-12T00:00:00"/>
    <x v="44"/>
    <x v="874"/>
    <x v="1"/>
    <x v="1"/>
  </r>
  <r>
    <n v="923"/>
    <d v="2020-11-09T00:00:00"/>
    <x v="44"/>
    <x v="875"/>
    <x v="2"/>
    <x v="2"/>
  </r>
  <r>
    <n v="924"/>
    <d v="2020-08-14T00:00:00"/>
    <x v="44"/>
    <x v="876"/>
    <x v="3"/>
    <x v="2"/>
  </r>
  <r>
    <n v="925"/>
    <d v="2020-05-10T00:00:00"/>
    <x v="44"/>
    <x v="877"/>
    <x v="0"/>
    <x v="2"/>
  </r>
  <r>
    <n v="926"/>
    <d v="2020-02-06T00:00:00"/>
    <x v="44"/>
    <x v="878"/>
    <x v="1"/>
    <x v="2"/>
  </r>
  <r>
    <n v="927"/>
    <d v="2019-11-10T00:00:00"/>
    <x v="44"/>
    <x v="879"/>
    <x v="2"/>
    <x v="3"/>
  </r>
  <r>
    <n v="928"/>
    <d v="2019-08-05T00:00:00"/>
    <x v="44"/>
    <x v="880"/>
    <x v="3"/>
    <x v="3"/>
  </r>
  <r>
    <n v="929"/>
    <d v="2019-05-03T00:00:00"/>
    <x v="44"/>
    <x v="881"/>
    <x v="0"/>
    <x v="3"/>
  </r>
  <r>
    <n v="930"/>
    <d v="2019-02-01T00:00:00"/>
    <x v="44"/>
    <x v="882"/>
    <x v="1"/>
    <x v="3"/>
  </r>
  <r>
    <n v="931"/>
    <d v="2018-11-05T00:00:00"/>
    <x v="44"/>
    <x v="883"/>
    <x v="2"/>
    <x v="4"/>
  </r>
  <r>
    <n v="932"/>
    <d v="2018-08-07T00:00:00"/>
    <x v="44"/>
    <x v="884"/>
    <x v="3"/>
    <x v="4"/>
  </r>
  <r>
    <n v="933"/>
    <d v="2018-05-09T00:00:00"/>
    <x v="44"/>
    <x v="885"/>
    <x v="0"/>
    <x v="4"/>
  </r>
  <r>
    <n v="934"/>
    <d v="2018-02-04T00:00:00"/>
    <x v="44"/>
    <x v="886"/>
    <x v="1"/>
    <x v="4"/>
  </r>
  <r>
    <n v="935"/>
    <d v="2017-11-14T00:00:00"/>
    <x v="44"/>
    <x v="887"/>
    <x v="2"/>
    <x v="5"/>
  </r>
  <r>
    <n v="936"/>
    <d v="2017-08-09T00:00:00"/>
    <x v="44"/>
    <x v="888"/>
    <x v="3"/>
    <x v="5"/>
  </r>
  <r>
    <n v="937"/>
    <d v="2017-05-08T00:00:00"/>
    <x v="44"/>
    <x v="889"/>
    <x v="0"/>
    <x v="5"/>
  </r>
  <r>
    <n v="938"/>
    <d v="2017-02-05T00:00:00"/>
    <x v="44"/>
    <x v="890"/>
    <x v="1"/>
    <x v="5"/>
  </r>
  <r>
    <n v="939"/>
    <d v="2016-11-09T00:00:00"/>
    <x v="44"/>
    <x v="891"/>
    <x v="2"/>
    <x v="6"/>
  </r>
  <r>
    <n v="940"/>
    <d v="2016-08-08T00:00:00"/>
    <x v="44"/>
    <x v="892"/>
    <x v="3"/>
    <x v="6"/>
  </r>
  <r>
    <n v="941"/>
    <d v="2016-05-03T00:00:00"/>
    <x v="44"/>
    <x v="893"/>
    <x v="0"/>
    <x v="6"/>
  </r>
  <r>
    <n v="942"/>
    <d v="2016-02-06T00:00:00"/>
    <x v="44"/>
    <x v="894"/>
    <x v="1"/>
    <x v="6"/>
  </r>
  <r>
    <n v="943"/>
    <d v="2015-11-04T00:00:00"/>
    <x v="44"/>
    <x v="529"/>
    <x v="2"/>
    <x v="7"/>
  </r>
  <r>
    <n v="944"/>
    <d v="2022-04-29T00:00:00"/>
    <x v="45"/>
    <x v="895"/>
    <x v="0"/>
    <x v="0"/>
  </r>
  <r>
    <n v="945"/>
    <d v="2022-01-28T00:00:00"/>
    <x v="45"/>
    <x v="896"/>
    <x v="1"/>
    <x v="0"/>
  </r>
  <r>
    <n v="946"/>
    <d v="2021-11-16T00:00:00"/>
    <x v="45"/>
    <x v="491"/>
    <x v="2"/>
    <x v="1"/>
  </r>
  <r>
    <n v="947"/>
    <d v="2021-08-05T00:00:00"/>
    <x v="45"/>
    <x v="897"/>
    <x v="3"/>
    <x v="1"/>
  </r>
  <r>
    <n v="948"/>
    <d v="2021-04-27T00:00:00"/>
    <x v="45"/>
    <x v="898"/>
    <x v="0"/>
    <x v="1"/>
  </r>
  <r>
    <n v="949"/>
    <d v="2021-02-07T00:00:00"/>
    <x v="45"/>
    <x v="899"/>
    <x v="1"/>
    <x v="1"/>
  </r>
  <r>
    <n v="950"/>
    <d v="2020-11-13T00:00:00"/>
    <x v="45"/>
    <x v="258"/>
    <x v="2"/>
    <x v="2"/>
  </r>
  <r>
    <n v="951"/>
    <d v="2020-08-13T00:00:00"/>
    <x v="45"/>
    <x v="900"/>
    <x v="3"/>
    <x v="2"/>
  </r>
  <r>
    <n v="952"/>
    <d v="2020-05-13T00:00:00"/>
    <x v="45"/>
    <x v="901"/>
    <x v="0"/>
    <x v="2"/>
  </r>
  <r>
    <n v="953"/>
    <d v="2020-02-04T00:00:00"/>
    <x v="45"/>
    <x v="902"/>
    <x v="1"/>
    <x v="2"/>
  </r>
  <r>
    <n v="954"/>
    <d v="2019-11-29T00:00:00"/>
    <x v="45"/>
    <x v="903"/>
    <x v="2"/>
    <x v="3"/>
  </r>
  <r>
    <n v="955"/>
    <d v="2019-08-11T00:00:00"/>
    <x v="45"/>
    <x v="904"/>
    <x v="3"/>
    <x v="3"/>
  </r>
  <r>
    <n v="956"/>
    <d v="2019-05-02T00:00:00"/>
    <x v="45"/>
    <x v="860"/>
    <x v="0"/>
    <x v="3"/>
  </r>
  <r>
    <n v="957"/>
    <d v="2019-01-31T00:00:00"/>
    <x v="45"/>
    <x v="905"/>
    <x v="1"/>
    <x v="3"/>
  </r>
  <r>
    <n v="958"/>
    <d v="2018-11-12T00:00:00"/>
    <x v="45"/>
    <x v="391"/>
    <x v="2"/>
    <x v="4"/>
  </r>
  <r>
    <n v="959"/>
    <d v="2018-08-02T00:00:00"/>
    <x v="45"/>
    <x v="906"/>
    <x v="3"/>
    <x v="4"/>
  </r>
  <r>
    <n v="960"/>
    <d v="2021-01-27T00:00:00"/>
    <x v="46"/>
    <x v="907"/>
    <x v="1"/>
    <x v="1"/>
  </r>
  <r>
    <n v="961"/>
    <d v="2020-11-04T00:00:00"/>
    <x v="46"/>
    <x v="908"/>
    <x v="2"/>
    <x v="2"/>
  </r>
  <r>
    <n v="962"/>
    <d v="2020-08-14T00:00:00"/>
    <x v="46"/>
    <x v="909"/>
    <x v="3"/>
    <x v="2"/>
  </r>
  <r>
    <n v="963"/>
    <d v="2020-05-07T00:00:00"/>
    <x v="46"/>
    <x v="910"/>
    <x v="0"/>
    <x v="2"/>
  </r>
  <r>
    <n v="964"/>
    <d v="2020-01-28T00:00:00"/>
    <x v="46"/>
    <x v="911"/>
    <x v="1"/>
    <x v="2"/>
  </r>
  <r>
    <n v="965"/>
    <d v="2019-11-01T00:00:00"/>
    <x v="46"/>
    <x v="480"/>
    <x v="2"/>
    <x v="3"/>
  </r>
  <r>
    <n v="966"/>
    <d v="2019-07-26T00:00:00"/>
    <x v="46"/>
    <x v="912"/>
    <x v="3"/>
    <x v="3"/>
  </r>
  <r>
    <n v="967"/>
    <d v="2019-04-19T00:00:00"/>
    <x v="46"/>
    <x v="913"/>
    <x v="0"/>
    <x v="3"/>
  </r>
  <r>
    <n v="968"/>
    <d v="2019-01-27T00:00:00"/>
    <x v="46"/>
    <x v="914"/>
    <x v="1"/>
    <x v="3"/>
  </r>
  <r>
    <n v="969"/>
    <d v="2018-11-01T00:00:00"/>
    <x v="46"/>
    <x v="915"/>
    <x v="2"/>
    <x v="4"/>
  </r>
  <r>
    <n v="970"/>
    <d v="2018-07-31T00:00:00"/>
    <x v="46"/>
    <x v="916"/>
    <x v="3"/>
    <x v="4"/>
  </r>
  <r>
    <n v="971"/>
    <d v="2018-04-22T00:00:00"/>
    <x v="46"/>
    <x v="917"/>
    <x v="0"/>
    <x v="4"/>
  </r>
  <r>
    <n v="972"/>
    <d v="2018-01-25T00:00:00"/>
    <x v="46"/>
    <x v="918"/>
    <x v="1"/>
    <x v="4"/>
  </r>
  <r>
    <n v="973"/>
    <d v="2017-10-30T00:00:00"/>
    <x v="46"/>
    <x v="919"/>
    <x v="2"/>
    <x v="5"/>
  </r>
  <r>
    <n v="974"/>
    <d v="2017-07-24T00:00:00"/>
    <x v="46"/>
    <x v="920"/>
    <x v="3"/>
    <x v="5"/>
  </r>
  <r>
    <n v="975"/>
    <d v="2017-05-03T00:00:00"/>
    <x v="46"/>
    <x v="451"/>
    <x v="0"/>
    <x v="5"/>
  </r>
  <r>
    <n v="976"/>
    <d v="2017-02-05T00:00:00"/>
    <x v="46"/>
    <x v="921"/>
    <x v="1"/>
    <x v="5"/>
  </r>
  <r>
    <n v="977"/>
    <d v="2016-11-15T00:00:00"/>
    <x v="46"/>
    <x v="922"/>
    <x v="2"/>
    <x v="6"/>
  </r>
  <r>
    <n v="978"/>
    <d v="2016-04-27T00:00:00"/>
    <x v="46"/>
    <x v="923"/>
    <x v="0"/>
    <x v="6"/>
  </r>
  <r>
    <n v="979"/>
    <d v="2016-02-15T00:00:00"/>
    <x v="46"/>
    <x v="924"/>
    <x v="1"/>
    <x v="6"/>
  </r>
  <r>
    <n v="980"/>
    <d v="2015-11-18T00:00:00"/>
    <x v="46"/>
    <x v="925"/>
    <x v="2"/>
    <x v="7"/>
  </r>
  <r>
    <n v="981"/>
    <d v="2022-05-04T00:00:00"/>
    <x v="47"/>
    <x v="926"/>
    <x v="0"/>
    <x v="0"/>
  </r>
  <r>
    <n v="982"/>
    <d v="2022-01-31T00:00:00"/>
    <x v="47"/>
    <x v="927"/>
    <x v="1"/>
    <x v="0"/>
  </r>
  <r>
    <n v="983"/>
    <d v="2021-11-09T00:00:00"/>
    <x v="47"/>
    <x v="928"/>
    <x v="2"/>
    <x v="1"/>
  </r>
  <r>
    <n v="984"/>
    <d v="2021-07-30T00:00:00"/>
    <x v="47"/>
    <x v="929"/>
    <x v="3"/>
    <x v="1"/>
  </r>
  <r>
    <n v="985"/>
    <d v="2021-04-27T00:00:00"/>
    <x v="47"/>
    <x v="930"/>
    <x v="0"/>
    <x v="1"/>
  </r>
  <r>
    <n v="986"/>
    <d v="2021-02-03T00:00:00"/>
    <x v="47"/>
    <x v="931"/>
    <x v="1"/>
    <x v="1"/>
  </r>
  <r>
    <n v="987"/>
    <d v="2020-11-12T00:00:00"/>
    <x v="47"/>
    <x v="932"/>
    <x v="2"/>
    <x v="2"/>
  </r>
  <r>
    <n v="988"/>
    <d v="2020-08-18T00:00:00"/>
    <x v="47"/>
    <x v="933"/>
    <x v="3"/>
    <x v="2"/>
  </r>
  <r>
    <n v="989"/>
    <d v="2020-05-12T00:00:00"/>
    <x v="47"/>
    <x v="934"/>
    <x v="0"/>
    <x v="2"/>
  </r>
  <r>
    <n v="990"/>
    <d v="2020-01-31T00:00:00"/>
    <x v="47"/>
    <x v="935"/>
    <x v="1"/>
    <x v="2"/>
  </r>
  <r>
    <n v="991"/>
    <d v="2019-11-04T00:00:00"/>
    <x v="47"/>
    <x v="936"/>
    <x v="2"/>
    <x v="3"/>
  </r>
  <r>
    <n v="992"/>
    <d v="2019-08-04T00:00:00"/>
    <x v="47"/>
    <x v="937"/>
    <x v="3"/>
    <x v="3"/>
  </r>
  <r>
    <n v="993"/>
    <d v="2019-04-29T00:00:00"/>
    <x v="47"/>
    <x v="938"/>
    <x v="0"/>
    <x v="3"/>
  </r>
  <r>
    <n v="994"/>
    <d v="2019-02-03T00:00:00"/>
    <x v="47"/>
    <x v="939"/>
    <x v="1"/>
    <x v="3"/>
  </r>
  <r>
    <n v="995"/>
    <d v="2018-11-05T00:00:00"/>
    <x v="47"/>
    <x v="940"/>
    <x v="2"/>
    <x v="4"/>
  </r>
  <r>
    <n v="996"/>
    <d v="2018-08-02T00:00:00"/>
    <x v="47"/>
    <x v="272"/>
    <x v="3"/>
    <x v="4"/>
  </r>
  <r>
    <n v="997"/>
    <d v="2018-04-29T00:00:00"/>
    <x v="47"/>
    <x v="941"/>
    <x v="0"/>
    <x v="4"/>
  </r>
  <r>
    <n v="998"/>
    <d v="2018-02-06T00:00:00"/>
    <x v="47"/>
    <x v="942"/>
    <x v="1"/>
    <x v="4"/>
  </r>
  <r>
    <n v="999"/>
    <d v="2017-11-09T00:00:00"/>
    <x v="47"/>
    <x v="943"/>
    <x v="2"/>
    <x v="5"/>
  </r>
  <r>
    <n v="1000"/>
    <d v="2017-08-02T00:00:00"/>
    <x v="47"/>
    <x v="944"/>
    <x v="3"/>
    <x v="5"/>
  </r>
  <r>
    <n v="1001"/>
    <d v="2017-05-08T00:00:00"/>
    <x v="47"/>
    <x v="945"/>
    <x v="0"/>
    <x v="5"/>
  </r>
  <r>
    <n v="1002"/>
    <d v="2017-02-07T00:00:00"/>
    <x v="47"/>
    <x v="946"/>
    <x v="1"/>
    <x v="5"/>
  </r>
  <r>
    <n v="1003"/>
    <d v="2016-11-13T00:00:00"/>
    <x v="47"/>
    <x v="947"/>
    <x v="2"/>
    <x v="6"/>
  </r>
  <r>
    <n v="1004"/>
    <d v="2016-08-02T00:00:00"/>
    <x v="47"/>
    <x v="948"/>
    <x v="3"/>
    <x v="6"/>
  </r>
  <r>
    <n v="1005"/>
    <d v="2016-04-28T00:00:00"/>
    <x v="47"/>
    <x v="949"/>
    <x v="0"/>
    <x v="6"/>
  </r>
  <r>
    <n v="1006"/>
    <d v="2015-11-08T00:00:00"/>
    <x v="47"/>
    <x v="950"/>
    <x v="2"/>
    <x v="7"/>
  </r>
  <r>
    <n v="1007"/>
    <d v="2022-05-10T00:00:00"/>
    <x v="48"/>
    <x v="951"/>
    <x v="0"/>
    <x v="0"/>
  </r>
  <r>
    <n v="1008"/>
    <d v="2022-02-11T00:00:00"/>
    <x v="48"/>
    <x v="952"/>
    <x v="1"/>
    <x v="0"/>
  </r>
  <r>
    <n v="1009"/>
    <d v="2021-11-16T00:00:00"/>
    <x v="48"/>
    <x v="953"/>
    <x v="2"/>
    <x v="1"/>
  </r>
  <r>
    <n v="1010"/>
    <d v="2021-08-06T00:00:00"/>
    <x v="48"/>
    <x v="954"/>
    <x v="3"/>
    <x v="1"/>
  </r>
  <r>
    <n v="1011"/>
    <d v="2021-05-10T00:00:00"/>
    <x v="48"/>
    <x v="955"/>
    <x v="0"/>
    <x v="1"/>
  </r>
  <r>
    <n v="1012"/>
    <d v="2021-02-09T00:00:00"/>
    <x v="48"/>
    <x v="956"/>
    <x v="1"/>
    <x v="1"/>
  </r>
  <r>
    <n v="1013"/>
    <d v="2020-11-13T00:00:00"/>
    <x v="48"/>
    <x v="957"/>
    <x v="2"/>
    <x v="2"/>
  </r>
  <r>
    <n v="1014"/>
    <d v="2020-08-14T00:00:00"/>
    <x v="48"/>
    <x v="958"/>
    <x v="3"/>
    <x v="2"/>
  </r>
  <r>
    <n v="1015"/>
    <d v="2022-04-28T00:00:00"/>
    <x v="49"/>
    <x v="959"/>
    <x v="0"/>
    <x v="0"/>
  </r>
  <r>
    <n v="1016"/>
    <d v="2022-02-06T00:00:00"/>
    <x v="49"/>
    <x v="960"/>
    <x v="1"/>
    <x v="0"/>
  </r>
  <r>
    <n v="1017"/>
    <d v="2021-11-15T00:00:00"/>
    <x v="49"/>
    <x v="961"/>
    <x v="2"/>
    <x v="1"/>
  </r>
  <r>
    <n v="1018"/>
    <d v="2021-08-10T00:00:00"/>
    <x v="49"/>
    <x v="962"/>
    <x v="3"/>
    <x v="1"/>
  </r>
  <r>
    <n v="1019"/>
    <d v="2021-04-28T00:00:00"/>
    <x v="49"/>
    <x v="963"/>
    <x v="0"/>
    <x v="1"/>
  </r>
  <r>
    <n v="1020"/>
    <d v="2021-02-07T00:00:00"/>
    <x v="49"/>
    <x v="964"/>
    <x v="1"/>
    <x v="1"/>
  </r>
  <r>
    <n v="1021"/>
    <d v="2020-11-10T00:00:00"/>
    <x v="49"/>
    <x v="965"/>
    <x v="2"/>
    <x v="2"/>
  </r>
  <r>
    <n v="1022"/>
    <d v="2020-08-14T00:00:00"/>
    <x v="49"/>
    <x v="966"/>
    <x v="3"/>
    <x v="2"/>
  </r>
  <r>
    <n v="1023"/>
    <d v="2020-05-10T00:00:00"/>
    <x v="49"/>
    <x v="967"/>
    <x v="0"/>
    <x v="2"/>
  </r>
  <r>
    <n v="1024"/>
    <d v="2020-02-04T00:00:00"/>
    <x v="49"/>
    <x v="968"/>
    <x v="1"/>
    <x v="2"/>
  </r>
  <r>
    <n v="1025"/>
    <d v="2019-11-10T00:00:00"/>
    <x v="49"/>
    <x v="969"/>
    <x v="2"/>
    <x v="3"/>
  </r>
  <r>
    <n v="1026"/>
    <d v="2019-07-31T00:00:00"/>
    <x v="49"/>
    <x v="970"/>
    <x v="3"/>
    <x v="3"/>
  </r>
  <r>
    <n v="1027"/>
    <d v="2019-04-28T00:00:00"/>
    <x v="49"/>
    <x v="971"/>
    <x v="0"/>
    <x v="3"/>
  </r>
  <r>
    <n v="1028"/>
    <d v="2019-02-03T00:00:00"/>
    <x v="49"/>
    <x v="972"/>
    <x v="1"/>
    <x v="3"/>
  </r>
  <r>
    <n v="1029"/>
    <d v="2018-11-12T00:00:00"/>
    <x v="49"/>
    <x v="973"/>
    <x v="2"/>
    <x v="4"/>
  </r>
  <r>
    <n v="1030"/>
    <d v="2018-08-05T00:00:00"/>
    <x v="49"/>
    <x v="974"/>
    <x v="3"/>
    <x v="4"/>
  </r>
  <r>
    <n v="1031"/>
    <d v="2018-05-09T00:00:00"/>
    <x v="49"/>
    <x v="975"/>
    <x v="0"/>
    <x v="4"/>
  </r>
  <r>
    <n v="1032"/>
    <d v="2018-02-07T00:00:00"/>
    <x v="49"/>
    <x v="976"/>
    <x v="1"/>
    <x v="4"/>
  </r>
  <r>
    <n v="1033"/>
    <d v="2017-11-11T00:00:00"/>
    <x v="49"/>
    <x v="977"/>
    <x v="2"/>
    <x v="5"/>
  </r>
  <r>
    <n v="1034"/>
    <d v="2017-08-09T00:00:00"/>
    <x v="49"/>
    <x v="978"/>
    <x v="3"/>
    <x v="5"/>
  </r>
  <r>
    <n v="1035"/>
    <d v="2017-05-04T00:00:00"/>
    <x v="49"/>
    <x v="979"/>
    <x v="0"/>
    <x v="5"/>
  </r>
  <r>
    <n v="1036"/>
    <d v="2017-02-08T00:00:00"/>
    <x v="49"/>
    <x v="980"/>
    <x v="1"/>
    <x v="5"/>
  </r>
  <r>
    <n v="1037"/>
    <d v="2016-11-14T00:00:00"/>
    <x v="49"/>
    <x v="943"/>
    <x v="2"/>
    <x v="6"/>
  </r>
  <r>
    <n v="1038"/>
    <d v="2016-08-15T00:00:00"/>
    <x v="49"/>
    <x v="981"/>
    <x v="3"/>
    <x v="6"/>
  </r>
  <r>
    <n v="1039"/>
    <d v="2016-05-12T00:00:00"/>
    <x v="49"/>
    <x v="854"/>
    <x v="0"/>
    <x v="6"/>
  </r>
  <r>
    <n v="1040"/>
    <d v="2016-02-15T00:00:00"/>
    <x v="49"/>
    <x v="982"/>
    <x v="1"/>
    <x v="6"/>
  </r>
  <r>
    <n v="1041"/>
    <d v="2015-11-19T00:00:00"/>
    <x v="49"/>
    <x v="983"/>
    <x v="2"/>
    <x v="7"/>
  </r>
  <r>
    <n v="1042"/>
    <d v="2015-11-19T00:00:00"/>
    <x v="49"/>
    <x v="984"/>
    <x v="2"/>
    <x v="7"/>
  </r>
  <r>
    <n v="1043"/>
    <d v="2022-01-28T00:00:00"/>
    <x v="50"/>
    <x v="985"/>
    <x v="1"/>
    <x v="0"/>
  </r>
  <r>
    <n v="1044"/>
    <d v="2021-11-11T00:00:00"/>
    <x v="50"/>
    <x v="986"/>
    <x v="2"/>
    <x v="1"/>
  </r>
  <r>
    <n v="1045"/>
    <d v="2021-08-02T00:00:00"/>
    <x v="50"/>
    <x v="987"/>
    <x v="3"/>
    <x v="1"/>
  </r>
  <r>
    <n v="1046"/>
    <d v="2021-04-28T00:00:00"/>
    <x v="50"/>
    <x v="988"/>
    <x v="0"/>
    <x v="1"/>
  </r>
  <r>
    <n v="1047"/>
    <d v="2021-02-02T00:00:00"/>
    <x v="50"/>
    <x v="989"/>
    <x v="1"/>
    <x v="1"/>
  </r>
  <r>
    <n v="1048"/>
    <d v="2020-11-12T00:00:00"/>
    <x v="50"/>
    <x v="990"/>
    <x v="2"/>
    <x v="2"/>
  </r>
  <r>
    <n v="1049"/>
    <d v="2020-08-14T00:00:00"/>
    <x v="50"/>
    <x v="991"/>
    <x v="3"/>
    <x v="2"/>
  </r>
  <r>
    <n v="1050"/>
    <d v="2020-05-11T00:00:00"/>
    <x v="50"/>
    <x v="992"/>
    <x v="0"/>
    <x v="2"/>
  </r>
  <r>
    <n v="1051"/>
    <d v="2020-01-29T00:00:00"/>
    <x v="50"/>
    <x v="993"/>
    <x v="1"/>
    <x v="2"/>
  </r>
  <r>
    <n v="1052"/>
    <d v="2019-10-25T00:00:00"/>
    <x v="50"/>
    <x v="532"/>
    <x v="2"/>
    <x v="3"/>
  </r>
  <r>
    <n v="1053"/>
    <d v="2019-07-23T00:00:00"/>
    <x v="50"/>
    <x v="994"/>
    <x v="3"/>
    <x v="3"/>
  </r>
  <r>
    <n v="1054"/>
    <d v="2019-04-19T00:00:00"/>
    <x v="50"/>
    <x v="995"/>
    <x v="0"/>
    <x v="3"/>
  </r>
  <r>
    <n v="1055"/>
    <d v="2019-01-17T00:00:00"/>
    <x v="50"/>
    <x v="996"/>
    <x v="1"/>
    <x v="3"/>
  </r>
  <r>
    <n v="1056"/>
    <d v="2018-10-24T00:00:00"/>
    <x v="50"/>
    <x v="997"/>
    <x v="2"/>
    <x v="4"/>
  </r>
  <r>
    <n v="1057"/>
    <d v="2018-07-25T00:00:00"/>
    <x v="50"/>
    <x v="998"/>
    <x v="3"/>
    <x v="4"/>
  </r>
  <r>
    <n v="1058"/>
    <d v="2018-04-23T00:00:00"/>
    <x v="50"/>
    <x v="999"/>
    <x v="0"/>
    <x v="4"/>
  </r>
  <r>
    <n v="1059"/>
    <d v="2018-01-25T00:00:00"/>
    <x v="50"/>
    <x v="1000"/>
    <x v="1"/>
    <x v="4"/>
  </r>
  <r>
    <n v="1060"/>
    <d v="2017-11-04T00:00:00"/>
    <x v="50"/>
    <x v="1001"/>
    <x v="2"/>
    <x v="5"/>
  </r>
  <r>
    <n v="1061"/>
    <d v="2017-07-23T00:00:00"/>
    <x v="50"/>
    <x v="1002"/>
    <x v="3"/>
    <x v="5"/>
  </r>
  <r>
    <n v="1062"/>
    <d v="2017-05-02T00:00:00"/>
    <x v="50"/>
    <x v="1003"/>
    <x v="0"/>
    <x v="5"/>
  </r>
  <r>
    <n v="1063"/>
    <d v="2017-01-24T00:00:00"/>
    <x v="50"/>
    <x v="759"/>
    <x v="1"/>
    <x v="5"/>
  </r>
  <r>
    <n v="1064"/>
    <d v="2016-11-07T00:00:00"/>
    <x v="50"/>
    <x v="1004"/>
    <x v="2"/>
    <x v="6"/>
  </r>
  <r>
    <n v="1065"/>
    <d v="2016-05-05T00:00:00"/>
    <x v="50"/>
    <x v="1005"/>
    <x v="0"/>
    <x v="6"/>
  </r>
  <r>
    <n v="1066"/>
    <d v="2016-02-03T00:00:00"/>
    <x v="50"/>
    <x v="1006"/>
    <x v="1"/>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7">
  <r>
    <n v="0"/>
    <d v="2022-04-25T00:00:00"/>
    <s v="ACLBSL"/>
    <n v="49.2"/>
    <x v="0"/>
  </r>
  <r>
    <n v="1"/>
    <d v="2022-01-25T00:00:00"/>
    <s v="ACLBSL"/>
    <n v="43.53"/>
    <x v="1"/>
  </r>
  <r>
    <n v="2"/>
    <d v="2021-11-15T00:00:00"/>
    <s v="ACLBSL"/>
    <n v="14.77"/>
    <x v="2"/>
  </r>
  <r>
    <n v="3"/>
    <d v="2021-08-04T00:00:00"/>
    <s v="ACLBSL"/>
    <n v="117.93"/>
    <x v="3"/>
  </r>
  <r>
    <n v="4"/>
    <d v="2021-04-25T00:00:00"/>
    <s v="ACLBSL"/>
    <n v="78.33"/>
    <x v="0"/>
  </r>
  <r>
    <n v="5"/>
    <d v="2021-01-27T00:00:00"/>
    <s v="ACLBSL"/>
    <n v="62.41"/>
    <x v="1"/>
  </r>
  <r>
    <n v="6"/>
    <d v="2020-11-05T00:00:00"/>
    <s v="ACLBSL"/>
    <n v="12.97"/>
    <x v="2"/>
  </r>
  <r>
    <n v="7"/>
    <d v="2020-08-10T00:00:00"/>
    <s v="ACLBSL"/>
    <n v="32.26"/>
    <x v="3"/>
  </r>
  <r>
    <n v="8"/>
    <d v="2022-05-03T00:00:00"/>
    <s v="AKBSL"/>
    <n v="34.83"/>
    <x v="0"/>
  </r>
  <r>
    <n v="9"/>
    <d v="2022-01-31T00:00:00"/>
    <s v="AKBSL"/>
    <n v="24.62"/>
    <x v="1"/>
  </r>
  <r>
    <n v="10"/>
    <d v="2021-11-10T00:00:00"/>
    <s v="AKBSL"/>
    <n v="9.34"/>
    <x v="2"/>
  </r>
  <r>
    <n v="11"/>
    <d v="2021-08-09T00:00:00"/>
    <s v="AKBSL"/>
    <n v="41.05"/>
    <x v="3"/>
  </r>
  <r>
    <n v="12"/>
    <d v="2021-04-29T00:00:00"/>
    <s v="AKBSL"/>
    <n v="29.05"/>
    <x v="0"/>
  </r>
  <r>
    <n v="13"/>
    <d v="2021-02-05T00:00:00"/>
    <s v="AKBSL"/>
    <n v="18.010000000000002"/>
    <x v="1"/>
  </r>
  <r>
    <n v="14"/>
    <d v="2020-11-13T00:00:00"/>
    <s v="AKBSL"/>
    <n v="6.6"/>
    <x v="2"/>
  </r>
  <r>
    <n v="15"/>
    <d v="2020-08-18T00:00:00"/>
    <s v="AKBSL"/>
    <n v="21.02"/>
    <x v="3"/>
  </r>
  <r>
    <n v="16"/>
    <d v="2020-05-16T00:00:00"/>
    <s v="AKBSL"/>
    <n v="11.78"/>
    <x v="0"/>
  </r>
  <r>
    <n v="17"/>
    <d v="2020-02-05T00:00:00"/>
    <s v="AKBSL"/>
    <n v="8.86"/>
    <x v="1"/>
  </r>
  <r>
    <n v="18"/>
    <d v="2019-11-18T00:00:00"/>
    <s v="AKBSL"/>
    <n v="2.99"/>
    <x v="2"/>
  </r>
  <r>
    <n v="19"/>
    <d v="2019-09-09T00:00:00"/>
    <s v="AKBSL"/>
    <n v="15.88"/>
    <x v="3"/>
  </r>
  <r>
    <n v="20"/>
    <d v="2019-07-01T00:00:00"/>
    <s v="AKBSL"/>
    <n v="11.19"/>
    <x v="3"/>
  </r>
  <r>
    <n v="21"/>
    <d v="2019-01-02T00:00:00"/>
    <s v="AKBSL"/>
    <n v="4.55"/>
    <x v="1"/>
  </r>
  <r>
    <n v="22"/>
    <d v="2019-01-01T00:00:00"/>
    <s v="AKBSL"/>
    <n v="1.82"/>
    <x v="1"/>
  </r>
  <r>
    <n v="23"/>
    <d v="2020-05-04T00:00:00"/>
    <s v="AMFI"/>
    <n v="40"/>
    <x v="0"/>
  </r>
  <r>
    <n v="24"/>
    <d v="2020-01-27T00:00:00"/>
    <s v="AMFI"/>
    <n v="8.19"/>
    <x v="1"/>
  </r>
  <r>
    <n v="25"/>
    <d v="2019-11-07T00:00:00"/>
    <s v="AMFI"/>
    <n v="3.22"/>
    <x v="2"/>
  </r>
  <r>
    <n v="26"/>
    <d v="2019-08-05T00:00:00"/>
    <s v="AMFI"/>
    <n v="11.89"/>
    <x v="3"/>
  </r>
  <r>
    <n v="27"/>
    <d v="2019-05-08T00:00:00"/>
    <s v="AMFI"/>
    <n v="7.66"/>
    <x v="0"/>
  </r>
  <r>
    <n v="28"/>
    <d v="2019-02-06T00:00:00"/>
    <s v="AMFI"/>
    <n v="3.15"/>
    <x v="1"/>
  </r>
  <r>
    <n v="29"/>
    <d v="2018-11-11T00:00:00"/>
    <s v="AMFI"/>
    <n v="-0.92"/>
    <x v="2"/>
  </r>
  <r>
    <n v="30"/>
    <d v="2018-08-09T00:00:00"/>
    <s v="AMFI"/>
    <n v="2.0099999999999998"/>
    <x v="3"/>
  </r>
  <r>
    <n v="31"/>
    <d v="2022-04-21T00:00:00"/>
    <s v="ALBSL"/>
    <n v="120.01"/>
    <x v="0"/>
  </r>
  <r>
    <n v="32"/>
    <d v="2022-01-25T00:00:00"/>
    <s v="ALBSL"/>
    <n v="87.38"/>
    <x v="1"/>
  </r>
  <r>
    <n v="33"/>
    <d v="2021-11-01T00:00:00"/>
    <s v="ALBSL"/>
    <n v="42.39"/>
    <x v="2"/>
  </r>
  <r>
    <n v="34"/>
    <d v="2021-08-01T00:00:00"/>
    <s v="ALBSL"/>
    <n v="127.14"/>
    <x v="3"/>
  </r>
  <r>
    <n v="35"/>
    <d v="2021-01-31T00:00:00"/>
    <s v="ALBSL"/>
    <n v="70.010000000000005"/>
    <x v="1"/>
  </r>
  <r>
    <n v="36"/>
    <d v="2020-11-13T00:00:00"/>
    <s v="ALBSL"/>
    <n v="-0.95"/>
    <x v="2"/>
  </r>
  <r>
    <n v="37"/>
    <d v="2020-08-09T00:00:00"/>
    <s v="ALBSL"/>
    <n v="38.1"/>
    <x v="3"/>
  </r>
  <r>
    <n v="38"/>
    <d v="2020-05-04T00:00:00"/>
    <s v="ALBSL"/>
    <n v="29.02"/>
    <x v="0"/>
  </r>
  <r>
    <n v="39"/>
    <d v="2020-01-30T00:00:00"/>
    <s v="ALBSL"/>
    <n v="27.07"/>
    <x v="1"/>
  </r>
  <r>
    <n v="40"/>
    <d v="2019-11-01T00:00:00"/>
    <s v="ALBSL"/>
    <n v="9.81"/>
    <x v="2"/>
  </r>
  <r>
    <n v="41"/>
    <d v="2019-07-26T00:00:00"/>
    <s v="ALBSL"/>
    <n v="39.17"/>
    <x v="3"/>
  </r>
  <r>
    <n v="42"/>
    <d v="2019-04-28T00:00:00"/>
    <s v="ALBSL"/>
    <n v="14.55"/>
    <x v="0"/>
  </r>
  <r>
    <n v="43"/>
    <d v="2019-02-06T00:00:00"/>
    <s v="ALBSL"/>
    <n v="8.16"/>
    <x v="1"/>
  </r>
  <r>
    <n v="44"/>
    <d v="2018-11-02T00:00:00"/>
    <s v="ALBSL"/>
    <n v="2.67"/>
    <x v="2"/>
  </r>
  <r>
    <n v="45"/>
    <d v="2018-08-05T00:00:00"/>
    <s v="ALBSL"/>
    <n v="11.03"/>
    <x v="3"/>
  </r>
  <r>
    <n v="46"/>
    <d v="2018-04-24T00:00:00"/>
    <s v="ALBSL"/>
    <n v="4.45E-3"/>
    <x v="0"/>
  </r>
  <r>
    <n v="47"/>
    <d v="2018-02-13T00:00:00"/>
    <s v="ALBSL"/>
    <n v="-2.67"/>
    <x v="1"/>
  </r>
  <r>
    <n v="48"/>
    <d v="2017-11-16T00:00:00"/>
    <s v="ALBSL"/>
    <n v="-3.78"/>
    <x v="2"/>
  </r>
  <r>
    <n v="49"/>
    <d v="2017-08-18T00:00:00"/>
    <s v="ALBSL"/>
    <n v="-12.82"/>
    <x v="3"/>
  </r>
  <r>
    <n v="50"/>
    <d v="2017-05-06T00:00:00"/>
    <s v="ALBSL"/>
    <n v="-7.66"/>
    <x v="0"/>
  </r>
  <r>
    <n v="51"/>
    <d v="2022-05-09T00:00:00"/>
    <s v="CBBL"/>
    <n v="717.7"/>
    <x v="0"/>
  </r>
  <r>
    <n v="52"/>
    <d v="2022-02-04T00:00:00"/>
    <s v="CBBL"/>
    <n v="498.44"/>
    <x v="1"/>
  </r>
  <r>
    <n v="53"/>
    <d v="2021-11-15T00:00:00"/>
    <s v="CBBL"/>
    <n v="214.1"/>
    <x v="2"/>
  </r>
  <r>
    <n v="54"/>
    <d v="2021-08-04T00:00:00"/>
    <s v="CBBL"/>
    <n v="1210"/>
    <x v="3"/>
  </r>
  <r>
    <n v="55"/>
    <d v="2021-04-27T00:00:00"/>
    <s v="CBBL"/>
    <n v="955.96"/>
    <x v="0"/>
  </r>
  <r>
    <n v="56"/>
    <d v="2021-02-02T00:00:00"/>
    <s v="CBBL"/>
    <n v="615.49"/>
    <x v="1"/>
  </r>
  <r>
    <n v="57"/>
    <d v="2020-11-13T00:00:00"/>
    <s v="CBBL"/>
    <n v="64.58"/>
    <x v="2"/>
  </r>
  <r>
    <n v="58"/>
    <d v="2020-08-16T00:00:00"/>
    <s v="CBBL"/>
    <n v="649.24"/>
    <x v="3"/>
  </r>
  <r>
    <n v="59"/>
    <d v="2020-05-12T00:00:00"/>
    <s v="CBBL"/>
    <n v="597.89"/>
    <x v="0"/>
  </r>
  <r>
    <n v="60"/>
    <d v="2020-02-03T00:00:00"/>
    <s v="CBBL"/>
    <n v="481.63"/>
    <x v="1"/>
  </r>
  <r>
    <n v="61"/>
    <d v="2019-11-10T00:00:00"/>
    <s v="CBBL"/>
    <n v="222.61"/>
    <x v="2"/>
  </r>
  <r>
    <n v="62"/>
    <d v="2019-08-15T00:00:00"/>
    <s v="CBBL"/>
    <n v="920.71"/>
    <x v="3"/>
  </r>
  <r>
    <n v="63"/>
    <d v="2019-04-30T00:00:00"/>
    <s v="CBBL"/>
    <n v="643.02"/>
    <x v="0"/>
  </r>
  <r>
    <n v="64"/>
    <d v="2019-02-03T00:00:00"/>
    <s v="CBBL"/>
    <n v="392.35"/>
    <x v="1"/>
  </r>
  <r>
    <n v="65"/>
    <d v="2018-11-14T00:00:00"/>
    <s v="CBBL"/>
    <n v="156.16"/>
    <x v="2"/>
  </r>
  <r>
    <n v="66"/>
    <d v="2018-08-06T00:00:00"/>
    <s v="CBBL"/>
    <n v="663.89"/>
    <x v="3"/>
  </r>
  <r>
    <n v="67"/>
    <d v="2018-05-07T00:00:00"/>
    <s v="CBBL"/>
    <n v="358.19"/>
    <x v="0"/>
  </r>
  <r>
    <n v="68"/>
    <d v="2018-02-10T00:00:00"/>
    <s v="CBBL"/>
    <n v="215.94"/>
    <x v="1"/>
  </r>
  <r>
    <n v="69"/>
    <d v="2017-11-15T00:00:00"/>
    <s v="CBBL"/>
    <n v="80.67"/>
    <x v="2"/>
  </r>
  <r>
    <n v="70"/>
    <d v="2017-08-09T00:00:00"/>
    <s v="CBBL"/>
    <n v="576.41"/>
    <x v="3"/>
  </r>
  <r>
    <n v="71"/>
    <d v="2017-05-06T00:00:00"/>
    <s v="CBBL"/>
    <n v="443.74"/>
    <x v="0"/>
  </r>
  <r>
    <n v="72"/>
    <d v="2017-02-08T00:00:00"/>
    <s v="CBBL"/>
    <n v="295.69"/>
    <x v="1"/>
  </r>
  <r>
    <n v="73"/>
    <d v="2016-11-13T00:00:00"/>
    <s v="CBBL"/>
    <n v="126.65"/>
    <x v="2"/>
  </r>
  <r>
    <n v="74"/>
    <d v="2016-08-13T00:00:00"/>
    <s v="CBBL"/>
    <n v="472.68"/>
    <x v="3"/>
  </r>
  <r>
    <n v="75"/>
    <d v="2016-05-02T00:00:00"/>
    <s v="CBBL"/>
    <n v="330.25"/>
    <x v="0"/>
  </r>
  <r>
    <n v="76"/>
    <d v="2016-02-02T00:00:00"/>
    <s v="CBBL"/>
    <n v="206.25"/>
    <x v="1"/>
  </r>
  <r>
    <n v="77"/>
    <d v="2015-11-07T00:00:00"/>
    <s v="CBBL"/>
    <n v="105.4"/>
    <x v="2"/>
  </r>
  <r>
    <n v="78"/>
    <d v="2022-04-21T00:00:00"/>
    <s v="CLBSL"/>
    <n v="52.81"/>
    <x v="0"/>
  </r>
  <r>
    <n v="79"/>
    <d v="2022-01-31T00:00:00"/>
    <s v="CLBSL"/>
    <n v="37.53"/>
    <x v="1"/>
  </r>
  <r>
    <n v="80"/>
    <d v="2021-11-03T00:00:00"/>
    <s v="CLBSL"/>
    <n v="15.57"/>
    <x v="2"/>
  </r>
  <r>
    <n v="81"/>
    <d v="2021-08-02T00:00:00"/>
    <s v="CLBSL"/>
    <n v="65.47"/>
    <x v="3"/>
  </r>
  <r>
    <n v="82"/>
    <d v="2021-04-29T00:00:00"/>
    <s v="CLBSL"/>
    <n v="48.18"/>
    <x v="0"/>
  </r>
  <r>
    <n v="83"/>
    <d v="2021-01-31T00:00:00"/>
    <s v="CLBSL"/>
    <n v="27.42"/>
    <x v="1"/>
  </r>
  <r>
    <n v="84"/>
    <d v="2020-11-12T00:00:00"/>
    <s v="CLBSL"/>
    <n v="4.0599999999999996"/>
    <x v="2"/>
  </r>
  <r>
    <n v="85"/>
    <d v="2020-08-13T00:00:00"/>
    <s v="CLBSL"/>
    <n v="14.68"/>
    <x v="3"/>
  </r>
  <r>
    <n v="86"/>
    <d v="2020-05-05T00:00:00"/>
    <s v="CLBSL"/>
    <n v="155.44"/>
    <x v="0"/>
  </r>
  <r>
    <n v="87"/>
    <d v="2020-01-31T00:00:00"/>
    <s v="CLBSL"/>
    <n v="10.06"/>
    <x v="1"/>
  </r>
  <r>
    <n v="88"/>
    <d v="2019-10-25T00:00:00"/>
    <s v="CLBSL"/>
    <n v="4.5599999999999996"/>
    <x v="2"/>
  </r>
  <r>
    <n v="89"/>
    <d v="2019-08-09T00:00:00"/>
    <s v="CLBSL"/>
    <n v="16.38"/>
    <x v="3"/>
  </r>
  <r>
    <n v="90"/>
    <d v="2019-04-28T00:00:00"/>
    <s v="CLBSL"/>
    <n v="11.63"/>
    <x v="0"/>
  </r>
  <r>
    <n v="91"/>
    <d v="2019-01-28T00:00:00"/>
    <s v="CLBSL"/>
    <n v="7.42"/>
    <x v="1"/>
  </r>
  <r>
    <n v="92"/>
    <d v="2018-11-01T00:00:00"/>
    <s v="CLBSL"/>
    <n v="2.4700000000000002"/>
    <x v="2"/>
  </r>
  <r>
    <n v="93"/>
    <d v="2018-07-31T00:00:00"/>
    <s v="CLBSL"/>
    <n v="11.49"/>
    <x v="3"/>
  </r>
  <r>
    <n v="94"/>
    <d v="2018-04-26T00:00:00"/>
    <s v="CLBSL"/>
    <n v="8.2899999999999991"/>
    <x v="0"/>
  </r>
  <r>
    <n v="95"/>
    <d v="2018-01-28T00:00:00"/>
    <s v="CLBSL"/>
    <n v="4.5999999999999996"/>
    <x v="1"/>
  </r>
  <r>
    <n v="96"/>
    <d v="2017-11-08T00:00:00"/>
    <s v="CLBSL"/>
    <n v="1.8"/>
    <x v="2"/>
  </r>
  <r>
    <n v="97"/>
    <d v="2017-08-13T00:00:00"/>
    <s v="CLBSL"/>
    <n v="6.27"/>
    <x v="3"/>
  </r>
  <r>
    <n v="98"/>
    <d v="2017-02-07T00:00:00"/>
    <s v="CLBSL"/>
    <n v="3.37"/>
    <x v="1"/>
  </r>
  <r>
    <n v="99"/>
    <d v="2016-11-14T00:00:00"/>
    <s v="CLBSL"/>
    <n v="1.48"/>
    <x v="2"/>
  </r>
  <r>
    <n v="100"/>
    <d v="2016-08-10T00:00:00"/>
    <s v="CLBSL"/>
    <n v="3.75"/>
    <x v="3"/>
  </r>
  <r>
    <n v="101"/>
    <d v="2016-05-02T00:00:00"/>
    <s v="CLBSL"/>
    <n v="3.5"/>
    <x v="0"/>
  </r>
  <r>
    <n v="102"/>
    <d v="2016-02-03T00:00:00"/>
    <s v="CLBSL"/>
    <n v="2.34"/>
    <x v="1"/>
  </r>
  <r>
    <n v="103"/>
    <d v="2015-11-21T00:00:00"/>
    <s v="CLBSL"/>
    <n v="7.0000000000000007E-2"/>
    <x v="2"/>
  </r>
  <r>
    <n v="104"/>
    <d v="2022-05-09T00:00:00"/>
    <s v="DDBL"/>
    <n v="436.13"/>
    <x v="0"/>
  </r>
  <r>
    <n v="105"/>
    <d v="2022-01-27T00:00:00"/>
    <s v="DDBL"/>
    <n v="334.48"/>
    <x v="1"/>
  </r>
  <r>
    <n v="106"/>
    <d v="2021-10-29T00:00:00"/>
    <s v="DDBL"/>
    <n v="173.58"/>
    <x v="2"/>
  </r>
  <r>
    <n v="107"/>
    <d v="2021-07-30T00:00:00"/>
    <s v="DDBL"/>
    <n v="713.72"/>
    <x v="3"/>
  </r>
  <r>
    <n v="108"/>
    <d v="2021-05-10T00:00:00"/>
    <s v="DDBL"/>
    <n v="518.15"/>
    <x v="0"/>
  </r>
  <r>
    <n v="109"/>
    <d v="2021-02-10T00:00:00"/>
    <s v="DDBL"/>
    <n v="324"/>
    <x v="1"/>
  </r>
  <r>
    <n v="110"/>
    <d v="2020-11-11T00:00:00"/>
    <s v="DDBL"/>
    <n v="198.09"/>
    <x v="2"/>
  </r>
  <r>
    <n v="111"/>
    <d v="2020-08-13T00:00:00"/>
    <s v="DDBL"/>
    <n v="274.99"/>
    <x v="3"/>
  </r>
  <r>
    <n v="112"/>
    <d v="2020-05-11T00:00:00"/>
    <s v="DDBL"/>
    <n v="264.24"/>
    <x v="0"/>
  </r>
  <r>
    <n v="113"/>
    <d v="2020-02-10T00:00:00"/>
    <s v="DDBL"/>
    <n v="246.91"/>
    <x v="1"/>
  </r>
  <r>
    <n v="114"/>
    <d v="2019-11-13T00:00:00"/>
    <s v="DDBL"/>
    <n v="95.88"/>
    <x v="2"/>
  </r>
  <r>
    <n v="115"/>
    <d v="2019-08-14T00:00:00"/>
    <s v="DDBL"/>
    <n v="430.2"/>
    <x v="3"/>
  </r>
  <r>
    <n v="116"/>
    <d v="2019-05-06T00:00:00"/>
    <s v="DDBL"/>
    <n v="287.25"/>
    <x v="0"/>
  </r>
  <r>
    <n v="117"/>
    <d v="2019-02-04T00:00:00"/>
    <s v="DDBL"/>
    <n v="179.96"/>
    <x v="1"/>
  </r>
  <r>
    <n v="118"/>
    <d v="2018-11-15T00:00:00"/>
    <s v="DDBL"/>
    <n v="83.45"/>
    <x v="2"/>
  </r>
  <r>
    <n v="119"/>
    <d v="2018-08-09T00:00:00"/>
    <s v="DDBL"/>
    <n v="238.35"/>
    <x v="3"/>
  </r>
  <r>
    <n v="120"/>
    <d v="2018-05-11T00:00:00"/>
    <s v="DDBL"/>
    <n v="177.54"/>
    <x v="0"/>
  </r>
  <r>
    <n v="121"/>
    <d v="2018-02-06T00:00:00"/>
    <s v="DDBL"/>
    <n v="112.31"/>
    <x v="1"/>
  </r>
  <r>
    <n v="122"/>
    <d v="2017-11-12T00:00:00"/>
    <s v="DDBL"/>
    <n v="54.14"/>
    <x v="2"/>
  </r>
  <r>
    <n v="123"/>
    <d v="2017-08-12T00:00:00"/>
    <s v="DDBL"/>
    <n v="262.89999999999998"/>
    <x v="3"/>
  </r>
  <r>
    <n v="124"/>
    <d v="2017-05-10T00:00:00"/>
    <s v="DDBL"/>
    <n v="208.58"/>
    <x v="0"/>
  </r>
  <r>
    <n v="125"/>
    <d v="2017-02-06T00:00:00"/>
    <s v="DDBL"/>
    <n v="147.02000000000001"/>
    <x v="1"/>
  </r>
  <r>
    <n v="126"/>
    <d v="2016-11-13T00:00:00"/>
    <s v="DDBL"/>
    <n v="69.34"/>
    <x v="2"/>
  </r>
  <r>
    <n v="127"/>
    <d v="2016-08-13T00:00:00"/>
    <s v="DDBL"/>
    <n v="192.7"/>
    <x v="3"/>
  </r>
  <r>
    <n v="128"/>
    <d v="2016-05-08T00:00:00"/>
    <s v="DDBL"/>
    <n v="152.47"/>
    <x v="0"/>
  </r>
  <r>
    <n v="129"/>
    <d v="2016-02-10T00:00:00"/>
    <s v="DDBL"/>
    <n v="88.58"/>
    <x v="1"/>
  </r>
  <r>
    <n v="130"/>
    <d v="2022-04-18T00:00:00"/>
    <s v="FMDBL"/>
    <n v="166.13"/>
    <x v="0"/>
  </r>
  <r>
    <n v="131"/>
    <d v="2022-01-19T00:00:00"/>
    <s v="FMDBL"/>
    <n v="104.43"/>
    <x v="1"/>
  </r>
  <r>
    <n v="132"/>
    <d v="2021-10-21T00:00:00"/>
    <s v="FMDBL"/>
    <n v="29.64"/>
    <x v="2"/>
  </r>
  <r>
    <n v="133"/>
    <d v="2021-07-19T00:00:00"/>
    <s v="FMDBL"/>
    <n v="141.52000000000001"/>
    <x v="3"/>
  </r>
  <r>
    <n v="134"/>
    <d v="2021-04-16T00:00:00"/>
    <s v="FMDBL"/>
    <n v="97.88"/>
    <x v="0"/>
  </r>
  <r>
    <n v="135"/>
    <d v="2021-01-18T00:00:00"/>
    <s v="FMDBL"/>
    <n v="62.88"/>
    <x v="1"/>
  </r>
  <r>
    <n v="136"/>
    <d v="2020-10-19T00:00:00"/>
    <s v="FMDBL"/>
    <n v="29.71"/>
    <x v="2"/>
  </r>
  <r>
    <n v="137"/>
    <d v="2020-07-19T00:00:00"/>
    <s v="FMDBL"/>
    <n v="139.72"/>
    <x v="3"/>
  </r>
  <r>
    <n v="138"/>
    <d v="2020-05-01T00:00:00"/>
    <s v="FMDBL"/>
    <n v="86.67"/>
    <x v="0"/>
  </r>
  <r>
    <n v="139"/>
    <d v="2020-01-16T00:00:00"/>
    <s v="FMDBL"/>
    <n v="66.930000000000007"/>
    <x v="1"/>
  </r>
  <r>
    <n v="140"/>
    <d v="2019-10-20T00:00:00"/>
    <s v="FMDBL"/>
    <n v="26.83"/>
    <x v="2"/>
  </r>
  <r>
    <n v="141"/>
    <d v="2019-07-18T00:00:00"/>
    <s v="FMDBL"/>
    <n v="133.21"/>
    <x v="3"/>
  </r>
  <r>
    <n v="142"/>
    <d v="2019-04-16T00:00:00"/>
    <s v="FMDBL"/>
    <n v="91.89"/>
    <x v="0"/>
  </r>
  <r>
    <n v="143"/>
    <d v="2019-01-15T00:00:00"/>
    <s v="FMDBL"/>
    <n v="56.31"/>
    <x v="1"/>
  </r>
  <r>
    <n v="144"/>
    <d v="2018-10-23T00:00:00"/>
    <s v="FMDBL"/>
    <n v="23.07"/>
    <x v="2"/>
  </r>
  <r>
    <n v="145"/>
    <d v="2018-07-18T00:00:00"/>
    <s v="FMDBL"/>
    <n v="102.17"/>
    <x v="3"/>
  </r>
  <r>
    <n v="146"/>
    <d v="2018-04-15T00:00:00"/>
    <s v="FMDBL"/>
    <n v="73.069999999999993"/>
    <x v="0"/>
  </r>
  <r>
    <n v="147"/>
    <d v="2018-01-15T00:00:00"/>
    <s v="FMDBL"/>
    <n v="47.69"/>
    <x v="1"/>
  </r>
  <r>
    <n v="148"/>
    <d v="2017-10-18T00:00:00"/>
    <s v="FMDBL"/>
    <n v="24.13"/>
    <x v="2"/>
  </r>
  <r>
    <n v="149"/>
    <d v="2017-07-16T00:00:00"/>
    <s v="FMDBL"/>
    <n v="80.239999999999995"/>
    <x v="3"/>
  </r>
  <r>
    <n v="150"/>
    <d v="2017-04-15T00:00:00"/>
    <s v="FMDBL"/>
    <n v="57.66"/>
    <x v="0"/>
  </r>
  <r>
    <n v="151"/>
    <d v="2017-01-14T00:00:00"/>
    <s v="FMDBL"/>
    <n v="33.69"/>
    <x v="1"/>
  </r>
  <r>
    <n v="152"/>
    <d v="2016-10-18T00:00:00"/>
    <s v="FMDBL"/>
    <n v="15.03"/>
    <x v="2"/>
  </r>
  <r>
    <n v="153"/>
    <d v="2016-07-18T00:00:00"/>
    <s v="FMDBL"/>
    <n v="54.46"/>
    <x v="3"/>
  </r>
  <r>
    <n v="154"/>
    <d v="2016-04-13T00:00:00"/>
    <s v="FMDBL"/>
    <n v="38.04"/>
    <x v="0"/>
  </r>
  <r>
    <n v="155"/>
    <d v="2016-01-17T00:00:00"/>
    <s v="FMDBL"/>
    <n v="23.47"/>
    <x v="1"/>
  </r>
  <r>
    <n v="156"/>
    <d v="2015-10-26T00:00:00"/>
    <s v="FMDBL"/>
    <n v="11.06"/>
    <x v="2"/>
  </r>
  <r>
    <n v="157"/>
    <d v="2020-02-05T00:00:00"/>
    <s v="FOWAD"/>
    <n v="200.99"/>
    <x v="1"/>
  </r>
  <r>
    <n v="158"/>
    <d v="2019-11-05T00:00:00"/>
    <s v="FOWAD"/>
    <n v="83.78"/>
    <x v="2"/>
  </r>
  <r>
    <n v="159"/>
    <d v="2019-08-02T00:00:00"/>
    <s v="FOWAD"/>
    <n v="310.41000000000003"/>
    <x v="3"/>
  </r>
  <r>
    <n v="160"/>
    <d v="2019-05-12T00:00:00"/>
    <s v="FOWAD"/>
    <n v="235.87"/>
    <x v="0"/>
  </r>
  <r>
    <n v="161"/>
    <d v="2019-02-05T00:00:00"/>
    <s v="FOWAD"/>
    <n v="155.13"/>
    <x v="1"/>
  </r>
  <r>
    <n v="162"/>
    <d v="2018-11-12T00:00:00"/>
    <s v="FOWAD"/>
    <n v="80.42"/>
    <x v="2"/>
  </r>
  <r>
    <n v="163"/>
    <d v="2018-08-16T00:00:00"/>
    <s v="FOWAD"/>
    <n v="281.04000000000002"/>
    <x v="3"/>
  </r>
  <r>
    <n v="164"/>
    <d v="2018-05-09T00:00:00"/>
    <s v="FOWAD"/>
    <n v="213.12"/>
    <x v="0"/>
  </r>
  <r>
    <n v="165"/>
    <d v="2018-02-11T00:00:00"/>
    <s v="FOWAD"/>
    <n v="145.44"/>
    <x v="1"/>
  </r>
  <r>
    <n v="166"/>
    <d v="2017-11-07T00:00:00"/>
    <s v="FOWAD"/>
    <n v="67.83"/>
    <x v="2"/>
  </r>
  <r>
    <n v="167"/>
    <d v="2017-08-16T00:00:00"/>
    <s v="FOWAD"/>
    <n v="250.69"/>
    <x v="3"/>
  </r>
  <r>
    <n v="168"/>
    <d v="2017-05-14T00:00:00"/>
    <s v="FOWAD"/>
    <n v="204.67"/>
    <x v="0"/>
  </r>
  <r>
    <n v="169"/>
    <d v="2016-11-16T00:00:00"/>
    <s v="FOWAD"/>
    <n v="61.52"/>
    <x v="2"/>
  </r>
  <r>
    <n v="170"/>
    <d v="2016-08-20T00:00:00"/>
    <s v="FOWAD"/>
    <n v="186.86"/>
    <x v="3"/>
  </r>
  <r>
    <n v="171"/>
    <d v="2016-05-11T00:00:00"/>
    <s v="FOWAD"/>
    <n v="125.2"/>
    <x v="0"/>
  </r>
  <r>
    <n v="172"/>
    <d v="2016-02-16T00:00:00"/>
    <s v="FOWAD"/>
    <n v="88.02"/>
    <x v="1"/>
  </r>
  <r>
    <n v="173"/>
    <d v="2022-05-05T00:00:00"/>
    <s v="GMFBS"/>
    <n v="13.15"/>
    <x v="0"/>
  </r>
  <r>
    <n v="174"/>
    <d v="2022-01-26T00:00:00"/>
    <s v="GMFBS"/>
    <n v="9.6300000000000008"/>
    <x v="1"/>
  </r>
  <r>
    <n v="175"/>
    <d v="2021-11-01T00:00:00"/>
    <s v="GMFBS"/>
    <n v="3.46"/>
    <x v="2"/>
  </r>
  <r>
    <n v="176"/>
    <d v="2021-08-03T00:00:00"/>
    <s v="GMFBS"/>
    <n v="42.13"/>
    <x v="3"/>
  </r>
  <r>
    <n v="177"/>
    <d v="2021-04-28T00:00:00"/>
    <s v="GMFBS"/>
    <n v="25.46"/>
    <x v="0"/>
  </r>
  <r>
    <n v="178"/>
    <d v="2021-02-03T00:00:00"/>
    <s v="GMFBS"/>
    <n v="29.56"/>
    <x v="1"/>
  </r>
  <r>
    <n v="179"/>
    <d v="2020-11-12T00:00:00"/>
    <s v="GMFBS"/>
    <n v="1.1299999999999999"/>
    <x v="2"/>
  </r>
  <r>
    <n v="180"/>
    <d v="2020-08-12T00:00:00"/>
    <s v="GMFBS"/>
    <n v="23.95"/>
    <x v="3"/>
  </r>
  <r>
    <n v="181"/>
    <d v="2020-05-19T00:00:00"/>
    <s v="GMFBS"/>
    <n v="15.99"/>
    <x v="0"/>
  </r>
  <r>
    <n v="182"/>
    <d v="2020-01-21T00:00:00"/>
    <s v="GMFBS"/>
    <n v="16.61"/>
    <x v="1"/>
  </r>
  <r>
    <n v="183"/>
    <d v="2019-11-03T00:00:00"/>
    <s v="GMFBS"/>
    <n v="5.46"/>
    <x v="2"/>
  </r>
  <r>
    <n v="184"/>
    <d v="2019-07-29T00:00:00"/>
    <s v="GMFBS"/>
    <n v="30.48"/>
    <x v="3"/>
  </r>
  <r>
    <n v="185"/>
    <d v="2019-04-23T00:00:00"/>
    <s v="GMFBS"/>
    <n v="22.3"/>
    <x v="0"/>
  </r>
  <r>
    <n v="186"/>
    <d v="2019-01-25T00:00:00"/>
    <s v="GMFBS"/>
    <n v="15.18"/>
    <x v="1"/>
  </r>
  <r>
    <n v="187"/>
    <d v="2018-10-29T00:00:00"/>
    <s v="GMFBS"/>
    <n v="4.93"/>
    <x v="2"/>
  </r>
  <r>
    <n v="188"/>
    <d v="2017-05-01T00:00:00"/>
    <s v="GMFBS"/>
    <n v="-6.43"/>
    <x v="0"/>
  </r>
  <r>
    <n v="189"/>
    <d v="2017-02-05T00:00:00"/>
    <s v="GMFBS"/>
    <n v="-2.0299999999999998"/>
    <x v="1"/>
  </r>
  <r>
    <n v="190"/>
    <d v="2021-11-01T00:00:00"/>
    <s v="GGBSL"/>
    <n v="-0.75"/>
    <x v="2"/>
  </r>
  <r>
    <n v="191"/>
    <d v="2021-08-06T00:00:00"/>
    <s v="GGBSL"/>
    <n v="-1.84"/>
    <x v="3"/>
  </r>
  <r>
    <n v="192"/>
    <d v="2021-05-05T00:00:00"/>
    <s v="GGBSL"/>
    <n v="-3.66"/>
    <x v="0"/>
  </r>
  <r>
    <n v="193"/>
    <d v="2021-01-31T00:00:00"/>
    <s v="GGBSL"/>
    <n v="1.63"/>
    <x v="1"/>
  </r>
  <r>
    <n v="194"/>
    <d v="2020-11-09T00:00:00"/>
    <s v="GGBSL"/>
    <n v="0.55000000000000004"/>
    <x v="2"/>
  </r>
  <r>
    <n v="195"/>
    <d v="2020-08-15T00:00:00"/>
    <s v="GGBSL"/>
    <n v="1.82"/>
    <x v="3"/>
  </r>
  <r>
    <n v="196"/>
    <d v="2020-05-26T00:00:00"/>
    <s v="GGBSL"/>
    <n v="2.15"/>
    <x v="0"/>
  </r>
  <r>
    <n v="197"/>
    <d v="2020-01-30T00:00:00"/>
    <s v="GGBSL"/>
    <n v="0.44"/>
    <x v="1"/>
  </r>
  <r>
    <n v="198"/>
    <d v="2019-11-28T00:00:00"/>
    <s v="GGBSL"/>
    <n v="-2.48"/>
    <x v="2"/>
  </r>
  <r>
    <n v="199"/>
    <d v="2022-04-18T00:00:00"/>
    <s v="GILB"/>
    <n v="204.82"/>
    <x v="0"/>
  </r>
  <r>
    <n v="200"/>
    <d v="2022-01-20T00:00:00"/>
    <s v="GILB"/>
    <n v="147.88999999999999"/>
    <x v="1"/>
  </r>
  <r>
    <n v="201"/>
    <d v="2021-11-01T00:00:00"/>
    <s v="GILB"/>
    <n v="55.33"/>
    <x v="2"/>
  </r>
  <r>
    <n v="202"/>
    <d v="2021-08-02T00:00:00"/>
    <s v="GILB"/>
    <n v="227.65"/>
    <x v="3"/>
  </r>
  <r>
    <n v="203"/>
    <d v="2021-04-26T00:00:00"/>
    <s v="GILB"/>
    <n v="211.57"/>
    <x v="0"/>
  </r>
  <r>
    <n v="204"/>
    <d v="2021-02-02T00:00:00"/>
    <s v="GILB"/>
    <n v="120.98"/>
    <x v="1"/>
  </r>
  <r>
    <n v="205"/>
    <d v="2020-11-18T00:00:00"/>
    <s v="GILB"/>
    <n v="18.43"/>
    <x v="2"/>
  </r>
  <r>
    <n v="206"/>
    <d v="2020-08-13T00:00:00"/>
    <s v="GILB"/>
    <n v="77.930000000000007"/>
    <x v="3"/>
  </r>
  <r>
    <n v="207"/>
    <d v="2020-05-11T00:00:00"/>
    <s v="GILB"/>
    <n v="84.66"/>
    <x v="0"/>
  </r>
  <r>
    <n v="208"/>
    <d v="2020-01-23T00:00:00"/>
    <s v="GILB"/>
    <n v="78.709999999999994"/>
    <x v="1"/>
  </r>
  <r>
    <n v="209"/>
    <d v="2019-10-25T00:00:00"/>
    <s v="GILB"/>
    <n v="33.450000000000003"/>
    <x v="2"/>
  </r>
  <r>
    <n v="210"/>
    <d v="2019-07-25T00:00:00"/>
    <s v="GILB"/>
    <n v="68.06"/>
    <x v="3"/>
  </r>
  <r>
    <n v="211"/>
    <d v="2019-04-22T00:00:00"/>
    <s v="GILB"/>
    <n v="40.82"/>
    <x v="0"/>
  </r>
  <r>
    <n v="212"/>
    <d v="2019-01-30T00:00:00"/>
    <s v="GILB"/>
    <n v="19.600000000000001"/>
    <x v="1"/>
  </r>
  <r>
    <n v="213"/>
    <d v="2018-10-30T00:00:00"/>
    <s v="GILB"/>
    <n v="7.61"/>
    <x v="2"/>
  </r>
  <r>
    <n v="214"/>
    <d v="2018-07-25T00:00:00"/>
    <s v="GILB"/>
    <n v="15.87"/>
    <x v="3"/>
  </r>
  <r>
    <n v="215"/>
    <d v="2018-05-04T00:00:00"/>
    <s v="GILB"/>
    <n v="11.47"/>
    <x v="0"/>
  </r>
  <r>
    <n v="216"/>
    <d v="2018-01-23T00:00:00"/>
    <s v="GILB"/>
    <n v="7.47"/>
    <x v="1"/>
  </r>
  <r>
    <n v="217"/>
    <d v="2017-11-02T00:00:00"/>
    <s v="GILB"/>
    <n v="2.73"/>
    <x v="2"/>
  </r>
  <r>
    <n v="218"/>
    <d v="2017-07-29T00:00:00"/>
    <s v="GILB"/>
    <n v="11.29"/>
    <x v="3"/>
  </r>
  <r>
    <n v="219"/>
    <d v="2017-05-11T00:00:00"/>
    <s v="GILB"/>
    <n v="10.17"/>
    <x v="0"/>
  </r>
  <r>
    <n v="220"/>
    <d v="2017-02-06T00:00:00"/>
    <s v="GILB"/>
    <n v="7.19"/>
    <x v="1"/>
  </r>
  <r>
    <n v="221"/>
    <d v="2016-11-10T00:00:00"/>
    <s v="GILB"/>
    <n v="3.75"/>
    <x v="2"/>
  </r>
  <r>
    <n v="222"/>
    <d v="2016-08-05T00:00:00"/>
    <s v="GILB"/>
    <n v="18.829999999999998"/>
    <x v="3"/>
  </r>
  <r>
    <n v="223"/>
    <d v="2016-04-24T00:00:00"/>
    <s v="GILB"/>
    <n v="14.87"/>
    <x v="0"/>
  </r>
  <r>
    <n v="224"/>
    <d v="2016-01-25T00:00:00"/>
    <s v="GILB"/>
    <n v="9.94"/>
    <x v="1"/>
  </r>
  <r>
    <n v="225"/>
    <d v="2022-05-11T00:00:00"/>
    <s v="GBLBS"/>
    <n v="283.48"/>
    <x v="0"/>
  </r>
  <r>
    <n v="226"/>
    <d v="2022-02-11T00:00:00"/>
    <s v="GBLBS"/>
    <n v="190.02"/>
    <x v="1"/>
  </r>
  <r>
    <n v="227"/>
    <d v="2021-11-14T00:00:00"/>
    <s v="GBLBS"/>
    <n v="92.09"/>
    <x v="2"/>
  </r>
  <r>
    <n v="228"/>
    <d v="2021-08-15T00:00:00"/>
    <s v="GBLBS"/>
    <n v="359.59"/>
    <x v="3"/>
  </r>
  <r>
    <n v="229"/>
    <d v="2021-05-07T00:00:00"/>
    <s v="GBLBS"/>
    <n v="285.81"/>
    <x v="0"/>
  </r>
  <r>
    <n v="230"/>
    <d v="2021-02-04T00:00:00"/>
    <s v="GBLBS"/>
    <n v="174.41"/>
    <x v="1"/>
  </r>
  <r>
    <n v="231"/>
    <d v="2020-11-13T00:00:00"/>
    <s v="GBLBS"/>
    <n v="42.08"/>
    <x v="2"/>
  </r>
  <r>
    <n v="232"/>
    <d v="2020-08-16T00:00:00"/>
    <s v="GBLBS"/>
    <n v="82.8"/>
    <x v="3"/>
  </r>
  <r>
    <n v="233"/>
    <d v="2020-05-11T00:00:00"/>
    <s v="GBLBS"/>
    <n v="51.29"/>
    <x v="0"/>
  </r>
  <r>
    <n v="234"/>
    <d v="2020-02-06T00:00:00"/>
    <s v="GBLBS"/>
    <n v="111.89"/>
    <x v="1"/>
  </r>
  <r>
    <n v="235"/>
    <d v="2019-11-15T00:00:00"/>
    <s v="GBLBS"/>
    <n v="30.91"/>
    <x v="2"/>
  </r>
  <r>
    <n v="236"/>
    <d v="2019-08-15T00:00:00"/>
    <s v="GBLBS"/>
    <n v="205.34"/>
    <x v="3"/>
  </r>
  <r>
    <n v="237"/>
    <d v="2019-05-05T00:00:00"/>
    <s v="GBLBS"/>
    <n v="164.41"/>
    <x v="0"/>
  </r>
  <r>
    <n v="238"/>
    <d v="2019-02-04T00:00:00"/>
    <s v="GBLBS"/>
    <n v="113.43"/>
    <x v="1"/>
  </r>
  <r>
    <n v="239"/>
    <d v="2018-11-15T00:00:00"/>
    <s v="GBLBS"/>
    <n v="29.08"/>
    <x v="2"/>
  </r>
  <r>
    <n v="240"/>
    <d v="2018-08-16T00:00:00"/>
    <s v="GBLBS"/>
    <n v="168.42"/>
    <x v="3"/>
  </r>
  <r>
    <n v="241"/>
    <d v="2018-05-10T00:00:00"/>
    <s v="GBLBS"/>
    <n v="143.75"/>
    <x v="0"/>
  </r>
  <r>
    <n v="242"/>
    <d v="2018-02-11T00:00:00"/>
    <s v="GBLBS"/>
    <n v="97.95"/>
    <x v="1"/>
  </r>
  <r>
    <n v="243"/>
    <d v="2017-11-15T00:00:00"/>
    <s v="GBLBS"/>
    <n v="18.05"/>
    <x v="2"/>
  </r>
  <r>
    <n v="244"/>
    <d v="2017-08-16T00:00:00"/>
    <s v="GBLBS"/>
    <n v="161.43"/>
    <x v="3"/>
  </r>
  <r>
    <n v="245"/>
    <d v="2017-05-14T00:00:00"/>
    <s v="GBLBS"/>
    <n v="195.81"/>
    <x v="0"/>
  </r>
  <r>
    <n v="246"/>
    <d v="2017-02-11T00:00:00"/>
    <s v="GBLBS"/>
    <n v="180.34"/>
    <x v="1"/>
  </r>
  <r>
    <n v="247"/>
    <d v="2016-11-12T00:00:00"/>
    <s v="GBLBS"/>
    <n v="30.12"/>
    <x v="2"/>
  </r>
  <r>
    <n v="248"/>
    <d v="2016-08-22T00:00:00"/>
    <s v="GBLBS"/>
    <n v="262.52"/>
    <x v="3"/>
  </r>
  <r>
    <n v="249"/>
    <d v="2016-02-24T00:00:00"/>
    <s v="GBLBS"/>
    <n v="119.02"/>
    <x v="1"/>
  </r>
  <r>
    <n v="250"/>
    <d v="2015-12-02T00:00:00"/>
    <s v="GBLBS"/>
    <n v="10.97"/>
    <x v="2"/>
  </r>
  <r>
    <n v="251"/>
    <d v="2022-05-03T00:00:00"/>
    <s v="GLBSL"/>
    <n v="10.51"/>
    <x v="0"/>
  </r>
  <r>
    <n v="252"/>
    <d v="2022-02-02T00:00:00"/>
    <s v="GLBSL"/>
    <n v="7.38"/>
    <x v="1"/>
  </r>
  <r>
    <n v="253"/>
    <d v="2021-11-14T00:00:00"/>
    <s v="GLBSL"/>
    <n v="3.16"/>
    <x v="2"/>
  </r>
  <r>
    <n v="254"/>
    <d v="2021-08-05T00:00:00"/>
    <s v="GLBSL"/>
    <n v="22.06"/>
    <x v="3"/>
  </r>
  <r>
    <n v="255"/>
    <d v="2021-04-28T00:00:00"/>
    <s v="GLBSL"/>
    <n v="20.239999999999998"/>
    <x v="0"/>
  </r>
  <r>
    <n v="256"/>
    <d v="2021-02-02T00:00:00"/>
    <s v="GLBSL"/>
    <n v="13.89"/>
    <x v="1"/>
  </r>
  <r>
    <n v="257"/>
    <d v="2020-11-11T00:00:00"/>
    <s v="GLBSL"/>
    <n v="2.23"/>
    <x v="2"/>
  </r>
  <r>
    <n v="258"/>
    <d v="2020-08-12T00:00:00"/>
    <s v="GLBSL"/>
    <n v="3.58"/>
    <x v="3"/>
  </r>
  <r>
    <n v="259"/>
    <d v="2020-05-19T00:00:00"/>
    <s v="GLBSL"/>
    <n v="2.08"/>
    <x v="0"/>
  </r>
  <r>
    <n v="260"/>
    <d v="2020-02-05T00:00:00"/>
    <s v="GLBSL"/>
    <n v="4.1500000000000004"/>
    <x v="1"/>
  </r>
  <r>
    <n v="261"/>
    <d v="2019-11-15T00:00:00"/>
    <s v="GLBSL"/>
    <n v="0.39"/>
    <x v="2"/>
  </r>
  <r>
    <n v="262"/>
    <d v="2019-08-06T00:00:00"/>
    <s v="GLBSL"/>
    <n v="14.65"/>
    <x v="3"/>
  </r>
  <r>
    <n v="263"/>
    <d v="2019-04-21T00:00:00"/>
    <s v="GLBSL"/>
    <n v="6.9"/>
    <x v="0"/>
  </r>
  <r>
    <n v="264"/>
    <d v="2019-02-11T00:00:00"/>
    <s v="GLBSL"/>
    <n v="4.09"/>
    <x v="1"/>
  </r>
  <r>
    <n v="265"/>
    <d v="2018-11-20T00:00:00"/>
    <s v="GLBSL"/>
    <n v="-1.71"/>
    <x v="2"/>
  </r>
  <r>
    <n v="266"/>
    <d v="2022-04-28T00:00:00"/>
    <s v="ILBS"/>
    <n v="118.35"/>
    <x v="0"/>
  </r>
  <r>
    <n v="267"/>
    <d v="2022-01-31T00:00:00"/>
    <s v="ILBS"/>
    <n v="82.74"/>
    <x v="1"/>
  </r>
  <r>
    <n v="268"/>
    <d v="2021-11-12T00:00:00"/>
    <s v="ILBS"/>
    <n v="47.49"/>
    <x v="2"/>
  </r>
  <r>
    <n v="269"/>
    <d v="2021-08-08T00:00:00"/>
    <s v="ILBS"/>
    <n v="126.08"/>
    <x v="3"/>
  </r>
  <r>
    <n v="270"/>
    <d v="2021-04-27T00:00:00"/>
    <s v="ILBS"/>
    <n v="104.72"/>
    <x v="0"/>
  </r>
  <r>
    <n v="271"/>
    <d v="2021-02-02T00:00:00"/>
    <s v="ILBS"/>
    <n v="64.95"/>
    <x v="1"/>
  </r>
  <r>
    <n v="272"/>
    <d v="2020-11-09T00:00:00"/>
    <s v="ILBS"/>
    <n v="21.8"/>
    <x v="2"/>
  </r>
  <r>
    <n v="273"/>
    <d v="2020-08-17T00:00:00"/>
    <s v="ILBS"/>
    <n v="47.41"/>
    <x v="3"/>
  </r>
  <r>
    <n v="274"/>
    <d v="2020-05-10T00:00:00"/>
    <s v="ILBS"/>
    <n v="36.58"/>
    <x v="0"/>
  </r>
  <r>
    <n v="275"/>
    <d v="2020-01-23T00:00:00"/>
    <s v="ILBS"/>
    <n v="33.47"/>
    <x v="1"/>
  </r>
  <r>
    <n v="276"/>
    <d v="2019-10-25T00:00:00"/>
    <s v="ILBS"/>
    <n v="16.100000000000001"/>
    <x v="2"/>
  </r>
  <r>
    <n v="277"/>
    <d v="2019-07-26T00:00:00"/>
    <s v="ILBS"/>
    <n v="37.51"/>
    <x v="3"/>
  </r>
  <r>
    <n v="278"/>
    <d v="2019-04-23T00:00:00"/>
    <s v="ILBS"/>
    <n v="21.93"/>
    <x v="0"/>
  </r>
  <r>
    <n v="279"/>
    <d v="2019-01-23T00:00:00"/>
    <s v="ILBS"/>
    <n v="12.96"/>
    <x v="1"/>
  </r>
  <r>
    <n v="280"/>
    <d v="2018-10-28T00:00:00"/>
    <s v="ILBS"/>
    <n v="6.64"/>
    <x v="2"/>
  </r>
  <r>
    <n v="281"/>
    <d v="2018-07-22T00:00:00"/>
    <s v="ILBS"/>
    <n v="11.42"/>
    <x v="3"/>
  </r>
  <r>
    <n v="282"/>
    <d v="2018-04-18T00:00:00"/>
    <s v="ILBS"/>
    <n v="6.98"/>
    <x v="0"/>
  </r>
  <r>
    <n v="283"/>
    <d v="2018-01-24T00:00:00"/>
    <s v="ILBS"/>
    <n v="1.23"/>
    <x v="1"/>
  </r>
  <r>
    <n v="284"/>
    <d v="2017-11-04T00:00:00"/>
    <s v="ILBS"/>
    <n v="-1.0900000000000001"/>
    <x v="2"/>
  </r>
  <r>
    <n v="285"/>
    <d v="2017-08-18T00:00:00"/>
    <s v="ILBS"/>
    <n v="-5.62"/>
    <x v="3"/>
  </r>
  <r>
    <n v="286"/>
    <d v="2017-05-11T00:00:00"/>
    <s v="ILBS"/>
    <n v="-3.71"/>
    <x v="0"/>
  </r>
  <r>
    <n v="287"/>
    <d v="2022-04-28T00:00:00"/>
    <s v="JSLBB"/>
    <n v="52.94"/>
    <x v="0"/>
  </r>
  <r>
    <n v="288"/>
    <d v="2022-02-13T00:00:00"/>
    <s v="JSLBB"/>
    <n v="41.96"/>
    <x v="1"/>
  </r>
  <r>
    <n v="289"/>
    <d v="2021-11-16T00:00:00"/>
    <s v="JSLBB"/>
    <n v="16.29"/>
    <x v="2"/>
  </r>
  <r>
    <n v="290"/>
    <d v="2021-08-16T00:00:00"/>
    <s v="JSLBB"/>
    <n v="53.2"/>
    <x v="3"/>
  </r>
  <r>
    <n v="291"/>
    <d v="2021-05-12T00:00:00"/>
    <s v="JSLBB"/>
    <n v="35.159999999999997"/>
    <x v="0"/>
  </r>
  <r>
    <n v="292"/>
    <d v="2021-02-12T00:00:00"/>
    <s v="JSLBB"/>
    <n v="27.44"/>
    <x v="1"/>
  </r>
  <r>
    <n v="293"/>
    <d v="2020-11-13T00:00:00"/>
    <s v="JSLBB"/>
    <n v="11.54"/>
    <x v="2"/>
  </r>
  <r>
    <n v="294"/>
    <d v="2020-08-18T00:00:00"/>
    <s v="JSLBB"/>
    <n v="22.39"/>
    <x v="3"/>
  </r>
  <r>
    <n v="295"/>
    <d v="2020-05-13T00:00:00"/>
    <s v="JSLBB"/>
    <n v="18.21"/>
    <x v="0"/>
  </r>
  <r>
    <n v="296"/>
    <d v="2020-02-12T00:00:00"/>
    <s v="JSLBB"/>
    <n v="20.56"/>
    <x v="1"/>
  </r>
  <r>
    <n v="297"/>
    <d v="2019-11-15T00:00:00"/>
    <s v="JSLBB"/>
    <n v="10.050000000000001"/>
    <x v="2"/>
  </r>
  <r>
    <n v="298"/>
    <d v="2019-08-17T00:00:00"/>
    <s v="JSLBB"/>
    <n v="24.69"/>
    <x v="3"/>
  </r>
  <r>
    <n v="299"/>
    <d v="2019-05-13T00:00:00"/>
    <s v="JSLBB"/>
    <n v="18.25"/>
    <x v="0"/>
  </r>
  <r>
    <n v="300"/>
    <d v="2019-02-12T00:00:00"/>
    <s v="JSLBB"/>
    <n v="8.57"/>
    <x v="1"/>
  </r>
  <r>
    <n v="301"/>
    <d v="2018-11-16T00:00:00"/>
    <s v="JSLBB"/>
    <n v="4.7300000000000004"/>
    <x v="2"/>
  </r>
  <r>
    <n v="302"/>
    <d v="2018-08-16T00:00:00"/>
    <s v="JSLBB"/>
    <n v="168.42"/>
    <x v="3"/>
  </r>
  <r>
    <n v="303"/>
    <d v="2018-05-14T00:00:00"/>
    <s v="JSLBB"/>
    <n v="11.42"/>
    <x v="0"/>
  </r>
  <r>
    <n v="304"/>
    <d v="2018-02-10T00:00:00"/>
    <s v="JSLBB"/>
    <n v="7.22"/>
    <x v="1"/>
  </r>
  <r>
    <n v="305"/>
    <d v="2017-11-11T00:00:00"/>
    <s v="JSLBB"/>
    <n v="3.7"/>
    <x v="2"/>
  </r>
  <r>
    <n v="306"/>
    <d v="2017-08-13T00:00:00"/>
    <s v="JSLBB"/>
    <n v="16.04"/>
    <x v="3"/>
  </r>
  <r>
    <n v="307"/>
    <d v="2017-05-09T00:00:00"/>
    <s v="JSLBB"/>
    <n v="12.23"/>
    <x v="0"/>
  </r>
  <r>
    <n v="308"/>
    <d v="2017-02-09T00:00:00"/>
    <s v="JSLBB"/>
    <n v="8.94"/>
    <x v="1"/>
  </r>
  <r>
    <n v="309"/>
    <d v="2016-11-14T00:00:00"/>
    <s v="JSLBB"/>
    <n v="2.44"/>
    <x v="2"/>
  </r>
  <r>
    <n v="310"/>
    <d v="2016-08-13T00:00:00"/>
    <s v="JSLBB"/>
    <n v="12.31"/>
    <x v="3"/>
  </r>
  <r>
    <n v="311"/>
    <d v="2022-04-22T00:00:00"/>
    <s v="KMCDB"/>
    <n v="111.86"/>
    <x v="0"/>
  </r>
  <r>
    <n v="312"/>
    <d v="2022-01-26T00:00:00"/>
    <s v="KMCDB"/>
    <n v="84.09"/>
    <x v="1"/>
  </r>
  <r>
    <n v="313"/>
    <d v="2021-11-03T00:00:00"/>
    <s v="KMCDB"/>
    <n v="48.01"/>
    <x v="2"/>
  </r>
  <r>
    <n v="314"/>
    <d v="2021-08-10T00:00:00"/>
    <s v="KMCDB"/>
    <n v="55.21"/>
    <x v="3"/>
  </r>
  <r>
    <n v="315"/>
    <d v="2021-04-19T00:00:00"/>
    <s v="KMCDB"/>
    <n v="60.09"/>
    <x v="0"/>
  </r>
  <r>
    <n v="316"/>
    <d v="2021-02-03T00:00:00"/>
    <s v="KMCDB"/>
    <n v="27.55"/>
    <x v="1"/>
  </r>
  <r>
    <n v="317"/>
    <d v="2020-11-26T00:00:00"/>
    <s v="KMCDB"/>
    <n v="-4.18"/>
    <x v="2"/>
  </r>
  <r>
    <n v="318"/>
    <d v="2020-08-11T00:00:00"/>
    <s v="KMCDB"/>
    <n v="4.8600000000000003"/>
    <x v="3"/>
  </r>
  <r>
    <n v="319"/>
    <d v="2020-05-26T00:00:00"/>
    <s v="KMCDB"/>
    <n v="4.0999999999999996"/>
    <x v="0"/>
  </r>
  <r>
    <n v="320"/>
    <d v="2020-02-07T00:00:00"/>
    <s v="KMCDB"/>
    <n v="2.7"/>
    <x v="1"/>
  </r>
  <r>
    <n v="321"/>
    <d v="2019-11-08T00:00:00"/>
    <s v="KMCDB"/>
    <n v="7.48"/>
    <x v="2"/>
  </r>
  <r>
    <n v="322"/>
    <d v="2019-07-31T00:00:00"/>
    <s v="KMCDB"/>
    <n v="20.75"/>
    <x v="3"/>
  </r>
  <r>
    <n v="323"/>
    <d v="2019-04-21T00:00:00"/>
    <s v="KMCDB"/>
    <n v="20.04"/>
    <x v="0"/>
  </r>
  <r>
    <n v="324"/>
    <d v="2019-01-23T00:00:00"/>
    <s v="KMCDB"/>
    <n v="4.91"/>
    <x v="1"/>
  </r>
  <r>
    <n v="325"/>
    <d v="2018-10-29T00:00:00"/>
    <s v="KMCDB"/>
    <n v="1.24"/>
    <x v="2"/>
  </r>
  <r>
    <n v="326"/>
    <d v="2018-07-24T00:00:00"/>
    <s v="KMCDB"/>
    <n v="25.99"/>
    <x v="3"/>
  </r>
  <r>
    <n v="327"/>
    <d v="2018-04-22T00:00:00"/>
    <s v="KMCDB"/>
    <n v="19.239999999999998"/>
    <x v="0"/>
  </r>
  <r>
    <n v="328"/>
    <d v="2018-01-22T00:00:00"/>
    <s v="KMCDB"/>
    <n v="6.54"/>
    <x v="1"/>
  </r>
  <r>
    <n v="329"/>
    <d v="2017-11-15T00:00:00"/>
    <s v="KMCDB"/>
    <n v="1.62"/>
    <x v="2"/>
  </r>
  <r>
    <n v="330"/>
    <d v="2017-08-22T00:00:00"/>
    <s v="KMCDB"/>
    <n v="22.29"/>
    <x v="3"/>
  </r>
  <r>
    <n v="331"/>
    <d v="2017-05-11T00:00:00"/>
    <s v="KMCDB"/>
    <n v="20.77"/>
    <x v="0"/>
  </r>
  <r>
    <n v="332"/>
    <d v="2017-02-09T00:00:00"/>
    <s v="KMCDB"/>
    <n v="13.99"/>
    <x v="1"/>
  </r>
  <r>
    <n v="333"/>
    <d v="2016-11-14T00:00:00"/>
    <s v="KMCDB"/>
    <n v="5.51"/>
    <x v="2"/>
  </r>
  <r>
    <n v="334"/>
    <d v="2016-08-11T00:00:00"/>
    <s v="KMCDB"/>
    <n v="26.41"/>
    <x v="3"/>
  </r>
  <r>
    <n v="335"/>
    <d v="2016-02-16T00:00:00"/>
    <s v="KMCDB"/>
    <n v="11.39"/>
    <x v="1"/>
  </r>
  <r>
    <n v="336"/>
    <d v="2015-11-19T00:00:00"/>
    <s v="KMCDB"/>
    <n v="5.91"/>
    <x v="2"/>
  </r>
  <r>
    <n v="337"/>
    <d v="2022-05-10T00:00:00"/>
    <s v="KLBSL"/>
    <n v="51.45"/>
    <x v="0"/>
  </r>
  <r>
    <n v="338"/>
    <d v="2022-02-09T00:00:00"/>
    <s v="KLBSL"/>
    <n v="45.25"/>
    <x v="1"/>
  </r>
  <r>
    <n v="339"/>
    <d v="2021-11-16T00:00:00"/>
    <s v="KLBSL"/>
    <n v="11.97"/>
    <x v="2"/>
  </r>
  <r>
    <n v="340"/>
    <d v="2021-08-17T00:00:00"/>
    <s v="KLBSL"/>
    <n v="149.06"/>
    <x v="3"/>
  </r>
  <r>
    <n v="341"/>
    <d v="2021-05-06T00:00:00"/>
    <s v="KLBSL"/>
    <n v="86.64"/>
    <x v="0"/>
  </r>
  <r>
    <n v="342"/>
    <d v="2021-02-15T00:00:00"/>
    <s v="KLBSL"/>
    <n v="37.21"/>
    <x v="1"/>
  </r>
  <r>
    <n v="343"/>
    <d v="2020-11-20T00:00:00"/>
    <s v="KLBSL"/>
    <n v="18.53"/>
    <x v="2"/>
  </r>
  <r>
    <n v="344"/>
    <d v="2022-05-12T00:00:00"/>
    <s v="LLBS"/>
    <n v="130.41"/>
    <x v="0"/>
  </r>
  <r>
    <n v="345"/>
    <d v="2022-01-26T00:00:00"/>
    <s v="LLBS"/>
    <n v="92.44"/>
    <x v="1"/>
  </r>
  <r>
    <n v="346"/>
    <d v="2021-11-03T00:00:00"/>
    <s v="LLBS"/>
    <n v="46.68"/>
    <x v="2"/>
  </r>
  <r>
    <n v="347"/>
    <d v="2021-08-03T00:00:00"/>
    <s v="LLBS"/>
    <n v="193.19"/>
    <x v="3"/>
  </r>
  <r>
    <n v="348"/>
    <d v="2021-04-26T00:00:00"/>
    <s v="LLBS"/>
    <n v="157.68"/>
    <x v="0"/>
  </r>
  <r>
    <n v="349"/>
    <d v="2021-01-24T00:00:00"/>
    <s v="LLBS"/>
    <n v="90.4"/>
    <x v="1"/>
  </r>
  <r>
    <n v="350"/>
    <d v="2020-11-11T00:00:00"/>
    <s v="LLBS"/>
    <n v="27.7"/>
    <x v="2"/>
  </r>
  <r>
    <n v="351"/>
    <d v="2020-08-14T00:00:00"/>
    <s v="LLBS"/>
    <n v="71.58"/>
    <x v="3"/>
  </r>
  <r>
    <n v="352"/>
    <d v="2020-05-07T00:00:00"/>
    <s v="LLBS"/>
    <n v="98.91"/>
    <x v="0"/>
  </r>
  <r>
    <n v="353"/>
    <d v="2020-01-23T00:00:00"/>
    <s v="LLBS"/>
    <n v="70.89"/>
    <x v="1"/>
  </r>
  <r>
    <n v="354"/>
    <d v="2019-11-01T00:00:00"/>
    <s v="LLBS"/>
    <n v="31.76"/>
    <x v="2"/>
  </r>
  <r>
    <n v="355"/>
    <d v="2019-07-29T00:00:00"/>
    <s v="LLBS"/>
    <n v="110.93"/>
    <x v="3"/>
  </r>
  <r>
    <n v="356"/>
    <d v="2019-04-17T00:00:00"/>
    <s v="LLBS"/>
    <n v="79.150000000000006"/>
    <x v="0"/>
  </r>
  <r>
    <n v="357"/>
    <d v="2019-01-21T00:00:00"/>
    <s v="LLBS"/>
    <n v="48.51"/>
    <x v="1"/>
  </r>
  <r>
    <n v="358"/>
    <d v="2018-10-26T00:00:00"/>
    <s v="LLBS"/>
    <n v="23.12"/>
    <x v="2"/>
  </r>
  <r>
    <n v="359"/>
    <d v="2018-07-20T00:00:00"/>
    <s v="LLBS"/>
    <n v="88.37"/>
    <x v="3"/>
  </r>
  <r>
    <n v="360"/>
    <d v="2018-04-24T00:00:00"/>
    <s v="LLBS"/>
    <n v="66.599999999999994"/>
    <x v="0"/>
  </r>
  <r>
    <n v="361"/>
    <d v="2018-01-28T00:00:00"/>
    <s v="LLBS"/>
    <n v="44.56"/>
    <x v="1"/>
  </r>
  <r>
    <n v="362"/>
    <d v="2017-10-29T00:00:00"/>
    <s v="LLBS"/>
    <n v="22.51"/>
    <x v="2"/>
  </r>
  <r>
    <n v="363"/>
    <d v="2017-07-15T00:00:00"/>
    <s v="LLBS"/>
    <n v="107.11"/>
    <x v="3"/>
  </r>
  <r>
    <n v="364"/>
    <d v="2017-04-23T00:00:00"/>
    <s v="LLBS"/>
    <n v="78.319999999999993"/>
    <x v="0"/>
  </r>
  <r>
    <n v="365"/>
    <d v="2017-01-24T00:00:00"/>
    <s v="LLBS"/>
    <n v="51.88"/>
    <x v="1"/>
  </r>
  <r>
    <n v="366"/>
    <d v="2016-11-03T00:00:00"/>
    <s v="LLBS"/>
    <n v="24.87"/>
    <x v="2"/>
  </r>
  <r>
    <n v="367"/>
    <d v="2016-07-18T00:00:00"/>
    <s v="LLBS"/>
    <n v="62.44"/>
    <x v="3"/>
  </r>
  <r>
    <n v="368"/>
    <d v="2016-04-24T00:00:00"/>
    <s v="LLBS"/>
    <n v="41.16"/>
    <x v="0"/>
  </r>
  <r>
    <n v="369"/>
    <d v="2016-01-27T00:00:00"/>
    <s v="LLBS"/>
    <n v="24.48"/>
    <x v="1"/>
  </r>
  <r>
    <n v="370"/>
    <d v="2015-11-08T00:00:00"/>
    <s v="LLBS"/>
    <n v="10.33"/>
    <x v="2"/>
  </r>
  <r>
    <n v="371"/>
    <d v="2015-08-03T00:00:00"/>
    <s v="LLBS"/>
    <n v="16.43"/>
    <x v="3"/>
  </r>
  <r>
    <n v="372"/>
    <d v="2015-08-03T00:00:00"/>
    <s v="LLBS"/>
    <n v="16.43"/>
    <x v="3"/>
  </r>
  <r>
    <n v="373"/>
    <d v="2015-04-20T00:00:00"/>
    <s v="LLBS"/>
    <n v="12.88"/>
    <x v="0"/>
  </r>
  <r>
    <n v="374"/>
    <d v="2022-05-04T00:00:00"/>
    <s v="MLBSL"/>
    <n v="100.02"/>
    <x v="0"/>
  </r>
  <r>
    <n v="375"/>
    <d v="2022-01-30T00:00:00"/>
    <s v="MLBSL"/>
    <n v="81.84"/>
    <x v="1"/>
  </r>
  <r>
    <n v="376"/>
    <d v="2021-11-18T00:00:00"/>
    <s v="MLBSL"/>
    <n v="28.67"/>
    <x v="2"/>
  </r>
  <r>
    <n v="377"/>
    <d v="2021-08-04T00:00:00"/>
    <s v="MLBSL"/>
    <n v="92.98"/>
    <x v="3"/>
  </r>
  <r>
    <n v="378"/>
    <d v="2021-05-02T00:00:00"/>
    <s v="MLBSL"/>
    <n v="64.239999999999995"/>
    <x v="0"/>
  </r>
  <r>
    <n v="379"/>
    <d v="2021-01-22T00:00:00"/>
    <s v="MLBSL"/>
    <n v="54.37"/>
    <x v="1"/>
  </r>
  <r>
    <n v="380"/>
    <d v="2020-11-11T00:00:00"/>
    <s v="MLBSL"/>
    <n v="19.88"/>
    <x v="2"/>
  </r>
  <r>
    <n v="381"/>
    <d v="2020-08-13T00:00:00"/>
    <s v="MLBSL"/>
    <n v="35.159999999999997"/>
    <x v="3"/>
  </r>
  <r>
    <n v="382"/>
    <d v="2020-05-08T00:00:00"/>
    <s v="MLBSL"/>
    <n v="30.22"/>
    <x v="0"/>
  </r>
  <r>
    <n v="383"/>
    <d v="2020-01-30T00:00:00"/>
    <s v="MLBSL"/>
    <n v="20.95"/>
    <x v="1"/>
  </r>
  <r>
    <n v="384"/>
    <d v="2019-11-18T00:00:00"/>
    <s v="MLBSL"/>
    <n v="5.46"/>
    <x v="2"/>
  </r>
  <r>
    <n v="385"/>
    <d v="2019-08-05T00:00:00"/>
    <s v="MLBSL"/>
    <n v="30.81"/>
    <x v="3"/>
  </r>
  <r>
    <n v="386"/>
    <d v="2019-02-06T00:00:00"/>
    <s v="MLBSL"/>
    <n v="0.12"/>
    <x v="1"/>
  </r>
  <r>
    <n v="387"/>
    <d v="2021-05-11T00:00:00"/>
    <s v="MSMBS"/>
    <n v="43.94"/>
    <x v="0"/>
  </r>
  <r>
    <n v="388"/>
    <d v="2021-02-09T00:00:00"/>
    <s v="MSMBS"/>
    <n v="22.89"/>
    <x v="1"/>
  </r>
  <r>
    <n v="389"/>
    <d v="2020-11-13T00:00:00"/>
    <s v="MSMBS"/>
    <n v="1.66"/>
    <x v="2"/>
  </r>
  <r>
    <n v="390"/>
    <d v="2020-08-14T00:00:00"/>
    <s v="MSMBS"/>
    <n v="-11.49"/>
    <x v="3"/>
  </r>
  <r>
    <n v="391"/>
    <d v="2020-05-10T00:00:00"/>
    <s v="MSMBS"/>
    <n v="4.5999999999999996"/>
    <x v="0"/>
  </r>
  <r>
    <n v="392"/>
    <d v="2020-02-11T00:00:00"/>
    <s v="MSMBS"/>
    <n v="10.210000000000001"/>
    <x v="1"/>
  </r>
  <r>
    <n v="393"/>
    <d v="2019-11-15T00:00:00"/>
    <s v="MSMBS"/>
    <n v="4.66"/>
    <x v="2"/>
  </r>
  <r>
    <n v="394"/>
    <d v="2019-08-07T00:00:00"/>
    <s v="MSMBS"/>
    <n v="27.44"/>
    <x v="3"/>
  </r>
  <r>
    <n v="395"/>
    <d v="2019-05-07T00:00:00"/>
    <s v="MSMBS"/>
    <n v="18.940000000000001"/>
    <x v="0"/>
  </r>
  <r>
    <n v="396"/>
    <d v="2019-02-11T00:00:00"/>
    <s v="MSMBS"/>
    <n v="12.54"/>
    <x v="1"/>
  </r>
  <r>
    <n v="397"/>
    <d v="2018-11-15T00:00:00"/>
    <s v="MSMBS"/>
    <n v="5.1100000000000003"/>
    <x v="2"/>
  </r>
  <r>
    <n v="398"/>
    <d v="2018-08-14T00:00:00"/>
    <s v="MSMBS"/>
    <n v="11.38"/>
    <x v="3"/>
  </r>
  <r>
    <n v="399"/>
    <d v="2018-05-14T00:00:00"/>
    <s v="MSMBS"/>
    <n v="5.81"/>
    <x v="0"/>
  </r>
  <r>
    <n v="400"/>
    <d v="2018-02-11T00:00:00"/>
    <s v="MSMBS"/>
    <n v="3.69"/>
    <x v="1"/>
  </r>
  <r>
    <n v="401"/>
    <d v="2017-11-15T00:00:00"/>
    <s v="MSMBS"/>
    <n v="2.5499999999999998"/>
    <x v="2"/>
  </r>
  <r>
    <n v="402"/>
    <d v="2017-08-15T00:00:00"/>
    <s v="MSMBS"/>
    <n v="9.1"/>
    <x v="3"/>
  </r>
  <r>
    <n v="403"/>
    <d v="2017-05-09T00:00:00"/>
    <s v="MSMBS"/>
    <n v="5.72"/>
    <x v="0"/>
  </r>
  <r>
    <n v="404"/>
    <d v="2017-02-07T00:00:00"/>
    <s v="MSMBS"/>
    <n v="4.57"/>
    <x v="1"/>
  </r>
  <r>
    <n v="405"/>
    <d v="2016-11-12T00:00:00"/>
    <s v="MSMBS"/>
    <n v="1.75"/>
    <x v="2"/>
  </r>
  <r>
    <n v="406"/>
    <d v="2016-08-13T00:00:00"/>
    <s v="MSMBS"/>
    <n v="8.91"/>
    <x v="3"/>
  </r>
  <r>
    <n v="407"/>
    <d v="2016-05-11T00:00:00"/>
    <s v="MSMBS"/>
    <n v="5.69"/>
    <x v="0"/>
  </r>
  <r>
    <n v="408"/>
    <d v="2016-02-10T00:00:00"/>
    <s v="MSMBS"/>
    <n v="3.69"/>
    <x v="1"/>
  </r>
  <r>
    <n v="409"/>
    <d v="2015-11-21T00:00:00"/>
    <s v="MSMBS"/>
    <n v="1.65"/>
    <x v="2"/>
  </r>
  <r>
    <n v="410"/>
    <d v="2022-04-26T00:00:00"/>
    <s v="MSLB"/>
    <n v="76.34"/>
    <x v="0"/>
  </r>
  <r>
    <n v="411"/>
    <d v="2022-01-31T00:00:00"/>
    <s v="MSLB"/>
    <n v="55.63"/>
    <x v="1"/>
  </r>
  <r>
    <n v="412"/>
    <d v="2021-11-03T00:00:00"/>
    <s v="MSLB"/>
    <n v="23.25"/>
    <x v="2"/>
  </r>
  <r>
    <n v="413"/>
    <d v="2021-07-30T00:00:00"/>
    <s v="MSLB"/>
    <n v="98.04"/>
    <x v="3"/>
  </r>
  <r>
    <n v="414"/>
    <d v="2021-04-28T00:00:00"/>
    <s v="MSLB"/>
    <n v="66.84"/>
    <x v="0"/>
  </r>
  <r>
    <n v="415"/>
    <d v="2021-02-03T00:00:00"/>
    <s v="MSLB"/>
    <n v="37.28"/>
    <x v="1"/>
  </r>
  <r>
    <n v="416"/>
    <d v="2020-11-10T00:00:00"/>
    <s v="MSLB"/>
    <n v="10.54"/>
    <x v="2"/>
  </r>
  <r>
    <n v="417"/>
    <d v="2020-08-12T00:00:00"/>
    <s v="MSLB"/>
    <n v="20.079999999999998"/>
    <x v="3"/>
  </r>
  <r>
    <n v="418"/>
    <d v="2020-05-17T00:00:00"/>
    <s v="MSLB"/>
    <n v="18.2"/>
    <x v="0"/>
  </r>
  <r>
    <n v="419"/>
    <d v="2020-01-30T00:00:00"/>
    <s v="MSLB"/>
    <n v="20.3"/>
    <x v="1"/>
  </r>
  <r>
    <n v="420"/>
    <d v="2019-11-04T00:00:00"/>
    <s v="MSLB"/>
    <n v="8.31"/>
    <x v="2"/>
  </r>
  <r>
    <n v="421"/>
    <d v="2019-08-01T00:00:00"/>
    <s v="MSLB"/>
    <n v="42.94"/>
    <x v="3"/>
  </r>
  <r>
    <n v="422"/>
    <d v="2019-04-29T00:00:00"/>
    <s v="MSLB"/>
    <n v="28.71"/>
    <x v="0"/>
  </r>
  <r>
    <n v="423"/>
    <d v="2019-01-29T00:00:00"/>
    <s v="MSLB"/>
    <n v="20.28"/>
    <x v="1"/>
  </r>
  <r>
    <n v="424"/>
    <d v="2018-11-05T00:00:00"/>
    <s v="MSLB"/>
    <n v="8.5500000000000007"/>
    <x v="2"/>
  </r>
  <r>
    <n v="425"/>
    <d v="2018-08-05T00:00:00"/>
    <s v="MSLB"/>
    <n v="14.77"/>
    <x v="3"/>
  </r>
  <r>
    <n v="426"/>
    <d v="2018-05-07T00:00:00"/>
    <s v="MSLB"/>
    <n v="24.18"/>
    <x v="0"/>
  </r>
  <r>
    <n v="427"/>
    <d v="2018-02-07T00:00:00"/>
    <s v="MSLB"/>
    <n v="17.690000000000001"/>
    <x v="1"/>
  </r>
  <r>
    <n v="428"/>
    <d v="2017-11-13T00:00:00"/>
    <s v="MSLB"/>
    <n v="7.76"/>
    <x v="2"/>
  </r>
  <r>
    <n v="429"/>
    <d v="2017-06-05T00:00:00"/>
    <s v="MSLB"/>
    <n v="43.66"/>
    <x v="0"/>
  </r>
  <r>
    <n v="430"/>
    <d v="2022-04-28T00:00:00"/>
    <s v="MERO"/>
    <n v="341.57"/>
    <x v="0"/>
  </r>
  <r>
    <n v="431"/>
    <d v="2022-01-31T00:00:00"/>
    <s v="MERO"/>
    <n v="266.56"/>
    <x v="1"/>
  </r>
  <r>
    <n v="432"/>
    <d v="2021-11-09T00:00:00"/>
    <s v="MERO"/>
    <n v="128.54"/>
    <x v="2"/>
  </r>
  <r>
    <n v="433"/>
    <d v="2021-08-02T00:00:00"/>
    <s v="MERO"/>
    <n v="447.23"/>
    <x v="3"/>
  </r>
  <r>
    <n v="434"/>
    <d v="2021-04-26T00:00:00"/>
    <s v="MERO"/>
    <n v="296.5"/>
    <x v="0"/>
  </r>
  <r>
    <n v="435"/>
    <d v="2021-02-01T00:00:00"/>
    <s v="MERO"/>
    <n v="140.72999999999999"/>
    <x v="1"/>
  </r>
  <r>
    <n v="436"/>
    <d v="2020-11-12T00:00:00"/>
    <s v="MERO"/>
    <n v="32.31"/>
    <x v="2"/>
  </r>
  <r>
    <n v="437"/>
    <d v="2020-08-12T00:00:00"/>
    <s v="MERO"/>
    <n v="162.26"/>
    <x v="3"/>
  </r>
  <r>
    <n v="438"/>
    <d v="2020-05-11T00:00:00"/>
    <s v="MERO"/>
    <n v="95.82"/>
    <x v="0"/>
  </r>
  <r>
    <n v="439"/>
    <d v="2020-01-27T00:00:00"/>
    <s v="MERO"/>
    <n v="81.99"/>
    <x v="1"/>
  </r>
  <r>
    <n v="440"/>
    <d v="2019-11-07T00:00:00"/>
    <s v="MERO"/>
    <n v="42.72"/>
    <x v="2"/>
  </r>
  <r>
    <n v="441"/>
    <d v="2019-07-30T00:00:00"/>
    <s v="MERO"/>
    <n v="167.62"/>
    <x v="3"/>
  </r>
  <r>
    <n v="442"/>
    <d v="2019-04-25T00:00:00"/>
    <s v="MERO"/>
    <n v="111.82"/>
    <x v="0"/>
  </r>
  <r>
    <n v="443"/>
    <d v="2019-01-27T00:00:00"/>
    <s v="MERO"/>
    <n v="61.85"/>
    <x v="1"/>
  </r>
  <r>
    <n v="444"/>
    <d v="2018-11-02T00:00:00"/>
    <s v="MERO"/>
    <n v="27.4"/>
    <x v="2"/>
  </r>
  <r>
    <n v="445"/>
    <d v="2018-07-26T00:00:00"/>
    <s v="MERO"/>
    <n v="94.73"/>
    <x v="3"/>
  </r>
  <r>
    <n v="446"/>
    <d v="2018-07-25T00:00:00"/>
    <s v="MERO"/>
    <n v="94.73"/>
    <x v="3"/>
  </r>
  <r>
    <n v="447"/>
    <d v="2018-05-01T00:00:00"/>
    <s v="MERO"/>
    <n v="59.93"/>
    <x v="0"/>
  </r>
  <r>
    <n v="448"/>
    <d v="2018-01-29T00:00:00"/>
    <s v="MERO"/>
    <n v="34.54"/>
    <x v="1"/>
  </r>
  <r>
    <n v="449"/>
    <d v="2017-11-05T00:00:00"/>
    <s v="MERO"/>
    <n v="19.010000000000002"/>
    <x v="2"/>
  </r>
  <r>
    <n v="450"/>
    <d v="2017-07-20T00:00:00"/>
    <s v="MERO"/>
    <n v="92.82"/>
    <x v="3"/>
  </r>
  <r>
    <n v="451"/>
    <d v="2017-05-01T00:00:00"/>
    <s v="MERO"/>
    <n v="69.3"/>
    <x v="0"/>
  </r>
  <r>
    <n v="452"/>
    <d v="2017-02-02T00:00:00"/>
    <s v="MERO"/>
    <n v="46.4"/>
    <x v="1"/>
  </r>
  <r>
    <n v="453"/>
    <d v="2016-11-10T00:00:00"/>
    <s v="MERO"/>
    <n v="21.42"/>
    <x v="2"/>
  </r>
  <r>
    <n v="454"/>
    <d v="2016-04-28T00:00:00"/>
    <s v="MERO"/>
    <n v="55.32"/>
    <x v="0"/>
  </r>
  <r>
    <n v="455"/>
    <d v="2016-02-02T00:00:00"/>
    <s v="MERO"/>
    <n v="29.72"/>
    <x v="1"/>
  </r>
  <r>
    <n v="456"/>
    <d v="2015-11-09T00:00:00"/>
    <s v="MERO"/>
    <n v="15.81"/>
    <x v="2"/>
  </r>
  <r>
    <n v="457"/>
    <d v="2022-04-28T00:00:00"/>
    <s v="MMFDB"/>
    <n v="174.99"/>
    <x v="0"/>
  </r>
  <r>
    <n v="458"/>
    <d v="2022-01-26T00:00:00"/>
    <s v="MMFDB"/>
    <n v="121.63"/>
    <x v="1"/>
  </r>
  <r>
    <n v="459"/>
    <d v="2021-10-28T00:00:00"/>
    <s v="MMFDB"/>
    <n v="63.76"/>
    <x v="2"/>
  </r>
  <r>
    <n v="460"/>
    <d v="2021-07-29T00:00:00"/>
    <s v="MMFDB"/>
    <n v="200.13"/>
    <x v="3"/>
  </r>
  <r>
    <n v="461"/>
    <d v="2021-04-25T00:00:00"/>
    <s v="MMFDB"/>
    <n v="147.5"/>
    <x v="0"/>
  </r>
  <r>
    <n v="462"/>
    <d v="2021-01-24T00:00:00"/>
    <s v="MMFDB"/>
    <n v="75.14"/>
    <x v="1"/>
  </r>
  <r>
    <n v="463"/>
    <d v="2020-11-11T00:00:00"/>
    <s v="MMFDB"/>
    <n v="21.73"/>
    <x v="2"/>
  </r>
  <r>
    <n v="464"/>
    <d v="2020-08-14T00:00:00"/>
    <s v="MMFDB"/>
    <n v="45.12"/>
    <x v="3"/>
  </r>
  <r>
    <n v="465"/>
    <d v="2020-05-10T00:00:00"/>
    <s v="MMFDB"/>
    <n v="29.93"/>
    <x v="0"/>
  </r>
  <r>
    <n v="466"/>
    <d v="2020-01-27T00:00:00"/>
    <s v="MMFDB"/>
    <n v="39.799999999999997"/>
    <x v="1"/>
  </r>
  <r>
    <n v="467"/>
    <d v="2019-10-27T00:00:00"/>
    <s v="MMFDB"/>
    <n v="21.36"/>
    <x v="2"/>
  </r>
  <r>
    <n v="468"/>
    <d v="2019-07-31T00:00:00"/>
    <s v="MMFDB"/>
    <n v="61.48"/>
    <x v="3"/>
  </r>
  <r>
    <n v="469"/>
    <d v="2019-04-28T00:00:00"/>
    <s v="MMFDB"/>
    <n v="35.950000000000003"/>
    <x v="0"/>
  </r>
  <r>
    <n v="470"/>
    <d v="2019-01-29T00:00:00"/>
    <s v="MMFDB"/>
    <n v="17.75"/>
    <x v="1"/>
  </r>
  <r>
    <n v="471"/>
    <d v="2018-11-01T00:00:00"/>
    <s v="MMFDB"/>
    <n v="5.81"/>
    <x v="2"/>
  </r>
  <r>
    <n v="472"/>
    <d v="2018-08-03T00:00:00"/>
    <s v="MMFDB"/>
    <n v="30.42"/>
    <x v="3"/>
  </r>
  <r>
    <n v="473"/>
    <d v="2018-05-01T00:00:00"/>
    <s v="MMFDB"/>
    <n v="21.21"/>
    <x v="0"/>
  </r>
  <r>
    <n v="474"/>
    <d v="2018-02-04T00:00:00"/>
    <s v="MMFDB"/>
    <n v="14.76"/>
    <x v="1"/>
  </r>
  <r>
    <n v="475"/>
    <d v="2017-11-15T00:00:00"/>
    <s v="MMFDB"/>
    <n v="5.22"/>
    <x v="2"/>
  </r>
  <r>
    <n v="476"/>
    <d v="2017-07-31T00:00:00"/>
    <s v="MMFDB"/>
    <n v="15.47"/>
    <x v="3"/>
  </r>
  <r>
    <n v="477"/>
    <d v="2017-05-08T00:00:00"/>
    <s v="MMFDB"/>
    <n v="12.19"/>
    <x v="0"/>
  </r>
  <r>
    <n v="478"/>
    <d v="2017-02-01T00:00:00"/>
    <s v="MMFDB"/>
    <n v="8.4"/>
    <x v="1"/>
  </r>
  <r>
    <n v="479"/>
    <d v="2016-11-08T00:00:00"/>
    <s v="MMFDB"/>
    <n v="3.13"/>
    <x v="2"/>
  </r>
  <r>
    <n v="480"/>
    <d v="2016-05-04T00:00:00"/>
    <s v="MMFDB"/>
    <n v="8.09"/>
    <x v="0"/>
  </r>
  <r>
    <n v="481"/>
    <d v="2016-02-08T00:00:00"/>
    <s v="MMFDB"/>
    <n v="5.59"/>
    <x v="1"/>
  </r>
  <r>
    <n v="482"/>
    <d v="2015-11-19T00:00:00"/>
    <s v="MMFDB"/>
    <n v="2.76"/>
    <x v="2"/>
  </r>
  <r>
    <n v="483"/>
    <d v="2022-05-06T00:00:00"/>
    <s v="MLBBL"/>
    <n v="50.28"/>
    <x v="0"/>
  </r>
  <r>
    <n v="484"/>
    <d v="2022-02-07T00:00:00"/>
    <s v="MLBBL"/>
    <n v="34.65"/>
    <x v="1"/>
  </r>
  <r>
    <n v="485"/>
    <d v="2021-11-09T00:00:00"/>
    <s v="MLBBL"/>
    <n v="19.91"/>
    <x v="2"/>
  </r>
  <r>
    <n v="486"/>
    <d v="2021-08-06T00:00:00"/>
    <s v="MLBBL"/>
    <n v="56.15"/>
    <x v="3"/>
  </r>
  <r>
    <n v="487"/>
    <d v="2021-05-02T00:00:00"/>
    <s v="MLBBL"/>
    <n v="51.18"/>
    <x v="0"/>
  </r>
  <r>
    <n v="488"/>
    <d v="2021-02-09T00:00:00"/>
    <s v="MLBBL"/>
    <n v="29.67"/>
    <x v="1"/>
  </r>
  <r>
    <n v="489"/>
    <d v="2020-11-06T00:00:00"/>
    <s v="MLBBL"/>
    <n v="15.76"/>
    <x v="2"/>
  </r>
  <r>
    <n v="490"/>
    <d v="2020-08-13T00:00:00"/>
    <s v="MLBBL"/>
    <n v="23.53"/>
    <x v="3"/>
  </r>
  <r>
    <n v="491"/>
    <d v="2020-05-10T00:00:00"/>
    <s v="MLBBL"/>
    <n v="15.33"/>
    <x v="0"/>
  </r>
  <r>
    <n v="492"/>
    <d v="2020-01-31T00:00:00"/>
    <s v="MLBBL"/>
    <n v="16.47"/>
    <x v="1"/>
  </r>
  <r>
    <n v="493"/>
    <d v="2019-11-10T00:00:00"/>
    <s v="MLBBL"/>
    <n v="4.5999999999999996"/>
    <x v="2"/>
  </r>
  <r>
    <n v="494"/>
    <d v="2019-08-02T00:00:00"/>
    <s v="MLBBL"/>
    <n v="19.18"/>
    <x v="3"/>
  </r>
  <r>
    <n v="495"/>
    <d v="2019-05-08T00:00:00"/>
    <s v="MLBBL"/>
    <n v="14"/>
    <x v="0"/>
  </r>
  <r>
    <n v="496"/>
    <d v="2019-02-08T00:00:00"/>
    <s v="MLBBL"/>
    <n v="7.13"/>
    <x v="1"/>
  </r>
  <r>
    <n v="497"/>
    <d v="2018-11-02T00:00:00"/>
    <s v="MLBBL"/>
    <n v="3.55"/>
    <x v="2"/>
  </r>
  <r>
    <n v="498"/>
    <d v="2018-08-17T00:00:00"/>
    <s v="MLBBL"/>
    <n v="9.58"/>
    <x v="3"/>
  </r>
  <r>
    <n v="499"/>
    <d v="2018-05-09T00:00:00"/>
    <s v="MLBBL"/>
    <n v="7.84"/>
    <x v="0"/>
  </r>
  <r>
    <n v="500"/>
    <d v="2017-11-08T00:00:00"/>
    <s v="MLBBL"/>
    <n v="1.47"/>
    <x v="2"/>
  </r>
  <r>
    <n v="501"/>
    <d v="2017-08-13T00:00:00"/>
    <s v="MLBBL"/>
    <n v="8.5"/>
    <x v="3"/>
  </r>
  <r>
    <n v="502"/>
    <d v="2017-07-31T00:00:00"/>
    <s v="MLBBL"/>
    <n v="6.78"/>
    <x v="3"/>
  </r>
  <r>
    <n v="503"/>
    <d v="2017-01-29T00:00:00"/>
    <s v="MLBBL"/>
    <n v="4.57"/>
    <x v="1"/>
  </r>
  <r>
    <n v="504"/>
    <d v="2016-11-08T00:00:00"/>
    <s v="MLBBL"/>
    <n v="0.98"/>
    <x v="2"/>
  </r>
  <r>
    <n v="505"/>
    <d v="2016-08-07T00:00:00"/>
    <s v="MLBBL"/>
    <n v="9.01"/>
    <x v="3"/>
  </r>
  <r>
    <n v="506"/>
    <d v="2016-04-30T00:00:00"/>
    <s v="MLBBL"/>
    <n v="7.46"/>
    <x v="0"/>
  </r>
  <r>
    <n v="507"/>
    <d v="2016-02-07T00:00:00"/>
    <s v="MLBBL"/>
    <n v="4.5"/>
    <x v="1"/>
  </r>
  <r>
    <n v="508"/>
    <d v="2015-11-14T00:00:00"/>
    <s v="MLBBL"/>
    <n v="0.96"/>
    <x v="2"/>
  </r>
  <r>
    <n v="509"/>
    <d v="2022-04-27T00:00:00"/>
    <s v="NADEP"/>
    <n v="56.9"/>
    <x v="0"/>
  </r>
  <r>
    <n v="510"/>
    <d v="2022-02-14T00:00:00"/>
    <s v="NADEP"/>
    <n v="20.190000000000001"/>
    <x v="1"/>
  </r>
  <r>
    <n v="511"/>
    <d v="2021-11-12T00:00:00"/>
    <s v="NADEP"/>
    <n v="9.41"/>
    <x v="2"/>
  </r>
  <r>
    <n v="512"/>
    <d v="2021-08-06T00:00:00"/>
    <s v="NADEP"/>
    <n v="156.84"/>
    <x v="3"/>
  </r>
  <r>
    <n v="513"/>
    <d v="2021-05-06T00:00:00"/>
    <s v="NADEP"/>
    <n v="113.76"/>
    <x v="0"/>
  </r>
  <r>
    <n v="514"/>
    <d v="2021-02-10T00:00:00"/>
    <s v="NADEP"/>
    <n v="100"/>
    <x v="1"/>
  </r>
  <r>
    <n v="515"/>
    <d v="2020-11-13T00:00:00"/>
    <s v="NADEP"/>
    <n v="45.63"/>
    <x v="2"/>
  </r>
  <r>
    <n v="516"/>
    <d v="2020-08-17T00:00:00"/>
    <s v="NADEP"/>
    <n v="13.15"/>
    <x v="3"/>
  </r>
  <r>
    <n v="517"/>
    <d v="2020-05-25T00:00:00"/>
    <s v="NADEP"/>
    <n v="0.73"/>
    <x v="0"/>
  </r>
  <r>
    <n v="518"/>
    <d v="2019-09-17T00:00:00"/>
    <s v="NADEP"/>
    <n v="26.94"/>
    <x v="3"/>
  </r>
  <r>
    <n v="519"/>
    <d v="2019-05-19T00:00:00"/>
    <s v="NADEP"/>
    <n v="16.86"/>
    <x v="0"/>
  </r>
  <r>
    <n v="520"/>
    <d v="2019-02-25T00:00:00"/>
    <s v="NADEP"/>
    <n v="14.27"/>
    <x v="1"/>
  </r>
  <r>
    <n v="521"/>
    <d v="2018-11-26T00:00:00"/>
    <s v="NADEP"/>
    <n v="13.9"/>
    <x v="2"/>
  </r>
  <r>
    <n v="522"/>
    <d v="2018-08-23T00:00:00"/>
    <s v="NADEP"/>
    <n v="47.28"/>
    <x v="3"/>
  </r>
  <r>
    <n v="523"/>
    <d v="2018-05-08T00:00:00"/>
    <s v="NADEP"/>
    <n v="44.61"/>
    <x v="0"/>
  </r>
  <r>
    <n v="524"/>
    <d v="2018-02-22T00:00:00"/>
    <s v="NADEP"/>
    <n v="30.64"/>
    <x v="1"/>
  </r>
  <r>
    <n v="525"/>
    <d v="2017-05-20T00:00:00"/>
    <s v="NADEP"/>
    <n v="66.599999999999994"/>
    <x v="0"/>
  </r>
  <r>
    <n v="526"/>
    <d v="2016-08-18T00:00:00"/>
    <s v="NADEP"/>
    <n v="35.58"/>
    <x v="3"/>
  </r>
  <r>
    <n v="527"/>
    <d v="2016-06-07T00:00:00"/>
    <s v="NADEP"/>
    <n v="34.840000000000003"/>
    <x v="0"/>
  </r>
  <r>
    <n v="528"/>
    <d v="2022-05-11T00:00:00"/>
    <s v="NMFBS"/>
    <n v="336.8"/>
    <x v="0"/>
  </r>
  <r>
    <n v="529"/>
    <d v="2022-01-31T00:00:00"/>
    <s v="NMFBS"/>
    <n v="246.1"/>
    <x v="1"/>
  </r>
  <r>
    <n v="530"/>
    <d v="2021-11-15T00:00:00"/>
    <s v="NMFBS"/>
    <n v="114.59"/>
    <x v="2"/>
  </r>
  <r>
    <n v="531"/>
    <d v="2021-08-13T00:00:00"/>
    <s v="NMFBS"/>
    <n v="325.74"/>
    <x v="3"/>
  </r>
  <r>
    <n v="532"/>
    <d v="2021-05-03T00:00:00"/>
    <s v="NMFBS"/>
    <n v="249.16"/>
    <x v="0"/>
  </r>
  <r>
    <n v="533"/>
    <d v="2021-02-11T00:00:00"/>
    <s v="NMFBS"/>
    <n v="134.16"/>
    <x v="1"/>
  </r>
  <r>
    <n v="534"/>
    <d v="2020-11-12T00:00:00"/>
    <s v="NMFBS"/>
    <n v="40.86"/>
    <x v="2"/>
  </r>
  <r>
    <n v="535"/>
    <d v="2020-08-16T00:00:00"/>
    <s v="NMFBS"/>
    <n v="79.91"/>
    <x v="3"/>
  </r>
  <r>
    <n v="536"/>
    <d v="2020-05-12T00:00:00"/>
    <s v="NMFBS"/>
    <n v="113.82"/>
    <x v="0"/>
  </r>
  <r>
    <n v="537"/>
    <d v="2020-01-30T00:00:00"/>
    <s v="NMFBS"/>
    <n v="92.54"/>
    <x v="1"/>
  </r>
  <r>
    <n v="538"/>
    <d v="2019-10-25T00:00:00"/>
    <s v="NMFBS"/>
    <n v="42"/>
    <x v="2"/>
  </r>
  <r>
    <n v="539"/>
    <d v="2019-07-23T00:00:00"/>
    <s v="NMFBS"/>
    <n v="131.44999999999999"/>
    <x v="3"/>
  </r>
  <r>
    <n v="540"/>
    <d v="2019-04-21T00:00:00"/>
    <s v="NMFBS"/>
    <n v="92.72"/>
    <x v="0"/>
  </r>
  <r>
    <n v="541"/>
    <d v="2019-01-20T00:00:00"/>
    <s v="NMFBS"/>
    <n v="57.24"/>
    <x v="1"/>
  </r>
  <r>
    <n v="542"/>
    <d v="2018-10-25T00:00:00"/>
    <s v="NMFBS"/>
    <n v="26.47"/>
    <x v="2"/>
  </r>
  <r>
    <n v="543"/>
    <d v="2018-07-22T00:00:00"/>
    <s v="NMFBS"/>
    <n v="85.76"/>
    <x v="3"/>
  </r>
  <r>
    <n v="544"/>
    <d v="2018-04-22T00:00:00"/>
    <s v="NMFBS"/>
    <n v="60.09"/>
    <x v="0"/>
  </r>
  <r>
    <n v="545"/>
    <d v="2018-01-30T00:00:00"/>
    <s v="NMFBS"/>
    <n v="39.19"/>
    <x v="1"/>
  </r>
  <r>
    <n v="546"/>
    <d v="2017-10-31T00:00:00"/>
    <s v="NMFBS"/>
    <n v="19.72"/>
    <x v="2"/>
  </r>
  <r>
    <n v="547"/>
    <d v="2017-07-25T00:00:00"/>
    <s v="NMFBS"/>
    <n v="72.11"/>
    <x v="3"/>
  </r>
  <r>
    <n v="548"/>
    <d v="2017-04-29T00:00:00"/>
    <s v="NMFBS"/>
    <n v="55.89"/>
    <x v="0"/>
  </r>
  <r>
    <n v="549"/>
    <d v="2017-01-29T00:00:00"/>
    <s v="NMFBS"/>
    <n v="37.79"/>
    <x v="1"/>
  </r>
  <r>
    <n v="550"/>
    <d v="2016-11-14T00:00:00"/>
    <s v="NMFBS"/>
    <n v="18.39"/>
    <x v="2"/>
  </r>
  <r>
    <n v="551"/>
    <d v="2016-07-30T00:00:00"/>
    <s v="NMFBS"/>
    <n v="40.85"/>
    <x v="3"/>
  </r>
  <r>
    <n v="552"/>
    <d v="2016-05-02T00:00:00"/>
    <s v="NMFBS"/>
    <n v="27.28"/>
    <x v="0"/>
  </r>
  <r>
    <n v="553"/>
    <d v="2016-01-30T00:00:00"/>
    <s v="NMFBS"/>
    <n v="13.83"/>
    <x v="1"/>
  </r>
  <r>
    <n v="554"/>
    <d v="2015-11-03T00:00:00"/>
    <s v="NMFBS"/>
    <n v="8.31"/>
    <x v="2"/>
  </r>
  <r>
    <n v="555"/>
    <d v="2021-08-16T00:00:00"/>
    <s v="NAGRO"/>
    <n v="29.98"/>
    <x v="3"/>
  </r>
  <r>
    <n v="556"/>
    <d v="2021-05-07T00:00:00"/>
    <s v="NAGRO"/>
    <n v="23.53"/>
    <x v="0"/>
  </r>
  <r>
    <n v="557"/>
    <d v="2021-01-24T00:00:00"/>
    <s v="NAGRO"/>
    <n v="14.33"/>
    <x v="1"/>
  </r>
  <r>
    <n v="558"/>
    <d v="2020-11-12T00:00:00"/>
    <s v="NAGRO"/>
    <n v="6.15"/>
    <x v="2"/>
  </r>
  <r>
    <n v="559"/>
    <d v="2020-08-15T00:00:00"/>
    <s v="NAGRO"/>
    <n v="10.97"/>
    <x v="3"/>
  </r>
  <r>
    <n v="560"/>
    <d v="2020-05-20T00:00:00"/>
    <s v="NAGRO"/>
    <n v="6.81"/>
    <x v="0"/>
  </r>
  <r>
    <n v="561"/>
    <d v="2020-02-11T00:00:00"/>
    <s v="NAGRO"/>
    <n v="6.41"/>
    <x v="1"/>
  </r>
  <r>
    <n v="562"/>
    <d v="2019-11-18T00:00:00"/>
    <s v="NAGRO"/>
    <n v="1.54"/>
    <x v="2"/>
  </r>
  <r>
    <n v="563"/>
    <d v="2019-07-26T00:00:00"/>
    <s v="NAGRO"/>
    <n v="15.78"/>
    <x v="3"/>
  </r>
  <r>
    <n v="564"/>
    <d v="2021-11-16T00:00:00"/>
    <s v="NSEWA"/>
    <n v="-4.5"/>
    <x v="2"/>
  </r>
  <r>
    <n v="565"/>
    <d v="2021-08-14T00:00:00"/>
    <s v="NSEWA"/>
    <n v="7.84"/>
    <x v="3"/>
  </r>
  <r>
    <n v="566"/>
    <d v="2021-05-14T00:00:00"/>
    <s v="NSEWA"/>
    <n v="6.89"/>
    <x v="0"/>
  </r>
  <r>
    <n v="567"/>
    <d v="2021-02-09T00:00:00"/>
    <s v="NSEWA"/>
    <n v="8.59"/>
    <x v="1"/>
  </r>
  <r>
    <n v="568"/>
    <d v="2020-11-26T00:00:00"/>
    <s v="NSEWA"/>
    <n v="1.67"/>
    <x v="2"/>
  </r>
  <r>
    <n v="569"/>
    <d v="2020-08-16T00:00:00"/>
    <s v="NSEWA"/>
    <n v="1.92"/>
    <x v="3"/>
  </r>
  <r>
    <n v="570"/>
    <d v="2020-06-04T00:00:00"/>
    <s v="NSEWA"/>
    <n v="0.16"/>
    <x v="0"/>
  </r>
  <r>
    <n v="571"/>
    <d v="2020-02-12T00:00:00"/>
    <s v="NSEWA"/>
    <n v="1.83"/>
    <x v="1"/>
  </r>
  <r>
    <n v="572"/>
    <d v="2019-11-15T00:00:00"/>
    <s v="NSEWA"/>
    <n v="0.68"/>
    <x v="2"/>
  </r>
  <r>
    <n v="573"/>
    <d v="2019-08-14T00:00:00"/>
    <s v="NSEWA"/>
    <n v="2.6"/>
    <x v="3"/>
  </r>
  <r>
    <n v="574"/>
    <d v="2019-05-14T00:00:00"/>
    <s v="NSEWA"/>
    <n v="1.3"/>
    <x v="0"/>
  </r>
  <r>
    <n v="575"/>
    <d v="2019-02-14T00:00:00"/>
    <s v="NSEWA"/>
    <n v="-3.79"/>
    <x v="1"/>
  </r>
  <r>
    <n v="576"/>
    <d v="2018-11-21T00:00:00"/>
    <s v="NSEWA"/>
    <n v="-1.66"/>
    <x v="2"/>
  </r>
  <r>
    <n v="577"/>
    <d v="2018-08-20T00:00:00"/>
    <s v="NSEWA"/>
    <n v="4.0599999999999996"/>
    <x v="3"/>
  </r>
  <r>
    <n v="578"/>
    <d v="2018-05-17T00:00:00"/>
    <s v="NSEWA"/>
    <n v="0.52"/>
    <x v="0"/>
  </r>
  <r>
    <n v="579"/>
    <d v="2018-02-15T00:00:00"/>
    <s v="NSEWA"/>
    <n v="0.13"/>
    <x v="1"/>
  </r>
  <r>
    <n v="580"/>
    <d v="2017-11-08T00:00:00"/>
    <s v="NSEWA"/>
    <n v="0.19"/>
    <x v="2"/>
  </r>
  <r>
    <n v="581"/>
    <d v="2017-08-15T00:00:00"/>
    <s v="NSEWA"/>
    <n v="4.6399999999999997"/>
    <x v="3"/>
  </r>
  <r>
    <n v="582"/>
    <d v="2022-04-29T00:00:00"/>
    <s v="NLBBL"/>
    <n v="184.81"/>
    <x v="0"/>
  </r>
  <r>
    <n v="583"/>
    <d v="2022-02-03T00:00:00"/>
    <s v="NLBBL"/>
    <n v="131.61000000000001"/>
    <x v="1"/>
  </r>
  <r>
    <n v="584"/>
    <d v="2021-11-15T00:00:00"/>
    <s v="NLBBL"/>
    <n v="47.56"/>
    <x v="2"/>
  </r>
  <r>
    <n v="585"/>
    <d v="2021-08-05T00:00:00"/>
    <s v="NLBBL"/>
    <n v="182.34"/>
    <x v="3"/>
  </r>
  <r>
    <n v="586"/>
    <d v="2021-04-29T00:00:00"/>
    <s v="NLBBL"/>
    <n v="153.33000000000001"/>
    <x v="0"/>
  </r>
  <r>
    <n v="587"/>
    <d v="2021-01-27T00:00:00"/>
    <s v="NLBBL"/>
    <n v="74.22"/>
    <x v="1"/>
  </r>
  <r>
    <n v="588"/>
    <d v="2020-11-13T00:00:00"/>
    <s v="NLBBL"/>
    <n v="11.42"/>
    <x v="2"/>
  </r>
  <r>
    <n v="589"/>
    <d v="2020-08-17T00:00:00"/>
    <s v="NLBBL"/>
    <n v="70.86"/>
    <x v="3"/>
  </r>
  <r>
    <n v="590"/>
    <d v="2020-05-12T00:00:00"/>
    <s v="NLBBL"/>
    <n v="49.65"/>
    <x v="0"/>
  </r>
  <r>
    <n v="591"/>
    <d v="2020-01-31T00:00:00"/>
    <s v="NLBBL"/>
    <n v="60.5"/>
    <x v="1"/>
  </r>
  <r>
    <n v="592"/>
    <d v="2019-11-05T00:00:00"/>
    <s v="NLBBL"/>
    <n v="26.96"/>
    <x v="2"/>
  </r>
  <r>
    <n v="593"/>
    <d v="2019-08-06T00:00:00"/>
    <s v="NLBBL"/>
    <n v="126.85"/>
    <x v="3"/>
  </r>
  <r>
    <n v="594"/>
    <d v="2019-05-03T00:00:00"/>
    <s v="NLBBL"/>
    <n v="79.739999999999995"/>
    <x v="0"/>
  </r>
  <r>
    <n v="595"/>
    <d v="2019-02-01T00:00:00"/>
    <s v="NLBBL"/>
    <n v="38.18"/>
    <x v="1"/>
  </r>
  <r>
    <n v="596"/>
    <d v="2018-11-06T00:00:00"/>
    <s v="NLBBL"/>
    <n v="9.92"/>
    <x v="2"/>
  </r>
  <r>
    <n v="597"/>
    <d v="2018-08-12T00:00:00"/>
    <s v="NLBBL"/>
    <n v="56.41"/>
    <x v="3"/>
  </r>
  <r>
    <n v="598"/>
    <d v="2018-05-11T00:00:00"/>
    <s v="NLBBL"/>
    <n v="37.29"/>
    <x v="0"/>
  </r>
  <r>
    <n v="599"/>
    <d v="2018-05-10T00:00:00"/>
    <s v="NLBBL"/>
    <n v="37.29"/>
    <x v="0"/>
  </r>
  <r>
    <n v="600"/>
    <d v="2018-02-08T00:00:00"/>
    <s v="NLBBL"/>
    <n v="22.7"/>
    <x v="1"/>
  </r>
  <r>
    <n v="601"/>
    <d v="2017-11-12T00:00:00"/>
    <s v="NLBBL"/>
    <n v="4.12"/>
    <x v="2"/>
  </r>
  <r>
    <n v="602"/>
    <d v="2017-08-09T00:00:00"/>
    <s v="NLBBL"/>
    <n v="94.67"/>
    <x v="3"/>
  </r>
  <r>
    <n v="603"/>
    <d v="2017-05-10T00:00:00"/>
    <s v="NLBBL"/>
    <n v="78.569999999999993"/>
    <x v="0"/>
  </r>
  <r>
    <n v="604"/>
    <d v="2017-02-06T00:00:00"/>
    <s v="NLBBL"/>
    <n v="46.56"/>
    <x v="1"/>
  </r>
  <r>
    <n v="605"/>
    <d v="2016-11-09T00:00:00"/>
    <s v="NLBBL"/>
    <n v="14.19"/>
    <x v="2"/>
  </r>
  <r>
    <n v="606"/>
    <d v="2016-08-01T00:00:00"/>
    <s v="NLBBL"/>
    <n v="79.540000000000006"/>
    <x v="3"/>
  </r>
  <r>
    <n v="607"/>
    <d v="2016-02-07T00:00:00"/>
    <s v="NLBBL"/>
    <n v="34.19"/>
    <x v="1"/>
  </r>
  <r>
    <n v="608"/>
    <d v="2015-11-15T00:00:00"/>
    <s v="NLBBL"/>
    <n v="8.1300000000000008"/>
    <x v="2"/>
  </r>
  <r>
    <n v="609"/>
    <d v="2022-04-22T00:00:00"/>
    <s v="NICLBSL"/>
    <n v="478.4"/>
    <x v="0"/>
  </r>
  <r>
    <n v="610"/>
    <d v="2022-01-21T00:00:00"/>
    <s v="NICLBSL"/>
    <n v="354.86"/>
    <x v="1"/>
  </r>
  <r>
    <n v="611"/>
    <d v="2021-10-27T00:00:00"/>
    <s v="NICLBSL"/>
    <n v="162.66999999999999"/>
    <x v="2"/>
  </r>
  <r>
    <n v="612"/>
    <d v="2021-08-06T00:00:00"/>
    <s v="NICLBSL"/>
    <n v="564.70000000000005"/>
    <x v="3"/>
  </r>
  <r>
    <n v="613"/>
    <d v="2021-04-22T00:00:00"/>
    <s v="NICLBSL"/>
    <n v="427.2"/>
    <x v="0"/>
  </r>
  <r>
    <n v="614"/>
    <d v="2021-01-28T00:00:00"/>
    <s v="NICLBSL"/>
    <n v="159.69999999999999"/>
    <x v="1"/>
  </r>
  <r>
    <n v="615"/>
    <d v="2020-11-13T00:00:00"/>
    <s v="NICLBSL"/>
    <n v="64.930000000000007"/>
    <x v="2"/>
  </r>
  <r>
    <n v="616"/>
    <d v="2020-08-14T00:00:00"/>
    <s v="NICLBSL"/>
    <n v="196.96"/>
    <x v="3"/>
  </r>
  <r>
    <n v="617"/>
    <d v="2020-05-17T00:00:00"/>
    <s v="NICLBSL"/>
    <n v="122.78"/>
    <x v="0"/>
  </r>
  <r>
    <n v="618"/>
    <d v="2020-02-18T00:00:00"/>
    <s v="NICLBSL"/>
    <n v="111.21"/>
    <x v="1"/>
  </r>
  <r>
    <n v="619"/>
    <d v="2019-12-04T00:00:00"/>
    <s v="NICLBSL"/>
    <n v="19.7"/>
    <x v="2"/>
  </r>
  <r>
    <n v="620"/>
    <d v="2019-09-09T00:00:00"/>
    <s v="NICLBSL"/>
    <n v="108.82"/>
    <x v="3"/>
  </r>
  <r>
    <n v="621"/>
    <d v="2019-08-01T00:00:00"/>
    <s v="NICLBSL"/>
    <n v="78.45"/>
    <x v="3"/>
  </r>
  <r>
    <n v="622"/>
    <d v="2019-01-21T00:00:00"/>
    <s v="NICLBSL"/>
    <n v="57.7"/>
    <x v="1"/>
  </r>
  <r>
    <n v="623"/>
    <d v="2018-11-15T00:00:00"/>
    <s v="NICLBSL"/>
    <n v="19.79"/>
    <x v="2"/>
  </r>
  <r>
    <n v="624"/>
    <d v="2018-08-16T00:00:00"/>
    <s v="NICLBSL"/>
    <n v="-4.95"/>
    <x v="3"/>
  </r>
  <r>
    <n v="625"/>
    <d v="2022-05-12T00:00:00"/>
    <s v="NUBL"/>
    <n v="802.69"/>
    <x v="0"/>
  </r>
  <r>
    <n v="626"/>
    <d v="2022-02-11T00:00:00"/>
    <s v="NUBL"/>
    <n v="493.99"/>
    <x v="1"/>
  </r>
  <r>
    <n v="627"/>
    <d v="2021-11-16T00:00:00"/>
    <s v="NUBL"/>
    <n v="201.93"/>
    <x v="2"/>
  </r>
  <r>
    <n v="628"/>
    <d v="2021-08-05T00:00:00"/>
    <s v="NUBL"/>
    <n v="919.17"/>
    <x v="3"/>
  </r>
  <r>
    <n v="629"/>
    <d v="2021-05-06T00:00:00"/>
    <s v="NUBL"/>
    <n v="714.86"/>
    <x v="0"/>
  </r>
  <r>
    <n v="630"/>
    <d v="2021-02-09T00:00:00"/>
    <s v="NUBL"/>
    <n v="57.19"/>
    <x v="1"/>
  </r>
  <r>
    <n v="631"/>
    <d v="2020-11-11T00:00:00"/>
    <s v="NUBL"/>
    <n v="-279.89"/>
    <x v="2"/>
  </r>
  <r>
    <n v="632"/>
    <d v="2020-08-17T00:00:00"/>
    <s v="NUBL"/>
    <n v="284.33999999999997"/>
    <x v="3"/>
  </r>
  <r>
    <n v="633"/>
    <d v="2020-05-11T00:00:00"/>
    <s v="NUBL"/>
    <n v="473.27"/>
    <x v="0"/>
  </r>
  <r>
    <n v="634"/>
    <d v="2020-02-05T00:00:00"/>
    <s v="NUBL"/>
    <n v="404.17"/>
    <x v="1"/>
  </r>
  <r>
    <n v="635"/>
    <d v="2019-11-10T00:00:00"/>
    <s v="NUBL"/>
    <n v="216.35"/>
    <x v="2"/>
  </r>
  <r>
    <n v="636"/>
    <d v="2019-08-07T00:00:00"/>
    <s v="NUBL"/>
    <n v="739.5"/>
    <x v="3"/>
  </r>
  <r>
    <n v="637"/>
    <d v="2019-04-28T00:00:00"/>
    <s v="NUBL"/>
    <n v="527.58000000000004"/>
    <x v="0"/>
  </r>
  <r>
    <n v="638"/>
    <d v="2019-02-03T00:00:00"/>
    <s v="NUBL"/>
    <n v="333.22"/>
    <x v="1"/>
  </r>
  <r>
    <n v="639"/>
    <d v="2018-11-06T00:00:00"/>
    <s v="NUBL"/>
    <n v="150.78"/>
    <x v="2"/>
  </r>
  <r>
    <n v="640"/>
    <d v="2018-08-16T00:00:00"/>
    <s v="NUBL"/>
    <n v="559.23"/>
    <x v="3"/>
  </r>
  <r>
    <n v="641"/>
    <d v="2018-05-02T00:00:00"/>
    <s v="NUBL"/>
    <n v="399.15"/>
    <x v="0"/>
  </r>
  <r>
    <n v="642"/>
    <d v="2018-02-03T00:00:00"/>
    <s v="NUBL"/>
    <n v="269.43"/>
    <x v="1"/>
  </r>
  <r>
    <n v="643"/>
    <d v="2017-08-10T00:00:00"/>
    <s v="NUBL"/>
    <n v="583.41"/>
    <x v="3"/>
  </r>
  <r>
    <n v="644"/>
    <d v="2017-05-02T00:00:00"/>
    <s v="NUBL"/>
    <n v="447.2"/>
    <x v="0"/>
  </r>
  <r>
    <n v="645"/>
    <d v="2017-02-07T00:00:00"/>
    <s v="NUBL"/>
    <n v="301.33"/>
    <x v="1"/>
  </r>
  <r>
    <n v="646"/>
    <d v="2016-11-09T00:00:00"/>
    <s v="NUBL"/>
    <n v="157.08000000000001"/>
    <x v="2"/>
  </r>
  <r>
    <n v="647"/>
    <d v="2016-08-06T00:00:00"/>
    <s v="NUBL"/>
    <n v="404.67"/>
    <x v="3"/>
  </r>
  <r>
    <n v="648"/>
    <d v="2016-05-01T00:00:00"/>
    <s v="NUBL"/>
    <n v="251.17"/>
    <x v="0"/>
  </r>
  <r>
    <n v="649"/>
    <d v="2016-01-31T00:00:00"/>
    <s v="NUBL"/>
    <n v="141.30000000000001"/>
    <x v="1"/>
  </r>
  <r>
    <n v="650"/>
    <d v="2015-11-03T00:00:00"/>
    <s v="NUBL"/>
    <n v="79.959999999999994"/>
    <x v="2"/>
  </r>
  <r>
    <n v="651"/>
    <d v="2022-05-05T00:00:00"/>
    <s v="NMBMF"/>
    <n v="105.39"/>
    <x v="0"/>
  </r>
  <r>
    <n v="652"/>
    <d v="2022-01-31T00:00:00"/>
    <s v="NMBMF"/>
    <n v="72.569999999999993"/>
    <x v="1"/>
  </r>
  <r>
    <n v="653"/>
    <d v="2021-10-31T00:00:00"/>
    <s v="NMBMF"/>
    <n v="32.46"/>
    <x v="2"/>
  </r>
  <r>
    <n v="654"/>
    <d v="2021-08-05T00:00:00"/>
    <s v="NMBMF"/>
    <n v="198.79"/>
    <x v="3"/>
  </r>
  <r>
    <n v="655"/>
    <d v="2021-05-03T00:00:00"/>
    <s v="NMBMF"/>
    <n v="126.59"/>
    <x v="0"/>
  </r>
  <r>
    <n v="656"/>
    <d v="2021-01-27T00:00:00"/>
    <s v="NMBMF"/>
    <n v="77.08"/>
    <x v="1"/>
  </r>
  <r>
    <n v="657"/>
    <d v="2020-11-10T00:00:00"/>
    <s v="NMBMF"/>
    <n v="31.24"/>
    <x v="2"/>
  </r>
  <r>
    <n v="658"/>
    <d v="2020-08-14T00:00:00"/>
    <s v="NMBMF"/>
    <n v="75.59"/>
    <x v="3"/>
  </r>
  <r>
    <n v="659"/>
    <d v="2020-05-20T00:00:00"/>
    <s v="NMBMF"/>
    <n v="45.97"/>
    <x v="0"/>
  </r>
  <r>
    <n v="660"/>
    <d v="2020-01-24T00:00:00"/>
    <s v="NMBMF"/>
    <n v="49.06"/>
    <x v="1"/>
  </r>
  <r>
    <n v="661"/>
    <d v="2019-10-21T00:00:00"/>
    <s v="NMBMF"/>
    <n v="15.28"/>
    <x v="2"/>
  </r>
  <r>
    <n v="662"/>
    <d v="2019-07-25T00:00:00"/>
    <s v="NMBMF"/>
    <n v="60.98"/>
    <x v="3"/>
  </r>
  <r>
    <n v="663"/>
    <d v="2019-04-14T00:00:00"/>
    <s v="NMBMF"/>
    <n v="33.28"/>
    <x v="0"/>
  </r>
  <r>
    <n v="664"/>
    <d v="2019-01-16T00:00:00"/>
    <s v="NMBMF"/>
    <n v="10.32"/>
    <x v="1"/>
  </r>
  <r>
    <n v="665"/>
    <d v="2018-11-11T00:00:00"/>
    <s v="NMBMF"/>
    <n v="1.01"/>
    <x v="2"/>
  </r>
  <r>
    <n v="666"/>
    <d v="2018-07-20T00:00:00"/>
    <s v="NMBMF"/>
    <n v="34.119999999999997"/>
    <x v="3"/>
  </r>
  <r>
    <n v="667"/>
    <d v="2018-05-04T00:00:00"/>
    <s v="NMBMF"/>
    <n v="21.08"/>
    <x v="0"/>
  </r>
  <r>
    <n v="668"/>
    <d v="2018-02-11T00:00:00"/>
    <s v="NMBMF"/>
    <n v="18.16"/>
    <x v="1"/>
  </r>
  <r>
    <n v="669"/>
    <d v="2017-11-12T00:00:00"/>
    <s v="NMBMF"/>
    <n v="8.85"/>
    <x v="2"/>
  </r>
  <r>
    <n v="670"/>
    <d v="2017-04-25T00:00:00"/>
    <s v="NMBMF"/>
    <n v="35.26"/>
    <x v="0"/>
  </r>
  <r>
    <n v="671"/>
    <d v="2017-01-23T00:00:00"/>
    <s v="NMBMF"/>
    <n v="20.71"/>
    <x v="1"/>
  </r>
  <r>
    <n v="672"/>
    <d v="2016-10-24T00:00:00"/>
    <s v="NMBMF"/>
    <n v="9.48"/>
    <x v="2"/>
  </r>
  <r>
    <n v="673"/>
    <d v="2016-04-23T00:00:00"/>
    <s v="NMBMF"/>
    <n v="20.47"/>
    <x v="0"/>
  </r>
  <r>
    <n v="674"/>
    <d v="2022-04-28T00:00:00"/>
    <s v="RMDC"/>
    <n v="265.95999999999998"/>
    <x v="0"/>
  </r>
  <r>
    <n v="675"/>
    <d v="2022-02-07T00:00:00"/>
    <s v="RMDC"/>
    <n v="168.5"/>
    <x v="1"/>
  </r>
  <r>
    <n v="676"/>
    <d v="2021-11-01T00:00:00"/>
    <s v="RMDC"/>
    <n v="262.42"/>
    <x v="2"/>
  </r>
  <r>
    <n v="677"/>
    <d v="2021-07-30T00:00:00"/>
    <s v="RMDC"/>
    <n v="232.56"/>
    <x v="3"/>
  </r>
  <r>
    <n v="678"/>
    <d v="2021-04-27T00:00:00"/>
    <s v="RMDC"/>
    <n v="205.33"/>
    <x v="0"/>
  </r>
  <r>
    <n v="679"/>
    <d v="2021-01-26T00:00:00"/>
    <s v="RMDC"/>
    <n v="114.74"/>
    <x v="1"/>
  </r>
  <r>
    <n v="680"/>
    <d v="2020-11-04T00:00:00"/>
    <s v="RMDC"/>
    <n v="60.58"/>
    <x v="2"/>
  </r>
  <r>
    <n v="681"/>
    <d v="2020-08-02T00:00:00"/>
    <s v="RMDC"/>
    <n v="285.14"/>
    <x v="3"/>
  </r>
  <r>
    <n v="682"/>
    <d v="2020-05-05T00:00:00"/>
    <s v="RMDC"/>
    <n v="155.44"/>
    <x v="0"/>
  </r>
  <r>
    <n v="683"/>
    <d v="2020-01-30T00:00:00"/>
    <s v="RMDC"/>
    <n v="146.16"/>
    <x v="1"/>
  </r>
  <r>
    <n v="684"/>
    <d v="2019-10-25T00:00:00"/>
    <s v="RMDC"/>
    <n v="73.5"/>
    <x v="2"/>
  </r>
  <r>
    <n v="685"/>
    <d v="2019-07-30T00:00:00"/>
    <s v="RMDC"/>
    <n v="332.48"/>
    <x v="3"/>
  </r>
  <r>
    <n v="686"/>
    <d v="2019-04-26T00:00:00"/>
    <s v="RMDC"/>
    <n v="244.44"/>
    <x v="0"/>
  </r>
  <r>
    <n v="687"/>
    <d v="2019-01-30T00:00:00"/>
    <s v="RMDC"/>
    <n v="146.82"/>
    <x v="1"/>
  </r>
  <r>
    <n v="688"/>
    <d v="2018-11-06T00:00:00"/>
    <s v="RMDC"/>
    <n v="70.97"/>
    <x v="2"/>
  </r>
  <r>
    <n v="689"/>
    <d v="2018-08-03T00:00:00"/>
    <s v="RMDC"/>
    <n v="257.31"/>
    <x v="3"/>
  </r>
  <r>
    <n v="690"/>
    <d v="2018-04-27T00:00:00"/>
    <s v="RMDC"/>
    <n v="180.67"/>
    <x v="0"/>
  </r>
  <r>
    <n v="691"/>
    <d v="2018-02-07T00:00:00"/>
    <s v="RMDC"/>
    <n v="112.18"/>
    <x v="1"/>
  </r>
  <r>
    <n v="692"/>
    <d v="2017-11-07T00:00:00"/>
    <s v="RMDC"/>
    <n v="57.76"/>
    <x v="2"/>
  </r>
  <r>
    <n v="693"/>
    <d v="2017-08-09T00:00:00"/>
    <s v="RMDC"/>
    <n v="211.38"/>
    <x v="3"/>
  </r>
  <r>
    <n v="694"/>
    <d v="2017-04-22T00:00:00"/>
    <s v="RMDC"/>
    <n v="143.22999999999999"/>
    <x v="0"/>
  </r>
  <r>
    <n v="695"/>
    <d v="2017-02-05T00:00:00"/>
    <s v="RMDC"/>
    <n v="86.64"/>
    <x v="1"/>
  </r>
  <r>
    <n v="696"/>
    <d v="2016-11-14T00:00:00"/>
    <s v="RMDC"/>
    <n v="39.869999999999997"/>
    <x v="2"/>
  </r>
  <r>
    <n v="697"/>
    <d v="2016-08-10T00:00:00"/>
    <s v="RMDC"/>
    <n v="170.13"/>
    <x v="3"/>
  </r>
  <r>
    <n v="698"/>
    <d v="2016-05-09T00:00:00"/>
    <s v="RMDC"/>
    <n v="123.71"/>
    <x v="0"/>
  </r>
  <r>
    <n v="699"/>
    <d v="2016-02-06T00:00:00"/>
    <s v="RMDC"/>
    <n v="81.400000000000006"/>
    <x v="1"/>
  </r>
  <r>
    <n v="700"/>
    <d v="2015-11-15T00:00:00"/>
    <s v="RMDC"/>
    <n v="37.619999999999997"/>
    <x v="2"/>
  </r>
  <r>
    <n v="701"/>
    <d v="2022-07-19T00:00:00"/>
    <s v="RSDC"/>
    <n v="135.19999999999999"/>
    <x v="3"/>
  </r>
  <r>
    <n v="702"/>
    <d v="2022-04-21T00:00:00"/>
    <s v="RSDC"/>
    <n v="94.33"/>
    <x v="0"/>
  </r>
  <r>
    <n v="703"/>
    <d v="2022-01-27T00:00:00"/>
    <s v="RSDC"/>
    <n v="48.91"/>
    <x v="1"/>
  </r>
  <r>
    <n v="704"/>
    <d v="2021-11-01T00:00:00"/>
    <s v="RSDC"/>
    <n v="14.59"/>
    <x v="2"/>
  </r>
  <r>
    <n v="705"/>
    <d v="2021-08-02T00:00:00"/>
    <s v="RSDC"/>
    <n v="91.08"/>
    <x v="3"/>
  </r>
  <r>
    <n v="706"/>
    <d v="2021-05-03T00:00:00"/>
    <s v="RSDC"/>
    <n v="76.31"/>
    <x v="0"/>
  </r>
  <r>
    <n v="707"/>
    <d v="2021-01-26T00:00:00"/>
    <s v="RSDC"/>
    <n v="52.29"/>
    <x v="1"/>
  </r>
  <r>
    <n v="708"/>
    <d v="2020-11-10T00:00:00"/>
    <s v="RSDC"/>
    <n v="28.12"/>
    <x v="2"/>
  </r>
  <r>
    <n v="709"/>
    <d v="2020-08-09T00:00:00"/>
    <s v="RSDC"/>
    <n v="78.88"/>
    <x v="3"/>
  </r>
  <r>
    <n v="710"/>
    <d v="2020-05-08T00:00:00"/>
    <s v="RSDC"/>
    <n v="54.38"/>
    <x v="0"/>
  </r>
  <r>
    <n v="711"/>
    <d v="2020-02-02T00:00:00"/>
    <s v="RSDC"/>
    <n v="46.08"/>
    <x v="1"/>
  </r>
  <r>
    <n v="712"/>
    <d v="2019-11-13T00:00:00"/>
    <s v="RSDC"/>
    <n v="22.81"/>
    <x v="2"/>
  </r>
  <r>
    <n v="713"/>
    <d v="2019-08-04T00:00:00"/>
    <s v="RSDC"/>
    <n v="64.61"/>
    <x v="3"/>
  </r>
  <r>
    <n v="714"/>
    <d v="2019-04-29T00:00:00"/>
    <s v="RSDC"/>
    <n v="42.82"/>
    <x v="0"/>
  </r>
  <r>
    <n v="715"/>
    <d v="2019-02-04T00:00:00"/>
    <s v="RSDC"/>
    <n v="28.47"/>
    <x v="1"/>
  </r>
  <r>
    <n v="716"/>
    <d v="2018-11-14T00:00:00"/>
    <s v="RSDC"/>
    <n v="13.02"/>
    <x v="2"/>
  </r>
  <r>
    <n v="717"/>
    <d v="2018-08-01T00:00:00"/>
    <s v="RSDC"/>
    <n v="37.72"/>
    <x v="3"/>
  </r>
  <r>
    <n v="718"/>
    <d v="2018-05-03T00:00:00"/>
    <s v="RSDC"/>
    <n v="23.06"/>
    <x v="0"/>
  </r>
  <r>
    <n v="719"/>
    <d v="2018-01-28T00:00:00"/>
    <s v="RSDC"/>
    <n v="12.83"/>
    <x v="1"/>
  </r>
  <r>
    <n v="720"/>
    <d v="2017-08-13T00:00:00"/>
    <s v="RSDC"/>
    <n v="19.68"/>
    <x v="3"/>
  </r>
  <r>
    <n v="721"/>
    <d v="2017-05-07T00:00:00"/>
    <s v="RSDC"/>
    <n v="15.65"/>
    <x v="0"/>
  </r>
  <r>
    <n v="722"/>
    <d v="2017-02-01T00:00:00"/>
    <s v="RSDC"/>
    <n v="10.98"/>
    <x v="1"/>
  </r>
  <r>
    <n v="723"/>
    <d v="2016-11-08T00:00:00"/>
    <s v="RSDC"/>
    <n v="4.3899999999999997"/>
    <x v="2"/>
  </r>
  <r>
    <n v="724"/>
    <d v="2016-08-08T00:00:00"/>
    <s v="RSDC"/>
    <n v="15.02"/>
    <x v="3"/>
  </r>
  <r>
    <n v="725"/>
    <d v="2016-05-04T00:00:00"/>
    <s v="RSDC"/>
    <n v="10.57"/>
    <x v="0"/>
  </r>
  <r>
    <n v="726"/>
    <d v="2016-01-26T00:00:00"/>
    <s v="RSDC"/>
    <n v="6.62"/>
    <x v="1"/>
  </r>
  <r>
    <n v="727"/>
    <d v="2015-11-18T00:00:00"/>
    <s v="RSDC"/>
    <n v="3.28"/>
    <x v="2"/>
  </r>
  <r>
    <n v="728"/>
    <d v="2022-05-06T00:00:00"/>
    <s v="SABSL"/>
    <n v="71.53"/>
    <x v="0"/>
  </r>
  <r>
    <n v="729"/>
    <d v="2022-01-26T00:00:00"/>
    <s v="SABSL"/>
    <n v="57.18"/>
    <x v="1"/>
  </r>
  <r>
    <n v="730"/>
    <d v="2021-11-17T00:00:00"/>
    <s v="SABSL"/>
    <n v="21.45"/>
    <x v="2"/>
  </r>
  <r>
    <n v="731"/>
    <d v="2021-07-28T00:00:00"/>
    <s v="SABSL"/>
    <n v="114.31"/>
    <x v="3"/>
  </r>
  <r>
    <n v="732"/>
    <d v="2021-05-02T00:00:00"/>
    <s v="SABSL"/>
    <n v="79.27"/>
    <x v="0"/>
  </r>
  <r>
    <n v="733"/>
    <d v="2021-02-10T00:00:00"/>
    <s v="SABSL"/>
    <n v="30.43"/>
    <x v="1"/>
  </r>
  <r>
    <n v="734"/>
    <d v="2020-11-13T00:00:00"/>
    <s v="SABSL"/>
    <n v="6.37"/>
    <x v="2"/>
  </r>
  <r>
    <n v="735"/>
    <d v="2020-08-16T00:00:00"/>
    <s v="SABSL"/>
    <n v="34.46"/>
    <x v="3"/>
  </r>
  <r>
    <n v="736"/>
    <d v="2020-05-20T00:00:00"/>
    <s v="SABSL"/>
    <n v="24.6"/>
    <x v="0"/>
  </r>
  <r>
    <n v="737"/>
    <d v="2020-01-31T00:00:00"/>
    <s v="SABSL"/>
    <n v="24.47"/>
    <x v="1"/>
  </r>
  <r>
    <n v="738"/>
    <d v="2019-11-17T00:00:00"/>
    <s v="SABSL"/>
    <n v="9.76"/>
    <x v="2"/>
  </r>
  <r>
    <n v="739"/>
    <d v="2019-08-17T00:00:00"/>
    <s v="SABSL"/>
    <n v="31.21"/>
    <x v="3"/>
  </r>
  <r>
    <n v="740"/>
    <d v="2019-04-25T00:00:00"/>
    <s v="SABSL"/>
    <n v="21.95"/>
    <x v="0"/>
  </r>
  <r>
    <n v="741"/>
    <d v="2019-01-24T00:00:00"/>
    <s v="SABSL"/>
    <n v="12.05"/>
    <x v="1"/>
  </r>
  <r>
    <n v="742"/>
    <d v="2018-11-02T00:00:00"/>
    <s v="SABSL"/>
    <n v="4.16"/>
    <x v="2"/>
  </r>
  <r>
    <n v="743"/>
    <d v="2018-08-05T00:00:00"/>
    <s v="SABSL"/>
    <n v="1.1399999999999999"/>
    <x v="3"/>
  </r>
  <r>
    <n v="744"/>
    <d v="2018-08-03T00:00:00"/>
    <s v="SABSL"/>
    <n v="1.1399999999999999"/>
    <x v="3"/>
  </r>
  <r>
    <n v="745"/>
    <d v="2018-05-04T00:00:00"/>
    <s v="SABSL"/>
    <n v="-3.22"/>
    <x v="0"/>
  </r>
  <r>
    <n v="746"/>
    <d v="2018-02-08T00:00:00"/>
    <s v="SABSL"/>
    <n v="-5.25"/>
    <x v="1"/>
  </r>
  <r>
    <n v="747"/>
    <d v="2017-11-21T00:00:00"/>
    <s v="SABSL"/>
    <n v="-2.59"/>
    <x v="2"/>
  </r>
  <r>
    <n v="748"/>
    <d v="2017-11-20T00:00:00"/>
    <s v="SABSL"/>
    <n v="-2.59"/>
    <x v="2"/>
  </r>
  <r>
    <n v="749"/>
    <d v="2022-04-26T00:00:00"/>
    <s v="SDLBSL"/>
    <n v="92.2"/>
    <x v="0"/>
  </r>
  <r>
    <n v="750"/>
    <d v="2022-01-30T00:00:00"/>
    <s v="SDLBSL"/>
    <n v="75.77"/>
    <x v="1"/>
  </r>
  <r>
    <n v="751"/>
    <d v="2021-10-27T00:00:00"/>
    <s v="SDLBSL"/>
    <n v="32.9"/>
    <x v="2"/>
  </r>
  <r>
    <n v="752"/>
    <d v="2021-08-01T00:00:00"/>
    <s v="SDLBSL"/>
    <n v="117.09"/>
    <x v="3"/>
  </r>
  <r>
    <n v="753"/>
    <d v="2021-04-27T00:00:00"/>
    <s v="SDLBSL"/>
    <n v="75.81"/>
    <x v="0"/>
  </r>
  <r>
    <n v="754"/>
    <d v="2021-02-02T00:00:00"/>
    <s v="SDLBSL"/>
    <n v="35.090000000000003"/>
    <x v="1"/>
  </r>
  <r>
    <n v="755"/>
    <d v="2020-11-13T00:00:00"/>
    <s v="SDLBSL"/>
    <n v="17.46"/>
    <x v="2"/>
  </r>
  <r>
    <n v="756"/>
    <d v="2020-08-02T00:00:00"/>
    <s v="SDLBSL"/>
    <n v="40.28"/>
    <x v="3"/>
  </r>
  <r>
    <n v="757"/>
    <d v="2020-05-18T00:00:00"/>
    <s v="SDLBSL"/>
    <n v="19.09"/>
    <x v="0"/>
  </r>
  <r>
    <n v="758"/>
    <d v="2020-02-07T00:00:00"/>
    <s v="SDLBSL"/>
    <n v="18.98"/>
    <x v="1"/>
  </r>
  <r>
    <n v="759"/>
    <d v="2019-11-05T00:00:00"/>
    <s v="SDLBSL"/>
    <n v="7.66"/>
    <x v="2"/>
  </r>
  <r>
    <n v="760"/>
    <d v="2019-08-02T00:00:00"/>
    <s v="SDLBSL"/>
    <n v="16.13"/>
    <x v="3"/>
  </r>
  <r>
    <n v="761"/>
    <d v="2019-04-23T00:00:00"/>
    <s v="SDLBSL"/>
    <n v="11.41"/>
    <x v="0"/>
  </r>
  <r>
    <n v="762"/>
    <d v="2019-01-25T00:00:00"/>
    <s v="SDLBSL"/>
    <n v="5.68"/>
    <x v="1"/>
  </r>
  <r>
    <n v="763"/>
    <d v="2022-05-04T00:00:00"/>
    <s v="SMATA"/>
    <n v="53.63"/>
    <x v="0"/>
  </r>
  <r>
    <n v="764"/>
    <d v="2022-02-03T00:00:00"/>
    <s v="SMATA"/>
    <n v="35.520000000000003"/>
    <x v="1"/>
  </r>
  <r>
    <n v="765"/>
    <d v="2021-11-13T00:00:00"/>
    <s v="SMATA"/>
    <n v="11.47"/>
    <x v="2"/>
  </r>
  <r>
    <n v="766"/>
    <d v="2021-07-30T00:00:00"/>
    <s v="SMATA"/>
    <n v="108.36"/>
    <x v="3"/>
  </r>
  <r>
    <n v="767"/>
    <d v="2021-04-24T00:00:00"/>
    <s v="SMATA"/>
    <n v="66"/>
    <x v="0"/>
  </r>
  <r>
    <n v="768"/>
    <d v="2021-01-28T00:00:00"/>
    <s v="SMATA"/>
    <n v="36.409999999999997"/>
    <x v="1"/>
  </r>
  <r>
    <n v="769"/>
    <d v="2020-11-09T00:00:00"/>
    <s v="SMATA"/>
    <n v="11.19"/>
    <x v="2"/>
  </r>
  <r>
    <n v="770"/>
    <d v="2020-08-11T00:00:00"/>
    <s v="SMATA"/>
    <n v="51.32"/>
    <x v="3"/>
  </r>
  <r>
    <n v="771"/>
    <d v="2020-04-28T00:00:00"/>
    <s v="SMATA"/>
    <n v="33.840000000000003"/>
    <x v="0"/>
  </r>
  <r>
    <n v="772"/>
    <d v="2020-01-24T00:00:00"/>
    <s v="SMATA"/>
    <n v="25.82"/>
    <x v="1"/>
  </r>
  <r>
    <n v="773"/>
    <d v="2019-11-03T00:00:00"/>
    <s v="SMATA"/>
    <n v="2.83"/>
    <x v="2"/>
  </r>
  <r>
    <n v="774"/>
    <d v="2019-07-26T00:00:00"/>
    <s v="SMATA"/>
    <n v="25.79"/>
    <x v="3"/>
  </r>
  <r>
    <n v="775"/>
    <d v="2019-04-24T00:00:00"/>
    <s v="SMATA"/>
    <n v="14.84"/>
    <x v="0"/>
  </r>
  <r>
    <n v="776"/>
    <d v="2019-01-27T00:00:00"/>
    <s v="SMATA"/>
    <n v="7.21"/>
    <x v="1"/>
  </r>
  <r>
    <n v="777"/>
    <d v="2018-10-30T00:00:00"/>
    <s v="SMATA"/>
    <n v="2.08"/>
    <x v="2"/>
  </r>
  <r>
    <n v="778"/>
    <d v="2018-08-03T00:00:00"/>
    <s v="SMATA"/>
    <n v="7.38"/>
    <x v="3"/>
  </r>
  <r>
    <n v="779"/>
    <d v="2018-05-09T00:00:00"/>
    <s v="SMATA"/>
    <n v="5.67"/>
    <x v="0"/>
  </r>
  <r>
    <n v="780"/>
    <d v="2018-02-04T00:00:00"/>
    <s v="SMATA"/>
    <n v="4.04"/>
    <x v="1"/>
  </r>
  <r>
    <n v="781"/>
    <d v="2017-11-06T00:00:00"/>
    <s v="SMATA"/>
    <n v="2.2599999999999998"/>
    <x v="2"/>
  </r>
  <r>
    <n v="782"/>
    <d v="2017-08-10T00:00:00"/>
    <s v="SMATA"/>
    <n v="14.05"/>
    <x v="3"/>
  </r>
  <r>
    <n v="783"/>
    <d v="2017-05-15T00:00:00"/>
    <s v="SMATA"/>
    <n v="16.52"/>
    <x v="0"/>
  </r>
  <r>
    <n v="784"/>
    <d v="2022-05-10T00:00:00"/>
    <s v="SLBSL"/>
    <n v="28.17"/>
    <x v="0"/>
  </r>
  <r>
    <n v="785"/>
    <d v="2022-02-13T00:00:00"/>
    <s v="SLBSL"/>
    <n v="25.8"/>
    <x v="1"/>
  </r>
  <r>
    <n v="786"/>
    <d v="2021-11-15T00:00:00"/>
    <s v="SLBSL"/>
    <n v="10.54"/>
    <x v="2"/>
  </r>
  <r>
    <n v="787"/>
    <d v="2021-08-10T00:00:00"/>
    <s v="SLBSL"/>
    <n v="17.329999999999998"/>
    <x v="3"/>
  </r>
  <r>
    <n v="788"/>
    <d v="2021-05-01T00:00:00"/>
    <s v="SLBSL"/>
    <n v="17.11"/>
    <x v="0"/>
  </r>
  <r>
    <n v="789"/>
    <d v="2020-10-23T00:00:00"/>
    <s v="SLBSL"/>
    <n v="1.1200000000000001"/>
    <x v="2"/>
  </r>
  <r>
    <n v="790"/>
    <d v="2020-10-22T00:00:00"/>
    <s v="SLBSL"/>
    <n v="1.1200000000000001"/>
    <x v="2"/>
  </r>
  <r>
    <n v="791"/>
    <d v="2020-05-08T00:00:00"/>
    <s v="SLBSL"/>
    <n v="20.65"/>
    <x v="0"/>
  </r>
  <r>
    <n v="792"/>
    <d v="2020-02-03T00:00:00"/>
    <s v="SLBSL"/>
    <n v="13.6"/>
    <x v="1"/>
  </r>
  <r>
    <n v="793"/>
    <d v="2019-11-10T00:00:00"/>
    <s v="SLBSL"/>
    <n v="6.6"/>
    <x v="2"/>
  </r>
  <r>
    <n v="794"/>
    <d v="2019-08-07T00:00:00"/>
    <s v="SLBSL"/>
    <n v="24.44"/>
    <x v="3"/>
  </r>
  <r>
    <n v="795"/>
    <d v="2019-05-02T00:00:00"/>
    <s v="SLBSL"/>
    <n v="17.95"/>
    <x v="0"/>
  </r>
  <r>
    <n v="796"/>
    <d v="2019-02-05T00:00:00"/>
    <s v="SLBSL"/>
    <n v="10.029999999999999"/>
    <x v="1"/>
  </r>
  <r>
    <n v="797"/>
    <d v="2018-11-13T00:00:00"/>
    <s v="SLBSL"/>
    <n v="4.04"/>
    <x v="2"/>
  </r>
  <r>
    <n v="798"/>
    <d v="2018-08-17T00:00:00"/>
    <s v="SLBSL"/>
    <n v="16.02"/>
    <x v="3"/>
  </r>
  <r>
    <n v="799"/>
    <d v="2018-05-14T00:00:00"/>
    <s v="SLBSL"/>
    <n v="13.74"/>
    <x v="0"/>
  </r>
  <r>
    <n v="800"/>
    <d v="2018-02-05T00:00:00"/>
    <s v="SLBSL"/>
    <n v="5.37"/>
    <x v="1"/>
  </r>
  <r>
    <n v="801"/>
    <d v="2017-11-14T00:00:00"/>
    <s v="SLBSL"/>
    <n v="4.51"/>
    <x v="2"/>
  </r>
  <r>
    <n v="802"/>
    <d v="2022-05-09T00:00:00"/>
    <s v="SKBBL"/>
    <n v="502.51"/>
    <x v="0"/>
  </r>
  <r>
    <n v="803"/>
    <d v="2022-02-10T00:00:00"/>
    <s v="SKBBL"/>
    <n v="323.8"/>
    <x v="1"/>
  </r>
  <r>
    <n v="804"/>
    <d v="2021-11-12T00:00:00"/>
    <s v="SKBBL"/>
    <n v="165.4"/>
    <x v="2"/>
  </r>
  <r>
    <n v="805"/>
    <d v="2021-08-10T00:00:00"/>
    <s v="SKBBL"/>
    <n v="614.99"/>
    <x v="3"/>
  </r>
  <r>
    <n v="806"/>
    <d v="2021-05-05T00:00:00"/>
    <s v="SKBBL"/>
    <n v="465.33"/>
    <x v="0"/>
  </r>
  <r>
    <n v="807"/>
    <d v="2021-02-11T00:00:00"/>
    <s v="SKBBL"/>
    <n v="317.39"/>
    <x v="1"/>
  </r>
  <r>
    <n v="808"/>
    <d v="2020-11-13T00:00:00"/>
    <s v="SKBBL"/>
    <n v="140.03"/>
    <x v="2"/>
  </r>
  <r>
    <n v="809"/>
    <d v="2020-08-16T00:00:00"/>
    <s v="SKBBL"/>
    <n v="548.22"/>
    <x v="3"/>
  </r>
  <r>
    <n v="810"/>
    <d v="2020-05-11T00:00:00"/>
    <s v="SKBBL"/>
    <n v="435.09"/>
    <x v="0"/>
  </r>
  <r>
    <n v="811"/>
    <d v="2020-02-09T00:00:00"/>
    <s v="SKBBL"/>
    <n v="301.7"/>
    <x v="1"/>
  </r>
  <r>
    <n v="812"/>
    <d v="2019-11-13T00:00:00"/>
    <s v="SKBBL"/>
    <n v="137.78"/>
    <x v="2"/>
  </r>
  <r>
    <n v="813"/>
    <d v="2019-08-13T00:00:00"/>
    <s v="SKBBL"/>
    <n v="491.02"/>
    <x v="3"/>
  </r>
  <r>
    <n v="814"/>
    <d v="2019-05-05T00:00:00"/>
    <s v="SKBBL"/>
    <n v="345.99"/>
    <x v="0"/>
  </r>
  <r>
    <n v="815"/>
    <d v="2019-02-05T00:00:00"/>
    <s v="SKBBL"/>
    <n v="239.11"/>
    <x v="1"/>
  </r>
  <r>
    <n v="816"/>
    <d v="2018-11-11T00:00:00"/>
    <s v="SKBBL"/>
    <n v="122.45"/>
    <x v="2"/>
  </r>
  <r>
    <n v="817"/>
    <d v="2018-08-13T00:00:00"/>
    <s v="SKBBL"/>
    <n v="400.85"/>
    <x v="3"/>
  </r>
  <r>
    <n v="818"/>
    <d v="2018-05-10T00:00:00"/>
    <s v="SKBBL"/>
    <n v="278.44"/>
    <x v="0"/>
  </r>
  <r>
    <n v="819"/>
    <d v="2018-02-10T00:00:00"/>
    <s v="SKBBL"/>
    <n v="171.55"/>
    <x v="1"/>
  </r>
  <r>
    <n v="820"/>
    <d v="2017-11-13T00:00:00"/>
    <s v="SKBBL"/>
    <n v="82.02"/>
    <x v="2"/>
  </r>
  <r>
    <n v="821"/>
    <d v="2017-08-12T00:00:00"/>
    <s v="SKBBL"/>
    <n v="330.66"/>
    <x v="3"/>
  </r>
  <r>
    <n v="822"/>
    <d v="2017-05-07T00:00:00"/>
    <s v="SKBBL"/>
    <n v="240.34"/>
    <x v="0"/>
  </r>
  <r>
    <n v="823"/>
    <d v="2017-02-10T00:00:00"/>
    <s v="SKBBL"/>
    <n v="158.11000000000001"/>
    <x v="1"/>
  </r>
  <r>
    <n v="824"/>
    <d v="2016-11-14T00:00:00"/>
    <s v="SKBBL"/>
    <n v="79.13"/>
    <x v="2"/>
  </r>
  <r>
    <n v="825"/>
    <d v="2016-08-10T00:00:00"/>
    <s v="SKBBL"/>
    <n v="223.49"/>
    <x v="3"/>
  </r>
  <r>
    <n v="826"/>
    <d v="2016-05-02T00:00:00"/>
    <s v="SKBBL"/>
    <n v="161.06"/>
    <x v="0"/>
  </r>
  <r>
    <n v="827"/>
    <d v="2016-02-02T00:00:00"/>
    <s v="SKBBL"/>
    <n v="103.93"/>
    <x v="1"/>
  </r>
  <r>
    <n v="828"/>
    <d v="2015-11-14T00:00:00"/>
    <s v="SKBBL"/>
    <n v="48.86"/>
    <x v="2"/>
  </r>
  <r>
    <n v="829"/>
    <d v="2021-04-26T00:00:00"/>
    <s v="SPARS"/>
    <n v="35.15"/>
    <x v="0"/>
  </r>
  <r>
    <n v="830"/>
    <d v="2021-02-02T00:00:00"/>
    <s v="SPARS"/>
    <n v="13.24"/>
    <x v="1"/>
  </r>
  <r>
    <n v="831"/>
    <d v="2020-11-11T00:00:00"/>
    <s v="SPARS"/>
    <n v="2.25"/>
    <x v="2"/>
  </r>
  <r>
    <n v="832"/>
    <d v="2020-08-06T00:00:00"/>
    <s v="SPARS"/>
    <n v="28.81"/>
    <x v="3"/>
  </r>
  <r>
    <n v="833"/>
    <d v="2020-05-03T00:00:00"/>
    <s v="SPARS"/>
    <n v="17.96"/>
    <x v="0"/>
  </r>
  <r>
    <n v="834"/>
    <d v="2020-01-23T00:00:00"/>
    <s v="SPARS"/>
    <n v="13.7"/>
    <x v="1"/>
  </r>
  <r>
    <n v="835"/>
    <d v="2019-10-24T00:00:00"/>
    <s v="SPARS"/>
    <n v="5.5"/>
    <x v="2"/>
  </r>
  <r>
    <n v="836"/>
    <d v="2019-07-28T00:00:00"/>
    <s v="SPARS"/>
    <n v="15.61"/>
    <x v="3"/>
  </r>
  <r>
    <n v="837"/>
    <d v="2019-04-16T00:00:00"/>
    <s v="SPARS"/>
    <n v="6.03"/>
    <x v="0"/>
  </r>
  <r>
    <n v="838"/>
    <d v="2019-01-22T00:00:00"/>
    <s v="SPARS"/>
    <n v="0.62"/>
    <x v="1"/>
  </r>
  <r>
    <n v="839"/>
    <d v="2018-07-29T00:00:00"/>
    <s v="SPARS"/>
    <n v="1.01"/>
    <x v="3"/>
  </r>
  <r>
    <n v="840"/>
    <d v="2022-04-26T00:00:00"/>
    <s v="SMFDB"/>
    <n v="117.41"/>
    <x v="0"/>
  </r>
  <r>
    <n v="841"/>
    <d v="2022-01-28T00:00:00"/>
    <s v="SMFDB"/>
    <n v="85.08"/>
    <x v="1"/>
  </r>
  <r>
    <n v="842"/>
    <d v="2021-10-31T00:00:00"/>
    <s v="SMFDB"/>
    <n v="39.29"/>
    <x v="2"/>
  </r>
  <r>
    <n v="843"/>
    <d v="2021-08-02T00:00:00"/>
    <s v="SMFDB"/>
    <n v="119.8"/>
    <x v="3"/>
  </r>
  <r>
    <n v="844"/>
    <d v="2021-04-28T00:00:00"/>
    <s v="SMFDB"/>
    <n v="100.18"/>
    <x v="0"/>
  </r>
  <r>
    <n v="845"/>
    <d v="2021-01-28T00:00:00"/>
    <s v="SMFDB"/>
    <n v="42.48"/>
    <x v="1"/>
  </r>
  <r>
    <n v="846"/>
    <d v="2020-11-13T00:00:00"/>
    <s v="SMFDB"/>
    <n v="0.27"/>
    <x v="2"/>
  </r>
  <r>
    <n v="847"/>
    <d v="2020-08-16T00:00:00"/>
    <s v="SMFDB"/>
    <n v="39.71"/>
    <x v="3"/>
  </r>
  <r>
    <n v="848"/>
    <d v="2020-05-14T00:00:00"/>
    <s v="SMFDB"/>
    <n v="35.909999999999997"/>
    <x v="0"/>
  </r>
  <r>
    <n v="849"/>
    <d v="2020-02-10T00:00:00"/>
    <s v="SMFDB"/>
    <n v="33.369999999999997"/>
    <x v="1"/>
  </r>
  <r>
    <n v="850"/>
    <d v="2019-11-13T00:00:00"/>
    <s v="SMFDB"/>
    <n v="13.56"/>
    <x v="2"/>
  </r>
  <r>
    <n v="851"/>
    <d v="2019-08-02T00:00:00"/>
    <s v="SMFDB"/>
    <n v="59.7"/>
    <x v="3"/>
  </r>
  <r>
    <n v="852"/>
    <d v="2019-05-09T00:00:00"/>
    <s v="SMFDB"/>
    <n v="42.83"/>
    <x v="0"/>
  </r>
  <r>
    <n v="853"/>
    <d v="2019-01-31T00:00:00"/>
    <s v="SMFDB"/>
    <n v="26.07"/>
    <x v="1"/>
  </r>
  <r>
    <n v="854"/>
    <d v="2018-11-16T00:00:00"/>
    <s v="SMFDB"/>
    <n v="10.78"/>
    <x v="2"/>
  </r>
  <r>
    <n v="855"/>
    <d v="2018-08-15T00:00:00"/>
    <s v="SMFDB"/>
    <n v="40.020000000000003"/>
    <x v="3"/>
  </r>
  <r>
    <n v="856"/>
    <d v="2018-05-11T00:00:00"/>
    <s v="SMFDB"/>
    <n v="28.54"/>
    <x v="0"/>
  </r>
  <r>
    <n v="857"/>
    <d v="2018-02-13T00:00:00"/>
    <s v="SMFDB"/>
    <n v="17.22"/>
    <x v="1"/>
  </r>
  <r>
    <n v="858"/>
    <d v="2017-11-20T00:00:00"/>
    <s v="SMFDB"/>
    <n v="8.1999999999999993"/>
    <x v="2"/>
  </r>
  <r>
    <n v="859"/>
    <d v="2017-08-16T00:00:00"/>
    <s v="SMFDB"/>
    <n v="50.09"/>
    <x v="3"/>
  </r>
  <r>
    <n v="860"/>
    <d v="2017-05-16T00:00:00"/>
    <s v="SMFDB"/>
    <n v="38.1"/>
    <x v="0"/>
  </r>
  <r>
    <n v="861"/>
    <d v="2017-02-13T00:00:00"/>
    <s v="SMFDB"/>
    <n v="25.26"/>
    <x v="1"/>
  </r>
  <r>
    <n v="862"/>
    <d v="2016-11-12T00:00:00"/>
    <s v="SMFDB"/>
    <n v="10.210000000000001"/>
    <x v="2"/>
  </r>
  <r>
    <n v="863"/>
    <d v="2016-08-15T00:00:00"/>
    <s v="SMFDB"/>
    <n v="37.229999999999997"/>
    <x v="3"/>
  </r>
  <r>
    <n v="864"/>
    <d v="2016-05-09T00:00:00"/>
    <s v="SMFDB"/>
    <n v="26.44"/>
    <x v="0"/>
  </r>
  <r>
    <n v="865"/>
    <d v="2016-02-16T00:00:00"/>
    <s v="SMFDB"/>
    <n v="16.78"/>
    <x v="1"/>
  </r>
  <r>
    <n v="866"/>
    <d v="2015-12-03T00:00:00"/>
    <s v="SMFDB"/>
    <n v="8.41"/>
    <x v="2"/>
  </r>
  <r>
    <n v="867"/>
    <d v="2022-05-08T00:00:00"/>
    <s v="SMB"/>
    <n v="11.08"/>
    <x v="0"/>
  </r>
  <r>
    <n v="868"/>
    <d v="2022-02-04T00:00:00"/>
    <s v="SMB"/>
    <n v="9.9"/>
    <x v="1"/>
  </r>
  <r>
    <n v="869"/>
    <d v="2021-11-11T00:00:00"/>
    <s v="SMB"/>
    <n v="1.37"/>
    <x v="2"/>
  </r>
  <r>
    <n v="870"/>
    <d v="2021-08-06T00:00:00"/>
    <s v="SMB"/>
    <n v="33.19"/>
    <x v="3"/>
  </r>
  <r>
    <n v="871"/>
    <d v="2021-05-07T00:00:00"/>
    <s v="SMB"/>
    <n v="21.27"/>
    <x v="0"/>
  </r>
  <r>
    <n v="872"/>
    <d v="2021-02-07T00:00:00"/>
    <s v="SMB"/>
    <n v="15.8"/>
    <x v="1"/>
  </r>
  <r>
    <n v="873"/>
    <d v="2020-11-10T00:00:00"/>
    <s v="SMB"/>
    <n v="4.58"/>
    <x v="2"/>
  </r>
  <r>
    <n v="874"/>
    <d v="2020-08-09T00:00:00"/>
    <s v="SMB"/>
    <n v="13.81"/>
    <x v="3"/>
  </r>
  <r>
    <n v="875"/>
    <d v="2020-05-26T00:00:00"/>
    <s v="SMB"/>
    <n v="6.62"/>
    <x v="0"/>
  </r>
  <r>
    <n v="876"/>
    <d v="2020-02-06T00:00:00"/>
    <s v="SMB"/>
    <n v="6.37"/>
    <x v="1"/>
  </r>
  <r>
    <n v="877"/>
    <d v="2019-11-06T00:00:00"/>
    <s v="SMB"/>
    <n v="1.36"/>
    <x v="2"/>
  </r>
  <r>
    <n v="878"/>
    <d v="2019-08-06T00:00:00"/>
    <s v="SMB"/>
    <n v="5.44"/>
    <x v="3"/>
  </r>
  <r>
    <n v="879"/>
    <d v="2019-05-10T00:00:00"/>
    <s v="SMB"/>
    <n v="2.0699999999999998"/>
    <x v="0"/>
  </r>
  <r>
    <n v="880"/>
    <d v="2019-02-08T00:00:00"/>
    <s v="SMB"/>
    <n v="0.71"/>
    <x v="1"/>
  </r>
  <r>
    <n v="881"/>
    <d v="2018-11-11T00:00:00"/>
    <s v="SMB"/>
    <n v="0.67"/>
    <x v="2"/>
  </r>
  <r>
    <n v="882"/>
    <d v="2018-08-09T00:00:00"/>
    <s v="SMB"/>
    <n v="2.2599999999999998"/>
    <x v="3"/>
  </r>
  <r>
    <n v="883"/>
    <d v="2018-05-06T00:00:00"/>
    <s v="SMB"/>
    <n v="-1.99"/>
    <x v="0"/>
  </r>
  <r>
    <n v="884"/>
    <d v="2018-01-31T00:00:00"/>
    <s v="SMB"/>
    <n v="0.67"/>
    <x v="1"/>
  </r>
  <r>
    <n v="885"/>
    <d v="2017-11-11T00:00:00"/>
    <s v="SMB"/>
    <n v="-2.13"/>
    <x v="2"/>
  </r>
  <r>
    <n v="886"/>
    <d v="2017-08-17T00:00:00"/>
    <s v="SMB"/>
    <n v="4.8"/>
    <x v="3"/>
  </r>
  <r>
    <n v="887"/>
    <d v="2017-08-01T00:00:00"/>
    <s v="SMB"/>
    <n v="4.8"/>
    <x v="3"/>
  </r>
  <r>
    <n v="888"/>
    <d v="2017-01-31T00:00:00"/>
    <s v="SMB"/>
    <n v="1.46"/>
    <x v="1"/>
  </r>
  <r>
    <n v="889"/>
    <d v="2016-11-08T00:00:00"/>
    <s v="SMB"/>
    <n v="0.42"/>
    <x v="2"/>
  </r>
  <r>
    <n v="890"/>
    <d v="2016-07-31T00:00:00"/>
    <s v="SMB"/>
    <n v="-2.74"/>
    <x v="3"/>
  </r>
  <r>
    <n v="891"/>
    <d v="2016-05-12T00:00:00"/>
    <s v="SMB"/>
    <n v="-1.7"/>
    <x v="0"/>
  </r>
  <r>
    <n v="892"/>
    <d v="2022-02-04T00:00:00"/>
    <s v="SLBS"/>
    <n v="64.45"/>
    <x v="1"/>
  </r>
  <r>
    <n v="893"/>
    <d v="2021-11-11T00:00:00"/>
    <s v="SLBS"/>
    <n v="30.64"/>
    <x v="2"/>
  </r>
  <r>
    <n v="894"/>
    <d v="2021-08-03T00:00:00"/>
    <s v="SLBS"/>
    <n v="105.6"/>
    <x v="3"/>
  </r>
  <r>
    <n v="895"/>
    <d v="2021-04-29T00:00:00"/>
    <s v="SLBS"/>
    <n v="62.87"/>
    <x v="0"/>
  </r>
  <r>
    <n v="896"/>
    <d v="2021-02-05T00:00:00"/>
    <s v="SLBS"/>
    <n v="46.07"/>
    <x v="1"/>
  </r>
  <r>
    <n v="897"/>
    <d v="2020-11-10T00:00:00"/>
    <s v="SLBS"/>
    <n v="11.82"/>
    <x v="2"/>
  </r>
  <r>
    <n v="898"/>
    <d v="2020-08-15T00:00:00"/>
    <s v="SLBS"/>
    <n v="42.45"/>
    <x v="3"/>
  </r>
  <r>
    <n v="899"/>
    <d v="2020-05-13T00:00:00"/>
    <s v="SLBS"/>
    <n v="32.92"/>
    <x v="0"/>
  </r>
  <r>
    <n v="900"/>
    <d v="2020-01-29T00:00:00"/>
    <s v="SLBS"/>
    <n v="27.93"/>
    <x v="1"/>
  </r>
  <r>
    <n v="901"/>
    <d v="2019-11-01T00:00:00"/>
    <s v="SLBS"/>
    <n v="14.18"/>
    <x v="2"/>
  </r>
  <r>
    <n v="902"/>
    <d v="2019-08-01T00:00:00"/>
    <s v="SLBS"/>
    <n v="36.159999999999997"/>
    <x v="3"/>
  </r>
  <r>
    <n v="903"/>
    <d v="2019-04-30T00:00:00"/>
    <s v="SLBS"/>
    <n v="26.51"/>
    <x v="0"/>
  </r>
  <r>
    <n v="904"/>
    <d v="2019-02-04T00:00:00"/>
    <s v="SLBS"/>
    <n v="16.37"/>
    <x v="1"/>
  </r>
  <r>
    <n v="905"/>
    <d v="2018-11-14T00:00:00"/>
    <s v="SLBS"/>
    <n v="5.54"/>
    <x v="2"/>
  </r>
  <r>
    <n v="906"/>
    <d v="2018-08-06T00:00:00"/>
    <s v="SLBS"/>
    <n v="19.329999999999998"/>
    <x v="3"/>
  </r>
  <r>
    <n v="907"/>
    <d v="2018-05-08T00:00:00"/>
    <s v="SLBS"/>
    <n v="14.47"/>
    <x v="0"/>
  </r>
  <r>
    <n v="908"/>
    <d v="2018-02-01T00:00:00"/>
    <s v="SLBS"/>
    <n v="10.16"/>
    <x v="1"/>
  </r>
  <r>
    <n v="909"/>
    <d v="2017-11-07T00:00:00"/>
    <s v="SLBS"/>
    <n v="4.7699999999999996"/>
    <x v="2"/>
  </r>
  <r>
    <n v="910"/>
    <d v="2017-08-06T00:00:00"/>
    <s v="SLBS"/>
    <n v="23.71"/>
    <x v="3"/>
  </r>
  <r>
    <n v="911"/>
    <d v="2017-05-15T00:00:00"/>
    <s v="SLBS"/>
    <n v="20.52"/>
    <x v="0"/>
  </r>
  <r>
    <n v="912"/>
    <d v="2017-02-09T00:00:00"/>
    <s v="SLBS"/>
    <n v="14.98"/>
    <x v="1"/>
  </r>
  <r>
    <n v="913"/>
    <d v="2016-11-14T00:00:00"/>
    <s v="SLBS"/>
    <n v="6.68"/>
    <x v="2"/>
  </r>
  <r>
    <n v="914"/>
    <d v="2016-08-03T00:00:00"/>
    <s v="SLBS"/>
    <n v="14.96"/>
    <x v="3"/>
  </r>
  <r>
    <n v="915"/>
    <d v="2016-05-12T00:00:00"/>
    <s v="SLBS"/>
    <n v="11.42"/>
    <x v="0"/>
  </r>
  <r>
    <n v="916"/>
    <d v="2016-02-14T00:00:00"/>
    <s v="SLBS"/>
    <n v="7.03"/>
    <x v="1"/>
  </r>
  <r>
    <n v="917"/>
    <d v="2022-05-10T00:00:00"/>
    <s v="SWBBL"/>
    <n v="284.23"/>
    <x v="0"/>
  </r>
  <r>
    <n v="918"/>
    <d v="2022-02-07T00:00:00"/>
    <s v="SWBBL"/>
    <n v="235.11"/>
    <x v="1"/>
  </r>
  <r>
    <n v="919"/>
    <d v="2021-11-15T00:00:00"/>
    <s v="SWBBL"/>
    <n v="105.67"/>
    <x v="2"/>
  </r>
  <r>
    <n v="920"/>
    <d v="2021-08-03T00:00:00"/>
    <s v="SWBBL"/>
    <n v="619.48"/>
    <x v="3"/>
  </r>
  <r>
    <n v="921"/>
    <d v="2021-05-09T00:00:00"/>
    <s v="SWBBL"/>
    <n v="142.91999999999999"/>
    <x v="0"/>
  </r>
  <r>
    <n v="922"/>
    <d v="2021-02-12T00:00:00"/>
    <s v="SWBBL"/>
    <n v="184.52"/>
    <x v="1"/>
  </r>
  <r>
    <n v="923"/>
    <d v="2020-11-09T00:00:00"/>
    <s v="SWBBL"/>
    <n v="127.7"/>
    <x v="2"/>
  </r>
  <r>
    <n v="924"/>
    <d v="2020-08-14T00:00:00"/>
    <s v="SWBBL"/>
    <n v="356.18"/>
    <x v="3"/>
  </r>
  <r>
    <n v="925"/>
    <d v="2020-05-10T00:00:00"/>
    <s v="SWBBL"/>
    <n v="302.77"/>
    <x v="0"/>
  </r>
  <r>
    <n v="926"/>
    <d v="2020-02-06T00:00:00"/>
    <s v="SWBBL"/>
    <n v="264.48"/>
    <x v="1"/>
  </r>
  <r>
    <n v="927"/>
    <d v="2019-11-10T00:00:00"/>
    <s v="SWBBL"/>
    <n v="122.04"/>
    <x v="2"/>
  </r>
  <r>
    <n v="928"/>
    <d v="2019-08-05T00:00:00"/>
    <s v="SWBBL"/>
    <n v="422.54"/>
    <x v="3"/>
  </r>
  <r>
    <n v="929"/>
    <d v="2019-05-03T00:00:00"/>
    <s v="SWBBL"/>
    <n v="285.51"/>
    <x v="0"/>
  </r>
  <r>
    <n v="930"/>
    <d v="2019-02-01T00:00:00"/>
    <s v="SWBBL"/>
    <n v="171.94"/>
    <x v="1"/>
  </r>
  <r>
    <n v="931"/>
    <d v="2018-11-05T00:00:00"/>
    <s v="SWBBL"/>
    <n v="85.65"/>
    <x v="2"/>
  </r>
  <r>
    <n v="932"/>
    <d v="2018-08-07T00:00:00"/>
    <s v="SWBBL"/>
    <n v="346.42"/>
    <x v="3"/>
  </r>
  <r>
    <n v="933"/>
    <d v="2018-05-09T00:00:00"/>
    <s v="SWBBL"/>
    <n v="235.95"/>
    <x v="0"/>
  </r>
  <r>
    <n v="934"/>
    <d v="2018-02-04T00:00:00"/>
    <s v="SWBBL"/>
    <n v="163.08000000000001"/>
    <x v="1"/>
  </r>
  <r>
    <n v="935"/>
    <d v="2017-11-14T00:00:00"/>
    <s v="SWBBL"/>
    <n v="77.3"/>
    <x v="2"/>
  </r>
  <r>
    <n v="936"/>
    <d v="2017-08-09T00:00:00"/>
    <s v="SWBBL"/>
    <n v="250.37"/>
    <x v="3"/>
  </r>
  <r>
    <n v="937"/>
    <d v="2017-05-08T00:00:00"/>
    <s v="SWBBL"/>
    <n v="205.08"/>
    <x v="0"/>
  </r>
  <r>
    <n v="938"/>
    <d v="2017-02-05T00:00:00"/>
    <s v="SWBBL"/>
    <n v="141.77000000000001"/>
    <x v="1"/>
  </r>
  <r>
    <n v="939"/>
    <d v="2016-11-09T00:00:00"/>
    <s v="SWBBL"/>
    <n v="70.33"/>
    <x v="2"/>
  </r>
  <r>
    <n v="940"/>
    <d v="2016-08-08T00:00:00"/>
    <s v="SWBBL"/>
    <n v="306.62"/>
    <x v="3"/>
  </r>
  <r>
    <n v="941"/>
    <d v="2016-05-03T00:00:00"/>
    <s v="SWBBL"/>
    <n v="199.49"/>
    <x v="0"/>
  </r>
  <r>
    <n v="942"/>
    <d v="2016-02-06T00:00:00"/>
    <s v="SWBBL"/>
    <n v="125.62"/>
    <x v="1"/>
  </r>
  <r>
    <n v="943"/>
    <d v="2015-11-04T00:00:00"/>
    <s v="SWBBL"/>
    <n v="72.11"/>
    <x v="2"/>
  </r>
  <r>
    <n v="944"/>
    <d v="2022-04-29T00:00:00"/>
    <s v="SMFBS"/>
    <n v="33.18"/>
    <x v="0"/>
  </r>
  <r>
    <n v="945"/>
    <d v="2022-01-28T00:00:00"/>
    <s v="SMFBS"/>
    <n v="21.92"/>
    <x v="1"/>
  </r>
  <r>
    <n v="946"/>
    <d v="2021-11-16T00:00:00"/>
    <s v="SMFBS"/>
    <n v="7.46"/>
    <x v="2"/>
  </r>
  <r>
    <n v="947"/>
    <d v="2021-08-05T00:00:00"/>
    <s v="SMFBS"/>
    <n v="55.9"/>
    <x v="3"/>
  </r>
  <r>
    <n v="948"/>
    <d v="2021-04-27T00:00:00"/>
    <s v="SMFBS"/>
    <n v="39.57"/>
    <x v="0"/>
  </r>
  <r>
    <n v="949"/>
    <d v="2021-02-07T00:00:00"/>
    <s v="SMFBS"/>
    <n v="28.05"/>
    <x v="1"/>
  </r>
  <r>
    <n v="950"/>
    <d v="2020-11-13T00:00:00"/>
    <s v="SMFBS"/>
    <n v="4.1500000000000004"/>
    <x v="2"/>
  </r>
  <r>
    <n v="951"/>
    <d v="2020-08-13T00:00:00"/>
    <s v="SMFBS"/>
    <n v="22.12"/>
    <x v="3"/>
  </r>
  <r>
    <n v="952"/>
    <d v="2020-05-13T00:00:00"/>
    <s v="SMFBS"/>
    <n v="12.69"/>
    <x v="0"/>
  </r>
  <r>
    <n v="953"/>
    <d v="2020-02-04T00:00:00"/>
    <s v="SMFBS"/>
    <n v="11.26"/>
    <x v="1"/>
  </r>
  <r>
    <n v="954"/>
    <d v="2019-11-29T00:00:00"/>
    <s v="SMFBS"/>
    <n v="3.63"/>
    <x v="2"/>
  </r>
  <r>
    <n v="955"/>
    <d v="2019-08-11T00:00:00"/>
    <s v="SMFBS"/>
    <n v="25.81"/>
    <x v="3"/>
  </r>
  <r>
    <n v="956"/>
    <d v="2019-05-02T00:00:00"/>
    <s v="SMFBS"/>
    <n v="14.47"/>
    <x v="0"/>
  </r>
  <r>
    <n v="957"/>
    <d v="2019-01-31T00:00:00"/>
    <s v="SMFBS"/>
    <n v="8.2799999999999994"/>
    <x v="1"/>
  </r>
  <r>
    <n v="958"/>
    <d v="2018-11-12T00:00:00"/>
    <s v="SMFBS"/>
    <n v="3.69"/>
    <x v="2"/>
  </r>
  <r>
    <n v="959"/>
    <d v="2018-08-02T00:00:00"/>
    <s v="SMFBS"/>
    <n v="0.25"/>
    <x v="3"/>
  </r>
  <r>
    <n v="960"/>
    <d v="2021-01-27T00:00:00"/>
    <s v="SDESI"/>
    <n v="120.23"/>
    <x v="1"/>
  </r>
  <r>
    <n v="961"/>
    <d v="2020-11-04T00:00:00"/>
    <s v="SDESI"/>
    <n v="33.39"/>
    <x v="2"/>
  </r>
  <r>
    <n v="962"/>
    <d v="2020-08-14T00:00:00"/>
    <s v="SDESI"/>
    <n v="25.2"/>
    <x v="3"/>
  </r>
  <r>
    <n v="963"/>
    <d v="2020-05-07T00:00:00"/>
    <s v="SDESI"/>
    <n v="53.96"/>
    <x v="0"/>
  </r>
  <r>
    <n v="964"/>
    <d v="2020-01-28T00:00:00"/>
    <s v="SDESI"/>
    <n v="48.26"/>
    <x v="1"/>
  </r>
  <r>
    <n v="965"/>
    <d v="2019-11-01T00:00:00"/>
    <s v="SDESI"/>
    <n v="19.18"/>
    <x v="2"/>
  </r>
  <r>
    <n v="966"/>
    <d v="2019-07-26T00:00:00"/>
    <s v="SDESI"/>
    <n v="74.37"/>
    <x v="3"/>
  </r>
  <r>
    <n v="967"/>
    <d v="2019-04-19T00:00:00"/>
    <s v="SDESI"/>
    <n v="48.17"/>
    <x v="0"/>
  </r>
  <r>
    <n v="968"/>
    <d v="2019-01-27T00:00:00"/>
    <s v="SDESI"/>
    <n v="26.45"/>
    <x v="1"/>
  </r>
  <r>
    <n v="969"/>
    <d v="2018-11-01T00:00:00"/>
    <s v="SDESI"/>
    <n v="8.34"/>
    <x v="2"/>
  </r>
  <r>
    <n v="970"/>
    <d v="2018-07-31T00:00:00"/>
    <s v="SDESI"/>
    <n v="37.71"/>
    <x v="3"/>
  </r>
  <r>
    <n v="971"/>
    <d v="2018-04-22T00:00:00"/>
    <s v="SDESI"/>
    <n v="25.04"/>
    <x v="0"/>
  </r>
  <r>
    <n v="972"/>
    <d v="2018-01-25T00:00:00"/>
    <s v="SDESI"/>
    <n v="13.68"/>
    <x v="1"/>
  </r>
  <r>
    <n v="973"/>
    <d v="2017-10-30T00:00:00"/>
    <s v="SDESI"/>
    <n v="2.62"/>
    <x v="2"/>
  </r>
  <r>
    <n v="974"/>
    <d v="2017-07-24T00:00:00"/>
    <s v="SDESI"/>
    <n v="23.96"/>
    <x v="3"/>
  </r>
  <r>
    <n v="975"/>
    <d v="2017-05-03T00:00:00"/>
    <s v="SDESI"/>
    <n v="21.73"/>
    <x v="0"/>
  </r>
  <r>
    <n v="976"/>
    <d v="2017-02-05T00:00:00"/>
    <s v="SDESI"/>
    <n v="13.58"/>
    <x v="1"/>
  </r>
  <r>
    <n v="977"/>
    <d v="2016-11-15T00:00:00"/>
    <s v="SDESI"/>
    <n v="5.36"/>
    <x v="2"/>
  </r>
  <r>
    <n v="978"/>
    <d v="2016-04-27T00:00:00"/>
    <s v="SDESI"/>
    <n v="12.24"/>
    <x v="0"/>
  </r>
  <r>
    <n v="979"/>
    <d v="2016-02-15T00:00:00"/>
    <s v="SDESI"/>
    <n v="5.82"/>
    <x v="1"/>
  </r>
  <r>
    <n v="980"/>
    <d v="2015-11-18T00:00:00"/>
    <s v="SDESI"/>
    <n v="-0.04"/>
    <x v="2"/>
  </r>
  <r>
    <n v="981"/>
    <d v="2022-05-04T00:00:00"/>
    <s v="SLBBL"/>
    <n v="131.77000000000001"/>
    <x v="0"/>
  </r>
  <r>
    <n v="982"/>
    <d v="2022-01-31T00:00:00"/>
    <s v="SLBBL"/>
    <n v="90.17"/>
    <x v="1"/>
  </r>
  <r>
    <n v="983"/>
    <d v="2021-11-09T00:00:00"/>
    <s v="SLBBL"/>
    <n v="48.07"/>
    <x v="2"/>
  </r>
  <r>
    <n v="984"/>
    <d v="2021-07-30T00:00:00"/>
    <s v="SLBBL"/>
    <n v="154.32"/>
    <x v="3"/>
  </r>
  <r>
    <n v="985"/>
    <d v="2021-04-27T00:00:00"/>
    <s v="SLBBL"/>
    <n v="112.65"/>
    <x v="0"/>
  </r>
  <r>
    <n v="986"/>
    <d v="2021-02-03T00:00:00"/>
    <s v="SLBBL"/>
    <n v="66.180000000000007"/>
    <x v="1"/>
  </r>
  <r>
    <n v="987"/>
    <d v="2020-11-12T00:00:00"/>
    <s v="SLBBL"/>
    <n v="34.549999999999997"/>
    <x v="2"/>
  </r>
  <r>
    <n v="988"/>
    <d v="2020-08-18T00:00:00"/>
    <s v="SLBBL"/>
    <n v="77.680000000000007"/>
    <x v="3"/>
  </r>
  <r>
    <n v="989"/>
    <d v="2020-05-12T00:00:00"/>
    <s v="SLBBL"/>
    <n v="58.76"/>
    <x v="0"/>
  </r>
  <r>
    <n v="990"/>
    <d v="2020-01-31T00:00:00"/>
    <s v="SLBBL"/>
    <n v="55.75"/>
    <x v="1"/>
  </r>
  <r>
    <n v="991"/>
    <d v="2019-11-04T00:00:00"/>
    <s v="SLBBL"/>
    <n v="28.08"/>
    <x v="2"/>
  </r>
  <r>
    <n v="992"/>
    <d v="2019-08-04T00:00:00"/>
    <s v="SLBBL"/>
    <n v="80.739999999999995"/>
    <x v="3"/>
  </r>
  <r>
    <n v="993"/>
    <d v="2019-04-29T00:00:00"/>
    <s v="SLBBL"/>
    <n v="42.33"/>
    <x v="0"/>
  </r>
  <r>
    <n v="994"/>
    <d v="2019-02-03T00:00:00"/>
    <s v="SLBBL"/>
    <n v="23.69"/>
    <x v="1"/>
  </r>
  <r>
    <n v="995"/>
    <d v="2018-11-05T00:00:00"/>
    <s v="SLBBL"/>
    <n v="10.02"/>
    <x v="2"/>
  </r>
  <r>
    <n v="996"/>
    <d v="2018-08-02T00:00:00"/>
    <s v="SLBBL"/>
    <n v="36.58"/>
    <x v="3"/>
  </r>
  <r>
    <n v="997"/>
    <d v="2018-04-29T00:00:00"/>
    <s v="SLBBL"/>
    <n v="26.68"/>
    <x v="0"/>
  </r>
  <r>
    <n v="998"/>
    <d v="2018-02-06T00:00:00"/>
    <s v="SLBBL"/>
    <n v="16.97"/>
    <x v="1"/>
  </r>
  <r>
    <n v="999"/>
    <d v="2017-11-09T00:00:00"/>
    <s v="SLBBL"/>
    <n v="7.53"/>
    <x v="2"/>
  </r>
  <r>
    <n v="1000"/>
    <d v="2017-08-02T00:00:00"/>
    <s v="SLBBL"/>
    <n v="28.64"/>
    <x v="3"/>
  </r>
  <r>
    <n v="1001"/>
    <d v="2017-05-08T00:00:00"/>
    <s v="SLBBL"/>
    <n v="20.39"/>
    <x v="0"/>
  </r>
  <r>
    <n v="1002"/>
    <d v="2017-02-07T00:00:00"/>
    <s v="SLBBL"/>
    <n v="14.24"/>
    <x v="1"/>
  </r>
  <r>
    <n v="1003"/>
    <d v="2016-11-13T00:00:00"/>
    <s v="SLBBL"/>
    <n v="60.12"/>
    <x v="2"/>
  </r>
  <r>
    <n v="1004"/>
    <d v="2016-08-02T00:00:00"/>
    <s v="SLBBL"/>
    <n v="24.74"/>
    <x v="3"/>
  </r>
  <r>
    <n v="1005"/>
    <d v="2016-04-28T00:00:00"/>
    <s v="SLBBL"/>
    <n v="19.489999999999998"/>
    <x v="0"/>
  </r>
  <r>
    <n v="1006"/>
    <d v="2015-11-08T00:00:00"/>
    <s v="SLBBL"/>
    <n v="6.09"/>
    <x v="2"/>
  </r>
  <r>
    <n v="1007"/>
    <d v="2022-05-10T00:00:00"/>
    <s v="USLB"/>
    <n v="37.93"/>
    <x v="0"/>
  </r>
  <r>
    <n v="1008"/>
    <d v="2022-02-11T00:00:00"/>
    <s v="USLB"/>
    <n v="27.43"/>
    <x v="1"/>
  </r>
  <r>
    <n v="1009"/>
    <d v="2021-11-16T00:00:00"/>
    <s v="USLB"/>
    <n v="7.14"/>
    <x v="2"/>
  </r>
  <r>
    <n v="1010"/>
    <d v="2021-08-06T00:00:00"/>
    <s v="USLB"/>
    <n v="94.99"/>
    <x v="3"/>
  </r>
  <r>
    <n v="1011"/>
    <d v="2021-05-10T00:00:00"/>
    <s v="USLB"/>
    <n v="69.900000000000006"/>
    <x v="0"/>
  </r>
  <r>
    <n v="1012"/>
    <d v="2021-02-09T00:00:00"/>
    <s v="USLB"/>
    <n v="47.24"/>
    <x v="1"/>
  </r>
  <r>
    <n v="1013"/>
    <d v="2020-11-13T00:00:00"/>
    <s v="USLB"/>
    <n v="6.46"/>
    <x v="2"/>
  </r>
  <r>
    <n v="1014"/>
    <d v="2020-08-14T00:00:00"/>
    <s v="USLB"/>
    <n v="32.43"/>
    <x v="3"/>
  </r>
  <r>
    <n v="1015"/>
    <d v="2022-04-28T00:00:00"/>
    <s v="VLBS"/>
    <n v="95.13"/>
    <x v="0"/>
  </r>
  <r>
    <n v="1016"/>
    <d v="2022-02-06T00:00:00"/>
    <s v="VLBS"/>
    <n v="68.45"/>
    <x v="1"/>
  </r>
  <r>
    <n v="1017"/>
    <d v="2021-11-15T00:00:00"/>
    <s v="VLBS"/>
    <n v="25.29"/>
    <x v="2"/>
  </r>
  <r>
    <n v="1018"/>
    <d v="2021-08-10T00:00:00"/>
    <s v="VLBS"/>
    <n v="118.45"/>
    <x v="3"/>
  </r>
  <r>
    <n v="1019"/>
    <d v="2021-04-28T00:00:00"/>
    <s v="VLBS"/>
    <n v="106.84"/>
    <x v="0"/>
  </r>
  <r>
    <n v="1020"/>
    <d v="2021-02-07T00:00:00"/>
    <s v="VLBS"/>
    <n v="72.91"/>
    <x v="1"/>
  </r>
  <r>
    <n v="1021"/>
    <d v="2020-11-10T00:00:00"/>
    <s v="VLBS"/>
    <n v="17.64"/>
    <x v="2"/>
  </r>
  <r>
    <n v="1022"/>
    <d v="2020-08-14T00:00:00"/>
    <s v="VLBS"/>
    <n v="58.14"/>
    <x v="3"/>
  </r>
  <r>
    <n v="1023"/>
    <d v="2020-05-10T00:00:00"/>
    <s v="VLBS"/>
    <n v="58.42"/>
    <x v="0"/>
  </r>
  <r>
    <n v="1024"/>
    <d v="2020-02-04T00:00:00"/>
    <s v="VLBS"/>
    <n v="56.63"/>
    <x v="1"/>
  </r>
  <r>
    <n v="1025"/>
    <d v="2019-11-10T00:00:00"/>
    <s v="VLBS"/>
    <n v="22.5"/>
    <x v="2"/>
  </r>
  <r>
    <n v="1026"/>
    <d v="2019-07-31T00:00:00"/>
    <s v="VLBS"/>
    <n v="62.31"/>
    <x v="3"/>
  </r>
  <r>
    <n v="1027"/>
    <d v="2019-04-28T00:00:00"/>
    <s v="VLBS"/>
    <n v="37.03"/>
    <x v="0"/>
  </r>
  <r>
    <n v="1028"/>
    <d v="2019-02-03T00:00:00"/>
    <s v="VLBS"/>
    <n v="24.23"/>
    <x v="1"/>
  </r>
  <r>
    <n v="1029"/>
    <d v="2018-11-12T00:00:00"/>
    <s v="VLBS"/>
    <n v="7.71"/>
    <x v="2"/>
  </r>
  <r>
    <n v="1030"/>
    <d v="2018-08-05T00:00:00"/>
    <s v="VLBS"/>
    <n v="26.18"/>
    <x v="3"/>
  </r>
  <r>
    <n v="1031"/>
    <d v="2018-05-09T00:00:00"/>
    <s v="VLBS"/>
    <n v="15.44"/>
    <x v="0"/>
  </r>
  <r>
    <n v="1032"/>
    <d v="2018-02-07T00:00:00"/>
    <s v="VLBS"/>
    <n v="12.39"/>
    <x v="1"/>
  </r>
  <r>
    <n v="1033"/>
    <d v="2017-11-11T00:00:00"/>
    <s v="VLBS"/>
    <n v="7.52"/>
    <x v="2"/>
  </r>
  <r>
    <n v="1034"/>
    <d v="2017-08-09T00:00:00"/>
    <s v="VLBS"/>
    <n v="31.79"/>
    <x v="3"/>
  </r>
  <r>
    <n v="1035"/>
    <d v="2017-05-04T00:00:00"/>
    <s v="VLBS"/>
    <n v="21.56"/>
    <x v="0"/>
  </r>
  <r>
    <n v="1036"/>
    <d v="2017-02-08T00:00:00"/>
    <s v="VLBS"/>
    <n v="15.39"/>
    <x v="1"/>
  </r>
  <r>
    <n v="1037"/>
    <d v="2016-11-14T00:00:00"/>
    <s v="VLBS"/>
    <n v="7.53"/>
    <x v="2"/>
  </r>
  <r>
    <n v="1038"/>
    <d v="2016-08-15T00:00:00"/>
    <s v="VLBS"/>
    <n v="24"/>
    <x v="3"/>
  </r>
  <r>
    <n v="1039"/>
    <d v="2016-05-12T00:00:00"/>
    <s v="VLBS"/>
    <n v="14.18"/>
    <x v="0"/>
  </r>
  <r>
    <n v="1040"/>
    <d v="2016-02-15T00:00:00"/>
    <s v="VLBS"/>
    <n v="8.3699999999999992"/>
    <x v="1"/>
  </r>
  <r>
    <n v="1041"/>
    <d v="2015-11-19T00:00:00"/>
    <s v="VLBS"/>
    <n v="4.18"/>
    <x v="2"/>
  </r>
  <r>
    <n v="1042"/>
    <d v="2015-11-19T00:00:00"/>
    <s v="VLBS"/>
    <n v="41.07"/>
    <x v="2"/>
  </r>
  <r>
    <n v="1043"/>
    <d v="2022-01-28T00:00:00"/>
    <s v="WOMI"/>
    <n v="87.7"/>
    <x v="1"/>
  </r>
  <r>
    <n v="1044"/>
    <d v="2021-11-11T00:00:00"/>
    <s v="WOMI"/>
    <n v="49.17"/>
    <x v="2"/>
  </r>
  <r>
    <n v="1045"/>
    <d v="2021-08-02T00:00:00"/>
    <s v="WOMI"/>
    <n v="160.53"/>
    <x v="3"/>
  </r>
  <r>
    <n v="1046"/>
    <d v="2021-04-28T00:00:00"/>
    <s v="WOMI"/>
    <n v="108.48"/>
    <x v="0"/>
  </r>
  <r>
    <n v="1047"/>
    <d v="2021-02-02T00:00:00"/>
    <s v="WOMI"/>
    <n v="53.13"/>
    <x v="1"/>
  </r>
  <r>
    <n v="1048"/>
    <d v="2020-11-12T00:00:00"/>
    <s v="WOMI"/>
    <n v="16.649999999999999"/>
    <x v="2"/>
  </r>
  <r>
    <n v="1049"/>
    <d v="2020-08-14T00:00:00"/>
    <s v="WOMI"/>
    <n v="26.89"/>
    <x v="3"/>
  </r>
  <r>
    <n v="1050"/>
    <d v="2020-05-11T00:00:00"/>
    <s v="WOMI"/>
    <n v="47.71"/>
    <x v="0"/>
  </r>
  <r>
    <n v="1051"/>
    <d v="2020-01-29T00:00:00"/>
    <s v="WOMI"/>
    <n v="41.61"/>
    <x v="1"/>
  </r>
  <r>
    <n v="1052"/>
    <d v="2019-10-25T00:00:00"/>
    <s v="WOMI"/>
    <n v="18.39"/>
    <x v="2"/>
  </r>
  <r>
    <n v="1053"/>
    <d v="2019-07-23T00:00:00"/>
    <s v="WOMI"/>
    <n v="62.75"/>
    <x v="3"/>
  </r>
  <r>
    <n v="1054"/>
    <d v="2019-04-19T00:00:00"/>
    <s v="WOMI"/>
    <n v="44.84"/>
    <x v="0"/>
  </r>
  <r>
    <n v="1055"/>
    <d v="2019-01-17T00:00:00"/>
    <s v="WOMI"/>
    <n v="26.25"/>
    <x v="1"/>
  </r>
  <r>
    <n v="1056"/>
    <d v="2018-10-24T00:00:00"/>
    <s v="WOMI"/>
    <n v="10.87"/>
    <x v="2"/>
  </r>
  <r>
    <n v="1057"/>
    <d v="2018-07-25T00:00:00"/>
    <s v="WOMI"/>
    <n v="39.5"/>
    <x v="3"/>
  </r>
  <r>
    <n v="1058"/>
    <d v="2018-04-23T00:00:00"/>
    <s v="WOMI"/>
    <n v="29.51"/>
    <x v="0"/>
  </r>
  <r>
    <n v="1059"/>
    <d v="2018-01-25T00:00:00"/>
    <s v="WOMI"/>
    <n v="18.489999999999998"/>
    <x v="1"/>
  </r>
  <r>
    <n v="1060"/>
    <d v="2017-11-04T00:00:00"/>
    <s v="WOMI"/>
    <n v="7.31"/>
    <x v="2"/>
  </r>
  <r>
    <n v="1061"/>
    <d v="2017-07-23T00:00:00"/>
    <s v="WOMI"/>
    <n v="21"/>
    <x v="3"/>
  </r>
  <r>
    <n v="1062"/>
    <d v="2017-05-02T00:00:00"/>
    <s v="WOMI"/>
    <n v="15.63"/>
    <x v="0"/>
  </r>
  <r>
    <n v="1063"/>
    <d v="2017-01-24T00:00:00"/>
    <s v="WOMI"/>
    <n v="10.029999999999999"/>
    <x v="1"/>
  </r>
  <r>
    <n v="1064"/>
    <d v="2016-11-07T00:00:00"/>
    <s v="WOMI"/>
    <n v="5.26"/>
    <x v="2"/>
  </r>
  <r>
    <n v="1065"/>
    <d v="2016-05-05T00:00:00"/>
    <s v="WOMI"/>
    <n v="14.69"/>
    <x v="0"/>
  </r>
  <r>
    <n v="1066"/>
    <d v="2016-02-03T00:00:00"/>
    <s v="WOMI"/>
    <n v="9.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0D9AD-B2F6-4C0E-8580-E1B94AB594FC}" name="PivotTable3"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G3:H7"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Count of Profit" fld="3" subtotal="count" baseField="4" baseItem="0"/>
  </dataFields>
  <formats count="5">
    <format dxfId="4">
      <pivotArea type="all" dataOnly="0" outline="0" fieldPosition="0"/>
    </format>
    <format dxfId="3">
      <pivotArea outline="0" collapsedLevelsAreSubtotals="1" fieldPosition="0"/>
    </format>
    <format dxfId="2">
      <pivotArea field="4" type="button" dataOnly="0" labelOnly="1" outline="0" axis="axisRow" fieldPosition="0"/>
    </format>
    <format dxfId="1">
      <pivotArea dataOnly="0" labelOnly="1" fieldPosition="0">
        <references count="1">
          <reference field="4" count="0"/>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A2BF29-C705-45A8-AD46-FE0EA2D5E94E}" name="PivotTable2"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D3:E7"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StdDev of Profit" fld="3" subtotal="stdDev" baseField="4" baseItem="0"/>
  </dataFields>
  <formats count="5">
    <format dxfId="9">
      <pivotArea type="all" dataOnly="0" outline="0" fieldPosition="0"/>
    </format>
    <format dxfId="8">
      <pivotArea outline="0" collapsedLevelsAreSubtotals="1" fieldPosition="0"/>
    </format>
    <format dxfId="7">
      <pivotArea field="4" type="button" dataOnly="0" labelOnly="1" outline="0" axis="axisRow" fieldPosition="0"/>
    </format>
    <format dxfId="6">
      <pivotArea dataOnly="0" labelOnly="1" fieldPosition="0">
        <references count="1">
          <reference field="4" count="0"/>
        </references>
      </pivotArea>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7C1BD8-665E-40A6-8111-D4F52465B14D}" name="PivotTable1" cacheId="0"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A3:B7" firstHeaderRow="1" firstDataRow="1" firstDataCol="1"/>
  <pivotFields count="6">
    <pivotField showAll="0"/>
    <pivotField numFmtId="14" showAll="0"/>
    <pivotField showAll="0"/>
    <pivotField dataField="1" multipleItemSelectionAllowed="1" showAll="0">
      <items count="1008">
        <item x="606"/>
        <item x="49"/>
        <item x="383"/>
        <item x="50"/>
        <item x="188"/>
        <item x="283"/>
        <item x="718"/>
        <item x="599"/>
        <item x="543"/>
        <item x="313"/>
        <item x="553"/>
        <item x="48"/>
        <item x="284"/>
        <item x="192"/>
        <item x="717"/>
        <item x="844"/>
        <item x="47"/>
        <item x="719"/>
        <item x="197"/>
        <item x="840"/>
        <item x="189"/>
        <item x="839"/>
        <item x="191"/>
        <item x="263"/>
        <item x="845"/>
        <item x="554"/>
        <item x="282"/>
        <item x="36"/>
        <item x="29"/>
        <item x="190"/>
        <item x="925"/>
        <item x="46"/>
        <item x="103"/>
        <item x="379"/>
        <item x="556"/>
        <item x="548"/>
        <item x="557"/>
        <item x="906"/>
        <item x="807"/>
        <item x="259"/>
        <item x="843"/>
        <item x="196"/>
        <item x="555"/>
        <item x="194"/>
        <item x="800"/>
        <item x="838"/>
        <item x="550"/>
        <item x="837"/>
        <item x="501"/>
        <item x="493"/>
        <item x="489"/>
        <item x="640"/>
        <item x="754"/>
        <item x="179"/>
        <item x="716"/>
        <item x="281"/>
        <item x="321"/>
        <item x="552"/>
        <item x="834"/>
        <item x="828"/>
        <item x="842"/>
        <item x="486"/>
        <item x="99"/>
        <item x="541"/>
        <item x="325"/>
        <item x="193"/>
        <item x="399"/>
        <item x="382"/>
        <item x="546"/>
        <item x="396"/>
        <item x="96"/>
        <item x="22"/>
        <item x="549"/>
        <item x="547"/>
        <item x="30"/>
        <item x="836"/>
        <item x="257"/>
        <item x="195"/>
        <item x="255"/>
        <item x="793"/>
        <item x="747"/>
        <item x="102"/>
        <item x="305"/>
        <item x="92"/>
        <item x="392"/>
        <item x="551"/>
        <item x="919"/>
        <item x="44"/>
        <item x="316"/>
        <item x="216"/>
        <item x="469"/>
        <item x="741"/>
        <item x="18"/>
        <item x="466"/>
        <item x="28"/>
        <item x="251"/>
        <item x="25"/>
        <item x="700"/>
        <item x="98"/>
        <item x="175"/>
        <item x="101"/>
        <item x="483"/>
        <item x="256"/>
        <item x="903"/>
        <item x="391"/>
        <item x="301"/>
        <item x="100"/>
        <item x="746"/>
        <item x="84"/>
        <item x="262"/>
        <item x="315"/>
        <item x="576"/>
        <item x="258"/>
        <item x="715"/>
        <item x="983"/>
        <item x="696"/>
        <item x="492"/>
        <item x="763"/>
        <item x="21"/>
        <item x="88"/>
        <item x="395"/>
        <item x="832"/>
        <item x="95"/>
        <item x="558"/>
        <item x="385"/>
        <item x="299"/>
        <item x="862"/>
        <item x="841"/>
        <item x="314"/>
        <item x="320"/>
        <item x="187"/>
        <item x="388"/>
        <item x="462"/>
        <item x="1004"/>
        <item x="922"/>
        <item x="762"/>
        <item x="835"/>
        <item x="183"/>
        <item x="797"/>
        <item x="329"/>
        <item x="858"/>
        <item x="468"/>
        <item x="745"/>
        <item x="732"/>
        <item x="398"/>
        <item x="394"/>
        <item x="390"/>
        <item x="924"/>
        <item x="332"/>
        <item x="799"/>
        <item x="950"/>
        <item x="538"/>
        <item x="97"/>
        <item x="707"/>
        <item x="540"/>
        <item x="957"/>
        <item x="324"/>
        <item x="14"/>
        <item x="699"/>
        <item x="278"/>
        <item x="866"/>
        <item x="488"/>
        <item x="539"/>
        <item x="544"/>
        <item x="261"/>
        <item x="280"/>
        <item x="868"/>
        <item x="482"/>
        <item x="953"/>
        <item x="219"/>
        <item x="744"/>
        <item x="300"/>
        <item x="1001"/>
        <item x="250"/>
        <item x="91"/>
        <item x="491"/>
        <item x="215"/>
        <item x="317"/>
        <item x="977"/>
        <item x="943"/>
        <item x="212"/>
        <item x="27"/>
        <item x="973"/>
        <item x="417"/>
        <item x="485"/>
        <item x="467"/>
        <item x="583"/>
        <item x="43"/>
        <item x="24"/>
        <item x="819"/>
        <item x="905"/>
        <item x="94"/>
        <item x="410"/>
        <item x="915"/>
        <item x="982"/>
        <item x="465"/>
        <item x="825"/>
        <item x="487"/>
        <item x="414"/>
        <item x="298"/>
        <item x="545"/>
        <item x="644"/>
        <item x="17"/>
        <item x="397"/>
        <item x="304"/>
        <item x="490"/>
        <item x="393"/>
        <item x="10"/>
        <item x="496"/>
        <item x="647"/>
        <item x="484"/>
        <item x="1006"/>
        <item x="174"/>
        <item x="711"/>
        <item x="40"/>
        <item x="827"/>
        <item x="572"/>
        <item x="222"/>
        <item x="940"/>
        <item x="759"/>
        <item x="295"/>
        <item x="87"/>
        <item x="861"/>
        <item x="218"/>
        <item x="384"/>
        <item x="639"/>
        <item x="366"/>
        <item x="249"/>
        <item x="406"/>
        <item x="698"/>
        <item x="815"/>
        <item x="997"/>
        <item x="248"/>
        <item x="695"/>
        <item x="45"/>
        <item x="156"/>
        <item x="826"/>
        <item x="20"/>
        <item x="902"/>
        <item x="217"/>
        <item x="389"/>
        <item x="331"/>
        <item x="731"/>
        <item x="279"/>
        <item x="214"/>
        <item x="93"/>
        <item x="291"/>
        <item x="90"/>
        <item x="16"/>
        <item x="850"/>
        <item x="26"/>
        <item x="335"/>
        <item x="714"/>
        <item x="464"/>
        <item x="303"/>
        <item x="923"/>
        <item x="306"/>
        <item x="976"/>
        <item x="387"/>
        <item x="901"/>
        <item x="692"/>
        <item x="368"/>
        <item x="277"/>
        <item x="6"/>
        <item x="689"/>
        <item x="173"/>
        <item x="792"/>
        <item x="811"/>
        <item x="921"/>
        <item x="756"/>
        <item x="918"/>
        <item x="796"/>
        <item x="761"/>
        <item x="833"/>
        <item x="535"/>
        <item x="254"/>
        <item x="505"/>
        <item x="328"/>
        <item x="481"/>
        <item x="748"/>
        <item x="854"/>
        <item x="580"/>
        <item x="946"/>
        <item x="504"/>
        <item x="537"/>
        <item x="860"/>
        <item x="42"/>
        <item x="677"/>
        <item x="260"/>
        <item x="85"/>
        <item x="1005"/>
        <item x="461"/>
        <item x="2"/>
        <item x="743"/>
        <item x="221"/>
        <item x="867"/>
        <item x="865"/>
        <item x="697"/>
        <item x="152"/>
        <item x="186"/>
        <item x="636"/>
        <item x="478"/>
        <item x="980"/>
        <item x="975"/>
        <item x="463"/>
        <item x="80"/>
        <item x="798"/>
        <item x="1003"/>
        <item x="694"/>
        <item x="476"/>
        <item x="542"/>
        <item x="831"/>
        <item x="444"/>
        <item x="213"/>
        <item x="19"/>
        <item x="181"/>
        <item x="760"/>
        <item x="302"/>
        <item x="274"/>
        <item x="730"/>
        <item x="287"/>
        <item x="857"/>
        <item x="89"/>
        <item x="367"/>
        <item x="479"/>
        <item x="749"/>
        <item x="182"/>
        <item x="990"/>
        <item x="824"/>
        <item x="503"/>
        <item x="942"/>
        <item x="753"/>
        <item x="818"/>
        <item x="752"/>
        <item x="726"/>
        <item x="965"/>
        <item x="416"/>
        <item x="458"/>
        <item x="758"/>
        <item x="795"/>
        <item x="13"/>
        <item x="241"/>
        <item x="643"/>
        <item x="408"/>
        <item x="293"/>
        <item x="297"/>
        <item x="532"/>
        <item x="204"/>
        <item x="1000"/>
        <item x="339"/>
        <item x="220"/>
        <item x="386"/>
        <item x="729"/>
        <item x="437"/>
        <item x="728"/>
        <item x="480"/>
        <item x="323"/>
        <item x="859"/>
        <item x="949"/>
        <item x="211"/>
        <item x="693"/>
        <item x="594"/>
        <item x="528"/>
        <item x="598"/>
        <item x="375"/>
        <item x="472"/>
        <item x="319"/>
        <item x="407"/>
        <item x="495"/>
        <item x="253"/>
        <item x="413"/>
        <item x="409"/>
        <item x="945"/>
        <item x="648"/>
        <item x="864"/>
        <item x="294"/>
        <item x="755"/>
        <item x="646"/>
        <item x="318"/>
        <item x="327"/>
        <item x="377"/>
        <item x="1002"/>
        <item x="15"/>
        <item x="642"/>
        <item x="460"/>
        <item x="830"/>
        <item x="455"/>
        <item x="441"/>
        <item x="703"/>
        <item x="979"/>
        <item x="451"/>
        <item x="270"/>
        <item x="896"/>
        <item x="276"/>
        <item x="713"/>
        <item x="252"/>
        <item x="900"/>
        <item x="326"/>
        <item x="185"/>
        <item x="292"/>
        <item x="969"/>
        <item x="358"/>
        <item x="575"/>
        <item x="685"/>
        <item x="381"/>
        <item x="691"/>
        <item x="144"/>
        <item x="354"/>
        <item x="402"/>
        <item x="155"/>
        <item x="477"/>
        <item x="939"/>
        <item x="863"/>
        <item x="180"/>
        <item x="920"/>
        <item x="981"/>
        <item x="148"/>
        <item x="415"/>
        <item x="972"/>
        <item x="757"/>
        <item x="710"/>
        <item x="365"/>
        <item x="709"/>
        <item x="9"/>
        <item x="296"/>
        <item x="948"/>
        <item x="362"/>
        <item x="917"/>
        <item x="909"/>
        <item x="821"/>
        <item x="961"/>
        <item x="177"/>
        <item x="742"/>
        <item x="751"/>
        <item x="904"/>
        <item x="740"/>
        <item x="322"/>
        <item x="814"/>
        <item x="974"/>
        <item x="996"/>
        <item x="330"/>
        <item x="823"/>
        <item x="914"/>
        <item x="525"/>
        <item x="856"/>
        <item x="941"/>
        <item x="140"/>
        <item x="991"/>
        <item x="502"/>
        <item x="568"/>
        <item x="39"/>
        <item x="534"/>
        <item x="433"/>
        <item x="83"/>
        <item x="952"/>
        <item x="290"/>
        <item x="312"/>
        <item x="346"/>
        <item x="853"/>
        <item x="899"/>
        <item x="936"/>
        <item x="681"/>
        <item x="750"/>
        <item x="688"/>
        <item x="817"/>
        <item x="944"/>
        <item x="371"/>
        <item x="412"/>
        <item x="794"/>
        <item x="38"/>
        <item x="12"/>
        <item x="237"/>
        <item x="999"/>
        <item x="178"/>
        <item x="132"/>
        <item x="475"/>
        <item x="136"/>
        <item x="443"/>
        <item x="453"/>
        <item x="536"/>
        <item x="245"/>
        <item x="376"/>
        <item x="459"/>
        <item x="706"/>
        <item x="184"/>
        <item x="508"/>
        <item x="378"/>
        <item x="233"/>
        <item x="712"/>
        <item x="632"/>
        <item x="350"/>
        <item x="978"/>
        <item x="7"/>
        <item x="425"/>
        <item x="958"/>
        <item x="628"/>
        <item x="722"/>
        <item x="852"/>
        <item x="895"/>
        <item x="829"/>
        <item x="638"/>
        <item x="810"/>
        <item x="908"/>
        <item x="208"/>
        <item x="273"/>
        <item x="151"/>
        <item x="739"/>
        <item x="641"/>
        <item x="582"/>
        <item x="708"/>
        <item x="436"/>
        <item x="932"/>
        <item x="471"/>
        <item x="8"/>
        <item x="510"/>
        <item x="725"/>
        <item x="791"/>
        <item x="289"/>
        <item x="645"/>
        <item x="734"/>
        <item x="509"/>
        <item x="809"/>
        <item x="457"/>
        <item x="855"/>
        <item x="737"/>
        <item x="272"/>
        <item x="971"/>
        <item x="338"/>
        <item x="822"/>
        <item x="405"/>
        <item x="574"/>
        <item x="275"/>
        <item x="79"/>
        <item x="673"/>
        <item x="916"/>
        <item x="690"/>
        <item x="531"/>
        <item x="951"/>
        <item x="154"/>
        <item x="37"/>
        <item x="571"/>
        <item x="41"/>
        <item x="527"/>
        <item x="803"/>
        <item x="998"/>
        <item x="898"/>
        <item x="808"/>
        <item x="454"/>
        <item x="669"/>
        <item x="23"/>
        <item x="816"/>
        <item x="727"/>
        <item x="210"/>
        <item x="533"/>
        <item x="517"/>
        <item x="11"/>
        <item x="984"/>
        <item x="364"/>
        <item x="993"/>
        <item x="286"/>
        <item x="521"/>
        <item x="229"/>
        <item x="176"/>
        <item x="938"/>
        <item x="33"/>
        <item x="851"/>
        <item x="806"/>
        <item x="429"/>
        <item x="687"/>
        <item x="813"/>
        <item x="411"/>
        <item x="1"/>
        <item x="418"/>
        <item x="380"/>
        <item x="357"/>
        <item x="507"/>
        <item x="995"/>
        <item x="452"/>
        <item x="334"/>
        <item x="500"/>
        <item x="634"/>
        <item x="849"/>
        <item x="684"/>
        <item x="440"/>
        <item x="579"/>
        <item x="342"/>
        <item x="956"/>
        <item x="506"/>
        <item x="271"/>
        <item x="266"/>
        <item x="561"/>
        <item x="147"/>
        <item x="992"/>
        <item x="309"/>
        <item x="928"/>
        <item x="913"/>
        <item x="82"/>
        <item x="911"/>
        <item x="353"/>
        <item x="790"/>
        <item x="676"/>
        <item x="635"/>
        <item x="986"/>
        <item x="0"/>
        <item x="566"/>
        <item x="820"/>
        <item x="470"/>
        <item x="474"/>
        <item x="231"/>
        <item x="738"/>
        <item x="333"/>
        <item x="361"/>
        <item x="680"/>
        <item x="78"/>
        <item x="285"/>
        <item x="989"/>
        <item x="288"/>
        <item x="733"/>
        <item x="910"/>
        <item x="122"/>
        <item x="374"/>
        <item x="683"/>
        <item x="153"/>
        <item x="310"/>
        <item x="442"/>
        <item x="200"/>
        <item x="401"/>
        <item x="935"/>
        <item x="530"/>
        <item x="897"/>
        <item x="473"/>
        <item x="143"/>
        <item x="573"/>
        <item x="968"/>
        <item x="494"/>
        <item x="702"/>
        <item x="605"/>
        <item x="524"/>
        <item x="150"/>
        <item x="597"/>
        <item x="666"/>
        <item x="966"/>
        <item x="967"/>
        <item x="934"/>
        <item x="812"/>
        <item x="435"/>
        <item x="311"/>
        <item x="947"/>
        <item x="567"/>
        <item x="655"/>
        <item x="637"/>
        <item x="456"/>
        <item x="169"/>
        <item x="432"/>
        <item x="970"/>
        <item x="5"/>
        <item x="363"/>
        <item x="994"/>
        <item x="848"/>
        <item x="135"/>
        <item x="447"/>
        <item x="373"/>
        <item x="846"/>
        <item x="57"/>
        <item x="686"/>
        <item x="590"/>
        <item x="269"/>
        <item x="81"/>
        <item x="736"/>
        <item x="931"/>
        <item x="356"/>
        <item x="404"/>
        <item x="139"/>
        <item x="166"/>
        <item x="209"/>
        <item x="960"/>
        <item x="439"/>
        <item x="126"/>
        <item x="955"/>
        <item x="35"/>
        <item x="891"/>
        <item x="565"/>
        <item x="349"/>
        <item x="662"/>
        <item x="701"/>
        <item x="347"/>
        <item x="529"/>
        <item x="627"/>
        <item x="964"/>
        <item x="146"/>
        <item x="658"/>
        <item x="564"/>
        <item x="912"/>
        <item x="450"/>
        <item x="633"/>
        <item x="721"/>
        <item x="724"/>
        <item x="679"/>
        <item x="400"/>
        <item x="631"/>
        <item x="887"/>
        <item x="933"/>
        <item x="205"/>
        <item x="360"/>
        <item x="4"/>
        <item x="596"/>
        <item x="578"/>
        <item x="207"/>
        <item x="682"/>
        <item x="786"/>
        <item x="352"/>
        <item x="705"/>
        <item x="581"/>
        <item x="570"/>
        <item x="518"/>
        <item x="625"/>
        <item x="149"/>
        <item x="162"/>
        <item x="69"/>
        <item x="937"/>
        <item x="672"/>
        <item x="370"/>
        <item x="428"/>
        <item x="782"/>
        <item x="265"/>
        <item x="230"/>
        <item x="118"/>
        <item x="158"/>
        <item x="308"/>
        <item x="206"/>
        <item x="802"/>
        <item x="883"/>
        <item x="526"/>
        <item x="337"/>
        <item x="138"/>
        <item x="32"/>
        <item x="985"/>
        <item x="172"/>
        <item x="355"/>
        <item x="129"/>
        <item x="927"/>
        <item x="345"/>
        <item x="678"/>
        <item x="142"/>
        <item x="225"/>
        <item x="720"/>
        <item x="341"/>
        <item x="520"/>
        <item x="523"/>
        <item x="438"/>
        <item x="372"/>
        <item x="675"/>
        <item x="577"/>
        <item x="434"/>
        <item x="954"/>
        <item x="959"/>
        <item x="427"/>
        <item x="114"/>
        <item x="134"/>
        <item x="240"/>
        <item x="403"/>
        <item x="348"/>
        <item x="499"/>
        <item x="369"/>
        <item x="805"/>
        <item x="145"/>
        <item x="789"/>
        <item x="131"/>
        <item x="268"/>
        <item x="626"/>
        <item x="77"/>
        <item x="847"/>
        <item x="871"/>
        <item x="963"/>
        <item x="359"/>
        <item x="735"/>
        <item x="988"/>
        <item x="595"/>
        <item x="351"/>
        <item x="593"/>
        <item x="431"/>
        <item x="307"/>
        <item x="232"/>
        <item x="665"/>
        <item x="121"/>
        <item x="930"/>
        <item x="236"/>
        <item x="498"/>
        <item x="519"/>
        <item x="704"/>
        <item x="513"/>
        <item x="654"/>
        <item x="723"/>
        <item x="801"/>
        <item x="3"/>
        <item x="264"/>
        <item x="962"/>
        <item x="247"/>
        <item x="804"/>
        <item x="31"/>
        <item x="907"/>
        <item x="203"/>
        <item x="446"/>
        <item x="879"/>
        <item x="778"/>
        <item x="592"/>
        <item x="671"/>
        <item x="171"/>
        <item x="894"/>
        <item x="267"/>
        <item x="630"/>
        <item x="73"/>
        <item x="569"/>
        <item x="34"/>
        <item x="875"/>
        <item x="421"/>
        <item x="340"/>
        <item x="522"/>
        <item x="560"/>
        <item x="926"/>
        <item x="141"/>
        <item x="516"/>
        <item x="674"/>
        <item x="774"/>
        <item x="137"/>
        <item x="770"/>
        <item x="424"/>
        <item x="624"/>
        <item x="133"/>
        <item x="890"/>
        <item x="873"/>
        <item x="668"/>
        <item x="239"/>
        <item x="165"/>
        <item x="657"/>
        <item x="661"/>
        <item x="125"/>
        <item x="449"/>
        <item x="199"/>
        <item x="336"/>
        <item x="614"/>
        <item x="128"/>
        <item x="563"/>
        <item x="929"/>
        <item x="161"/>
        <item x="86"/>
        <item x="65"/>
        <item x="497"/>
        <item x="621"/>
        <item x="344"/>
        <item x="785"/>
        <item x="589"/>
        <item x="987"/>
        <item x="788"/>
        <item x="242"/>
        <item x="426"/>
        <item x="586"/>
        <item x="886"/>
        <item x="235"/>
        <item x="766"/>
        <item x="130"/>
        <item x="430"/>
        <item x="238"/>
        <item x="650"/>
        <item x="670"/>
        <item x="781"/>
        <item x="882"/>
        <item x="106"/>
        <item x="228"/>
        <item x="445"/>
        <item x="120"/>
        <item x="117"/>
        <item x="244"/>
        <item x="664"/>
        <item x="562"/>
        <item x="874"/>
        <item x="559"/>
        <item x="170"/>
        <item x="224"/>
        <item x="127"/>
        <item x="343"/>
        <item x="243"/>
        <item x="591"/>
        <item x="110"/>
        <item x="629"/>
        <item x="893"/>
        <item x="448"/>
        <item x="157"/>
        <item x="602"/>
        <item x="168"/>
        <item x="198"/>
        <item x="889"/>
        <item x="653"/>
        <item x="234"/>
        <item x="76"/>
        <item x="124"/>
        <item x="667"/>
        <item x="202"/>
        <item x="164"/>
        <item x="53"/>
        <item x="68"/>
        <item x="610"/>
        <item x="61"/>
        <item x="787"/>
        <item x="201"/>
        <item x="652"/>
        <item x="870"/>
        <item x="160"/>
        <item x="885"/>
        <item x="119"/>
        <item x="777"/>
        <item x="784"/>
        <item x="660"/>
        <item x="512"/>
        <item x="113"/>
        <item x="515"/>
        <item x="888"/>
        <item x="167"/>
        <item x="623"/>
        <item x="663"/>
        <item x="651"/>
        <item x="246"/>
        <item x="123"/>
        <item x="112"/>
        <item x="878"/>
        <item x="649"/>
        <item x="420"/>
        <item x="617"/>
        <item x="111"/>
        <item x="780"/>
        <item x="163"/>
        <item x="223"/>
        <item x="869"/>
        <item x="607"/>
        <item x="656"/>
        <item x="881"/>
        <item x="227"/>
        <item x="116"/>
        <item x="72"/>
        <item x="423"/>
        <item x="620"/>
        <item x="773"/>
        <item x="877"/>
        <item x="892"/>
        <item x="159"/>
        <item x="769"/>
        <item x="765"/>
        <item x="109"/>
        <item x="514"/>
        <item x="75"/>
        <item x="783"/>
        <item x="659"/>
        <item x="613"/>
        <item x="105"/>
        <item x="511"/>
        <item x="419"/>
        <item x="776"/>
        <item x="884"/>
        <item x="585"/>
        <item x="876"/>
        <item x="67"/>
        <item x="226"/>
        <item x="64"/>
        <item x="616"/>
        <item x="779"/>
        <item x="609"/>
        <item x="622"/>
        <item x="880"/>
        <item x="588"/>
        <item x="115"/>
        <item x="772"/>
        <item x="104"/>
        <item x="71"/>
        <item x="619"/>
        <item x="422"/>
        <item x="768"/>
        <item x="74"/>
        <item x="608"/>
        <item x="584"/>
        <item x="60"/>
        <item x="775"/>
        <item x="601"/>
        <item x="52"/>
        <item x="764"/>
        <item x="108"/>
        <item x="612"/>
        <item x="771"/>
        <item x="615"/>
        <item x="587"/>
        <item x="70"/>
        <item x="618"/>
        <item x="59"/>
        <item x="767"/>
        <item x="56"/>
        <item x="872"/>
        <item x="63"/>
        <item x="58"/>
        <item x="66"/>
        <item x="107"/>
        <item x="604"/>
        <item x="51"/>
        <item x="611"/>
        <item x="600"/>
        <item x="603"/>
        <item x="62"/>
        <item x="55"/>
        <item x="54"/>
        <item t="default"/>
      </items>
    </pivotField>
    <pivotField axis="axisRow" showAll="0">
      <items count="5">
        <item x="1"/>
        <item x="0"/>
        <item x="3"/>
        <item x="2"/>
        <item t="default"/>
      </items>
    </pivotField>
    <pivotField showAll="0"/>
  </pivotFields>
  <rowFields count="1">
    <field x="4"/>
  </rowFields>
  <rowItems count="4">
    <i>
      <x/>
    </i>
    <i>
      <x v="1"/>
    </i>
    <i>
      <x v="2"/>
    </i>
    <i>
      <x v="3"/>
    </i>
  </rowItems>
  <colItems count="1">
    <i/>
  </colItems>
  <dataFields count="1">
    <dataField name="Average of Profit" fld="3" subtotal="average" baseField="4" baseItem="0"/>
  </dataFields>
  <formats count="5">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D3EA79-0841-47B8-B89A-47715ACC1C70}" name="PivotTable5"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D19:E23"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Max of Profit" fld="3" subtotal="max" baseField="4" baseItem="0"/>
  </dataFields>
  <formats count="5">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738A04-FAE9-40C8-8DF9-4B3886222435}" name="PivotTable4" cacheId="1" applyNumberFormats="0" applyBorderFormats="0" applyFontFormats="0" applyPatternFormats="0" applyAlignmentFormats="0" applyWidthHeightFormats="1" dataCaption="Values" updatedVersion="8" minRefreshableVersion="3" rowGrandTotals="0" itemPrintTitles="1" createdVersion="8" indent="0" outline="1" outlineData="1" multipleFieldFilters="0" rowHeaderCaption="Quarter">
  <location ref="A19:B23" firstHeaderRow="1" firstDataRow="1" firstDataCol="1"/>
  <pivotFields count="5">
    <pivotField showAll="0"/>
    <pivotField numFmtId="14" showAll="0"/>
    <pivotField showAll="0"/>
    <pivotField dataField="1" showAll="0"/>
    <pivotField axis="axisRow" showAll="0">
      <items count="5">
        <item x="1"/>
        <item x="0"/>
        <item x="3"/>
        <item x="2"/>
        <item t="default"/>
      </items>
    </pivotField>
  </pivotFields>
  <rowFields count="1">
    <field x="4"/>
  </rowFields>
  <rowItems count="4">
    <i>
      <x/>
    </i>
    <i>
      <x v="1"/>
    </i>
    <i>
      <x v="2"/>
    </i>
    <i>
      <x v="3"/>
    </i>
  </rowItems>
  <colItems count="1">
    <i/>
  </colItems>
  <dataFields count="1">
    <dataField name="Min of Profit" fld="3" subtotal="min" baseField="4" baseItem="0"/>
  </dataFields>
  <formats count="5">
    <format dxfId="24">
      <pivotArea type="all" dataOnly="0" outline="0" fieldPosition="0"/>
    </format>
    <format dxfId="23">
      <pivotArea outline="0" collapsedLevelsAreSubtotals="1" fieldPosition="0"/>
    </format>
    <format dxfId="22">
      <pivotArea field="4" type="button" dataOnly="0" labelOnly="1" outline="0" axis="axisRow" fieldPosition="0"/>
    </format>
    <format dxfId="21">
      <pivotArea dataOnly="0" labelOnly="1" fieldPosition="0">
        <references count="1">
          <reference field="4" count="0"/>
        </references>
      </pivotArea>
    </format>
    <format dxfId="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F0D6EA-9F6A-48A4-8C1C-9710CC8E44B8}" name="Data_fixed" displayName="Data_fixed" ref="A1:E1068" totalsRowShown="0" headerRowDxfId="43" headerRowBorderDxfId="42" tableBorderDxfId="41" totalsRowBorderDxfId="40">
  <autoFilter ref="A1:E1068" xr:uid="{1C74C19E-074B-48EA-8F8F-8B327F4ECC21}"/>
  <tableColumns count="5">
    <tableColumn id="1" xr3:uid="{6B8E8533-66E1-47A1-9F93-8C53B6FF4458}" name="ID" dataDxfId="39"/>
    <tableColumn id="2" xr3:uid="{C0D5B121-B636-4326-9D74-B0411A782F00}" name="Date" dataDxfId="38"/>
    <tableColumn id="3" xr3:uid="{4F39B143-27A1-4B3D-8448-F05974AFD5A6}" name="Company" dataDxfId="37"/>
    <tableColumn id="4" xr3:uid="{8489D3A5-05C2-4C06-8DF0-B929C062BF72}" name="Profit" dataDxfId="36"/>
    <tableColumn id="5" xr3:uid="{353FEB72-8CCE-4009-9E3F-A2C00B634B62}" name="Quarter" dataDxfId="35">
      <calculatedColumnFormula>'Raw Data'!G2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AF929E-CCCB-4CCA-89B3-A7083FAB40CD}" name="Data" displayName="Data" ref="A1:F1068" totalsRowShown="0" headerRowDxfId="34" headerRowBorderDxfId="33" tableBorderDxfId="32" totalsRowBorderDxfId="31">
  <autoFilter ref="A1:F1068" xr:uid="{1C74C19E-074B-48EA-8F8F-8B327F4ECC21}"/>
  <tableColumns count="6">
    <tableColumn id="1" xr3:uid="{FB1AF0E3-2600-469E-916E-666C3619BC3E}" name="ID" dataDxfId="30"/>
    <tableColumn id="2" xr3:uid="{39525E7C-3722-426F-BE0B-BFE2111E231F}" name="Date" dataDxfId="29"/>
    <tableColumn id="3" xr3:uid="{1543043D-28A5-4BD7-8134-2ECC16786584}" name="Company" dataDxfId="28"/>
    <tableColumn id="4" xr3:uid="{7EF882A3-B4BB-4316-98E1-AC0291FCD0CA}" name="Profit" dataDxfId="27"/>
    <tableColumn id="5" xr3:uid="{5A34F074-A3F5-4B15-9532-81A5544074D4}" name="Quarter" dataDxfId="26">
      <calculatedColumnFormula>Data_fixed[[#This Row],[Quarter]]</calculatedColumnFormula>
    </tableColumn>
    <tableColumn id="6" xr3:uid="{4D6C06B2-D08B-499E-8294-1D808389FD10}" name="Year" dataDxfId="25">
      <calculatedColumnFormula>YEAR(Data[[#This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C911-7598-48F0-9517-5D5F9E94B58B}">
  <dimension ref="A1:P1068"/>
  <sheetViews>
    <sheetView showGridLines="0" tabSelected="1" workbookViewId="0">
      <selection activeCell="N20" sqref="N20"/>
    </sheetView>
  </sheetViews>
  <sheetFormatPr defaultRowHeight="14.5" x14ac:dyDescent="0.35"/>
  <cols>
    <col min="2" max="2" width="10.08984375" bestFit="1" customWidth="1"/>
    <col min="12" max="12" width="3.6328125" customWidth="1"/>
  </cols>
  <sheetData>
    <row r="1" spans="1:16" x14ac:dyDescent="0.35">
      <c r="A1" s="1" t="s">
        <v>56</v>
      </c>
      <c r="B1" s="1" t="s">
        <v>0</v>
      </c>
      <c r="C1" s="1" t="s">
        <v>1</v>
      </c>
      <c r="D1" s="1" t="s">
        <v>2</v>
      </c>
      <c r="E1" s="1" t="s">
        <v>3</v>
      </c>
      <c r="F1" s="24" t="s">
        <v>93</v>
      </c>
      <c r="G1" s="24" t="s">
        <v>60</v>
      </c>
    </row>
    <row r="2" spans="1:16" ht="14.5" customHeight="1" x14ac:dyDescent="0.35">
      <c r="A2" s="1">
        <v>0</v>
      </c>
      <c r="B2" s="2">
        <v>44676</v>
      </c>
      <c r="C2" s="1" t="s">
        <v>4</v>
      </c>
      <c r="D2" s="1">
        <v>49.2</v>
      </c>
      <c r="E2" s="1">
        <v>3</v>
      </c>
      <c r="F2" s="23">
        <f>VALUE(LEFT(TEXT(B2,"mm-dd-yyyy"),2))</f>
        <v>4</v>
      </c>
      <c r="G2">
        <f>IF(F2&lt;4, 1, IF(F2&lt;7, 2, IF(F2&lt;10, 3, IF(F2&lt;13, 4))))</f>
        <v>2</v>
      </c>
      <c r="I2" s="35" t="s">
        <v>61</v>
      </c>
      <c r="J2" s="35"/>
      <c r="K2" s="35"/>
      <c r="M2" s="35" t="s">
        <v>95</v>
      </c>
      <c r="N2" s="35"/>
      <c r="O2" s="35"/>
      <c r="P2" s="35"/>
    </row>
    <row r="3" spans="1:16" x14ac:dyDescent="0.35">
      <c r="A3" s="1">
        <v>1</v>
      </c>
      <c r="B3" s="2">
        <v>44586</v>
      </c>
      <c r="C3" s="1" t="s">
        <v>4</v>
      </c>
      <c r="D3" s="1">
        <v>43.53</v>
      </c>
      <c r="E3" s="1">
        <v>2</v>
      </c>
      <c r="F3" s="23">
        <f t="shared" ref="F3:F66" si="0">VALUE(LEFT(TEXT(B3,"mm-dd-yyyy"),2))</f>
        <v>1</v>
      </c>
      <c r="G3">
        <f t="shared" ref="G3:G66" si="1">IF(F3&lt;4, 1, IF(F3&lt;7, 2, IF(F3&lt;10, 3, IF(F3&lt;13, 4))))</f>
        <v>1</v>
      </c>
      <c r="I3" s="35"/>
      <c r="J3" s="35"/>
      <c r="K3" s="35"/>
      <c r="M3" s="35"/>
      <c r="N3" s="35"/>
      <c r="O3" s="35"/>
      <c r="P3" s="35"/>
    </row>
    <row r="4" spans="1:16" x14ac:dyDescent="0.35">
      <c r="A4" s="1">
        <v>2</v>
      </c>
      <c r="B4" s="2">
        <v>44515</v>
      </c>
      <c r="C4" s="1" t="s">
        <v>4</v>
      </c>
      <c r="D4" s="1">
        <v>14.77</v>
      </c>
      <c r="E4" s="1">
        <v>1</v>
      </c>
      <c r="F4" s="23">
        <f t="shared" si="0"/>
        <v>11</v>
      </c>
      <c r="G4">
        <f t="shared" si="1"/>
        <v>4</v>
      </c>
      <c r="I4" s="35"/>
      <c r="J4" s="35"/>
      <c r="K4" s="35"/>
      <c r="M4" s="35"/>
      <c r="N4" s="35"/>
      <c r="O4" s="35"/>
      <c r="P4" s="35"/>
    </row>
    <row r="5" spans="1:16" x14ac:dyDescent="0.35">
      <c r="A5" s="1">
        <v>3</v>
      </c>
      <c r="B5" s="2">
        <v>44412</v>
      </c>
      <c r="C5" s="1" t="s">
        <v>4</v>
      </c>
      <c r="D5" s="1">
        <v>117.93</v>
      </c>
      <c r="E5" s="1">
        <v>4</v>
      </c>
      <c r="F5" s="23">
        <f t="shared" si="0"/>
        <v>8</v>
      </c>
      <c r="G5">
        <f t="shared" si="1"/>
        <v>3</v>
      </c>
      <c r="I5" s="35"/>
      <c r="J5" s="35"/>
      <c r="K5" s="35"/>
      <c r="M5" s="35"/>
      <c r="N5" s="35"/>
      <c r="O5" s="35"/>
      <c r="P5" s="35"/>
    </row>
    <row r="6" spans="1:16" x14ac:dyDescent="0.35">
      <c r="A6" s="1">
        <v>4</v>
      </c>
      <c r="B6" s="2">
        <v>44311</v>
      </c>
      <c r="C6" s="1" t="s">
        <v>4</v>
      </c>
      <c r="D6" s="1">
        <v>78.33</v>
      </c>
      <c r="E6" s="1">
        <v>3</v>
      </c>
      <c r="F6" s="23">
        <f t="shared" si="0"/>
        <v>4</v>
      </c>
      <c r="G6">
        <f t="shared" si="1"/>
        <v>2</v>
      </c>
      <c r="I6" s="35"/>
      <c r="J6" s="35"/>
      <c r="K6" s="35"/>
      <c r="M6" s="35"/>
      <c r="N6" s="35"/>
      <c r="O6" s="35"/>
      <c r="P6" s="35"/>
    </row>
    <row r="7" spans="1:16" x14ac:dyDescent="0.35">
      <c r="A7" s="1">
        <v>5</v>
      </c>
      <c r="B7" s="2">
        <v>44223</v>
      </c>
      <c r="C7" s="1" t="s">
        <v>4</v>
      </c>
      <c r="D7" s="1">
        <v>62.41</v>
      </c>
      <c r="E7" s="1">
        <v>2</v>
      </c>
      <c r="F7" s="23">
        <f t="shared" si="0"/>
        <v>1</v>
      </c>
      <c r="G7">
        <f t="shared" si="1"/>
        <v>1</v>
      </c>
    </row>
    <row r="8" spans="1:16" x14ac:dyDescent="0.35">
      <c r="A8" s="1">
        <v>6</v>
      </c>
      <c r="B8" s="2">
        <v>44140</v>
      </c>
      <c r="C8" s="1" t="s">
        <v>4</v>
      </c>
      <c r="D8" s="1">
        <v>12.97</v>
      </c>
      <c r="E8" s="1">
        <v>1</v>
      </c>
      <c r="F8" s="23">
        <f t="shared" si="0"/>
        <v>11</v>
      </c>
      <c r="G8">
        <f t="shared" si="1"/>
        <v>4</v>
      </c>
    </row>
    <row r="9" spans="1:16" x14ac:dyDescent="0.35">
      <c r="A9" s="1">
        <v>7</v>
      </c>
      <c r="B9" s="2">
        <v>44053</v>
      </c>
      <c r="C9" s="1" t="s">
        <v>4</v>
      </c>
      <c r="D9" s="1">
        <v>32.26</v>
      </c>
      <c r="E9" s="1">
        <v>4</v>
      </c>
      <c r="F9" s="23">
        <f t="shared" si="0"/>
        <v>8</v>
      </c>
      <c r="G9">
        <f t="shared" si="1"/>
        <v>3</v>
      </c>
    </row>
    <row r="10" spans="1:16" x14ac:dyDescent="0.35">
      <c r="A10" s="1">
        <v>8</v>
      </c>
      <c r="B10" s="2">
        <v>44684</v>
      </c>
      <c r="C10" s="1" t="s">
        <v>5</v>
      </c>
      <c r="D10" s="1">
        <v>34.83</v>
      </c>
      <c r="E10" s="1">
        <v>3</v>
      </c>
      <c r="F10" s="23">
        <f t="shared" si="0"/>
        <v>5</v>
      </c>
      <c r="G10">
        <f t="shared" si="1"/>
        <v>2</v>
      </c>
    </row>
    <row r="11" spans="1:16" x14ac:dyDescent="0.35">
      <c r="A11" s="1">
        <v>9</v>
      </c>
      <c r="B11" s="2">
        <v>44592</v>
      </c>
      <c r="C11" s="1" t="s">
        <v>5</v>
      </c>
      <c r="D11" s="1">
        <v>24.62</v>
      </c>
      <c r="E11" s="1">
        <v>2</v>
      </c>
      <c r="F11" s="23">
        <f t="shared" si="0"/>
        <v>1</v>
      </c>
      <c r="G11">
        <f t="shared" si="1"/>
        <v>1</v>
      </c>
    </row>
    <row r="12" spans="1:16" x14ac:dyDescent="0.35">
      <c r="A12" s="1">
        <v>10</v>
      </c>
      <c r="B12" s="2">
        <v>44510</v>
      </c>
      <c r="C12" s="1" t="s">
        <v>5</v>
      </c>
      <c r="D12" s="1">
        <v>9.34</v>
      </c>
      <c r="E12" s="1">
        <v>1</v>
      </c>
      <c r="F12" s="23">
        <f t="shared" si="0"/>
        <v>11</v>
      </c>
      <c r="G12">
        <f t="shared" si="1"/>
        <v>4</v>
      </c>
    </row>
    <row r="13" spans="1:16" x14ac:dyDescent="0.35">
      <c r="A13" s="1">
        <v>11</v>
      </c>
      <c r="B13" s="2">
        <v>44417</v>
      </c>
      <c r="C13" s="1" t="s">
        <v>5</v>
      </c>
      <c r="D13" s="1">
        <v>41.05</v>
      </c>
      <c r="E13" s="1">
        <v>4</v>
      </c>
      <c r="F13" s="23">
        <f t="shared" si="0"/>
        <v>8</v>
      </c>
      <c r="G13">
        <f t="shared" si="1"/>
        <v>3</v>
      </c>
    </row>
    <row r="14" spans="1:16" x14ac:dyDescent="0.35">
      <c r="A14" s="1">
        <v>12</v>
      </c>
      <c r="B14" s="2">
        <v>44315</v>
      </c>
      <c r="C14" s="1" t="s">
        <v>5</v>
      </c>
      <c r="D14" s="1">
        <v>29.05</v>
      </c>
      <c r="E14" s="1">
        <v>3</v>
      </c>
      <c r="F14" s="23">
        <f t="shared" si="0"/>
        <v>4</v>
      </c>
      <c r="G14">
        <f t="shared" si="1"/>
        <v>2</v>
      </c>
    </row>
    <row r="15" spans="1:16" x14ac:dyDescent="0.35">
      <c r="A15" s="1">
        <v>13</v>
      </c>
      <c r="B15" s="2">
        <v>44232</v>
      </c>
      <c r="C15" s="1" t="s">
        <v>5</v>
      </c>
      <c r="D15" s="1">
        <v>18.010000000000002</v>
      </c>
      <c r="E15" s="1">
        <v>2</v>
      </c>
      <c r="F15" s="23">
        <f t="shared" si="0"/>
        <v>2</v>
      </c>
      <c r="G15">
        <f t="shared" si="1"/>
        <v>1</v>
      </c>
    </row>
    <row r="16" spans="1:16" x14ac:dyDescent="0.35">
      <c r="A16" s="1">
        <v>14</v>
      </c>
      <c r="B16" s="2">
        <v>44148</v>
      </c>
      <c r="C16" s="1" t="s">
        <v>5</v>
      </c>
      <c r="D16" s="1">
        <v>6.6</v>
      </c>
      <c r="E16" s="1">
        <v>1</v>
      </c>
      <c r="F16" s="23">
        <f t="shared" si="0"/>
        <v>11</v>
      </c>
      <c r="G16">
        <f t="shared" si="1"/>
        <v>4</v>
      </c>
    </row>
    <row r="17" spans="1:7" x14ac:dyDescent="0.35">
      <c r="A17" s="1">
        <v>15</v>
      </c>
      <c r="B17" s="2">
        <v>44061</v>
      </c>
      <c r="C17" s="1" t="s">
        <v>5</v>
      </c>
      <c r="D17" s="1">
        <v>21.02</v>
      </c>
      <c r="E17" s="1">
        <v>4</v>
      </c>
      <c r="F17" s="23">
        <f t="shared" si="0"/>
        <v>8</v>
      </c>
      <c r="G17">
        <f t="shared" si="1"/>
        <v>3</v>
      </c>
    </row>
    <row r="18" spans="1:7" x14ac:dyDescent="0.35">
      <c r="A18" s="1">
        <v>16</v>
      </c>
      <c r="B18" s="2">
        <v>43967</v>
      </c>
      <c r="C18" s="1" t="s">
        <v>5</v>
      </c>
      <c r="D18" s="1">
        <v>11.78</v>
      </c>
      <c r="E18" s="1">
        <v>3</v>
      </c>
      <c r="F18" s="23">
        <f t="shared" si="0"/>
        <v>5</v>
      </c>
      <c r="G18">
        <f t="shared" si="1"/>
        <v>2</v>
      </c>
    </row>
    <row r="19" spans="1:7" x14ac:dyDescent="0.35">
      <c r="A19" s="1">
        <v>17</v>
      </c>
      <c r="B19" s="2">
        <v>43866</v>
      </c>
      <c r="C19" s="1" t="s">
        <v>5</v>
      </c>
      <c r="D19" s="1">
        <v>8.86</v>
      </c>
      <c r="E19" s="1">
        <v>2</v>
      </c>
      <c r="F19" s="23">
        <f t="shared" si="0"/>
        <v>2</v>
      </c>
      <c r="G19">
        <f t="shared" si="1"/>
        <v>1</v>
      </c>
    </row>
    <row r="20" spans="1:7" x14ac:dyDescent="0.35">
      <c r="A20" s="1">
        <v>18</v>
      </c>
      <c r="B20" s="2">
        <v>43787</v>
      </c>
      <c r="C20" s="1" t="s">
        <v>5</v>
      </c>
      <c r="D20" s="1">
        <v>2.99</v>
      </c>
      <c r="E20" s="1">
        <v>1</v>
      </c>
      <c r="F20" s="23">
        <f t="shared" si="0"/>
        <v>11</v>
      </c>
      <c r="G20">
        <f t="shared" si="1"/>
        <v>4</v>
      </c>
    </row>
    <row r="21" spans="1:7" x14ac:dyDescent="0.35">
      <c r="A21" s="1">
        <v>19</v>
      </c>
      <c r="B21" s="2">
        <v>43717</v>
      </c>
      <c r="C21" s="1" t="s">
        <v>5</v>
      </c>
      <c r="D21" s="1">
        <v>15.88</v>
      </c>
      <c r="E21" s="1">
        <v>4</v>
      </c>
      <c r="F21" s="23">
        <f t="shared" si="0"/>
        <v>9</v>
      </c>
      <c r="G21">
        <f t="shared" si="1"/>
        <v>3</v>
      </c>
    </row>
    <row r="22" spans="1:7" x14ac:dyDescent="0.35">
      <c r="A22" s="1">
        <v>20</v>
      </c>
      <c r="B22" s="2">
        <v>43647</v>
      </c>
      <c r="C22" s="1" t="s">
        <v>5</v>
      </c>
      <c r="D22" s="1">
        <v>11.19</v>
      </c>
      <c r="E22" s="1">
        <v>3</v>
      </c>
      <c r="F22" s="23">
        <f t="shared" si="0"/>
        <v>7</v>
      </c>
      <c r="G22">
        <f t="shared" si="1"/>
        <v>3</v>
      </c>
    </row>
    <row r="23" spans="1:7" x14ac:dyDescent="0.35">
      <c r="A23" s="1">
        <v>21</v>
      </c>
      <c r="B23" s="2">
        <v>43467</v>
      </c>
      <c r="C23" s="1" t="s">
        <v>5</v>
      </c>
      <c r="D23" s="1">
        <v>4.55</v>
      </c>
      <c r="E23" s="1">
        <v>2</v>
      </c>
      <c r="F23" s="23">
        <f t="shared" si="0"/>
        <v>1</v>
      </c>
      <c r="G23">
        <f t="shared" si="1"/>
        <v>1</v>
      </c>
    </row>
    <row r="24" spans="1:7" x14ac:dyDescent="0.35">
      <c r="A24" s="1">
        <v>22</v>
      </c>
      <c r="B24" s="2">
        <v>43466</v>
      </c>
      <c r="C24" s="1" t="s">
        <v>5</v>
      </c>
      <c r="D24" s="1">
        <v>1.82</v>
      </c>
      <c r="E24" s="1">
        <v>1</v>
      </c>
      <c r="F24" s="23">
        <f t="shared" si="0"/>
        <v>1</v>
      </c>
      <c r="G24">
        <f t="shared" si="1"/>
        <v>1</v>
      </c>
    </row>
    <row r="25" spans="1:7" x14ac:dyDescent="0.35">
      <c r="A25" s="1">
        <v>23</v>
      </c>
      <c r="B25" s="2">
        <v>43955</v>
      </c>
      <c r="C25" s="1" t="s">
        <v>6</v>
      </c>
      <c r="D25" s="1">
        <v>40</v>
      </c>
      <c r="E25" s="1">
        <v>3</v>
      </c>
      <c r="F25" s="23">
        <f t="shared" si="0"/>
        <v>5</v>
      </c>
      <c r="G25">
        <f t="shared" si="1"/>
        <v>2</v>
      </c>
    </row>
    <row r="26" spans="1:7" x14ac:dyDescent="0.35">
      <c r="A26" s="1">
        <v>24</v>
      </c>
      <c r="B26" s="2">
        <v>43857</v>
      </c>
      <c r="C26" s="1" t="s">
        <v>6</v>
      </c>
      <c r="D26" s="1">
        <v>8.19</v>
      </c>
      <c r="E26" s="1">
        <v>2</v>
      </c>
      <c r="F26" s="23">
        <f t="shared" si="0"/>
        <v>1</v>
      </c>
      <c r="G26">
        <f t="shared" si="1"/>
        <v>1</v>
      </c>
    </row>
    <row r="27" spans="1:7" x14ac:dyDescent="0.35">
      <c r="A27" s="1">
        <v>25</v>
      </c>
      <c r="B27" s="2">
        <v>43776</v>
      </c>
      <c r="C27" s="1" t="s">
        <v>6</v>
      </c>
      <c r="D27" s="1">
        <v>3.22</v>
      </c>
      <c r="E27" s="1">
        <v>1</v>
      </c>
      <c r="F27" s="23">
        <f t="shared" si="0"/>
        <v>11</v>
      </c>
      <c r="G27">
        <f t="shared" si="1"/>
        <v>4</v>
      </c>
    </row>
    <row r="28" spans="1:7" x14ac:dyDescent="0.35">
      <c r="A28" s="1">
        <v>26</v>
      </c>
      <c r="B28" s="2">
        <v>43682</v>
      </c>
      <c r="C28" s="1" t="s">
        <v>6</v>
      </c>
      <c r="D28" s="1">
        <v>11.89</v>
      </c>
      <c r="E28" s="1">
        <v>4</v>
      </c>
      <c r="F28" s="23">
        <f t="shared" si="0"/>
        <v>8</v>
      </c>
      <c r="G28">
        <f t="shared" si="1"/>
        <v>3</v>
      </c>
    </row>
    <row r="29" spans="1:7" x14ac:dyDescent="0.35">
      <c r="A29" s="1">
        <v>27</v>
      </c>
      <c r="B29" s="2">
        <v>43593</v>
      </c>
      <c r="C29" s="1" t="s">
        <v>6</v>
      </c>
      <c r="D29" s="1">
        <v>7.66</v>
      </c>
      <c r="E29" s="1">
        <v>3</v>
      </c>
      <c r="F29" s="23">
        <f t="shared" si="0"/>
        <v>5</v>
      </c>
      <c r="G29">
        <f t="shared" si="1"/>
        <v>2</v>
      </c>
    </row>
    <row r="30" spans="1:7" x14ac:dyDescent="0.35">
      <c r="A30" s="1">
        <v>28</v>
      </c>
      <c r="B30" s="2">
        <v>43502</v>
      </c>
      <c r="C30" s="1" t="s">
        <v>6</v>
      </c>
      <c r="D30" s="1">
        <v>3.15</v>
      </c>
      <c r="E30" s="1">
        <v>2</v>
      </c>
      <c r="F30" s="23">
        <f t="shared" si="0"/>
        <v>2</v>
      </c>
      <c r="G30">
        <f t="shared" si="1"/>
        <v>1</v>
      </c>
    </row>
    <row r="31" spans="1:7" x14ac:dyDescent="0.35">
      <c r="A31" s="1">
        <v>29</v>
      </c>
      <c r="B31" s="2">
        <v>43415</v>
      </c>
      <c r="C31" s="1" t="s">
        <v>6</v>
      </c>
      <c r="D31" s="1">
        <v>-0.92</v>
      </c>
      <c r="E31" s="1">
        <v>1</v>
      </c>
      <c r="F31" s="23">
        <f t="shared" si="0"/>
        <v>11</v>
      </c>
      <c r="G31">
        <f t="shared" si="1"/>
        <v>4</v>
      </c>
    </row>
    <row r="32" spans="1:7" x14ac:dyDescent="0.35">
      <c r="A32" s="1">
        <v>30</v>
      </c>
      <c r="B32" s="2">
        <v>43321</v>
      </c>
      <c r="C32" s="1" t="s">
        <v>6</v>
      </c>
      <c r="D32" s="1">
        <v>2.0099999999999998</v>
      </c>
      <c r="E32" s="1">
        <v>4</v>
      </c>
      <c r="F32" s="23">
        <f t="shared" si="0"/>
        <v>8</v>
      </c>
      <c r="G32">
        <f t="shared" si="1"/>
        <v>3</v>
      </c>
    </row>
    <row r="33" spans="1:7" x14ac:dyDescent="0.35">
      <c r="A33" s="1">
        <v>31</v>
      </c>
      <c r="B33" s="2">
        <v>44672</v>
      </c>
      <c r="C33" s="1" t="s">
        <v>7</v>
      </c>
      <c r="D33" s="1">
        <v>120.01</v>
      </c>
      <c r="E33" s="1">
        <v>3</v>
      </c>
      <c r="F33" s="23">
        <f t="shared" si="0"/>
        <v>4</v>
      </c>
      <c r="G33">
        <f t="shared" si="1"/>
        <v>2</v>
      </c>
    </row>
    <row r="34" spans="1:7" x14ac:dyDescent="0.35">
      <c r="A34" s="1">
        <v>32</v>
      </c>
      <c r="B34" s="2">
        <v>44586</v>
      </c>
      <c r="C34" s="1" t="s">
        <v>7</v>
      </c>
      <c r="D34" s="1">
        <v>87.38</v>
      </c>
      <c r="E34" s="1">
        <v>2</v>
      </c>
      <c r="F34" s="23">
        <f t="shared" si="0"/>
        <v>1</v>
      </c>
      <c r="G34">
        <f t="shared" si="1"/>
        <v>1</v>
      </c>
    </row>
    <row r="35" spans="1:7" x14ac:dyDescent="0.35">
      <c r="A35" s="1">
        <v>33</v>
      </c>
      <c r="B35" s="2">
        <v>44501</v>
      </c>
      <c r="C35" s="1" t="s">
        <v>7</v>
      </c>
      <c r="D35" s="1">
        <v>42.39</v>
      </c>
      <c r="E35" s="1">
        <v>1</v>
      </c>
      <c r="F35" s="23">
        <f t="shared" si="0"/>
        <v>11</v>
      </c>
      <c r="G35">
        <f t="shared" si="1"/>
        <v>4</v>
      </c>
    </row>
    <row r="36" spans="1:7" x14ac:dyDescent="0.35">
      <c r="A36" s="1">
        <v>34</v>
      </c>
      <c r="B36" s="2">
        <v>44409</v>
      </c>
      <c r="C36" s="1" t="s">
        <v>7</v>
      </c>
      <c r="D36" s="1">
        <v>127.14</v>
      </c>
      <c r="E36" s="1">
        <v>4</v>
      </c>
      <c r="F36" s="23">
        <f t="shared" si="0"/>
        <v>8</v>
      </c>
      <c r="G36">
        <f t="shared" si="1"/>
        <v>3</v>
      </c>
    </row>
    <row r="37" spans="1:7" x14ac:dyDescent="0.35">
      <c r="A37" s="1">
        <v>35</v>
      </c>
      <c r="B37" s="2">
        <v>44227</v>
      </c>
      <c r="C37" s="1" t="s">
        <v>7</v>
      </c>
      <c r="D37" s="1">
        <v>70.010000000000005</v>
      </c>
      <c r="E37" s="1">
        <v>2</v>
      </c>
      <c r="F37" s="23">
        <f t="shared" si="0"/>
        <v>1</v>
      </c>
      <c r="G37">
        <f t="shared" si="1"/>
        <v>1</v>
      </c>
    </row>
    <row r="38" spans="1:7" x14ac:dyDescent="0.35">
      <c r="A38" s="1">
        <v>36</v>
      </c>
      <c r="B38" s="2">
        <v>44148</v>
      </c>
      <c r="C38" s="1" t="s">
        <v>7</v>
      </c>
      <c r="D38" s="1">
        <v>-0.95</v>
      </c>
      <c r="E38" s="1">
        <v>1</v>
      </c>
      <c r="F38" s="23">
        <f t="shared" si="0"/>
        <v>11</v>
      </c>
      <c r="G38">
        <f t="shared" si="1"/>
        <v>4</v>
      </c>
    </row>
    <row r="39" spans="1:7" x14ac:dyDescent="0.35">
      <c r="A39" s="1">
        <v>37</v>
      </c>
      <c r="B39" s="2">
        <v>44052</v>
      </c>
      <c r="C39" s="1" t="s">
        <v>7</v>
      </c>
      <c r="D39" s="1">
        <v>38.1</v>
      </c>
      <c r="E39" s="1">
        <v>4</v>
      </c>
      <c r="F39" s="23">
        <f t="shared" si="0"/>
        <v>8</v>
      </c>
      <c r="G39">
        <f t="shared" si="1"/>
        <v>3</v>
      </c>
    </row>
    <row r="40" spans="1:7" x14ac:dyDescent="0.35">
      <c r="A40" s="1">
        <v>38</v>
      </c>
      <c r="B40" s="2">
        <v>43955</v>
      </c>
      <c r="C40" s="1" t="s">
        <v>7</v>
      </c>
      <c r="D40" s="1">
        <v>29.02</v>
      </c>
      <c r="E40" s="1">
        <v>3</v>
      </c>
      <c r="F40" s="23">
        <f t="shared" si="0"/>
        <v>5</v>
      </c>
      <c r="G40">
        <f t="shared" si="1"/>
        <v>2</v>
      </c>
    </row>
    <row r="41" spans="1:7" x14ac:dyDescent="0.35">
      <c r="A41" s="1">
        <v>39</v>
      </c>
      <c r="B41" s="2">
        <v>43860</v>
      </c>
      <c r="C41" s="1" t="s">
        <v>7</v>
      </c>
      <c r="D41" s="1">
        <v>27.07</v>
      </c>
      <c r="E41" s="1">
        <v>2</v>
      </c>
      <c r="F41" s="23">
        <f t="shared" si="0"/>
        <v>1</v>
      </c>
      <c r="G41">
        <f t="shared" si="1"/>
        <v>1</v>
      </c>
    </row>
    <row r="42" spans="1:7" x14ac:dyDescent="0.35">
      <c r="A42" s="1">
        <v>40</v>
      </c>
      <c r="B42" s="2">
        <v>43770</v>
      </c>
      <c r="C42" s="1" t="s">
        <v>7</v>
      </c>
      <c r="D42" s="1">
        <v>9.81</v>
      </c>
      <c r="E42" s="1">
        <v>1</v>
      </c>
      <c r="F42" s="23">
        <f t="shared" si="0"/>
        <v>11</v>
      </c>
      <c r="G42">
        <f t="shared" si="1"/>
        <v>4</v>
      </c>
    </row>
    <row r="43" spans="1:7" x14ac:dyDescent="0.35">
      <c r="A43" s="1">
        <v>41</v>
      </c>
      <c r="B43" s="2">
        <v>43672</v>
      </c>
      <c r="C43" s="1" t="s">
        <v>7</v>
      </c>
      <c r="D43" s="1">
        <v>39.17</v>
      </c>
      <c r="E43" s="1">
        <v>4</v>
      </c>
      <c r="F43" s="23">
        <f t="shared" si="0"/>
        <v>7</v>
      </c>
      <c r="G43">
        <f t="shared" si="1"/>
        <v>3</v>
      </c>
    </row>
    <row r="44" spans="1:7" x14ac:dyDescent="0.35">
      <c r="A44" s="1">
        <v>42</v>
      </c>
      <c r="B44" s="2">
        <v>43583</v>
      </c>
      <c r="C44" s="1" t="s">
        <v>7</v>
      </c>
      <c r="D44" s="1">
        <v>14.55</v>
      </c>
      <c r="E44" s="1">
        <v>3</v>
      </c>
      <c r="F44" s="23">
        <f t="shared" si="0"/>
        <v>4</v>
      </c>
      <c r="G44">
        <f t="shared" si="1"/>
        <v>2</v>
      </c>
    </row>
    <row r="45" spans="1:7" x14ac:dyDescent="0.35">
      <c r="A45" s="1">
        <v>43</v>
      </c>
      <c r="B45" s="2">
        <v>43502</v>
      </c>
      <c r="C45" s="1" t="s">
        <v>7</v>
      </c>
      <c r="D45" s="1">
        <v>8.16</v>
      </c>
      <c r="E45" s="1">
        <v>2</v>
      </c>
      <c r="F45" s="23">
        <f t="shared" si="0"/>
        <v>2</v>
      </c>
      <c r="G45">
        <f t="shared" si="1"/>
        <v>1</v>
      </c>
    </row>
    <row r="46" spans="1:7" x14ac:dyDescent="0.35">
      <c r="A46" s="1">
        <v>44</v>
      </c>
      <c r="B46" s="2">
        <v>43406</v>
      </c>
      <c r="C46" s="1" t="s">
        <v>7</v>
      </c>
      <c r="D46" s="1">
        <v>2.67</v>
      </c>
      <c r="E46" s="1">
        <v>1</v>
      </c>
      <c r="F46" s="23">
        <f t="shared" si="0"/>
        <v>11</v>
      </c>
      <c r="G46">
        <f t="shared" si="1"/>
        <v>4</v>
      </c>
    </row>
    <row r="47" spans="1:7" x14ac:dyDescent="0.35">
      <c r="A47" s="1">
        <v>45</v>
      </c>
      <c r="B47" s="2">
        <v>43317</v>
      </c>
      <c r="C47" s="1" t="s">
        <v>7</v>
      </c>
      <c r="D47" s="1">
        <v>11.03</v>
      </c>
      <c r="E47" s="1">
        <v>4</v>
      </c>
      <c r="F47" s="23">
        <f t="shared" si="0"/>
        <v>8</v>
      </c>
      <c r="G47">
        <f t="shared" si="1"/>
        <v>3</v>
      </c>
    </row>
    <row r="48" spans="1:7" x14ac:dyDescent="0.35">
      <c r="A48" s="1">
        <v>46</v>
      </c>
      <c r="B48" s="2">
        <v>43214</v>
      </c>
      <c r="C48" s="1" t="s">
        <v>7</v>
      </c>
      <c r="D48" s="1">
        <v>4.45E-3</v>
      </c>
      <c r="E48" s="1">
        <v>3</v>
      </c>
      <c r="F48" s="23">
        <f t="shared" si="0"/>
        <v>4</v>
      </c>
      <c r="G48">
        <f t="shared" si="1"/>
        <v>2</v>
      </c>
    </row>
    <row r="49" spans="1:7" x14ac:dyDescent="0.35">
      <c r="A49" s="1">
        <v>47</v>
      </c>
      <c r="B49" s="2">
        <v>43144</v>
      </c>
      <c r="C49" s="1" t="s">
        <v>7</v>
      </c>
      <c r="D49" s="1">
        <v>-2.67</v>
      </c>
      <c r="E49" s="1">
        <v>2</v>
      </c>
      <c r="F49" s="23">
        <f t="shared" si="0"/>
        <v>2</v>
      </c>
      <c r="G49">
        <f t="shared" si="1"/>
        <v>1</v>
      </c>
    </row>
    <row r="50" spans="1:7" x14ac:dyDescent="0.35">
      <c r="A50" s="1">
        <v>48</v>
      </c>
      <c r="B50" s="2">
        <v>43055</v>
      </c>
      <c r="C50" s="1" t="s">
        <v>7</v>
      </c>
      <c r="D50" s="1">
        <v>-3.78</v>
      </c>
      <c r="E50" s="1">
        <v>1</v>
      </c>
      <c r="F50" s="23">
        <f t="shared" si="0"/>
        <v>11</v>
      </c>
      <c r="G50">
        <f t="shared" si="1"/>
        <v>4</v>
      </c>
    </row>
    <row r="51" spans="1:7" x14ac:dyDescent="0.35">
      <c r="A51" s="1">
        <v>49</v>
      </c>
      <c r="B51" s="2">
        <v>42965</v>
      </c>
      <c r="C51" s="1" t="s">
        <v>7</v>
      </c>
      <c r="D51" s="1">
        <v>-12.82</v>
      </c>
      <c r="E51" s="1">
        <v>4</v>
      </c>
      <c r="F51" s="23">
        <f t="shared" si="0"/>
        <v>8</v>
      </c>
      <c r="G51">
        <f t="shared" si="1"/>
        <v>3</v>
      </c>
    </row>
    <row r="52" spans="1:7" x14ac:dyDescent="0.35">
      <c r="A52" s="1">
        <v>50</v>
      </c>
      <c r="B52" s="2">
        <v>42861</v>
      </c>
      <c r="C52" s="1" t="s">
        <v>7</v>
      </c>
      <c r="D52" s="1">
        <v>-7.66</v>
      </c>
      <c r="E52" s="1">
        <v>3</v>
      </c>
      <c r="F52" s="23">
        <f t="shared" si="0"/>
        <v>5</v>
      </c>
      <c r="G52">
        <f t="shared" si="1"/>
        <v>2</v>
      </c>
    </row>
    <row r="53" spans="1:7" x14ac:dyDescent="0.35">
      <c r="A53" s="1">
        <v>51</v>
      </c>
      <c r="B53" s="2">
        <v>44690</v>
      </c>
      <c r="C53" s="1" t="s">
        <v>8</v>
      </c>
      <c r="D53" s="1">
        <v>717.7</v>
      </c>
      <c r="E53" s="1">
        <v>3</v>
      </c>
      <c r="F53" s="23">
        <f t="shared" si="0"/>
        <v>5</v>
      </c>
      <c r="G53">
        <f t="shared" si="1"/>
        <v>2</v>
      </c>
    </row>
    <row r="54" spans="1:7" x14ac:dyDescent="0.35">
      <c r="A54" s="1">
        <v>52</v>
      </c>
      <c r="B54" s="2">
        <v>44596</v>
      </c>
      <c r="C54" s="1" t="s">
        <v>8</v>
      </c>
      <c r="D54" s="1">
        <v>498.44</v>
      </c>
      <c r="E54" s="1">
        <v>2</v>
      </c>
      <c r="F54" s="23">
        <f t="shared" si="0"/>
        <v>2</v>
      </c>
      <c r="G54">
        <f t="shared" si="1"/>
        <v>1</v>
      </c>
    </row>
    <row r="55" spans="1:7" x14ac:dyDescent="0.35">
      <c r="A55" s="1">
        <v>53</v>
      </c>
      <c r="B55" s="2">
        <v>44515</v>
      </c>
      <c r="C55" s="1" t="s">
        <v>8</v>
      </c>
      <c r="D55" s="1">
        <v>214.1</v>
      </c>
      <c r="E55" s="1">
        <v>1</v>
      </c>
      <c r="F55" s="23">
        <f t="shared" si="0"/>
        <v>11</v>
      </c>
      <c r="G55">
        <f t="shared" si="1"/>
        <v>4</v>
      </c>
    </row>
    <row r="56" spans="1:7" x14ac:dyDescent="0.35">
      <c r="A56" s="1">
        <v>54</v>
      </c>
      <c r="B56" s="2">
        <v>44412</v>
      </c>
      <c r="C56" s="1" t="s">
        <v>8</v>
      </c>
      <c r="D56" s="1">
        <v>1210</v>
      </c>
      <c r="E56" s="1">
        <v>4</v>
      </c>
      <c r="F56" s="23">
        <f t="shared" si="0"/>
        <v>8</v>
      </c>
      <c r="G56">
        <f t="shared" si="1"/>
        <v>3</v>
      </c>
    </row>
    <row r="57" spans="1:7" x14ac:dyDescent="0.35">
      <c r="A57" s="1">
        <v>55</v>
      </c>
      <c r="B57" s="2">
        <v>44313</v>
      </c>
      <c r="C57" s="1" t="s">
        <v>8</v>
      </c>
      <c r="D57" s="1">
        <v>955.96</v>
      </c>
      <c r="E57" s="1">
        <v>3</v>
      </c>
      <c r="F57" s="23">
        <f t="shared" si="0"/>
        <v>4</v>
      </c>
      <c r="G57">
        <f t="shared" si="1"/>
        <v>2</v>
      </c>
    </row>
    <row r="58" spans="1:7" x14ac:dyDescent="0.35">
      <c r="A58" s="1">
        <v>56</v>
      </c>
      <c r="B58" s="2">
        <v>44229</v>
      </c>
      <c r="C58" s="1" t="s">
        <v>8</v>
      </c>
      <c r="D58" s="1">
        <v>615.49</v>
      </c>
      <c r="E58" s="1">
        <v>2</v>
      </c>
      <c r="F58" s="23">
        <f t="shared" si="0"/>
        <v>2</v>
      </c>
      <c r="G58">
        <f t="shared" si="1"/>
        <v>1</v>
      </c>
    </row>
    <row r="59" spans="1:7" x14ac:dyDescent="0.35">
      <c r="A59" s="1">
        <v>57</v>
      </c>
      <c r="B59" s="2">
        <v>44148</v>
      </c>
      <c r="C59" s="1" t="s">
        <v>8</v>
      </c>
      <c r="D59" s="1">
        <v>64.58</v>
      </c>
      <c r="E59" s="1">
        <v>1</v>
      </c>
      <c r="F59" s="23">
        <f t="shared" si="0"/>
        <v>11</v>
      </c>
      <c r="G59">
        <f t="shared" si="1"/>
        <v>4</v>
      </c>
    </row>
    <row r="60" spans="1:7" x14ac:dyDescent="0.35">
      <c r="A60" s="1">
        <v>58</v>
      </c>
      <c r="B60" s="2">
        <v>44059</v>
      </c>
      <c r="C60" s="1" t="s">
        <v>8</v>
      </c>
      <c r="D60" s="1">
        <v>649.24</v>
      </c>
      <c r="E60" s="1">
        <v>4</v>
      </c>
      <c r="F60" s="23">
        <f t="shared" si="0"/>
        <v>8</v>
      </c>
      <c r="G60">
        <f t="shared" si="1"/>
        <v>3</v>
      </c>
    </row>
    <row r="61" spans="1:7" x14ac:dyDescent="0.35">
      <c r="A61" s="1">
        <v>59</v>
      </c>
      <c r="B61" s="2">
        <v>43963</v>
      </c>
      <c r="C61" s="1" t="s">
        <v>8</v>
      </c>
      <c r="D61" s="1">
        <v>597.89</v>
      </c>
      <c r="E61" s="1">
        <v>3</v>
      </c>
      <c r="F61" s="23">
        <f t="shared" si="0"/>
        <v>5</v>
      </c>
      <c r="G61">
        <f t="shared" si="1"/>
        <v>2</v>
      </c>
    </row>
    <row r="62" spans="1:7" x14ac:dyDescent="0.35">
      <c r="A62" s="1">
        <v>60</v>
      </c>
      <c r="B62" s="2">
        <v>43864</v>
      </c>
      <c r="C62" s="1" t="s">
        <v>8</v>
      </c>
      <c r="D62" s="1">
        <v>481.63</v>
      </c>
      <c r="E62" s="1">
        <v>2</v>
      </c>
      <c r="F62" s="23">
        <f t="shared" si="0"/>
        <v>2</v>
      </c>
      <c r="G62">
        <f t="shared" si="1"/>
        <v>1</v>
      </c>
    </row>
    <row r="63" spans="1:7" x14ac:dyDescent="0.35">
      <c r="A63" s="1">
        <v>61</v>
      </c>
      <c r="B63" s="2">
        <v>43779</v>
      </c>
      <c r="C63" s="1" t="s">
        <v>8</v>
      </c>
      <c r="D63" s="1">
        <v>222.61</v>
      </c>
      <c r="E63" s="1">
        <v>1</v>
      </c>
      <c r="F63" s="23">
        <f t="shared" si="0"/>
        <v>11</v>
      </c>
      <c r="G63">
        <f t="shared" si="1"/>
        <v>4</v>
      </c>
    </row>
    <row r="64" spans="1:7" x14ac:dyDescent="0.35">
      <c r="A64" s="1">
        <v>62</v>
      </c>
      <c r="B64" s="2">
        <v>43692</v>
      </c>
      <c r="C64" s="1" t="s">
        <v>8</v>
      </c>
      <c r="D64" s="1">
        <v>920.71</v>
      </c>
      <c r="E64" s="1">
        <v>4</v>
      </c>
      <c r="F64" s="23">
        <f t="shared" si="0"/>
        <v>8</v>
      </c>
      <c r="G64">
        <f t="shared" si="1"/>
        <v>3</v>
      </c>
    </row>
    <row r="65" spans="1:7" x14ac:dyDescent="0.35">
      <c r="A65" s="1">
        <v>63</v>
      </c>
      <c r="B65" s="2">
        <v>43585</v>
      </c>
      <c r="C65" s="1" t="s">
        <v>8</v>
      </c>
      <c r="D65" s="1">
        <v>643.02</v>
      </c>
      <c r="E65" s="1">
        <v>3</v>
      </c>
      <c r="F65" s="23">
        <f t="shared" si="0"/>
        <v>4</v>
      </c>
      <c r="G65">
        <f t="shared" si="1"/>
        <v>2</v>
      </c>
    </row>
    <row r="66" spans="1:7" x14ac:dyDescent="0.35">
      <c r="A66" s="1">
        <v>64</v>
      </c>
      <c r="B66" s="2">
        <v>43499</v>
      </c>
      <c r="C66" s="1" t="s">
        <v>8</v>
      </c>
      <c r="D66" s="1">
        <v>392.35</v>
      </c>
      <c r="E66" s="1">
        <v>2</v>
      </c>
      <c r="F66" s="23">
        <f t="shared" si="0"/>
        <v>2</v>
      </c>
      <c r="G66">
        <f t="shared" si="1"/>
        <v>1</v>
      </c>
    </row>
    <row r="67" spans="1:7" x14ac:dyDescent="0.35">
      <c r="A67" s="1">
        <v>65</v>
      </c>
      <c r="B67" s="2">
        <v>43418</v>
      </c>
      <c r="C67" s="1" t="s">
        <v>8</v>
      </c>
      <c r="D67" s="1">
        <v>156.16</v>
      </c>
      <c r="E67" s="1">
        <v>1</v>
      </c>
      <c r="F67" s="23">
        <f t="shared" ref="F67:F130" si="2">VALUE(LEFT(TEXT(B67,"mm-dd-yyyy"),2))</f>
        <v>11</v>
      </c>
      <c r="G67">
        <f t="shared" ref="G67:G130" si="3">IF(F67&lt;4, 1, IF(F67&lt;7, 2, IF(F67&lt;10, 3, IF(F67&lt;13, 4))))</f>
        <v>4</v>
      </c>
    </row>
    <row r="68" spans="1:7" x14ac:dyDescent="0.35">
      <c r="A68" s="1">
        <v>66</v>
      </c>
      <c r="B68" s="2">
        <v>43318</v>
      </c>
      <c r="C68" s="1" t="s">
        <v>8</v>
      </c>
      <c r="D68" s="1">
        <v>663.89</v>
      </c>
      <c r="E68" s="1">
        <v>4</v>
      </c>
      <c r="F68" s="23">
        <f t="shared" si="2"/>
        <v>8</v>
      </c>
      <c r="G68">
        <f t="shared" si="3"/>
        <v>3</v>
      </c>
    </row>
    <row r="69" spans="1:7" x14ac:dyDescent="0.35">
      <c r="A69" s="1">
        <v>67</v>
      </c>
      <c r="B69" s="2">
        <v>43227</v>
      </c>
      <c r="C69" s="1" t="s">
        <v>8</v>
      </c>
      <c r="D69" s="1">
        <v>358.19</v>
      </c>
      <c r="E69" s="1">
        <v>3</v>
      </c>
      <c r="F69" s="23">
        <f t="shared" si="2"/>
        <v>5</v>
      </c>
      <c r="G69">
        <f t="shared" si="3"/>
        <v>2</v>
      </c>
    </row>
    <row r="70" spans="1:7" x14ac:dyDescent="0.35">
      <c r="A70" s="1">
        <v>68</v>
      </c>
      <c r="B70" s="2">
        <v>43141</v>
      </c>
      <c r="C70" s="1" t="s">
        <v>8</v>
      </c>
      <c r="D70" s="1">
        <v>215.94</v>
      </c>
      <c r="E70" s="1">
        <v>2</v>
      </c>
      <c r="F70" s="23">
        <f t="shared" si="2"/>
        <v>2</v>
      </c>
      <c r="G70">
        <f t="shared" si="3"/>
        <v>1</v>
      </c>
    </row>
    <row r="71" spans="1:7" x14ac:dyDescent="0.35">
      <c r="A71" s="1">
        <v>69</v>
      </c>
      <c r="B71" s="2">
        <v>43054</v>
      </c>
      <c r="C71" s="1" t="s">
        <v>8</v>
      </c>
      <c r="D71" s="1">
        <v>80.67</v>
      </c>
      <c r="E71" s="1">
        <v>1</v>
      </c>
      <c r="F71" s="23">
        <f t="shared" si="2"/>
        <v>11</v>
      </c>
      <c r="G71">
        <f t="shared" si="3"/>
        <v>4</v>
      </c>
    </row>
    <row r="72" spans="1:7" x14ac:dyDescent="0.35">
      <c r="A72" s="1">
        <v>70</v>
      </c>
      <c r="B72" s="2">
        <v>42956</v>
      </c>
      <c r="C72" s="1" t="s">
        <v>8</v>
      </c>
      <c r="D72" s="1">
        <v>576.41</v>
      </c>
      <c r="E72" s="1">
        <v>4</v>
      </c>
      <c r="F72" s="23">
        <f t="shared" si="2"/>
        <v>8</v>
      </c>
      <c r="G72">
        <f t="shared" si="3"/>
        <v>3</v>
      </c>
    </row>
    <row r="73" spans="1:7" x14ac:dyDescent="0.35">
      <c r="A73" s="1">
        <v>71</v>
      </c>
      <c r="B73" s="2">
        <v>42861</v>
      </c>
      <c r="C73" s="1" t="s">
        <v>8</v>
      </c>
      <c r="D73" s="1">
        <v>443.74</v>
      </c>
      <c r="E73" s="1">
        <v>3</v>
      </c>
      <c r="F73" s="23">
        <f t="shared" si="2"/>
        <v>5</v>
      </c>
      <c r="G73">
        <f t="shared" si="3"/>
        <v>2</v>
      </c>
    </row>
    <row r="74" spans="1:7" x14ac:dyDescent="0.35">
      <c r="A74" s="1">
        <v>72</v>
      </c>
      <c r="B74" s="2">
        <v>42774</v>
      </c>
      <c r="C74" s="1" t="s">
        <v>8</v>
      </c>
      <c r="D74" s="1">
        <v>295.69</v>
      </c>
      <c r="E74" s="1">
        <v>2</v>
      </c>
      <c r="F74" s="23">
        <f t="shared" si="2"/>
        <v>2</v>
      </c>
      <c r="G74">
        <f t="shared" si="3"/>
        <v>1</v>
      </c>
    </row>
    <row r="75" spans="1:7" x14ac:dyDescent="0.35">
      <c r="A75" s="1">
        <v>73</v>
      </c>
      <c r="B75" s="2">
        <v>42687</v>
      </c>
      <c r="C75" s="1" t="s">
        <v>8</v>
      </c>
      <c r="D75" s="1">
        <v>126.65</v>
      </c>
      <c r="E75" s="1">
        <v>1</v>
      </c>
      <c r="F75" s="23">
        <f t="shared" si="2"/>
        <v>11</v>
      </c>
      <c r="G75">
        <f t="shared" si="3"/>
        <v>4</v>
      </c>
    </row>
    <row r="76" spans="1:7" x14ac:dyDescent="0.35">
      <c r="A76" s="1">
        <v>74</v>
      </c>
      <c r="B76" s="2">
        <v>42595</v>
      </c>
      <c r="C76" s="1" t="s">
        <v>8</v>
      </c>
      <c r="D76" s="1">
        <v>472.68</v>
      </c>
      <c r="E76" s="1">
        <v>4</v>
      </c>
      <c r="F76" s="23">
        <f t="shared" si="2"/>
        <v>8</v>
      </c>
      <c r="G76">
        <f t="shared" si="3"/>
        <v>3</v>
      </c>
    </row>
    <row r="77" spans="1:7" x14ac:dyDescent="0.35">
      <c r="A77" s="1">
        <v>75</v>
      </c>
      <c r="B77" s="2">
        <v>42492</v>
      </c>
      <c r="C77" s="1" t="s">
        <v>8</v>
      </c>
      <c r="D77" s="1">
        <v>330.25</v>
      </c>
      <c r="E77" s="1">
        <v>3</v>
      </c>
      <c r="F77" s="23">
        <f t="shared" si="2"/>
        <v>5</v>
      </c>
      <c r="G77">
        <f t="shared" si="3"/>
        <v>2</v>
      </c>
    </row>
    <row r="78" spans="1:7" x14ac:dyDescent="0.35">
      <c r="A78" s="1">
        <v>76</v>
      </c>
      <c r="B78" s="2">
        <v>42402</v>
      </c>
      <c r="C78" s="1" t="s">
        <v>8</v>
      </c>
      <c r="D78" s="1">
        <v>206.25</v>
      </c>
      <c r="E78" s="1">
        <v>2</v>
      </c>
      <c r="F78" s="23">
        <f t="shared" si="2"/>
        <v>2</v>
      </c>
      <c r="G78">
        <f t="shared" si="3"/>
        <v>1</v>
      </c>
    </row>
    <row r="79" spans="1:7" x14ac:dyDescent="0.35">
      <c r="A79" s="1">
        <v>77</v>
      </c>
      <c r="B79" s="2">
        <v>42315</v>
      </c>
      <c r="C79" s="1" t="s">
        <v>8</v>
      </c>
      <c r="D79" s="1">
        <v>105.4</v>
      </c>
      <c r="E79" s="1">
        <v>1</v>
      </c>
      <c r="F79" s="23">
        <f t="shared" si="2"/>
        <v>11</v>
      </c>
      <c r="G79">
        <f t="shared" si="3"/>
        <v>4</v>
      </c>
    </row>
    <row r="80" spans="1:7" x14ac:dyDescent="0.35">
      <c r="A80" s="1">
        <v>78</v>
      </c>
      <c r="B80" s="2">
        <v>44672</v>
      </c>
      <c r="C80" s="1" t="s">
        <v>9</v>
      </c>
      <c r="D80" s="1">
        <v>52.81</v>
      </c>
      <c r="E80" s="1">
        <v>3</v>
      </c>
      <c r="F80" s="23">
        <f t="shared" si="2"/>
        <v>4</v>
      </c>
      <c r="G80">
        <f t="shared" si="3"/>
        <v>2</v>
      </c>
    </row>
    <row r="81" spans="1:7" x14ac:dyDescent="0.35">
      <c r="A81" s="1">
        <v>79</v>
      </c>
      <c r="B81" s="2">
        <v>44592</v>
      </c>
      <c r="C81" s="1" t="s">
        <v>9</v>
      </c>
      <c r="D81" s="1">
        <v>37.53</v>
      </c>
      <c r="E81" s="1">
        <v>2</v>
      </c>
      <c r="F81" s="23">
        <f t="shared" si="2"/>
        <v>1</v>
      </c>
      <c r="G81">
        <f t="shared" si="3"/>
        <v>1</v>
      </c>
    </row>
    <row r="82" spans="1:7" x14ac:dyDescent="0.35">
      <c r="A82" s="1">
        <v>80</v>
      </c>
      <c r="B82" s="2">
        <v>44503</v>
      </c>
      <c r="C82" s="1" t="s">
        <v>9</v>
      </c>
      <c r="D82" s="1">
        <v>15.57</v>
      </c>
      <c r="E82" s="1">
        <v>1</v>
      </c>
      <c r="F82" s="23">
        <f t="shared" si="2"/>
        <v>11</v>
      </c>
      <c r="G82">
        <f t="shared" si="3"/>
        <v>4</v>
      </c>
    </row>
    <row r="83" spans="1:7" x14ac:dyDescent="0.35">
      <c r="A83" s="1">
        <v>81</v>
      </c>
      <c r="B83" s="2">
        <v>44410</v>
      </c>
      <c r="C83" s="1" t="s">
        <v>9</v>
      </c>
      <c r="D83" s="1">
        <v>65.47</v>
      </c>
      <c r="E83" s="1">
        <v>4</v>
      </c>
      <c r="F83" s="23">
        <f t="shared" si="2"/>
        <v>8</v>
      </c>
      <c r="G83">
        <f t="shared" si="3"/>
        <v>3</v>
      </c>
    </row>
    <row r="84" spans="1:7" x14ac:dyDescent="0.35">
      <c r="A84" s="1">
        <v>82</v>
      </c>
      <c r="B84" s="2">
        <v>44315</v>
      </c>
      <c r="C84" s="1" t="s">
        <v>9</v>
      </c>
      <c r="D84" s="1">
        <v>48.18</v>
      </c>
      <c r="E84" s="1">
        <v>3</v>
      </c>
      <c r="F84" s="23">
        <f t="shared" si="2"/>
        <v>4</v>
      </c>
      <c r="G84">
        <f t="shared" si="3"/>
        <v>2</v>
      </c>
    </row>
    <row r="85" spans="1:7" x14ac:dyDescent="0.35">
      <c r="A85" s="1">
        <v>83</v>
      </c>
      <c r="B85" s="2">
        <v>44227</v>
      </c>
      <c r="C85" s="1" t="s">
        <v>9</v>
      </c>
      <c r="D85" s="1">
        <v>27.42</v>
      </c>
      <c r="E85" s="1">
        <v>2</v>
      </c>
      <c r="F85" s="23">
        <f t="shared" si="2"/>
        <v>1</v>
      </c>
      <c r="G85">
        <f t="shared" si="3"/>
        <v>1</v>
      </c>
    </row>
    <row r="86" spans="1:7" x14ac:dyDescent="0.35">
      <c r="A86" s="1">
        <v>84</v>
      </c>
      <c r="B86" s="2">
        <v>44147</v>
      </c>
      <c r="C86" s="1" t="s">
        <v>9</v>
      </c>
      <c r="D86" s="1">
        <v>4.0599999999999996</v>
      </c>
      <c r="E86" s="1">
        <v>1</v>
      </c>
      <c r="F86" s="23">
        <f t="shared" si="2"/>
        <v>11</v>
      </c>
      <c r="G86">
        <f t="shared" si="3"/>
        <v>4</v>
      </c>
    </row>
    <row r="87" spans="1:7" x14ac:dyDescent="0.35">
      <c r="A87" s="1">
        <v>85</v>
      </c>
      <c r="B87" s="2">
        <v>44056</v>
      </c>
      <c r="C87" s="1" t="s">
        <v>9</v>
      </c>
      <c r="D87" s="1">
        <v>14.68</v>
      </c>
      <c r="E87" s="1">
        <v>4</v>
      </c>
      <c r="F87" s="23">
        <f t="shared" si="2"/>
        <v>8</v>
      </c>
      <c r="G87">
        <f t="shared" si="3"/>
        <v>3</v>
      </c>
    </row>
    <row r="88" spans="1:7" x14ac:dyDescent="0.35">
      <c r="A88" s="1">
        <v>86</v>
      </c>
      <c r="B88" s="2">
        <v>43956</v>
      </c>
      <c r="C88" s="1" t="s">
        <v>9</v>
      </c>
      <c r="D88" s="1">
        <v>155.44</v>
      </c>
      <c r="E88" s="1">
        <v>3</v>
      </c>
      <c r="F88" s="23">
        <f t="shared" si="2"/>
        <v>5</v>
      </c>
      <c r="G88">
        <f t="shared" si="3"/>
        <v>2</v>
      </c>
    </row>
    <row r="89" spans="1:7" x14ac:dyDescent="0.35">
      <c r="A89" s="1">
        <v>87</v>
      </c>
      <c r="B89" s="2">
        <v>43861</v>
      </c>
      <c r="C89" s="1" t="s">
        <v>9</v>
      </c>
      <c r="D89" s="1">
        <v>10.06</v>
      </c>
      <c r="E89" s="1">
        <v>2</v>
      </c>
      <c r="F89" s="23">
        <f t="shared" si="2"/>
        <v>1</v>
      </c>
      <c r="G89">
        <f t="shared" si="3"/>
        <v>1</v>
      </c>
    </row>
    <row r="90" spans="1:7" x14ac:dyDescent="0.35">
      <c r="A90" s="1">
        <v>88</v>
      </c>
      <c r="B90" s="2">
        <v>43763</v>
      </c>
      <c r="C90" s="1" t="s">
        <v>9</v>
      </c>
      <c r="D90" s="1">
        <v>4.5599999999999996</v>
      </c>
      <c r="E90" s="1">
        <v>1</v>
      </c>
      <c r="F90" s="23">
        <f t="shared" si="2"/>
        <v>10</v>
      </c>
      <c r="G90">
        <f t="shared" si="3"/>
        <v>4</v>
      </c>
    </row>
    <row r="91" spans="1:7" x14ac:dyDescent="0.35">
      <c r="A91" s="1">
        <v>89</v>
      </c>
      <c r="B91" s="2">
        <v>43686</v>
      </c>
      <c r="C91" s="1" t="s">
        <v>9</v>
      </c>
      <c r="D91" s="1">
        <v>16.38</v>
      </c>
      <c r="E91" s="1">
        <v>4</v>
      </c>
      <c r="F91" s="23">
        <f t="shared" si="2"/>
        <v>8</v>
      </c>
      <c r="G91">
        <f t="shared" si="3"/>
        <v>3</v>
      </c>
    </row>
    <row r="92" spans="1:7" x14ac:dyDescent="0.35">
      <c r="A92" s="1">
        <v>90</v>
      </c>
      <c r="B92" s="2">
        <v>43583</v>
      </c>
      <c r="C92" s="1" t="s">
        <v>9</v>
      </c>
      <c r="D92" s="1">
        <v>11.63</v>
      </c>
      <c r="E92" s="1">
        <v>3</v>
      </c>
      <c r="F92" s="23">
        <f t="shared" si="2"/>
        <v>4</v>
      </c>
      <c r="G92">
        <f t="shared" si="3"/>
        <v>2</v>
      </c>
    </row>
    <row r="93" spans="1:7" x14ac:dyDescent="0.35">
      <c r="A93" s="1">
        <v>91</v>
      </c>
      <c r="B93" s="2">
        <v>43493</v>
      </c>
      <c r="C93" s="1" t="s">
        <v>9</v>
      </c>
      <c r="D93" s="1">
        <v>7.42</v>
      </c>
      <c r="E93" s="1">
        <v>2</v>
      </c>
      <c r="F93" s="23">
        <f t="shared" si="2"/>
        <v>1</v>
      </c>
      <c r="G93">
        <f t="shared" si="3"/>
        <v>1</v>
      </c>
    </row>
    <row r="94" spans="1:7" x14ac:dyDescent="0.35">
      <c r="A94" s="1">
        <v>92</v>
      </c>
      <c r="B94" s="2">
        <v>43405</v>
      </c>
      <c r="C94" s="1" t="s">
        <v>9</v>
      </c>
      <c r="D94" s="1">
        <v>2.4700000000000002</v>
      </c>
      <c r="E94" s="1">
        <v>1</v>
      </c>
      <c r="F94" s="23">
        <f t="shared" si="2"/>
        <v>11</v>
      </c>
      <c r="G94">
        <f t="shared" si="3"/>
        <v>4</v>
      </c>
    </row>
    <row r="95" spans="1:7" x14ac:dyDescent="0.35">
      <c r="A95" s="1">
        <v>93</v>
      </c>
      <c r="B95" s="2">
        <v>43312</v>
      </c>
      <c r="C95" s="1" t="s">
        <v>9</v>
      </c>
      <c r="D95" s="1">
        <v>11.49</v>
      </c>
      <c r="E95" s="1">
        <v>4</v>
      </c>
      <c r="F95" s="23">
        <f t="shared" si="2"/>
        <v>7</v>
      </c>
      <c r="G95">
        <f t="shared" si="3"/>
        <v>3</v>
      </c>
    </row>
    <row r="96" spans="1:7" x14ac:dyDescent="0.35">
      <c r="A96" s="1">
        <v>94</v>
      </c>
      <c r="B96" s="2">
        <v>43216</v>
      </c>
      <c r="C96" s="1" t="s">
        <v>9</v>
      </c>
      <c r="D96" s="1">
        <v>8.2899999999999991</v>
      </c>
      <c r="E96" s="1">
        <v>3</v>
      </c>
      <c r="F96" s="23">
        <f t="shared" si="2"/>
        <v>4</v>
      </c>
      <c r="G96">
        <f t="shared" si="3"/>
        <v>2</v>
      </c>
    </row>
    <row r="97" spans="1:7" x14ac:dyDescent="0.35">
      <c r="A97" s="1">
        <v>95</v>
      </c>
      <c r="B97" s="2">
        <v>43128</v>
      </c>
      <c r="C97" s="1" t="s">
        <v>9</v>
      </c>
      <c r="D97" s="1">
        <v>4.5999999999999996</v>
      </c>
      <c r="E97" s="1">
        <v>2</v>
      </c>
      <c r="F97" s="23">
        <f t="shared" si="2"/>
        <v>1</v>
      </c>
      <c r="G97">
        <f t="shared" si="3"/>
        <v>1</v>
      </c>
    </row>
    <row r="98" spans="1:7" x14ac:dyDescent="0.35">
      <c r="A98" s="1">
        <v>96</v>
      </c>
      <c r="B98" s="2">
        <v>43047</v>
      </c>
      <c r="C98" s="1" t="s">
        <v>9</v>
      </c>
      <c r="D98" s="1">
        <v>1.8</v>
      </c>
      <c r="E98" s="1">
        <v>1</v>
      </c>
      <c r="F98" s="23">
        <f t="shared" si="2"/>
        <v>11</v>
      </c>
      <c r="G98">
        <f t="shared" si="3"/>
        <v>4</v>
      </c>
    </row>
    <row r="99" spans="1:7" x14ac:dyDescent="0.35">
      <c r="A99" s="1">
        <v>97</v>
      </c>
      <c r="B99" s="2">
        <v>42960</v>
      </c>
      <c r="C99" s="1" t="s">
        <v>9</v>
      </c>
      <c r="D99" s="1">
        <v>6.27</v>
      </c>
      <c r="E99" s="1">
        <v>4</v>
      </c>
      <c r="F99" s="23">
        <f t="shared" si="2"/>
        <v>8</v>
      </c>
      <c r="G99">
        <f t="shared" si="3"/>
        <v>3</v>
      </c>
    </row>
    <row r="100" spans="1:7" x14ac:dyDescent="0.35">
      <c r="A100" s="1">
        <v>98</v>
      </c>
      <c r="B100" s="2">
        <v>42773</v>
      </c>
      <c r="C100" s="1" t="s">
        <v>9</v>
      </c>
      <c r="D100" s="1">
        <v>3.37</v>
      </c>
      <c r="E100" s="1">
        <v>2</v>
      </c>
      <c r="F100" s="23">
        <f t="shared" si="2"/>
        <v>2</v>
      </c>
      <c r="G100">
        <f t="shared" si="3"/>
        <v>1</v>
      </c>
    </row>
    <row r="101" spans="1:7" x14ac:dyDescent="0.35">
      <c r="A101" s="1">
        <v>99</v>
      </c>
      <c r="B101" s="2">
        <v>42688</v>
      </c>
      <c r="C101" s="1" t="s">
        <v>9</v>
      </c>
      <c r="D101" s="1">
        <v>1.48</v>
      </c>
      <c r="E101" s="1">
        <v>1</v>
      </c>
      <c r="F101" s="23">
        <f t="shared" si="2"/>
        <v>11</v>
      </c>
      <c r="G101">
        <f t="shared" si="3"/>
        <v>4</v>
      </c>
    </row>
    <row r="102" spans="1:7" x14ac:dyDescent="0.35">
      <c r="A102" s="1">
        <v>100</v>
      </c>
      <c r="B102" s="2">
        <v>42592</v>
      </c>
      <c r="C102" s="1" t="s">
        <v>9</v>
      </c>
      <c r="D102" s="1">
        <v>3.75</v>
      </c>
      <c r="E102" s="1">
        <v>4</v>
      </c>
      <c r="F102" s="23">
        <f t="shared" si="2"/>
        <v>8</v>
      </c>
      <c r="G102">
        <f t="shared" si="3"/>
        <v>3</v>
      </c>
    </row>
    <row r="103" spans="1:7" x14ac:dyDescent="0.35">
      <c r="A103" s="1">
        <v>101</v>
      </c>
      <c r="B103" s="2">
        <v>42492</v>
      </c>
      <c r="C103" s="1" t="s">
        <v>9</v>
      </c>
      <c r="D103" s="1">
        <v>3.5</v>
      </c>
      <c r="E103" s="1">
        <v>3</v>
      </c>
      <c r="F103" s="23">
        <f t="shared" si="2"/>
        <v>5</v>
      </c>
      <c r="G103">
        <f t="shared" si="3"/>
        <v>2</v>
      </c>
    </row>
    <row r="104" spans="1:7" x14ac:dyDescent="0.35">
      <c r="A104" s="1">
        <v>102</v>
      </c>
      <c r="B104" s="2">
        <v>42403</v>
      </c>
      <c r="C104" s="1" t="s">
        <v>9</v>
      </c>
      <c r="D104" s="1">
        <v>2.34</v>
      </c>
      <c r="E104" s="1">
        <v>2</v>
      </c>
      <c r="F104" s="23">
        <f t="shared" si="2"/>
        <v>2</v>
      </c>
      <c r="G104">
        <f t="shared" si="3"/>
        <v>1</v>
      </c>
    </row>
    <row r="105" spans="1:7" x14ac:dyDescent="0.35">
      <c r="A105" s="1">
        <v>103</v>
      </c>
      <c r="B105" s="2">
        <v>42329</v>
      </c>
      <c r="C105" s="1" t="s">
        <v>9</v>
      </c>
      <c r="D105" s="1">
        <v>7.0000000000000007E-2</v>
      </c>
      <c r="E105" s="1">
        <v>1</v>
      </c>
      <c r="F105" s="23">
        <f t="shared" si="2"/>
        <v>11</v>
      </c>
      <c r="G105">
        <f t="shared" si="3"/>
        <v>4</v>
      </c>
    </row>
    <row r="106" spans="1:7" x14ac:dyDescent="0.35">
      <c r="A106" s="1">
        <v>104</v>
      </c>
      <c r="B106" s="2">
        <v>44690</v>
      </c>
      <c r="C106" s="1" t="s">
        <v>10</v>
      </c>
      <c r="D106" s="1">
        <v>436.13</v>
      </c>
      <c r="E106" s="1">
        <v>3</v>
      </c>
      <c r="F106" s="23">
        <f t="shared" si="2"/>
        <v>5</v>
      </c>
      <c r="G106">
        <f t="shared" si="3"/>
        <v>2</v>
      </c>
    </row>
    <row r="107" spans="1:7" x14ac:dyDescent="0.35">
      <c r="A107" s="1">
        <v>105</v>
      </c>
      <c r="B107" s="2">
        <v>44588</v>
      </c>
      <c r="C107" s="1" t="s">
        <v>10</v>
      </c>
      <c r="D107" s="1">
        <v>334.48</v>
      </c>
      <c r="E107" s="1">
        <v>2</v>
      </c>
      <c r="F107" s="23">
        <f t="shared" si="2"/>
        <v>1</v>
      </c>
      <c r="G107">
        <f t="shared" si="3"/>
        <v>1</v>
      </c>
    </row>
    <row r="108" spans="1:7" x14ac:dyDescent="0.35">
      <c r="A108" s="1">
        <v>106</v>
      </c>
      <c r="B108" s="2">
        <v>44498</v>
      </c>
      <c r="C108" s="1" t="s">
        <v>10</v>
      </c>
      <c r="D108" s="1">
        <v>173.58</v>
      </c>
      <c r="E108" s="1">
        <v>1</v>
      </c>
      <c r="F108" s="23">
        <f t="shared" si="2"/>
        <v>10</v>
      </c>
      <c r="G108">
        <f t="shared" si="3"/>
        <v>4</v>
      </c>
    </row>
    <row r="109" spans="1:7" x14ac:dyDescent="0.35">
      <c r="A109" s="1">
        <v>107</v>
      </c>
      <c r="B109" s="2">
        <v>44407</v>
      </c>
      <c r="C109" s="1" t="s">
        <v>10</v>
      </c>
      <c r="D109" s="1">
        <v>713.72</v>
      </c>
      <c r="E109" s="1">
        <v>4</v>
      </c>
      <c r="F109" s="23">
        <f t="shared" si="2"/>
        <v>7</v>
      </c>
      <c r="G109">
        <f t="shared" si="3"/>
        <v>3</v>
      </c>
    </row>
    <row r="110" spans="1:7" x14ac:dyDescent="0.35">
      <c r="A110" s="1">
        <v>108</v>
      </c>
      <c r="B110" s="2">
        <v>44326</v>
      </c>
      <c r="C110" s="1" t="s">
        <v>10</v>
      </c>
      <c r="D110" s="1">
        <v>518.15</v>
      </c>
      <c r="E110" s="1">
        <v>3</v>
      </c>
      <c r="F110" s="23">
        <f t="shared" si="2"/>
        <v>5</v>
      </c>
      <c r="G110">
        <f t="shared" si="3"/>
        <v>2</v>
      </c>
    </row>
    <row r="111" spans="1:7" x14ac:dyDescent="0.35">
      <c r="A111" s="1">
        <v>109</v>
      </c>
      <c r="B111" s="2">
        <v>44237</v>
      </c>
      <c r="C111" s="1" t="s">
        <v>10</v>
      </c>
      <c r="D111" s="1">
        <v>324</v>
      </c>
      <c r="E111" s="1">
        <v>2</v>
      </c>
      <c r="F111" s="23">
        <f t="shared" si="2"/>
        <v>2</v>
      </c>
      <c r="G111">
        <f t="shared" si="3"/>
        <v>1</v>
      </c>
    </row>
    <row r="112" spans="1:7" x14ac:dyDescent="0.35">
      <c r="A112" s="1">
        <v>110</v>
      </c>
      <c r="B112" s="2">
        <v>44146</v>
      </c>
      <c r="C112" s="1" t="s">
        <v>10</v>
      </c>
      <c r="D112" s="1">
        <v>198.09</v>
      </c>
      <c r="E112" s="1">
        <v>1</v>
      </c>
      <c r="F112" s="23">
        <f t="shared" si="2"/>
        <v>11</v>
      </c>
      <c r="G112">
        <f t="shared" si="3"/>
        <v>4</v>
      </c>
    </row>
    <row r="113" spans="1:7" x14ac:dyDescent="0.35">
      <c r="A113" s="1">
        <v>111</v>
      </c>
      <c r="B113" s="2">
        <v>44056</v>
      </c>
      <c r="C113" s="1" t="s">
        <v>10</v>
      </c>
      <c r="D113" s="1">
        <v>274.99</v>
      </c>
      <c r="E113" s="1">
        <v>4</v>
      </c>
      <c r="F113" s="23">
        <f t="shared" si="2"/>
        <v>8</v>
      </c>
      <c r="G113">
        <f t="shared" si="3"/>
        <v>3</v>
      </c>
    </row>
    <row r="114" spans="1:7" x14ac:dyDescent="0.35">
      <c r="A114" s="1">
        <v>112</v>
      </c>
      <c r="B114" s="2">
        <v>43962</v>
      </c>
      <c r="C114" s="1" t="s">
        <v>10</v>
      </c>
      <c r="D114" s="1">
        <v>264.24</v>
      </c>
      <c r="E114" s="1">
        <v>3</v>
      </c>
      <c r="F114" s="23">
        <f t="shared" si="2"/>
        <v>5</v>
      </c>
      <c r="G114">
        <f t="shared" si="3"/>
        <v>2</v>
      </c>
    </row>
    <row r="115" spans="1:7" x14ac:dyDescent="0.35">
      <c r="A115" s="1">
        <v>113</v>
      </c>
      <c r="B115" s="2">
        <v>43871</v>
      </c>
      <c r="C115" s="1" t="s">
        <v>10</v>
      </c>
      <c r="D115" s="1">
        <v>246.91</v>
      </c>
      <c r="E115" s="1">
        <v>2</v>
      </c>
      <c r="F115" s="23">
        <f t="shared" si="2"/>
        <v>2</v>
      </c>
      <c r="G115">
        <f t="shared" si="3"/>
        <v>1</v>
      </c>
    </row>
    <row r="116" spans="1:7" x14ac:dyDescent="0.35">
      <c r="A116" s="1">
        <v>114</v>
      </c>
      <c r="B116" s="2">
        <v>43782</v>
      </c>
      <c r="C116" s="1" t="s">
        <v>10</v>
      </c>
      <c r="D116" s="1">
        <v>95.88</v>
      </c>
      <c r="E116" s="1">
        <v>1</v>
      </c>
      <c r="F116" s="23">
        <f t="shared" si="2"/>
        <v>11</v>
      </c>
      <c r="G116">
        <f t="shared" si="3"/>
        <v>4</v>
      </c>
    </row>
    <row r="117" spans="1:7" x14ac:dyDescent="0.35">
      <c r="A117" s="1">
        <v>115</v>
      </c>
      <c r="B117" s="2">
        <v>43691</v>
      </c>
      <c r="C117" s="1" t="s">
        <v>10</v>
      </c>
      <c r="D117" s="1">
        <v>430.2</v>
      </c>
      <c r="E117" s="1">
        <v>4</v>
      </c>
      <c r="F117" s="23">
        <f t="shared" si="2"/>
        <v>8</v>
      </c>
      <c r="G117">
        <f t="shared" si="3"/>
        <v>3</v>
      </c>
    </row>
    <row r="118" spans="1:7" x14ac:dyDescent="0.35">
      <c r="A118" s="1">
        <v>116</v>
      </c>
      <c r="B118" s="2">
        <v>43591</v>
      </c>
      <c r="C118" s="1" t="s">
        <v>10</v>
      </c>
      <c r="D118" s="1">
        <v>287.25</v>
      </c>
      <c r="E118" s="1">
        <v>3</v>
      </c>
      <c r="F118" s="23">
        <f t="shared" si="2"/>
        <v>5</v>
      </c>
      <c r="G118">
        <f t="shared" si="3"/>
        <v>2</v>
      </c>
    </row>
    <row r="119" spans="1:7" x14ac:dyDescent="0.35">
      <c r="A119" s="1">
        <v>117</v>
      </c>
      <c r="B119" s="2">
        <v>43500</v>
      </c>
      <c r="C119" s="1" t="s">
        <v>10</v>
      </c>
      <c r="D119" s="1">
        <v>179.96</v>
      </c>
      <c r="E119" s="1">
        <v>2</v>
      </c>
      <c r="F119" s="23">
        <f t="shared" si="2"/>
        <v>2</v>
      </c>
      <c r="G119">
        <f t="shared" si="3"/>
        <v>1</v>
      </c>
    </row>
    <row r="120" spans="1:7" x14ac:dyDescent="0.35">
      <c r="A120" s="1">
        <v>118</v>
      </c>
      <c r="B120" s="2">
        <v>43419</v>
      </c>
      <c r="C120" s="1" t="s">
        <v>10</v>
      </c>
      <c r="D120" s="1">
        <v>83.45</v>
      </c>
      <c r="E120" s="1">
        <v>1</v>
      </c>
      <c r="F120" s="23">
        <f t="shared" si="2"/>
        <v>11</v>
      </c>
      <c r="G120">
        <f t="shared" si="3"/>
        <v>4</v>
      </c>
    </row>
    <row r="121" spans="1:7" x14ac:dyDescent="0.35">
      <c r="A121" s="1">
        <v>119</v>
      </c>
      <c r="B121" s="2">
        <v>43321</v>
      </c>
      <c r="C121" s="1" t="s">
        <v>10</v>
      </c>
      <c r="D121" s="1">
        <v>238.35</v>
      </c>
      <c r="E121" s="1">
        <v>4</v>
      </c>
      <c r="F121" s="23">
        <f t="shared" si="2"/>
        <v>8</v>
      </c>
      <c r="G121">
        <f t="shared" si="3"/>
        <v>3</v>
      </c>
    </row>
    <row r="122" spans="1:7" x14ac:dyDescent="0.35">
      <c r="A122" s="1">
        <v>120</v>
      </c>
      <c r="B122" s="2">
        <v>43231</v>
      </c>
      <c r="C122" s="1" t="s">
        <v>10</v>
      </c>
      <c r="D122" s="1">
        <v>177.54</v>
      </c>
      <c r="E122" s="1">
        <v>3</v>
      </c>
      <c r="F122" s="23">
        <f t="shared" si="2"/>
        <v>5</v>
      </c>
      <c r="G122">
        <f t="shared" si="3"/>
        <v>2</v>
      </c>
    </row>
    <row r="123" spans="1:7" x14ac:dyDescent="0.35">
      <c r="A123" s="1">
        <v>121</v>
      </c>
      <c r="B123" s="2">
        <v>43137</v>
      </c>
      <c r="C123" s="1" t="s">
        <v>10</v>
      </c>
      <c r="D123" s="1">
        <v>112.31</v>
      </c>
      <c r="E123" s="1">
        <v>2</v>
      </c>
      <c r="F123" s="23">
        <f t="shared" si="2"/>
        <v>2</v>
      </c>
      <c r="G123">
        <f t="shared" si="3"/>
        <v>1</v>
      </c>
    </row>
    <row r="124" spans="1:7" x14ac:dyDescent="0.35">
      <c r="A124" s="1">
        <v>122</v>
      </c>
      <c r="B124" s="2">
        <v>43051</v>
      </c>
      <c r="C124" s="1" t="s">
        <v>10</v>
      </c>
      <c r="D124" s="1">
        <v>54.14</v>
      </c>
      <c r="E124" s="1">
        <v>1</v>
      </c>
      <c r="F124" s="23">
        <f t="shared" si="2"/>
        <v>11</v>
      </c>
      <c r="G124">
        <f t="shared" si="3"/>
        <v>4</v>
      </c>
    </row>
    <row r="125" spans="1:7" x14ac:dyDescent="0.35">
      <c r="A125" s="1">
        <v>123</v>
      </c>
      <c r="B125" s="2">
        <v>42959</v>
      </c>
      <c r="C125" s="1" t="s">
        <v>10</v>
      </c>
      <c r="D125" s="1">
        <v>262.89999999999998</v>
      </c>
      <c r="E125" s="1">
        <v>4</v>
      </c>
      <c r="F125" s="23">
        <f t="shared" si="2"/>
        <v>8</v>
      </c>
      <c r="G125">
        <f t="shared" si="3"/>
        <v>3</v>
      </c>
    </row>
    <row r="126" spans="1:7" x14ac:dyDescent="0.35">
      <c r="A126" s="1">
        <v>124</v>
      </c>
      <c r="B126" s="2">
        <v>42865</v>
      </c>
      <c r="C126" s="1" t="s">
        <v>10</v>
      </c>
      <c r="D126" s="1">
        <v>208.58</v>
      </c>
      <c r="E126" s="1">
        <v>3</v>
      </c>
      <c r="F126" s="23">
        <f t="shared" si="2"/>
        <v>5</v>
      </c>
      <c r="G126">
        <f t="shared" si="3"/>
        <v>2</v>
      </c>
    </row>
    <row r="127" spans="1:7" x14ac:dyDescent="0.35">
      <c r="A127" s="1">
        <v>125</v>
      </c>
      <c r="B127" s="2">
        <v>42772</v>
      </c>
      <c r="C127" s="1" t="s">
        <v>10</v>
      </c>
      <c r="D127" s="1">
        <v>147.02000000000001</v>
      </c>
      <c r="E127" s="1">
        <v>2</v>
      </c>
      <c r="F127" s="23">
        <f t="shared" si="2"/>
        <v>2</v>
      </c>
      <c r="G127">
        <f t="shared" si="3"/>
        <v>1</v>
      </c>
    </row>
    <row r="128" spans="1:7" x14ac:dyDescent="0.35">
      <c r="A128" s="1">
        <v>126</v>
      </c>
      <c r="B128" s="2">
        <v>42687</v>
      </c>
      <c r="C128" s="1" t="s">
        <v>10</v>
      </c>
      <c r="D128" s="1">
        <v>69.34</v>
      </c>
      <c r="E128" s="1">
        <v>1</v>
      </c>
      <c r="F128" s="23">
        <f t="shared" si="2"/>
        <v>11</v>
      </c>
      <c r="G128">
        <f t="shared" si="3"/>
        <v>4</v>
      </c>
    </row>
    <row r="129" spans="1:7" x14ac:dyDescent="0.35">
      <c r="A129" s="1">
        <v>127</v>
      </c>
      <c r="B129" s="2">
        <v>42595</v>
      </c>
      <c r="C129" s="1" t="s">
        <v>10</v>
      </c>
      <c r="D129" s="1">
        <v>192.7</v>
      </c>
      <c r="E129" s="1">
        <v>4</v>
      </c>
      <c r="F129" s="23">
        <f t="shared" si="2"/>
        <v>8</v>
      </c>
      <c r="G129">
        <f t="shared" si="3"/>
        <v>3</v>
      </c>
    </row>
    <row r="130" spans="1:7" x14ac:dyDescent="0.35">
      <c r="A130" s="1">
        <v>128</v>
      </c>
      <c r="B130" s="2">
        <v>42498</v>
      </c>
      <c r="C130" s="1" t="s">
        <v>10</v>
      </c>
      <c r="D130" s="1">
        <v>152.47</v>
      </c>
      <c r="E130" s="1">
        <v>3</v>
      </c>
      <c r="F130" s="23">
        <f t="shared" si="2"/>
        <v>5</v>
      </c>
      <c r="G130">
        <f t="shared" si="3"/>
        <v>2</v>
      </c>
    </row>
    <row r="131" spans="1:7" x14ac:dyDescent="0.35">
      <c r="A131" s="1">
        <v>129</v>
      </c>
      <c r="B131" s="2">
        <v>42410</v>
      </c>
      <c r="C131" s="1" t="s">
        <v>10</v>
      </c>
      <c r="D131" s="1">
        <v>88.58</v>
      </c>
      <c r="E131" s="1">
        <v>2</v>
      </c>
      <c r="F131" s="23">
        <f t="shared" ref="F131:F194" si="4">VALUE(LEFT(TEXT(B131,"mm-dd-yyyy"),2))</f>
        <v>2</v>
      </c>
      <c r="G131">
        <f t="shared" ref="G131:G194" si="5">IF(F131&lt;4, 1, IF(F131&lt;7, 2, IF(F131&lt;10, 3, IF(F131&lt;13, 4))))</f>
        <v>1</v>
      </c>
    </row>
    <row r="132" spans="1:7" x14ac:dyDescent="0.35">
      <c r="A132" s="1">
        <v>130</v>
      </c>
      <c r="B132" s="2">
        <v>44669</v>
      </c>
      <c r="C132" s="1" t="s">
        <v>11</v>
      </c>
      <c r="D132" s="1">
        <v>166.13</v>
      </c>
      <c r="E132" s="1">
        <v>3</v>
      </c>
      <c r="F132" s="23">
        <f t="shared" si="4"/>
        <v>4</v>
      </c>
      <c r="G132">
        <f t="shared" si="5"/>
        <v>2</v>
      </c>
    </row>
    <row r="133" spans="1:7" x14ac:dyDescent="0.35">
      <c r="A133" s="1">
        <v>131</v>
      </c>
      <c r="B133" s="2">
        <v>44580</v>
      </c>
      <c r="C133" s="1" t="s">
        <v>11</v>
      </c>
      <c r="D133" s="1">
        <v>104.43</v>
      </c>
      <c r="E133" s="1">
        <v>2</v>
      </c>
      <c r="F133" s="23">
        <f t="shared" si="4"/>
        <v>1</v>
      </c>
      <c r="G133">
        <f t="shared" si="5"/>
        <v>1</v>
      </c>
    </row>
    <row r="134" spans="1:7" x14ac:dyDescent="0.35">
      <c r="A134" s="1">
        <v>132</v>
      </c>
      <c r="B134" s="2">
        <v>44490</v>
      </c>
      <c r="C134" s="1" t="s">
        <v>11</v>
      </c>
      <c r="D134" s="1">
        <v>29.64</v>
      </c>
      <c r="E134" s="1">
        <v>1</v>
      </c>
      <c r="F134" s="23">
        <f t="shared" si="4"/>
        <v>10</v>
      </c>
      <c r="G134">
        <f t="shared" si="5"/>
        <v>4</v>
      </c>
    </row>
    <row r="135" spans="1:7" x14ac:dyDescent="0.35">
      <c r="A135" s="1">
        <v>133</v>
      </c>
      <c r="B135" s="2">
        <v>44396</v>
      </c>
      <c r="C135" s="1" t="s">
        <v>11</v>
      </c>
      <c r="D135" s="1">
        <v>141.52000000000001</v>
      </c>
      <c r="E135" s="1">
        <v>4</v>
      </c>
      <c r="F135" s="23">
        <f t="shared" si="4"/>
        <v>7</v>
      </c>
      <c r="G135">
        <f t="shared" si="5"/>
        <v>3</v>
      </c>
    </row>
    <row r="136" spans="1:7" x14ac:dyDescent="0.35">
      <c r="A136" s="1">
        <v>134</v>
      </c>
      <c r="B136" s="2">
        <v>44302</v>
      </c>
      <c r="C136" s="1" t="s">
        <v>11</v>
      </c>
      <c r="D136" s="1">
        <v>97.88</v>
      </c>
      <c r="E136" s="1">
        <v>3</v>
      </c>
      <c r="F136" s="23">
        <f t="shared" si="4"/>
        <v>4</v>
      </c>
      <c r="G136">
        <f t="shared" si="5"/>
        <v>2</v>
      </c>
    </row>
    <row r="137" spans="1:7" x14ac:dyDescent="0.35">
      <c r="A137" s="1">
        <v>135</v>
      </c>
      <c r="B137" s="2">
        <v>44214</v>
      </c>
      <c r="C137" s="1" t="s">
        <v>11</v>
      </c>
      <c r="D137" s="1">
        <v>62.88</v>
      </c>
      <c r="E137" s="1">
        <v>2</v>
      </c>
      <c r="F137" s="23">
        <f t="shared" si="4"/>
        <v>1</v>
      </c>
      <c r="G137">
        <f t="shared" si="5"/>
        <v>1</v>
      </c>
    </row>
    <row r="138" spans="1:7" x14ac:dyDescent="0.35">
      <c r="A138" s="1">
        <v>136</v>
      </c>
      <c r="B138" s="2">
        <v>44123</v>
      </c>
      <c r="C138" s="1" t="s">
        <v>11</v>
      </c>
      <c r="D138" s="1">
        <v>29.71</v>
      </c>
      <c r="E138" s="1">
        <v>1</v>
      </c>
      <c r="F138" s="23">
        <f t="shared" si="4"/>
        <v>10</v>
      </c>
      <c r="G138">
        <f t="shared" si="5"/>
        <v>4</v>
      </c>
    </row>
    <row r="139" spans="1:7" x14ac:dyDescent="0.35">
      <c r="A139" s="1">
        <v>137</v>
      </c>
      <c r="B139" s="2">
        <v>44031</v>
      </c>
      <c r="C139" s="1" t="s">
        <v>11</v>
      </c>
      <c r="D139" s="1">
        <v>139.72</v>
      </c>
      <c r="E139" s="1">
        <v>4</v>
      </c>
      <c r="F139" s="23">
        <f t="shared" si="4"/>
        <v>7</v>
      </c>
      <c r="G139">
        <f t="shared" si="5"/>
        <v>3</v>
      </c>
    </row>
    <row r="140" spans="1:7" x14ac:dyDescent="0.35">
      <c r="A140" s="1">
        <v>138</v>
      </c>
      <c r="B140" s="2">
        <v>43952</v>
      </c>
      <c r="C140" s="1" t="s">
        <v>11</v>
      </c>
      <c r="D140" s="1">
        <v>86.67</v>
      </c>
      <c r="E140" s="1">
        <v>3</v>
      </c>
      <c r="F140" s="23">
        <f t="shared" si="4"/>
        <v>5</v>
      </c>
      <c r="G140">
        <f t="shared" si="5"/>
        <v>2</v>
      </c>
    </row>
    <row r="141" spans="1:7" x14ac:dyDescent="0.35">
      <c r="A141" s="1">
        <v>139</v>
      </c>
      <c r="B141" s="2">
        <v>43846</v>
      </c>
      <c r="C141" s="1" t="s">
        <v>11</v>
      </c>
      <c r="D141" s="1">
        <v>66.930000000000007</v>
      </c>
      <c r="E141" s="1">
        <v>2</v>
      </c>
      <c r="F141" s="23">
        <f t="shared" si="4"/>
        <v>1</v>
      </c>
      <c r="G141">
        <f t="shared" si="5"/>
        <v>1</v>
      </c>
    </row>
    <row r="142" spans="1:7" x14ac:dyDescent="0.35">
      <c r="A142" s="1">
        <v>140</v>
      </c>
      <c r="B142" s="2">
        <v>43758</v>
      </c>
      <c r="C142" s="1" t="s">
        <v>11</v>
      </c>
      <c r="D142" s="1">
        <v>26.83</v>
      </c>
      <c r="E142" s="1">
        <v>1</v>
      </c>
      <c r="F142" s="23">
        <f t="shared" si="4"/>
        <v>10</v>
      </c>
      <c r="G142">
        <f t="shared" si="5"/>
        <v>4</v>
      </c>
    </row>
    <row r="143" spans="1:7" x14ac:dyDescent="0.35">
      <c r="A143" s="1">
        <v>141</v>
      </c>
      <c r="B143" s="2">
        <v>43664</v>
      </c>
      <c r="C143" s="1" t="s">
        <v>11</v>
      </c>
      <c r="D143" s="1">
        <v>133.21</v>
      </c>
      <c r="E143" s="1">
        <v>4</v>
      </c>
      <c r="F143" s="23">
        <f t="shared" si="4"/>
        <v>7</v>
      </c>
      <c r="G143">
        <f t="shared" si="5"/>
        <v>3</v>
      </c>
    </row>
    <row r="144" spans="1:7" x14ac:dyDescent="0.35">
      <c r="A144" s="1">
        <v>142</v>
      </c>
      <c r="B144" s="2">
        <v>43571</v>
      </c>
      <c r="C144" s="1" t="s">
        <v>11</v>
      </c>
      <c r="D144" s="1">
        <v>91.89</v>
      </c>
      <c r="E144" s="1">
        <v>3</v>
      </c>
      <c r="F144" s="23">
        <f t="shared" si="4"/>
        <v>4</v>
      </c>
      <c r="G144">
        <f t="shared" si="5"/>
        <v>2</v>
      </c>
    </row>
    <row r="145" spans="1:7" x14ac:dyDescent="0.35">
      <c r="A145" s="1">
        <v>143</v>
      </c>
      <c r="B145" s="2">
        <v>43480</v>
      </c>
      <c r="C145" s="1" t="s">
        <v>11</v>
      </c>
      <c r="D145" s="1">
        <v>56.31</v>
      </c>
      <c r="E145" s="1">
        <v>2</v>
      </c>
      <c r="F145" s="23">
        <f t="shared" si="4"/>
        <v>1</v>
      </c>
      <c r="G145">
        <f t="shared" si="5"/>
        <v>1</v>
      </c>
    </row>
    <row r="146" spans="1:7" x14ac:dyDescent="0.35">
      <c r="A146" s="1">
        <v>144</v>
      </c>
      <c r="B146" s="2">
        <v>43396</v>
      </c>
      <c r="C146" s="1" t="s">
        <v>11</v>
      </c>
      <c r="D146" s="1">
        <v>23.07</v>
      </c>
      <c r="E146" s="1">
        <v>1</v>
      </c>
      <c r="F146" s="23">
        <f t="shared" si="4"/>
        <v>10</v>
      </c>
      <c r="G146">
        <f t="shared" si="5"/>
        <v>4</v>
      </c>
    </row>
    <row r="147" spans="1:7" x14ac:dyDescent="0.35">
      <c r="A147" s="1">
        <v>145</v>
      </c>
      <c r="B147" s="2">
        <v>43299</v>
      </c>
      <c r="C147" s="1" t="s">
        <v>11</v>
      </c>
      <c r="D147" s="1">
        <v>102.17</v>
      </c>
      <c r="E147" s="1">
        <v>4</v>
      </c>
      <c r="F147" s="23">
        <f t="shared" si="4"/>
        <v>7</v>
      </c>
      <c r="G147">
        <f t="shared" si="5"/>
        <v>3</v>
      </c>
    </row>
    <row r="148" spans="1:7" x14ac:dyDescent="0.35">
      <c r="A148" s="1">
        <v>146</v>
      </c>
      <c r="B148" s="2">
        <v>43205</v>
      </c>
      <c r="C148" s="1" t="s">
        <v>11</v>
      </c>
      <c r="D148" s="1">
        <v>73.069999999999993</v>
      </c>
      <c r="E148" s="1">
        <v>3</v>
      </c>
      <c r="F148" s="23">
        <f t="shared" si="4"/>
        <v>4</v>
      </c>
      <c r="G148">
        <f t="shared" si="5"/>
        <v>2</v>
      </c>
    </row>
    <row r="149" spans="1:7" x14ac:dyDescent="0.35">
      <c r="A149" s="1">
        <v>147</v>
      </c>
      <c r="B149" s="2">
        <v>43115</v>
      </c>
      <c r="C149" s="1" t="s">
        <v>11</v>
      </c>
      <c r="D149" s="1">
        <v>47.69</v>
      </c>
      <c r="E149" s="1">
        <v>2</v>
      </c>
      <c r="F149" s="23">
        <f t="shared" si="4"/>
        <v>1</v>
      </c>
      <c r="G149">
        <f t="shared" si="5"/>
        <v>1</v>
      </c>
    </row>
    <row r="150" spans="1:7" x14ac:dyDescent="0.35">
      <c r="A150" s="1">
        <v>148</v>
      </c>
      <c r="B150" s="2">
        <v>43026</v>
      </c>
      <c r="C150" s="1" t="s">
        <v>11</v>
      </c>
      <c r="D150" s="1">
        <v>24.13</v>
      </c>
      <c r="E150" s="1">
        <v>1</v>
      </c>
      <c r="F150" s="23">
        <f t="shared" si="4"/>
        <v>10</v>
      </c>
      <c r="G150">
        <f t="shared" si="5"/>
        <v>4</v>
      </c>
    </row>
    <row r="151" spans="1:7" x14ac:dyDescent="0.35">
      <c r="A151" s="1">
        <v>149</v>
      </c>
      <c r="B151" s="2">
        <v>42932</v>
      </c>
      <c r="C151" s="1" t="s">
        <v>11</v>
      </c>
      <c r="D151" s="1">
        <v>80.239999999999995</v>
      </c>
      <c r="E151" s="1">
        <v>4</v>
      </c>
      <c r="F151" s="23">
        <f t="shared" si="4"/>
        <v>7</v>
      </c>
      <c r="G151">
        <f t="shared" si="5"/>
        <v>3</v>
      </c>
    </row>
    <row r="152" spans="1:7" x14ac:dyDescent="0.35">
      <c r="A152" s="1">
        <v>150</v>
      </c>
      <c r="B152" s="2">
        <v>42840</v>
      </c>
      <c r="C152" s="1" t="s">
        <v>11</v>
      </c>
      <c r="D152" s="1">
        <v>57.66</v>
      </c>
      <c r="E152" s="1">
        <v>3</v>
      </c>
      <c r="F152" s="23">
        <f t="shared" si="4"/>
        <v>4</v>
      </c>
      <c r="G152">
        <f t="shared" si="5"/>
        <v>2</v>
      </c>
    </row>
    <row r="153" spans="1:7" x14ac:dyDescent="0.35">
      <c r="A153" s="1">
        <v>151</v>
      </c>
      <c r="B153" s="2">
        <v>42749</v>
      </c>
      <c r="C153" s="1" t="s">
        <v>11</v>
      </c>
      <c r="D153" s="1">
        <v>33.69</v>
      </c>
      <c r="E153" s="1">
        <v>2</v>
      </c>
      <c r="F153" s="23">
        <f t="shared" si="4"/>
        <v>1</v>
      </c>
      <c r="G153">
        <f t="shared" si="5"/>
        <v>1</v>
      </c>
    </row>
    <row r="154" spans="1:7" x14ac:dyDescent="0.35">
      <c r="A154" s="1">
        <v>152</v>
      </c>
      <c r="B154" s="2">
        <v>42661</v>
      </c>
      <c r="C154" s="1" t="s">
        <v>11</v>
      </c>
      <c r="D154" s="1">
        <v>15.03</v>
      </c>
      <c r="E154" s="1">
        <v>1</v>
      </c>
      <c r="F154" s="23">
        <f t="shared" si="4"/>
        <v>10</v>
      </c>
      <c r="G154">
        <f t="shared" si="5"/>
        <v>4</v>
      </c>
    </row>
    <row r="155" spans="1:7" x14ac:dyDescent="0.35">
      <c r="A155" s="1">
        <v>153</v>
      </c>
      <c r="B155" s="2">
        <v>42569</v>
      </c>
      <c r="C155" s="1" t="s">
        <v>11</v>
      </c>
      <c r="D155" s="1">
        <v>54.46</v>
      </c>
      <c r="E155" s="1">
        <v>4</v>
      </c>
      <c r="F155" s="23">
        <f t="shared" si="4"/>
        <v>7</v>
      </c>
      <c r="G155">
        <f t="shared" si="5"/>
        <v>3</v>
      </c>
    </row>
    <row r="156" spans="1:7" x14ac:dyDescent="0.35">
      <c r="A156" s="1">
        <v>154</v>
      </c>
      <c r="B156" s="2">
        <v>42473</v>
      </c>
      <c r="C156" s="1" t="s">
        <v>11</v>
      </c>
      <c r="D156" s="1">
        <v>38.04</v>
      </c>
      <c r="E156" s="1">
        <v>3</v>
      </c>
      <c r="F156" s="23">
        <f t="shared" si="4"/>
        <v>4</v>
      </c>
      <c r="G156">
        <f t="shared" si="5"/>
        <v>2</v>
      </c>
    </row>
    <row r="157" spans="1:7" x14ac:dyDescent="0.35">
      <c r="A157" s="1">
        <v>155</v>
      </c>
      <c r="B157" s="2">
        <v>42386</v>
      </c>
      <c r="C157" s="1" t="s">
        <v>11</v>
      </c>
      <c r="D157" s="1">
        <v>23.47</v>
      </c>
      <c r="E157" s="1">
        <v>2</v>
      </c>
      <c r="F157" s="23">
        <f t="shared" si="4"/>
        <v>1</v>
      </c>
      <c r="G157">
        <f t="shared" si="5"/>
        <v>1</v>
      </c>
    </row>
    <row r="158" spans="1:7" x14ac:dyDescent="0.35">
      <c r="A158" s="1">
        <v>156</v>
      </c>
      <c r="B158" s="2">
        <v>42303</v>
      </c>
      <c r="C158" s="1" t="s">
        <v>11</v>
      </c>
      <c r="D158" s="1">
        <v>11.06</v>
      </c>
      <c r="E158" s="1" t="s">
        <v>12</v>
      </c>
      <c r="F158" s="23">
        <f t="shared" si="4"/>
        <v>10</v>
      </c>
      <c r="G158">
        <f t="shared" si="5"/>
        <v>4</v>
      </c>
    </row>
    <row r="159" spans="1:7" x14ac:dyDescent="0.35">
      <c r="A159" s="1">
        <v>157</v>
      </c>
      <c r="B159" s="2">
        <v>43866</v>
      </c>
      <c r="C159" s="1" t="s">
        <v>13</v>
      </c>
      <c r="D159" s="1">
        <v>200.99</v>
      </c>
      <c r="E159" s="1">
        <v>2</v>
      </c>
      <c r="F159" s="23">
        <f t="shared" si="4"/>
        <v>2</v>
      </c>
      <c r="G159">
        <f t="shared" si="5"/>
        <v>1</v>
      </c>
    </row>
    <row r="160" spans="1:7" x14ac:dyDescent="0.35">
      <c r="A160" s="1">
        <v>158</v>
      </c>
      <c r="B160" s="2">
        <v>43774</v>
      </c>
      <c r="C160" s="1" t="s">
        <v>13</v>
      </c>
      <c r="D160" s="1">
        <v>83.78</v>
      </c>
      <c r="E160" s="1">
        <v>1</v>
      </c>
      <c r="F160" s="23">
        <f t="shared" si="4"/>
        <v>11</v>
      </c>
      <c r="G160">
        <f t="shared" si="5"/>
        <v>4</v>
      </c>
    </row>
    <row r="161" spans="1:7" x14ac:dyDescent="0.35">
      <c r="A161" s="1">
        <v>159</v>
      </c>
      <c r="B161" s="2">
        <v>43679</v>
      </c>
      <c r="C161" s="1" t="s">
        <v>13</v>
      </c>
      <c r="D161" s="1">
        <v>310.41000000000003</v>
      </c>
      <c r="E161" s="1">
        <v>4</v>
      </c>
      <c r="F161" s="23">
        <f t="shared" si="4"/>
        <v>8</v>
      </c>
      <c r="G161">
        <f t="shared" si="5"/>
        <v>3</v>
      </c>
    </row>
    <row r="162" spans="1:7" x14ac:dyDescent="0.35">
      <c r="A162" s="1">
        <v>160</v>
      </c>
      <c r="B162" s="2">
        <v>43597</v>
      </c>
      <c r="C162" s="1" t="s">
        <v>13</v>
      </c>
      <c r="D162" s="1">
        <v>235.87</v>
      </c>
      <c r="E162" s="1">
        <v>3</v>
      </c>
      <c r="F162" s="23">
        <f t="shared" si="4"/>
        <v>5</v>
      </c>
      <c r="G162">
        <f t="shared" si="5"/>
        <v>2</v>
      </c>
    </row>
    <row r="163" spans="1:7" x14ac:dyDescent="0.35">
      <c r="A163" s="1">
        <v>161</v>
      </c>
      <c r="B163" s="2">
        <v>43501</v>
      </c>
      <c r="C163" s="1" t="s">
        <v>13</v>
      </c>
      <c r="D163" s="1">
        <v>155.13</v>
      </c>
      <c r="E163" s="1">
        <v>2</v>
      </c>
      <c r="F163" s="23">
        <f t="shared" si="4"/>
        <v>2</v>
      </c>
      <c r="G163">
        <f t="shared" si="5"/>
        <v>1</v>
      </c>
    </row>
    <row r="164" spans="1:7" x14ac:dyDescent="0.35">
      <c r="A164" s="1">
        <v>162</v>
      </c>
      <c r="B164" s="2">
        <v>43416</v>
      </c>
      <c r="C164" s="1" t="s">
        <v>13</v>
      </c>
      <c r="D164" s="1">
        <v>80.42</v>
      </c>
      <c r="E164" s="1">
        <v>1</v>
      </c>
      <c r="F164" s="23">
        <f t="shared" si="4"/>
        <v>11</v>
      </c>
      <c r="G164">
        <f t="shared" si="5"/>
        <v>4</v>
      </c>
    </row>
    <row r="165" spans="1:7" x14ac:dyDescent="0.35">
      <c r="A165" s="1">
        <v>163</v>
      </c>
      <c r="B165" s="2">
        <v>43328</v>
      </c>
      <c r="C165" s="1" t="s">
        <v>13</v>
      </c>
      <c r="D165" s="1">
        <v>281.04000000000002</v>
      </c>
      <c r="E165" s="1">
        <v>4</v>
      </c>
      <c r="F165" s="23">
        <f t="shared" si="4"/>
        <v>8</v>
      </c>
      <c r="G165">
        <f t="shared" si="5"/>
        <v>3</v>
      </c>
    </row>
    <row r="166" spans="1:7" x14ac:dyDescent="0.35">
      <c r="A166" s="1">
        <v>164</v>
      </c>
      <c r="B166" s="2">
        <v>43229</v>
      </c>
      <c r="C166" s="1" t="s">
        <v>13</v>
      </c>
      <c r="D166" s="1">
        <v>213.12</v>
      </c>
      <c r="E166" s="1">
        <v>3</v>
      </c>
      <c r="F166" s="23">
        <f t="shared" si="4"/>
        <v>5</v>
      </c>
      <c r="G166">
        <f t="shared" si="5"/>
        <v>2</v>
      </c>
    </row>
    <row r="167" spans="1:7" x14ac:dyDescent="0.35">
      <c r="A167" s="1">
        <v>165</v>
      </c>
      <c r="B167" s="2">
        <v>43142</v>
      </c>
      <c r="C167" s="1" t="s">
        <v>13</v>
      </c>
      <c r="D167" s="1">
        <v>145.44</v>
      </c>
      <c r="E167" s="1">
        <v>2</v>
      </c>
      <c r="F167" s="23">
        <f t="shared" si="4"/>
        <v>2</v>
      </c>
      <c r="G167">
        <f t="shared" si="5"/>
        <v>1</v>
      </c>
    </row>
    <row r="168" spans="1:7" x14ac:dyDescent="0.35">
      <c r="A168" s="1">
        <v>166</v>
      </c>
      <c r="B168" s="2">
        <v>43046</v>
      </c>
      <c r="C168" s="1" t="s">
        <v>13</v>
      </c>
      <c r="D168" s="1">
        <v>67.83</v>
      </c>
      <c r="E168" s="1">
        <v>1</v>
      </c>
      <c r="F168" s="23">
        <f t="shared" si="4"/>
        <v>11</v>
      </c>
      <c r="G168">
        <f t="shared" si="5"/>
        <v>4</v>
      </c>
    </row>
    <row r="169" spans="1:7" x14ac:dyDescent="0.35">
      <c r="A169" s="1">
        <v>167</v>
      </c>
      <c r="B169" s="2">
        <v>42963</v>
      </c>
      <c r="C169" s="1" t="s">
        <v>13</v>
      </c>
      <c r="D169" s="1">
        <v>250.69</v>
      </c>
      <c r="E169" s="1">
        <v>4</v>
      </c>
      <c r="F169" s="23">
        <f t="shared" si="4"/>
        <v>8</v>
      </c>
      <c r="G169">
        <f t="shared" si="5"/>
        <v>3</v>
      </c>
    </row>
    <row r="170" spans="1:7" x14ac:dyDescent="0.35">
      <c r="A170" s="1">
        <v>168</v>
      </c>
      <c r="B170" s="2">
        <v>42869</v>
      </c>
      <c r="C170" s="1" t="s">
        <v>13</v>
      </c>
      <c r="D170" s="1">
        <v>204.67</v>
      </c>
      <c r="E170" s="1">
        <v>3</v>
      </c>
      <c r="F170" s="23">
        <f t="shared" si="4"/>
        <v>5</v>
      </c>
      <c r="G170">
        <f t="shared" si="5"/>
        <v>2</v>
      </c>
    </row>
    <row r="171" spans="1:7" x14ac:dyDescent="0.35">
      <c r="A171" s="1">
        <v>169</v>
      </c>
      <c r="B171" s="2">
        <v>42690</v>
      </c>
      <c r="C171" s="1" t="s">
        <v>13</v>
      </c>
      <c r="D171" s="1">
        <v>61.52</v>
      </c>
      <c r="E171" s="1">
        <v>1</v>
      </c>
      <c r="F171" s="23">
        <f t="shared" si="4"/>
        <v>11</v>
      </c>
      <c r="G171">
        <f t="shared" si="5"/>
        <v>4</v>
      </c>
    </row>
    <row r="172" spans="1:7" x14ac:dyDescent="0.35">
      <c r="A172" s="1">
        <v>170</v>
      </c>
      <c r="B172" s="2">
        <v>42602</v>
      </c>
      <c r="C172" s="1" t="s">
        <v>13</v>
      </c>
      <c r="D172" s="1">
        <v>186.86</v>
      </c>
      <c r="E172" s="1">
        <v>4</v>
      </c>
      <c r="F172" s="23">
        <f t="shared" si="4"/>
        <v>8</v>
      </c>
      <c r="G172">
        <f t="shared" si="5"/>
        <v>3</v>
      </c>
    </row>
    <row r="173" spans="1:7" x14ac:dyDescent="0.35">
      <c r="A173" s="1">
        <v>171</v>
      </c>
      <c r="B173" s="2">
        <v>42501</v>
      </c>
      <c r="C173" s="1" t="s">
        <v>13</v>
      </c>
      <c r="D173" s="1">
        <v>125.2</v>
      </c>
      <c r="E173" s="1">
        <v>3</v>
      </c>
      <c r="F173" s="23">
        <f t="shared" si="4"/>
        <v>5</v>
      </c>
      <c r="G173">
        <f t="shared" si="5"/>
        <v>2</v>
      </c>
    </row>
    <row r="174" spans="1:7" x14ac:dyDescent="0.35">
      <c r="A174" s="1">
        <v>172</v>
      </c>
      <c r="B174" s="2">
        <v>42416</v>
      </c>
      <c r="C174" s="1" t="s">
        <v>13</v>
      </c>
      <c r="D174" s="1">
        <v>88.02</v>
      </c>
      <c r="E174" s="1">
        <v>2</v>
      </c>
      <c r="F174" s="23">
        <f t="shared" si="4"/>
        <v>2</v>
      </c>
      <c r="G174">
        <f t="shared" si="5"/>
        <v>1</v>
      </c>
    </row>
    <row r="175" spans="1:7" x14ac:dyDescent="0.35">
      <c r="A175" s="1">
        <v>173</v>
      </c>
      <c r="B175" s="2">
        <v>44686</v>
      </c>
      <c r="C175" s="1" t="s">
        <v>14</v>
      </c>
      <c r="D175" s="1">
        <v>13.15</v>
      </c>
      <c r="E175" s="1">
        <v>3</v>
      </c>
      <c r="F175" s="23">
        <f t="shared" si="4"/>
        <v>5</v>
      </c>
      <c r="G175">
        <f t="shared" si="5"/>
        <v>2</v>
      </c>
    </row>
    <row r="176" spans="1:7" x14ac:dyDescent="0.35">
      <c r="A176" s="1">
        <v>174</v>
      </c>
      <c r="B176" s="2">
        <v>44587</v>
      </c>
      <c r="C176" s="1" t="s">
        <v>14</v>
      </c>
      <c r="D176" s="1">
        <v>9.6300000000000008</v>
      </c>
      <c r="E176" s="1">
        <v>2</v>
      </c>
      <c r="F176" s="23">
        <f t="shared" si="4"/>
        <v>1</v>
      </c>
      <c r="G176">
        <f t="shared" si="5"/>
        <v>1</v>
      </c>
    </row>
    <row r="177" spans="1:7" x14ac:dyDescent="0.35">
      <c r="A177" s="1">
        <v>175</v>
      </c>
      <c r="B177" s="2">
        <v>44501</v>
      </c>
      <c r="C177" s="1" t="s">
        <v>14</v>
      </c>
      <c r="D177" s="1">
        <v>3.46</v>
      </c>
      <c r="E177" s="1">
        <v>1</v>
      </c>
      <c r="F177" s="23">
        <f t="shared" si="4"/>
        <v>11</v>
      </c>
      <c r="G177">
        <f t="shared" si="5"/>
        <v>4</v>
      </c>
    </row>
    <row r="178" spans="1:7" x14ac:dyDescent="0.35">
      <c r="A178" s="1">
        <v>176</v>
      </c>
      <c r="B178" s="2">
        <v>44411</v>
      </c>
      <c r="C178" s="1" t="s">
        <v>14</v>
      </c>
      <c r="D178" s="1">
        <v>42.13</v>
      </c>
      <c r="E178" s="1">
        <v>4</v>
      </c>
      <c r="F178" s="23">
        <f t="shared" si="4"/>
        <v>8</v>
      </c>
      <c r="G178">
        <f t="shared" si="5"/>
        <v>3</v>
      </c>
    </row>
    <row r="179" spans="1:7" x14ac:dyDescent="0.35">
      <c r="A179" s="1">
        <v>177</v>
      </c>
      <c r="B179" s="2">
        <v>44314</v>
      </c>
      <c r="C179" s="1" t="s">
        <v>14</v>
      </c>
      <c r="D179" s="1">
        <v>25.46</v>
      </c>
      <c r="E179" s="1">
        <v>3</v>
      </c>
      <c r="F179" s="23">
        <f t="shared" si="4"/>
        <v>4</v>
      </c>
      <c r="G179">
        <f t="shared" si="5"/>
        <v>2</v>
      </c>
    </row>
    <row r="180" spans="1:7" x14ac:dyDescent="0.35">
      <c r="A180" s="1">
        <v>178</v>
      </c>
      <c r="B180" s="2">
        <v>44230</v>
      </c>
      <c r="C180" s="1" t="s">
        <v>14</v>
      </c>
      <c r="D180" s="1">
        <v>29.56</v>
      </c>
      <c r="E180" s="1">
        <v>2</v>
      </c>
      <c r="F180" s="23">
        <f t="shared" si="4"/>
        <v>2</v>
      </c>
      <c r="G180">
        <f t="shared" si="5"/>
        <v>1</v>
      </c>
    </row>
    <row r="181" spans="1:7" x14ac:dyDescent="0.35">
      <c r="A181" s="1">
        <v>179</v>
      </c>
      <c r="B181" s="2">
        <v>44147</v>
      </c>
      <c r="C181" s="1" t="s">
        <v>14</v>
      </c>
      <c r="D181" s="1">
        <v>1.1299999999999999</v>
      </c>
      <c r="E181" s="1">
        <v>1</v>
      </c>
      <c r="F181" s="23">
        <f t="shared" si="4"/>
        <v>11</v>
      </c>
      <c r="G181">
        <f t="shared" si="5"/>
        <v>4</v>
      </c>
    </row>
    <row r="182" spans="1:7" x14ac:dyDescent="0.35">
      <c r="A182" s="1">
        <v>180</v>
      </c>
      <c r="B182" s="2">
        <v>44055</v>
      </c>
      <c r="C182" s="1" t="s">
        <v>14</v>
      </c>
      <c r="D182" s="1">
        <v>23.95</v>
      </c>
      <c r="E182" s="1">
        <v>4</v>
      </c>
      <c r="F182" s="23">
        <f t="shared" si="4"/>
        <v>8</v>
      </c>
      <c r="G182">
        <f t="shared" si="5"/>
        <v>3</v>
      </c>
    </row>
    <row r="183" spans="1:7" x14ac:dyDescent="0.35">
      <c r="A183" s="1">
        <v>181</v>
      </c>
      <c r="B183" s="2">
        <v>43970</v>
      </c>
      <c r="C183" s="1" t="s">
        <v>14</v>
      </c>
      <c r="D183" s="1">
        <v>15.99</v>
      </c>
      <c r="E183" s="1">
        <v>3</v>
      </c>
      <c r="F183" s="23">
        <f t="shared" si="4"/>
        <v>5</v>
      </c>
      <c r="G183">
        <f t="shared" si="5"/>
        <v>2</v>
      </c>
    </row>
    <row r="184" spans="1:7" x14ac:dyDescent="0.35">
      <c r="A184" s="1">
        <v>182</v>
      </c>
      <c r="B184" s="2">
        <v>43851</v>
      </c>
      <c r="C184" s="1" t="s">
        <v>14</v>
      </c>
      <c r="D184" s="1">
        <v>16.61</v>
      </c>
      <c r="E184" s="1">
        <v>2</v>
      </c>
      <c r="F184" s="23">
        <f t="shared" si="4"/>
        <v>1</v>
      </c>
      <c r="G184">
        <f t="shared" si="5"/>
        <v>1</v>
      </c>
    </row>
    <row r="185" spans="1:7" x14ac:dyDescent="0.35">
      <c r="A185" s="1">
        <v>183</v>
      </c>
      <c r="B185" s="2">
        <v>43772</v>
      </c>
      <c r="C185" s="1" t="s">
        <v>14</v>
      </c>
      <c r="D185" s="1">
        <v>5.46</v>
      </c>
      <c r="E185" s="1">
        <v>1</v>
      </c>
      <c r="F185" s="23">
        <f t="shared" si="4"/>
        <v>11</v>
      </c>
      <c r="G185">
        <f t="shared" si="5"/>
        <v>4</v>
      </c>
    </row>
    <row r="186" spans="1:7" x14ac:dyDescent="0.35">
      <c r="A186" s="1">
        <v>184</v>
      </c>
      <c r="B186" s="2">
        <v>43675</v>
      </c>
      <c r="C186" s="1" t="s">
        <v>14</v>
      </c>
      <c r="D186" s="1">
        <v>30.48</v>
      </c>
      <c r="E186" s="1">
        <v>4</v>
      </c>
      <c r="F186" s="23">
        <f t="shared" si="4"/>
        <v>7</v>
      </c>
      <c r="G186">
        <f t="shared" si="5"/>
        <v>3</v>
      </c>
    </row>
    <row r="187" spans="1:7" x14ac:dyDescent="0.35">
      <c r="A187" s="1">
        <v>185</v>
      </c>
      <c r="B187" s="2">
        <v>43578</v>
      </c>
      <c r="C187" s="1" t="s">
        <v>14</v>
      </c>
      <c r="D187" s="1">
        <v>22.3</v>
      </c>
      <c r="E187" s="1">
        <v>3</v>
      </c>
      <c r="F187" s="23">
        <f t="shared" si="4"/>
        <v>4</v>
      </c>
      <c r="G187">
        <f t="shared" si="5"/>
        <v>2</v>
      </c>
    </row>
    <row r="188" spans="1:7" x14ac:dyDescent="0.35">
      <c r="A188" s="1">
        <v>186</v>
      </c>
      <c r="B188" s="2">
        <v>43490</v>
      </c>
      <c r="C188" s="1" t="s">
        <v>14</v>
      </c>
      <c r="D188" s="1">
        <v>15.18</v>
      </c>
      <c r="E188" s="1">
        <v>2</v>
      </c>
      <c r="F188" s="23">
        <f t="shared" si="4"/>
        <v>1</v>
      </c>
      <c r="G188">
        <f t="shared" si="5"/>
        <v>1</v>
      </c>
    </row>
    <row r="189" spans="1:7" x14ac:dyDescent="0.35">
      <c r="A189" s="1">
        <v>187</v>
      </c>
      <c r="B189" s="2">
        <v>43402</v>
      </c>
      <c r="C189" s="1" t="s">
        <v>14</v>
      </c>
      <c r="D189" s="1">
        <v>4.93</v>
      </c>
      <c r="E189" s="1">
        <v>1</v>
      </c>
      <c r="F189" s="23">
        <f t="shared" si="4"/>
        <v>10</v>
      </c>
      <c r="G189">
        <f t="shared" si="5"/>
        <v>4</v>
      </c>
    </row>
    <row r="190" spans="1:7" x14ac:dyDescent="0.35">
      <c r="A190" s="1">
        <v>188</v>
      </c>
      <c r="B190" s="2">
        <v>42856</v>
      </c>
      <c r="C190" s="1" t="s">
        <v>14</v>
      </c>
      <c r="D190" s="1">
        <v>-6.43</v>
      </c>
      <c r="E190" s="1">
        <v>3</v>
      </c>
      <c r="F190" s="23">
        <f t="shared" si="4"/>
        <v>5</v>
      </c>
      <c r="G190">
        <f t="shared" si="5"/>
        <v>2</v>
      </c>
    </row>
    <row r="191" spans="1:7" x14ac:dyDescent="0.35">
      <c r="A191" s="1">
        <v>189</v>
      </c>
      <c r="B191" s="2">
        <v>42771</v>
      </c>
      <c r="C191" s="1" t="s">
        <v>14</v>
      </c>
      <c r="D191" s="1">
        <v>-2.0299999999999998</v>
      </c>
      <c r="E191" s="1">
        <v>2</v>
      </c>
      <c r="F191" s="23">
        <f t="shared" si="4"/>
        <v>2</v>
      </c>
      <c r="G191">
        <f t="shared" si="5"/>
        <v>1</v>
      </c>
    </row>
    <row r="192" spans="1:7" x14ac:dyDescent="0.35">
      <c r="A192" s="1">
        <v>190</v>
      </c>
      <c r="B192" s="2">
        <v>44501</v>
      </c>
      <c r="C192" s="1" t="s">
        <v>15</v>
      </c>
      <c r="D192" s="1">
        <v>-0.75</v>
      </c>
      <c r="E192" s="1">
        <v>1</v>
      </c>
      <c r="F192" s="23">
        <f t="shared" si="4"/>
        <v>11</v>
      </c>
      <c r="G192">
        <f t="shared" si="5"/>
        <v>4</v>
      </c>
    </row>
    <row r="193" spans="1:7" x14ac:dyDescent="0.35">
      <c r="A193" s="1">
        <v>191</v>
      </c>
      <c r="B193" s="2">
        <v>44414</v>
      </c>
      <c r="C193" s="1" t="s">
        <v>15</v>
      </c>
      <c r="D193" s="1">
        <v>-1.84</v>
      </c>
      <c r="E193" s="1">
        <v>4</v>
      </c>
      <c r="F193" s="23">
        <f t="shared" si="4"/>
        <v>8</v>
      </c>
      <c r="G193">
        <f t="shared" si="5"/>
        <v>3</v>
      </c>
    </row>
    <row r="194" spans="1:7" x14ac:dyDescent="0.35">
      <c r="A194" s="1">
        <v>192</v>
      </c>
      <c r="B194" s="2">
        <v>44321</v>
      </c>
      <c r="C194" s="1" t="s">
        <v>15</v>
      </c>
      <c r="D194" s="1">
        <v>-3.66</v>
      </c>
      <c r="E194" s="1">
        <v>3</v>
      </c>
      <c r="F194" s="23">
        <f t="shared" si="4"/>
        <v>5</v>
      </c>
      <c r="G194">
        <f t="shared" si="5"/>
        <v>2</v>
      </c>
    </row>
    <row r="195" spans="1:7" x14ac:dyDescent="0.35">
      <c r="A195" s="1">
        <v>193</v>
      </c>
      <c r="B195" s="2">
        <v>44227</v>
      </c>
      <c r="C195" s="1" t="s">
        <v>15</v>
      </c>
      <c r="D195" s="1">
        <v>1.63</v>
      </c>
      <c r="E195" s="1">
        <v>2</v>
      </c>
      <c r="F195" s="23">
        <f t="shared" ref="F195:F258" si="6">VALUE(LEFT(TEXT(B195,"mm-dd-yyyy"),2))</f>
        <v>1</v>
      </c>
      <c r="G195">
        <f t="shared" ref="G195:G258" si="7">IF(F195&lt;4, 1, IF(F195&lt;7, 2, IF(F195&lt;10, 3, IF(F195&lt;13, 4))))</f>
        <v>1</v>
      </c>
    </row>
    <row r="196" spans="1:7" x14ac:dyDescent="0.35">
      <c r="A196" s="1">
        <v>194</v>
      </c>
      <c r="B196" s="2">
        <v>44144</v>
      </c>
      <c r="C196" s="1" t="s">
        <v>15</v>
      </c>
      <c r="D196" s="1">
        <v>0.55000000000000004</v>
      </c>
      <c r="E196" s="1">
        <v>1</v>
      </c>
      <c r="F196" s="23">
        <f t="shared" si="6"/>
        <v>11</v>
      </c>
      <c r="G196">
        <f t="shared" si="7"/>
        <v>4</v>
      </c>
    </row>
    <row r="197" spans="1:7" x14ac:dyDescent="0.35">
      <c r="A197" s="1">
        <v>195</v>
      </c>
      <c r="B197" s="2">
        <v>44058</v>
      </c>
      <c r="C197" s="1" t="s">
        <v>15</v>
      </c>
      <c r="D197" s="1">
        <v>1.82</v>
      </c>
      <c r="E197" s="1">
        <v>4</v>
      </c>
      <c r="F197" s="23">
        <f t="shared" si="6"/>
        <v>8</v>
      </c>
      <c r="G197">
        <f t="shared" si="7"/>
        <v>3</v>
      </c>
    </row>
    <row r="198" spans="1:7" x14ac:dyDescent="0.35">
      <c r="A198" s="1">
        <v>196</v>
      </c>
      <c r="B198" s="2">
        <v>43977</v>
      </c>
      <c r="C198" s="1" t="s">
        <v>15</v>
      </c>
      <c r="D198" s="1">
        <v>2.15</v>
      </c>
      <c r="E198" s="1">
        <v>3</v>
      </c>
      <c r="F198" s="23">
        <f t="shared" si="6"/>
        <v>5</v>
      </c>
      <c r="G198">
        <f t="shared" si="7"/>
        <v>2</v>
      </c>
    </row>
    <row r="199" spans="1:7" x14ac:dyDescent="0.35">
      <c r="A199" s="1">
        <v>197</v>
      </c>
      <c r="B199" s="2">
        <v>43860</v>
      </c>
      <c r="C199" s="1" t="s">
        <v>15</v>
      </c>
      <c r="D199" s="1">
        <v>0.44</v>
      </c>
      <c r="E199" s="1">
        <v>2</v>
      </c>
      <c r="F199" s="23">
        <f t="shared" si="6"/>
        <v>1</v>
      </c>
      <c r="G199">
        <f t="shared" si="7"/>
        <v>1</v>
      </c>
    </row>
    <row r="200" spans="1:7" x14ac:dyDescent="0.35">
      <c r="A200" s="1">
        <v>198</v>
      </c>
      <c r="B200" s="2">
        <v>43797</v>
      </c>
      <c r="C200" s="1" t="s">
        <v>15</v>
      </c>
      <c r="D200" s="1">
        <v>-2.48</v>
      </c>
      <c r="E200" s="1">
        <v>1</v>
      </c>
      <c r="F200" s="23">
        <f t="shared" si="6"/>
        <v>11</v>
      </c>
      <c r="G200">
        <f t="shared" si="7"/>
        <v>4</v>
      </c>
    </row>
    <row r="201" spans="1:7" x14ac:dyDescent="0.35">
      <c r="A201" s="1">
        <v>199</v>
      </c>
      <c r="B201" s="2">
        <v>44669</v>
      </c>
      <c r="C201" s="1" t="s">
        <v>16</v>
      </c>
      <c r="D201" s="1">
        <v>204.82</v>
      </c>
      <c r="E201" s="1">
        <v>3</v>
      </c>
      <c r="F201" s="23">
        <f t="shared" si="6"/>
        <v>4</v>
      </c>
      <c r="G201">
        <f t="shared" si="7"/>
        <v>2</v>
      </c>
    </row>
    <row r="202" spans="1:7" x14ac:dyDescent="0.35">
      <c r="A202" s="1">
        <v>200</v>
      </c>
      <c r="B202" s="2">
        <v>44581</v>
      </c>
      <c r="C202" s="1" t="s">
        <v>16</v>
      </c>
      <c r="D202" s="1">
        <v>147.88999999999999</v>
      </c>
      <c r="E202" s="1">
        <v>2</v>
      </c>
      <c r="F202" s="23">
        <f t="shared" si="6"/>
        <v>1</v>
      </c>
      <c r="G202">
        <f t="shared" si="7"/>
        <v>1</v>
      </c>
    </row>
    <row r="203" spans="1:7" x14ac:dyDescent="0.35">
      <c r="A203" s="1">
        <v>201</v>
      </c>
      <c r="B203" s="2">
        <v>44501</v>
      </c>
      <c r="C203" s="1" t="s">
        <v>16</v>
      </c>
      <c r="D203" s="1">
        <v>55.33</v>
      </c>
      <c r="E203" s="1">
        <v>1</v>
      </c>
      <c r="F203" s="23">
        <f t="shared" si="6"/>
        <v>11</v>
      </c>
      <c r="G203">
        <f t="shared" si="7"/>
        <v>4</v>
      </c>
    </row>
    <row r="204" spans="1:7" x14ac:dyDescent="0.35">
      <c r="A204" s="1">
        <v>202</v>
      </c>
      <c r="B204" s="2">
        <v>44410</v>
      </c>
      <c r="C204" s="1" t="s">
        <v>16</v>
      </c>
      <c r="D204" s="1">
        <v>227.65</v>
      </c>
      <c r="E204" s="1">
        <v>4</v>
      </c>
      <c r="F204" s="23">
        <f t="shared" si="6"/>
        <v>8</v>
      </c>
      <c r="G204">
        <f t="shared" si="7"/>
        <v>3</v>
      </c>
    </row>
    <row r="205" spans="1:7" x14ac:dyDescent="0.35">
      <c r="A205" s="1">
        <v>203</v>
      </c>
      <c r="B205" s="2">
        <v>44312</v>
      </c>
      <c r="C205" s="1" t="s">
        <v>16</v>
      </c>
      <c r="D205" s="1">
        <v>211.57</v>
      </c>
      <c r="E205" s="1">
        <v>3</v>
      </c>
      <c r="F205" s="23">
        <f t="shared" si="6"/>
        <v>4</v>
      </c>
      <c r="G205">
        <f t="shared" si="7"/>
        <v>2</v>
      </c>
    </row>
    <row r="206" spans="1:7" x14ac:dyDescent="0.35">
      <c r="A206" s="1">
        <v>204</v>
      </c>
      <c r="B206" s="2">
        <v>44229</v>
      </c>
      <c r="C206" s="1" t="s">
        <v>16</v>
      </c>
      <c r="D206" s="1">
        <v>120.98</v>
      </c>
      <c r="E206" s="1">
        <v>2</v>
      </c>
      <c r="F206" s="23">
        <f t="shared" si="6"/>
        <v>2</v>
      </c>
      <c r="G206">
        <f t="shared" si="7"/>
        <v>1</v>
      </c>
    </row>
    <row r="207" spans="1:7" x14ac:dyDescent="0.35">
      <c r="A207" s="1">
        <v>205</v>
      </c>
      <c r="B207" s="2">
        <v>44153</v>
      </c>
      <c r="C207" s="1" t="s">
        <v>16</v>
      </c>
      <c r="D207" s="1">
        <v>18.43</v>
      </c>
      <c r="E207" s="1">
        <v>1</v>
      </c>
      <c r="F207" s="23">
        <f t="shared" si="6"/>
        <v>11</v>
      </c>
      <c r="G207">
        <f t="shared" si="7"/>
        <v>4</v>
      </c>
    </row>
    <row r="208" spans="1:7" x14ac:dyDescent="0.35">
      <c r="A208" s="1">
        <v>206</v>
      </c>
      <c r="B208" s="2">
        <v>44056</v>
      </c>
      <c r="C208" s="1" t="s">
        <v>16</v>
      </c>
      <c r="D208" s="1">
        <v>77.930000000000007</v>
      </c>
      <c r="E208" s="1">
        <v>4</v>
      </c>
      <c r="F208" s="23">
        <f t="shared" si="6"/>
        <v>8</v>
      </c>
      <c r="G208">
        <f t="shared" si="7"/>
        <v>3</v>
      </c>
    </row>
    <row r="209" spans="1:7" x14ac:dyDescent="0.35">
      <c r="A209" s="1">
        <v>207</v>
      </c>
      <c r="B209" s="2">
        <v>43962</v>
      </c>
      <c r="C209" s="1" t="s">
        <v>16</v>
      </c>
      <c r="D209" s="1">
        <v>84.66</v>
      </c>
      <c r="E209" s="1">
        <v>3</v>
      </c>
      <c r="F209" s="23">
        <f t="shared" si="6"/>
        <v>5</v>
      </c>
      <c r="G209">
        <f t="shared" si="7"/>
        <v>2</v>
      </c>
    </row>
    <row r="210" spans="1:7" x14ac:dyDescent="0.35">
      <c r="A210" s="1">
        <v>208</v>
      </c>
      <c r="B210" s="2">
        <v>43853</v>
      </c>
      <c r="C210" s="1" t="s">
        <v>16</v>
      </c>
      <c r="D210" s="1">
        <v>78.709999999999994</v>
      </c>
      <c r="E210" s="1">
        <v>2</v>
      </c>
      <c r="F210" s="23">
        <f t="shared" si="6"/>
        <v>1</v>
      </c>
      <c r="G210">
        <f t="shared" si="7"/>
        <v>1</v>
      </c>
    </row>
    <row r="211" spans="1:7" x14ac:dyDescent="0.35">
      <c r="A211" s="1">
        <v>209</v>
      </c>
      <c r="B211" s="2">
        <v>43763</v>
      </c>
      <c r="C211" s="1" t="s">
        <v>16</v>
      </c>
      <c r="D211" s="1">
        <v>33.450000000000003</v>
      </c>
      <c r="E211" s="1">
        <v>1</v>
      </c>
      <c r="F211" s="23">
        <f t="shared" si="6"/>
        <v>10</v>
      </c>
      <c r="G211">
        <f t="shared" si="7"/>
        <v>4</v>
      </c>
    </row>
    <row r="212" spans="1:7" x14ac:dyDescent="0.35">
      <c r="A212" s="1">
        <v>210</v>
      </c>
      <c r="B212" s="2">
        <v>43671</v>
      </c>
      <c r="C212" s="1" t="s">
        <v>16</v>
      </c>
      <c r="D212" s="1">
        <v>68.06</v>
      </c>
      <c r="E212" s="1">
        <v>4</v>
      </c>
      <c r="F212" s="23">
        <f t="shared" si="6"/>
        <v>7</v>
      </c>
      <c r="G212">
        <f t="shared" si="7"/>
        <v>3</v>
      </c>
    </row>
    <row r="213" spans="1:7" x14ac:dyDescent="0.35">
      <c r="A213" s="1">
        <v>211</v>
      </c>
      <c r="B213" s="2">
        <v>43577</v>
      </c>
      <c r="C213" s="1" t="s">
        <v>16</v>
      </c>
      <c r="D213" s="1">
        <v>40.82</v>
      </c>
      <c r="E213" s="1">
        <v>3</v>
      </c>
      <c r="F213" s="23">
        <f t="shared" si="6"/>
        <v>4</v>
      </c>
      <c r="G213">
        <f t="shared" si="7"/>
        <v>2</v>
      </c>
    </row>
    <row r="214" spans="1:7" x14ac:dyDescent="0.35">
      <c r="A214" s="1">
        <v>212</v>
      </c>
      <c r="B214" s="2">
        <v>43495</v>
      </c>
      <c r="C214" s="1" t="s">
        <v>16</v>
      </c>
      <c r="D214" s="1">
        <v>19.600000000000001</v>
      </c>
      <c r="E214" s="1">
        <v>2</v>
      </c>
      <c r="F214" s="23">
        <f t="shared" si="6"/>
        <v>1</v>
      </c>
      <c r="G214">
        <f t="shared" si="7"/>
        <v>1</v>
      </c>
    </row>
    <row r="215" spans="1:7" x14ac:dyDescent="0.35">
      <c r="A215" s="1">
        <v>213</v>
      </c>
      <c r="B215" s="2">
        <v>43403</v>
      </c>
      <c r="C215" s="1" t="s">
        <v>16</v>
      </c>
      <c r="D215" s="1">
        <v>7.61</v>
      </c>
      <c r="E215" s="1">
        <v>1</v>
      </c>
      <c r="F215" s="23">
        <f t="shared" si="6"/>
        <v>10</v>
      </c>
      <c r="G215">
        <f t="shared" si="7"/>
        <v>4</v>
      </c>
    </row>
    <row r="216" spans="1:7" x14ac:dyDescent="0.35">
      <c r="A216" s="1">
        <v>214</v>
      </c>
      <c r="B216" s="2">
        <v>43306</v>
      </c>
      <c r="C216" s="1" t="s">
        <v>16</v>
      </c>
      <c r="D216" s="1">
        <v>15.87</v>
      </c>
      <c r="E216" s="1">
        <v>4</v>
      </c>
      <c r="F216" s="23">
        <f t="shared" si="6"/>
        <v>7</v>
      </c>
      <c r="G216">
        <f t="shared" si="7"/>
        <v>3</v>
      </c>
    </row>
    <row r="217" spans="1:7" x14ac:dyDescent="0.35">
      <c r="A217" s="1">
        <v>215</v>
      </c>
      <c r="B217" s="2">
        <v>43224</v>
      </c>
      <c r="C217" s="1" t="s">
        <v>16</v>
      </c>
      <c r="D217" s="1">
        <v>11.47</v>
      </c>
      <c r="E217" s="1">
        <v>3</v>
      </c>
      <c r="F217" s="23">
        <f t="shared" si="6"/>
        <v>5</v>
      </c>
      <c r="G217">
        <f t="shared" si="7"/>
        <v>2</v>
      </c>
    </row>
    <row r="218" spans="1:7" x14ac:dyDescent="0.35">
      <c r="A218" s="1">
        <v>216</v>
      </c>
      <c r="B218" s="2">
        <v>43123</v>
      </c>
      <c r="C218" s="1" t="s">
        <v>16</v>
      </c>
      <c r="D218" s="1">
        <v>7.47</v>
      </c>
      <c r="E218" s="1">
        <v>2</v>
      </c>
      <c r="F218" s="23">
        <f t="shared" si="6"/>
        <v>1</v>
      </c>
      <c r="G218">
        <f t="shared" si="7"/>
        <v>1</v>
      </c>
    </row>
    <row r="219" spans="1:7" x14ac:dyDescent="0.35">
      <c r="A219" s="1">
        <v>217</v>
      </c>
      <c r="B219" s="2">
        <v>43041</v>
      </c>
      <c r="C219" s="1" t="s">
        <v>16</v>
      </c>
      <c r="D219" s="1">
        <v>2.73</v>
      </c>
      <c r="E219" s="1">
        <v>1</v>
      </c>
      <c r="F219" s="23">
        <f t="shared" si="6"/>
        <v>11</v>
      </c>
      <c r="G219">
        <f t="shared" si="7"/>
        <v>4</v>
      </c>
    </row>
    <row r="220" spans="1:7" x14ac:dyDescent="0.35">
      <c r="A220" s="1">
        <v>218</v>
      </c>
      <c r="B220" s="2">
        <v>42945</v>
      </c>
      <c r="C220" s="1" t="s">
        <v>16</v>
      </c>
      <c r="D220" s="1">
        <v>11.29</v>
      </c>
      <c r="E220" s="1">
        <v>4</v>
      </c>
      <c r="F220" s="23">
        <f t="shared" si="6"/>
        <v>7</v>
      </c>
      <c r="G220">
        <f t="shared" si="7"/>
        <v>3</v>
      </c>
    </row>
    <row r="221" spans="1:7" x14ac:dyDescent="0.35">
      <c r="A221" s="1">
        <v>219</v>
      </c>
      <c r="B221" s="2">
        <v>42866</v>
      </c>
      <c r="C221" s="1" t="s">
        <v>16</v>
      </c>
      <c r="D221" s="1">
        <v>10.17</v>
      </c>
      <c r="E221" s="1">
        <v>3</v>
      </c>
      <c r="F221" s="23">
        <f t="shared" si="6"/>
        <v>5</v>
      </c>
      <c r="G221">
        <f t="shared" si="7"/>
        <v>2</v>
      </c>
    </row>
    <row r="222" spans="1:7" x14ac:dyDescent="0.35">
      <c r="A222" s="1">
        <v>220</v>
      </c>
      <c r="B222" s="2">
        <v>42772</v>
      </c>
      <c r="C222" s="1" t="s">
        <v>16</v>
      </c>
      <c r="D222" s="1">
        <v>7.19</v>
      </c>
      <c r="E222" s="1">
        <v>2</v>
      </c>
      <c r="F222" s="23">
        <f t="shared" si="6"/>
        <v>2</v>
      </c>
      <c r="G222">
        <f t="shared" si="7"/>
        <v>1</v>
      </c>
    </row>
    <row r="223" spans="1:7" x14ac:dyDescent="0.35">
      <c r="A223" s="1">
        <v>221</v>
      </c>
      <c r="B223" s="2">
        <v>42684</v>
      </c>
      <c r="C223" s="1" t="s">
        <v>16</v>
      </c>
      <c r="D223" s="1">
        <v>3.75</v>
      </c>
      <c r="E223" s="1">
        <v>1</v>
      </c>
      <c r="F223" s="23">
        <f t="shared" si="6"/>
        <v>11</v>
      </c>
      <c r="G223">
        <f t="shared" si="7"/>
        <v>4</v>
      </c>
    </row>
    <row r="224" spans="1:7" x14ac:dyDescent="0.35">
      <c r="A224" s="1">
        <v>222</v>
      </c>
      <c r="B224" s="2">
        <v>42587</v>
      </c>
      <c r="C224" s="1" t="s">
        <v>16</v>
      </c>
      <c r="D224" s="1">
        <v>18.829999999999998</v>
      </c>
      <c r="E224" s="1">
        <v>4</v>
      </c>
      <c r="F224" s="23">
        <f t="shared" si="6"/>
        <v>8</v>
      </c>
      <c r="G224">
        <f t="shared" si="7"/>
        <v>3</v>
      </c>
    </row>
    <row r="225" spans="1:7" x14ac:dyDescent="0.35">
      <c r="A225" s="1">
        <v>223</v>
      </c>
      <c r="B225" s="2">
        <v>42484</v>
      </c>
      <c r="C225" s="1" t="s">
        <v>16</v>
      </c>
      <c r="D225" s="1">
        <v>14.87</v>
      </c>
      <c r="E225" s="1">
        <v>3</v>
      </c>
      <c r="F225" s="23">
        <f t="shared" si="6"/>
        <v>4</v>
      </c>
      <c r="G225">
        <f t="shared" si="7"/>
        <v>2</v>
      </c>
    </row>
    <row r="226" spans="1:7" x14ac:dyDescent="0.35">
      <c r="A226" s="1">
        <v>224</v>
      </c>
      <c r="B226" s="2">
        <v>42394</v>
      </c>
      <c r="C226" s="1" t="s">
        <v>16</v>
      </c>
      <c r="D226" s="1">
        <v>9.94</v>
      </c>
      <c r="E226" s="1">
        <v>2</v>
      </c>
      <c r="F226" s="23">
        <f t="shared" si="6"/>
        <v>1</v>
      </c>
      <c r="G226">
        <f t="shared" si="7"/>
        <v>1</v>
      </c>
    </row>
    <row r="227" spans="1:7" x14ac:dyDescent="0.35">
      <c r="A227" s="1">
        <v>225</v>
      </c>
      <c r="B227" s="2">
        <v>44692</v>
      </c>
      <c r="C227" s="1" t="s">
        <v>17</v>
      </c>
      <c r="D227" s="1">
        <v>283.48</v>
      </c>
      <c r="E227" s="1">
        <v>3</v>
      </c>
      <c r="F227" s="23">
        <f t="shared" si="6"/>
        <v>5</v>
      </c>
      <c r="G227">
        <f t="shared" si="7"/>
        <v>2</v>
      </c>
    </row>
    <row r="228" spans="1:7" x14ac:dyDescent="0.35">
      <c r="A228" s="1">
        <v>226</v>
      </c>
      <c r="B228" s="2">
        <v>44603</v>
      </c>
      <c r="C228" s="1" t="s">
        <v>17</v>
      </c>
      <c r="D228" s="1">
        <v>190.02</v>
      </c>
      <c r="E228" s="1">
        <v>2</v>
      </c>
      <c r="F228" s="23">
        <f t="shared" si="6"/>
        <v>2</v>
      </c>
      <c r="G228">
        <f t="shared" si="7"/>
        <v>1</v>
      </c>
    </row>
    <row r="229" spans="1:7" x14ac:dyDescent="0.35">
      <c r="A229" s="1">
        <v>227</v>
      </c>
      <c r="B229" s="2">
        <v>44514</v>
      </c>
      <c r="C229" s="1" t="s">
        <v>17</v>
      </c>
      <c r="D229" s="1">
        <v>92.09</v>
      </c>
      <c r="E229" s="1">
        <v>1</v>
      </c>
      <c r="F229" s="23">
        <f t="shared" si="6"/>
        <v>11</v>
      </c>
      <c r="G229">
        <f t="shared" si="7"/>
        <v>4</v>
      </c>
    </row>
    <row r="230" spans="1:7" x14ac:dyDescent="0.35">
      <c r="A230" s="1">
        <v>228</v>
      </c>
      <c r="B230" s="2">
        <v>44423</v>
      </c>
      <c r="C230" s="1" t="s">
        <v>17</v>
      </c>
      <c r="D230" s="1">
        <v>359.59</v>
      </c>
      <c r="E230" s="1">
        <v>4</v>
      </c>
      <c r="F230" s="23">
        <f t="shared" si="6"/>
        <v>8</v>
      </c>
      <c r="G230">
        <f t="shared" si="7"/>
        <v>3</v>
      </c>
    </row>
    <row r="231" spans="1:7" x14ac:dyDescent="0.35">
      <c r="A231" s="1">
        <v>229</v>
      </c>
      <c r="B231" s="2">
        <v>44323</v>
      </c>
      <c r="C231" s="1" t="s">
        <v>17</v>
      </c>
      <c r="D231" s="1">
        <v>285.81</v>
      </c>
      <c r="E231" s="1">
        <v>3</v>
      </c>
      <c r="F231" s="23">
        <f t="shared" si="6"/>
        <v>5</v>
      </c>
      <c r="G231">
        <f t="shared" si="7"/>
        <v>2</v>
      </c>
    </row>
    <row r="232" spans="1:7" x14ac:dyDescent="0.35">
      <c r="A232" s="1">
        <v>230</v>
      </c>
      <c r="B232" s="2">
        <v>44231</v>
      </c>
      <c r="C232" s="1" t="s">
        <v>17</v>
      </c>
      <c r="D232" s="1">
        <v>174.41</v>
      </c>
      <c r="E232" s="1">
        <v>2</v>
      </c>
      <c r="F232" s="23">
        <f t="shared" si="6"/>
        <v>2</v>
      </c>
      <c r="G232">
        <f t="shared" si="7"/>
        <v>1</v>
      </c>
    </row>
    <row r="233" spans="1:7" x14ac:dyDescent="0.35">
      <c r="A233" s="1">
        <v>231</v>
      </c>
      <c r="B233" s="2">
        <v>44148</v>
      </c>
      <c r="C233" s="1" t="s">
        <v>17</v>
      </c>
      <c r="D233" s="1">
        <v>42.08</v>
      </c>
      <c r="E233" s="1">
        <v>1</v>
      </c>
      <c r="F233" s="23">
        <f t="shared" si="6"/>
        <v>11</v>
      </c>
      <c r="G233">
        <f t="shared" si="7"/>
        <v>4</v>
      </c>
    </row>
    <row r="234" spans="1:7" x14ac:dyDescent="0.35">
      <c r="A234" s="1">
        <v>232</v>
      </c>
      <c r="B234" s="2">
        <v>44059</v>
      </c>
      <c r="C234" s="1" t="s">
        <v>17</v>
      </c>
      <c r="D234" s="1">
        <v>82.8</v>
      </c>
      <c r="E234" s="1">
        <v>4</v>
      </c>
      <c r="F234" s="23">
        <f t="shared" si="6"/>
        <v>8</v>
      </c>
      <c r="G234">
        <f t="shared" si="7"/>
        <v>3</v>
      </c>
    </row>
    <row r="235" spans="1:7" x14ac:dyDescent="0.35">
      <c r="A235" s="1">
        <v>233</v>
      </c>
      <c r="B235" s="2">
        <v>43962</v>
      </c>
      <c r="C235" s="1" t="s">
        <v>17</v>
      </c>
      <c r="D235" s="1">
        <v>51.29</v>
      </c>
      <c r="E235" s="1">
        <v>3</v>
      </c>
      <c r="F235" s="23">
        <f t="shared" si="6"/>
        <v>5</v>
      </c>
      <c r="G235">
        <f t="shared" si="7"/>
        <v>2</v>
      </c>
    </row>
    <row r="236" spans="1:7" x14ac:dyDescent="0.35">
      <c r="A236" s="1">
        <v>234</v>
      </c>
      <c r="B236" s="2">
        <v>43867</v>
      </c>
      <c r="C236" s="1" t="s">
        <v>17</v>
      </c>
      <c r="D236" s="1">
        <v>111.89</v>
      </c>
      <c r="E236" s="1">
        <v>2</v>
      </c>
      <c r="F236" s="23">
        <f t="shared" si="6"/>
        <v>2</v>
      </c>
      <c r="G236">
        <f t="shared" si="7"/>
        <v>1</v>
      </c>
    </row>
    <row r="237" spans="1:7" x14ac:dyDescent="0.35">
      <c r="A237" s="1">
        <v>235</v>
      </c>
      <c r="B237" s="2">
        <v>43784</v>
      </c>
      <c r="C237" s="1" t="s">
        <v>17</v>
      </c>
      <c r="D237" s="1">
        <v>30.91</v>
      </c>
      <c r="E237" s="1">
        <v>1</v>
      </c>
      <c r="F237" s="23">
        <f t="shared" si="6"/>
        <v>11</v>
      </c>
      <c r="G237">
        <f t="shared" si="7"/>
        <v>4</v>
      </c>
    </row>
    <row r="238" spans="1:7" x14ac:dyDescent="0.35">
      <c r="A238" s="1">
        <v>236</v>
      </c>
      <c r="B238" s="2">
        <v>43692</v>
      </c>
      <c r="C238" s="1" t="s">
        <v>17</v>
      </c>
      <c r="D238" s="1">
        <v>205.34</v>
      </c>
      <c r="E238" s="1">
        <v>4</v>
      </c>
      <c r="F238" s="23">
        <f t="shared" si="6"/>
        <v>8</v>
      </c>
      <c r="G238">
        <f t="shared" si="7"/>
        <v>3</v>
      </c>
    </row>
    <row r="239" spans="1:7" x14ac:dyDescent="0.35">
      <c r="A239" s="1">
        <v>237</v>
      </c>
      <c r="B239" s="2">
        <v>43590</v>
      </c>
      <c r="C239" s="1" t="s">
        <v>17</v>
      </c>
      <c r="D239" s="1">
        <v>164.41</v>
      </c>
      <c r="E239" s="1">
        <v>3</v>
      </c>
      <c r="F239" s="23">
        <f t="shared" si="6"/>
        <v>5</v>
      </c>
      <c r="G239">
        <f t="shared" si="7"/>
        <v>2</v>
      </c>
    </row>
    <row r="240" spans="1:7" x14ac:dyDescent="0.35">
      <c r="A240" s="1">
        <v>238</v>
      </c>
      <c r="B240" s="2">
        <v>43500</v>
      </c>
      <c r="C240" s="1" t="s">
        <v>17</v>
      </c>
      <c r="D240" s="1">
        <v>113.43</v>
      </c>
      <c r="E240" s="1">
        <v>2</v>
      </c>
      <c r="F240" s="23">
        <f t="shared" si="6"/>
        <v>2</v>
      </c>
      <c r="G240">
        <f t="shared" si="7"/>
        <v>1</v>
      </c>
    </row>
    <row r="241" spans="1:7" x14ac:dyDescent="0.35">
      <c r="A241" s="1">
        <v>239</v>
      </c>
      <c r="B241" s="2">
        <v>43419</v>
      </c>
      <c r="C241" s="1" t="s">
        <v>17</v>
      </c>
      <c r="D241" s="1">
        <v>29.08</v>
      </c>
      <c r="E241" s="1">
        <v>1</v>
      </c>
      <c r="F241" s="23">
        <f t="shared" si="6"/>
        <v>11</v>
      </c>
      <c r="G241">
        <f t="shared" si="7"/>
        <v>4</v>
      </c>
    </row>
    <row r="242" spans="1:7" x14ac:dyDescent="0.35">
      <c r="A242" s="1">
        <v>240</v>
      </c>
      <c r="B242" s="2">
        <v>43328</v>
      </c>
      <c r="C242" s="1" t="s">
        <v>17</v>
      </c>
      <c r="D242" s="1">
        <v>168.42</v>
      </c>
      <c r="E242" s="1">
        <v>4</v>
      </c>
      <c r="F242" s="23">
        <f t="shared" si="6"/>
        <v>8</v>
      </c>
      <c r="G242">
        <f t="shared" si="7"/>
        <v>3</v>
      </c>
    </row>
    <row r="243" spans="1:7" x14ac:dyDescent="0.35">
      <c r="A243" s="1">
        <v>241</v>
      </c>
      <c r="B243" s="2">
        <v>43230</v>
      </c>
      <c r="C243" s="1" t="s">
        <v>17</v>
      </c>
      <c r="D243" s="1">
        <v>143.75</v>
      </c>
      <c r="E243" s="1">
        <v>3</v>
      </c>
      <c r="F243" s="23">
        <f t="shared" si="6"/>
        <v>5</v>
      </c>
      <c r="G243">
        <f t="shared" si="7"/>
        <v>2</v>
      </c>
    </row>
    <row r="244" spans="1:7" x14ac:dyDescent="0.35">
      <c r="A244" s="1">
        <v>242</v>
      </c>
      <c r="B244" s="2">
        <v>43142</v>
      </c>
      <c r="C244" s="1" t="s">
        <v>17</v>
      </c>
      <c r="D244" s="1">
        <v>97.95</v>
      </c>
      <c r="E244" s="1">
        <v>2</v>
      </c>
      <c r="F244" s="23">
        <f t="shared" si="6"/>
        <v>2</v>
      </c>
      <c r="G244">
        <f t="shared" si="7"/>
        <v>1</v>
      </c>
    </row>
    <row r="245" spans="1:7" x14ac:dyDescent="0.35">
      <c r="A245" s="1">
        <v>243</v>
      </c>
      <c r="B245" s="2">
        <v>43054</v>
      </c>
      <c r="C245" s="1" t="s">
        <v>17</v>
      </c>
      <c r="D245" s="1">
        <v>18.05</v>
      </c>
      <c r="E245" s="1">
        <v>1</v>
      </c>
      <c r="F245" s="23">
        <f t="shared" si="6"/>
        <v>11</v>
      </c>
      <c r="G245">
        <f t="shared" si="7"/>
        <v>4</v>
      </c>
    </row>
    <row r="246" spans="1:7" x14ac:dyDescent="0.35">
      <c r="A246" s="1">
        <v>244</v>
      </c>
      <c r="B246" s="2">
        <v>42963</v>
      </c>
      <c r="C246" s="1" t="s">
        <v>17</v>
      </c>
      <c r="D246" s="1">
        <v>161.43</v>
      </c>
      <c r="E246" s="1">
        <v>4</v>
      </c>
      <c r="F246" s="23">
        <f t="shared" si="6"/>
        <v>8</v>
      </c>
      <c r="G246">
        <f t="shared" si="7"/>
        <v>3</v>
      </c>
    </row>
    <row r="247" spans="1:7" x14ac:dyDescent="0.35">
      <c r="A247" s="1">
        <v>245</v>
      </c>
      <c r="B247" s="2">
        <v>42869</v>
      </c>
      <c r="C247" s="1" t="s">
        <v>17</v>
      </c>
      <c r="D247" s="1">
        <v>195.81</v>
      </c>
      <c r="E247" s="1">
        <v>3</v>
      </c>
      <c r="F247" s="23">
        <f t="shared" si="6"/>
        <v>5</v>
      </c>
      <c r="G247">
        <f t="shared" si="7"/>
        <v>2</v>
      </c>
    </row>
    <row r="248" spans="1:7" x14ac:dyDescent="0.35">
      <c r="A248" s="1">
        <v>246</v>
      </c>
      <c r="B248" s="2">
        <v>42777</v>
      </c>
      <c r="C248" s="1" t="s">
        <v>17</v>
      </c>
      <c r="D248" s="1">
        <v>180.34</v>
      </c>
      <c r="E248" s="1">
        <v>2</v>
      </c>
      <c r="F248" s="23">
        <f t="shared" si="6"/>
        <v>2</v>
      </c>
      <c r="G248">
        <f t="shared" si="7"/>
        <v>1</v>
      </c>
    </row>
    <row r="249" spans="1:7" x14ac:dyDescent="0.35">
      <c r="A249" s="1">
        <v>247</v>
      </c>
      <c r="B249" s="2">
        <v>42686</v>
      </c>
      <c r="C249" s="1" t="s">
        <v>17</v>
      </c>
      <c r="D249" s="1">
        <v>30.12</v>
      </c>
      <c r="E249" s="1">
        <v>1</v>
      </c>
      <c r="F249" s="23">
        <f t="shared" si="6"/>
        <v>11</v>
      </c>
      <c r="G249">
        <f t="shared" si="7"/>
        <v>4</v>
      </c>
    </row>
    <row r="250" spans="1:7" x14ac:dyDescent="0.35">
      <c r="A250" s="1">
        <v>248</v>
      </c>
      <c r="B250" s="2">
        <v>42604</v>
      </c>
      <c r="C250" s="1" t="s">
        <v>17</v>
      </c>
      <c r="D250" s="1">
        <v>262.52</v>
      </c>
      <c r="E250" s="1">
        <v>4</v>
      </c>
      <c r="F250" s="23">
        <f t="shared" si="6"/>
        <v>8</v>
      </c>
      <c r="G250">
        <f t="shared" si="7"/>
        <v>3</v>
      </c>
    </row>
    <row r="251" spans="1:7" x14ac:dyDescent="0.35">
      <c r="A251" s="1">
        <v>249</v>
      </c>
      <c r="B251" s="2">
        <v>42424</v>
      </c>
      <c r="C251" s="1" t="s">
        <v>17</v>
      </c>
      <c r="D251" s="1">
        <v>119.02</v>
      </c>
      <c r="E251" s="1">
        <v>2</v>
      </c>
      <c r="F251" s="23">
        <f t="shared" si="6"/>
        <v>2</v>
      </c>
      <c r="G251">
        <f t="shared" si="7"/>
        <v>1</v>
      </c>
    </row>
    <row r="252" spans="1:7" x14ac:dyDescent="0.35">
      <c r="A252" s="1">
        <v>250</v>
      </c>
      <c r="B252" s="2">
        <v>42340</v>
      </c>
      <c r="C252" s="1" t="s">
        <v>17</v>
      </c>
      <c r="D252" s="1">
        <v>10.97</v>
      </c>
      <c r="E252" s="1">
        <v>1</v>
      </c>
      <c r="F252" s="23">
        <f t="shared" si="6"/>
        <v>12</v>
      </c>
      <c r="G252">
        <f t="shared" si="7"/>
        <v>4</v>
      </c>
    </row>
    <row r="253" spans="1:7" x14ac:dyDescent="0.35">
      <c r="A253" s="1">
        <v>251</v>
      </c>
      <c r="B253" s="2">
        <v>44684</v>
      </c>
      <c r="C253" s="1" t="s">
        <v>18</v>
      </c>
      <c r="D253" s="1">
        <v>10.51</v>
      </c>
      <c r="E253" s="1">
        <v>3</v>
      </c>
      <c r="F253" s="23">
        <f t="shared" si="6"/>
        <v>5</v>
      </c>
      <c r="G253">
        <f t="shared" si="7"/>
        <v>2</v>
      </c>
    </row>
    <row r="254" spans="1:7" x14ac:dyDescent="0.35">
      <c r="A254" s="1">
        <v>252</v>
      </c>
      <c r="B254" s="2">
        <v>44594</v>
      </c>
      <c r="C254" s="1" t="s">
        <v>18</v>
      </c>
      <c r="D254" s="1">
        <v>7.38</v>
      </c>
      <c r="E254" s="1">
        <v>2</v>
      </c>
      <c r="F254" s="23">
        <f t="shared" si="6"/>
        <v>2</v>
      </c>
      <c r="G254">
        <f t="shared" si="7"/>
        <v>1</v>
      </c>
    </row>
    <row r="255" spans="1:7" x14ac:dyDescent="0.35">
      <c r="A255" s="1">
        <v>253</v>
      </c>
      <c r="B255" s="2">
        <v>44514</v>
      </c>
      <c r="C255" s="1" t="s">
        <v>18</v>
      </c>
      <c r="D255" s="1">
        <v>3.16</v>
      </c>
      <c r="E255" s="1">
        <v>1</v>
      </c>
      <c r="F255" s="23">
        <f t="shared" si="6"/>
        <v>11</v>
      </c>
      <c r="G255">
        <f t="shared" si="7"/>
        <v>4</v>
      </c>
    </row>
    <row r="256" spans="1:7" x14ac:dyDescent="0.35">
      <c r="A256" s="1">
        <v>254</v>
      </c>
      <c r="B256" s="2">
        <v>44413</v>
      </c>
      <c r="C256" s="1" t="s">
        <v>18</v>
      </c>
      <c r="D256" s="1">
        <v>22.06</v>
      </c>
      <c r="E256" s="1">
        <v>4</v>
      </c>
      <c r="F256" s="23">
        <f t="shared" si="6"/>
        <v>8</v>
      </c>
      <c r="G256">
        <f t="shared" si="7"/>
        <v>3</v>
      </c>
    </row>
    <row r="257" spans="1:7" x14ac:dyDescent="0.35">
      <c r="A257" s="1">
        <v>255</v>
      </c>
      <c r="B257" s="2">
        <v>44314</v>
      </c>
      <c r="C257" s="1" t="s">
        <v>18</v>
      </c>
      <c r="D257" s="1">
        <v>20.239999999999998</v>
      </c>
      <c r="E257" s="1">
        <v>3</v>
      </c>
      <c r="F257" s="23">
        <f t="shared" si="6"/>
        <v>4</v>
      </c>
      <c r="G257">
        <f t="shared" si="7"/>
        <v>2</v>
      </c>
    </row>
    <row r="258" spans="1:7" x14ac:dyDescent="0.35">
      <c r="A258" s="1">
        <v>256</v>
      </c>
      <c r="B258" s="2">
        <v>44229</v>
      </c>
      <c r="C258" s="1" t="s">
        <v>18</v>
      </c>
      <c r="D258" s="1">
        <v>13.89</v>
      </c>
      <c r="E258" s="1">
        <v>2</v>
      </c>
      <c r="F258" s="23">
        <f t="shared" si="6"/>
        <v>2</v>
      </c>
      <c r="G258">
        <f t="shared" si="7"/>
        <v>1</v>
      </c>
    </row>
    <row r="259" spans="1:7" x14ac:dyDescent="0.35">
      <c r="A259" s="1">
        <v>257</v>
      </c>
      <c r="B259" s="2">
        <v>44146</v>
      </c>
      <c r="C259" s="1" t="s">
        <v>18</v>
      </c>
      <c r="D259" s="1">
        <v>2.23</v>
      </c>
      <c r="E259" s="1">
        <v>1</v>
      </c>
      <c r="F259" s="23">
        <f t="shared" ref="F259:F322" si="8">VALUE(LEFT(TEXT(B259,"mm-dd-yyyy"),2))</f>
        <v>11</v>
      </c>
      <c r="G259">
        <f t="shared" ref="G259:G322" si="9">IF(F259&lt;4, 1, IF(F259&lt;7, 2, IF(F259&lt;10, 3, IF(F259&lt;13, 4))))</f>
        <v>4</v>
      </c>
    </row>
    <row r="260" spans="1:7" x14ac:dyDescent="0.35">
      <c r="A260" s="1">
        <v>258</v>
      </c>
      <c r="B260" s="2">
        <v>44055</v>
      </c>
      <c r="C260" s="1" t="s">
        <v>18</v>
      </c>
      <c r="D260" s="1">
        <v>3.58</v>
      </c>
      <c r="E260" s="1">
        <v>4</v>
      </c>
      <c r="F260" s="23">
        <f t="shared" si="8"/>
        <v>8</v>
      </c>
      <c r="G260">
        <f t="shared" si="9"/>
        <v>3</v>
      </c>
    </row>
    <row r="261" spans="1:7" x14ac:dyDescent="0.35">
      <c r="A261" s="1">
        <v>259</v>
      </c>
      <c r="B261" s="2">
        <v>43970</v>
      </c>
      <c r="C261" s="1" t="s">
        <v>18</v>
      </c>
      <c r="D261" s="1">
        <v>2.08</v>
      </c>
      <c r="E261" s="1">
        <v>3</v>
      </c>
      <c r="F261" s="23">
        <f t="shared" si="8"/>
        <v>5</v>
      </c>
      <c r="G261">
        <f t="shared" si="9"/>
        <v>2</v>
      </c>
    </row>
    <row r="262" spans="1:7" x14ac:dyDescent="0.35">
      <c r="A262" s="1">
        <v>260</v>
      </c>
      <c r="B262" s="2">
        <v>43866</v>
      </c>
      <c r="C262" s="1" t="s">
        <v>18</v>
      </c>
      <c r="D262" s="1">
        <v>4.1500000000000004</v>
      </c>
      <c r="E262" s="1">
        <v>2</v>
      </c>
      <c r="F262" s="23">
        <f t="shared" si="8"/>
        <v>2</v>
      </c>
      <c r="G262">
        <f t="shared" si="9"/>
        <v>1</v>
      </c>
    </row>
    <row r="263" spans="1:7" x14ac:dyDescent="0.35">
      <c r="A263" s="1">
        <v>261</v>
      </c>
      <c r="B263" s="2">
        <v>43784</v>
      </c>
      <c r="C263" s="1" t="s">
        <v>18</v>
      </c>
      <c r="D263" s="1">
        <v>0.39</v>
      </c>
      <c r="E263" s="1">
        <v>1</v>
      </c>
      <c r="F263" s="23">
        <f t="shared" si="8"/>
        <v>11</v>
      </c>
      <c r="G263">
        <f t="shared" si="9"/>
        <v>4</v>
      </c>
    </row>
    <row r="264" spans="1:7" x14ac:dyDescent="0.35">
      <c r="A264" s="1">
        <v>262</v>
      </c>
      <c r="B264" s="2">
        <v>43683</v>
      </c>
      <c r="C264" s="1" t="s">
        <v>18</v>
      </c>
      <c r="D264" s="1">
        <v>14.65</v>
      </c>
      <c r="E264" s="1">
        <v>4</v>
      </c>
      <c r="F264" s="23">
        <f t="shared" si="8"/>
        <v>8</v>
      </c>
      <c r="G264">
        <f t="shared" si="9"/>
        <v>3</v>
      </c>
    </row>
    <row r="265" spans="1:7" x14ac:dyDescent="0.35">
      <c r="A265" s="1">
        <v>263</v>
      </c>
      <c r="B265" s="2">
        <v>43576</v>
      </c>
      <c r="C265" s="1" t="s">
        <v>18</v>
      </c>
      <c r="D265" s="1">
        <v>6.9</v>
      </c>
      <c r="E265" s="1">
        <v>3</v>
      </c>
      <c r="F265" s="23">
        <f t="shared" si="8"/>
        <v>4</v>
      </c>
      <c r="G265">
        <f t="shared" si="9"/>
        <v>2</v>
      </c>
    </row>
    <row r="266" spans="1:7" x14ac:dyDescent="0.35">
      <c r="A266" s="1">
        <v>264</v>
      </c>
      <c r="B266" s="2">
        <v>43507</v>
      </c>
      <c r="C266" s="1" t="s">
        <v>18</v>
      </c>
      <c r="D266" s="1">
        <v>4.09</v>
      </c>
      <c r="E266" s="1">
        <v>2</v>
      </c>
      <c r="F266" s="23">
        <f t="shared" si="8"/>
        <v>2</v>
      </c>
      <c r="G266">
        <f t="shared" si="9"/>
        <v>1</v>
      </c>
    </row>
    <row r="267" spans="1:7" x14ac:dyDescent="0.35">
      <c r="A267" s="1">
        <v>265</v>
      </c>
      <c r="B267" s="2">
        <v>43424</v>
      </c>
      <c r="C267" s="1" t="s">
        <v>18</v>
      </c>
      <c r="D267" s="1">
        <v>-1.71</v>
      </c>
      <c r="E267" s="1">
        <v>1</v>
      </c>
      <c r="F267" s="23">
        <f t="shared" si="8"/>
        <v>11</v>
      </c>
      <c r="G267">
        <f t="shared" si="9"/>
        <v>4</v>
      </c>
    </row>
    <row r="268" spans="1:7" x14ac:dyDescent="0.35">
      <c r="A268" s="1">
        <v>266</v>
      </c>
      <c r="B268" s="2">
        <v>44679</v>
      </c>
      <c r="C268" s="1" t="s">
        <v>19</v>
      </c>
      <c r="D268" s="1">
        <v>118.35</v>
      </c>
      <c r="E268" s="1">
        <v>3</v>
      </c>
      <c r="F268" s="23">
        <f t="shared" si="8"/>
        <v>4</v>
      </c>
      <c r="G268">
        <f t="shared" si="9"/>
        <v>2</v>
      </c>
    </row>
    <row r="269" spans="1:7" x14ac:dyDescent="0.35">
      <c r="A269" s="1">
        <v>267</v>
      </c>
      <c r="B269" s="2">
        <v>44592</v>
      </c>
      <c r="C269" s="1" t="s">
        <v>19</v>
      </c>
      <c r="D269" s="1">
        <v>82.74</v>
      </c>
      <c r="E269" s="1">
        <v>2</v>
      </c>
      <c r="F269" s="23">
        <f t="shared" si="8"/>
        <v>1</v>
      </c>
      <c r="G269">
        <f t="shared" si="9"/>
        <v>1</v>
      </c>
    </row>
    <row r="270" spans="1:7" x14ac:dyDescent="0.35">
      <c r="A270" s="1">
        <v>268</v>
      </c>
      <c r="B270" s="2">
        <v>44512</v>
      </c>
      <c r="C270" s="1" t="s">
        <v>19</v>
      </c>
      <c r="D270" s="1">
        <v>47.49</v>
      </c>
      <c r="E270" s="1">
        <v>1</v>
      </c>
      <c r="F270" s="23">
        <f t="shared" si="8"/>
        <v>11</v>
      </c>
      <c r="G270">
        <f t="shared" si="9"/>
        <v>4</v>
      </c>
    </row>
    <row r="271" spans="1:7" x14ac:dyDescent="0.35">
      <c r="A271" s="1">
        <v>269</v>
      </c>
      <c r="B271" s="2">
        <v>44416</v>
      </c>
      <c r="C271" s="1" t="s">
        <v>19</v>
      </c>
      <c r="D271" s="1">
        <v>126.08</v>
      </c>
      <c r="E271" s="1">
        <v>4</v>
      </c>
      <c r="F271" s="23">
        <f t="shared" si="8"/>
        <v>8</v>
      </c>
      <c r="G271">
        <f t="shared" si="9"/>
        <v>3</v>
      </c>
    </row>
    <row r="272" spans="1:7" x14ac:dyDescent="0.35">
      <c r="A272" s="1">
        <v>270</v>
      </c>
      <c r="B272" s="2">
        <v>44313</v>
      </c>
      <c r="C272" s="1" t="s">
        <v>19</v>
      </c>
      <c r="D272" s="1">
        <v>104.72</v>
      </c>
      <c r="E272" s="1">
        <v>3</v>
      </c>
      <c r="F272" s="23">
        <f t="shared" si="8"/>
        <v>4</v>
      </c>
      <c r="G272">
        <f t="shared" si="9"/>
        <v>2</v>
      </c>
    </row>
    <row r="273" spans="1:7" x14ac:dyDescent="0.35">
      <c r="A273" s="1">
        <v>271</v>
      </c>
      <c r="B273" s="2">
        <v>44229</v>
      </c>
      <c r="C273" s="1" t="s">
        <v>19</v>
      </c>
      <c r="D273" s="1">
        <v>64.95</v>
      </c>
      <c r="E273" s="1">
        <v>2</v>
      </c>
      <c r="F273" s="23">
        <f t="shared" si="8"/>
        <v>2</v>
      </c>
      <c r="G273">
        <f t="shared" si="9"/>
        <v>1</v>
      </c>
    </row>
    <row r="274" spans="1:7" x14ac:dyDescent="0.35">
      <c r="A274" s="1">
        <v>272</v>
      </c>
      <c r="B274" s="2">
        <v>44144</v>
      </c>
      <c r="C274" s="1" t="s">
        <v>19</v>
      </c>
      <c r="D274" s="1">
        <v>21.8</v>
      </c>
      <c r="E274" s="1">
        <v>1</v>
      </c>
      <c r="F274" s="23">
        <f t="shared" si="8"/>
        <v>11</v>
      </c>
      <c r="G274">
        <f t="shared" si="9"/>
        <v>4</v>
      </c>
    </row>
    <row r="275" spans="1:7" x14ac:dyDescent="0.35">
      <c r="A275" s="1">
        <v>273</v>
      </c>
      <c r="B275" s="2">
        <v>44060</v>
      </c>
      <c r="C275" s="1" t="s">
        <v>19</v>
      </c>
      <c r="D275" s="1">
        <v>47.41</v>
      </c>
      <c r="E275" s="1">
        <v>4</v>
      </c>
      <c r="F275" s="23">
        <f t="shared" si="8"/>
        <v>8</v>
      </c>
      <c r="G275">
        <f t="shared" si="9"/>
        <v>3</v>
      </c>
    </row>
    <row r="276" spans="1:7" x14ac:dyDescent="0.35">
      <c r="A276" s="1">
        <v>274</v>
      </c>
      <c r="B276" s="2">
        <v>43961</v>
      </c>
      <c r="C276" s="1" t="s">
        <v>19</v>
      </c>
      <c r="D276" s="1">
        <v>36.58</v>
      </c>
      <c r="E276" s="1">
        <v>3</v>
      </c>
      <c r="F276" s="23">
        <f t="shared" si="8"/>
        <v>5</v>
      </c>
      <c r="G276">
        <f t="shared" si="9"/>
        <v>2</v>
      </c>
    </row>
    <row r="277" spans="1:7" x14ac:dyDescent="0.35">
      <c r="A277" s="1">
        <v>275</v>
      </c>
      <c r="B277" s="2">
        <v>43853</v>
      </c>
      <c r="C277" s="1" t="s">
        <v>19</v>
      </c>
      <c r="D277" s="1">
        <v>33.47</v>
      </c>
      <c r="E277" s="1">
        <v>2</v>
      </c>
      <c r="F277" s="23">
        <f t="shared" si="8"/>
        <v>1</v>
      </c>
      <c r="G277">
        <f t="shared" si="9"/>
        <v>1</v>
      </c>
    </row>
    <row r="278" spans="1:7" x14ac:dyDescent="0.35">
      <c r="A278" s="1">
        <v>276</v>
      </c>
      <c r="B278" s="2">
        <v>43763</v>
      </c>
      <c r="C278" s="1" t="s">
        <v>19</v>
      </c>
      <c r="D278" s="1">
        <v>16.100000000000001</v>
      </c>
      <c r="E278" s="1">
        <v>1</v>
      </c>
      <c r="F278" s="23">
        <f t="shared" si="8"/>
        <v>10</v>
      </c>
      <c r="G278">
        <f t="shared" si="9"/>
        <v>4</v>
      </c>
    </row>
    <row r="279" spans="1:7" x14ac:dyDescent="0.35">
      <c r="A279" s="1">
        <v>277</v>
      </c>
      <c r="B279" s="2">
        <v>43672</v>
      </c>
      <c r="C279" s="1" t="s">
        <v>19</v>
      </c>
      <c r="D279" s="1">
        <v>37.51</v>
      </c>
      <c r="E279" s="1">
        <v>4</v>
      </c>
      <c r="F279" s="23">
        <f t="shared" si="8"/>
        <v>7</v>
      </c>
      <c r="G279">
        <f t="shared" si="9"/>
        <v>3</v>
      </c>
    </row>
    <row r="280" spans="1:7" x14ac:dyDescent="0.35">
      <c r="A280" s="1">
        <v>278</v>
      </c>
      <c r="B280" s="2">
        <v>43578</v>
      </c>
      <c r="C280" s="1" t="s">
        <v>19</v>
      </c>
      <c r="D280" s="1">
        <v>21.93</v>
      </c>
      <c r="E280" s="1">
        <v>3</v>
      </c>
      <c r="F280" s="23">
        <f t="shared" si="8"/>
        <v>4</v>
      </c>
      <c r="G280">
        <f t="shared" si="9"/>
        <v>2</v>
      </c>
    </row>
    <row r="281" spans="1:7" x14ac:dyDescent="0.35">
      <c r="A281" s="1">
        <v>279</v>
      </c>
      <c r="B281" s="2">
        <v>43488</v>
      </c>
      <c r="C281" s="1" t="s">
        <v>19</v>
      </c>
      <c r="D281" s="1">
        <v>12.96</v>
      </c>
      <c r="E281" s="1">
        <v>2</v>
      </c>
      <c r="F281" s="23">
        <f t="shared" si="8"/>
        <v>1</v>
      </c>
      <c r="G281">
        <f t="shared" si="9"/>
        <v>1</v>
      </c>
    </row>
    <row r="282" spans="1:7" x14ac:dyDescent="0.35">
      <c r="A282" s="1">
        <v>280</v>
      </c>
      <c r="B282" s="2">
        <v>43401</v>
      </c>
      <c r="C282" s="1" t="s">
        <v>19</v>
      </c>
      <c r="D282" s="1">
        <v>6.64</v>
      </c>
      <c r="E282" s="1">
        <v>1</v>
      </c>
      <c r="F282" s="23">
        <f t="shared" si="8"/>
        <v>10</v>
      </c>
      <c r="G282">
        <f t="shared" si="9"/>
        <v>4</v>
      </c>
    </row>
    <row r="283" spans="1:7" x14ac:dyDescent="0.35">
      <c r="A283" s="1">
        <v>281</v>
      </c>
      <c r="B283" s="2">
        <v>43303</v>
      </c>
      <c r="C283" s="1" t="s">
        <v>19</v>
      </c>
      <c r="D283" s="1">
        <v>11.42</v>
      </c>
      <c r="E283" s="1">
        <v>4</v>
      </c>
      <c r="F283" s="23">
        <f t="shared" si="8"/>
        <v>7</v>
      </c>
      <c r="G283">
        <f t="shared" si="9"/>
        <v>3</v>
      </c>
    </row>
    <row r="284" spans="1:7" x14ac:dyDescent="0.35">
      <c r="A284" s="1">
        <v>282</v>
      </c>
      <c r="B284" s="2">
        <v>43208</v>
      </c>
      <c r="C284" s="1" t="s">
        <v>19</v>
      </c>
      <c r="D284" s="1">
        <v>6.98</v>
      </c>
      <c r="E284" s="1">
        <v>3</v>
      </c>
      <c r="F284" s="23">
        <f t="shared" si="8"/>
        <v>4</v>
      </c>
      <c r="G284">
        <f t="shared" si="9"/>
        <v>2</v>
      </c>
    </row>
    <row r="285" spans="1:7" x14ac:dyDescent="0.35">
      <c r="A285" s="1">
        <v>283</v>
      </c>
      <c r="B285" s="2">
        <v>43124</v>
      </c>
      <c r="C285" s="1" t="s">
        <v>19</v>
      </c>
      <c r="D285" s="1">
        <v>1.23</v>
      </c>
      <c r="E285" s="1">
        <v>2</v>
      </c>
      <c r="F285" s="23">
        <f t="shared" si="8"/>
        <v>1</v>
      </c>
      <c r="G285">
        <f t="shared" si="9"/>
        <v>1</v>
      </c>
    </row>
    <row r="286" spans="1:7" x14ac:dyDescent="0.35">
      <c r="A286" s="1">
        <v>284</v>
      </c>
      <c r="B286" s="2">
        <v>43043</v>
      </c>
      <c r="C286" s="1" t="s">
        <v>19</v>
      </c>
      <c r="D286" s="1">
        <v>-1.0900000000000001</v>
      </c>
      <c r="E286" s="1">
        <v>1</v>
      </c>
      <c r="F286" s="23">
        <f t="shared" si="8"/>
        <v>11</v>
      </c>
      <c r="G286">
        <f t="shared" si="9"/>
        <v>4</v>
      </c>
    </row>
    <row r="287" spans="1:7" x14ac:dyDescent="0.35">
      <c r="A287" s="1">
        <v>285</v>
      </c>
      <c r="B287" s="2">
        <v>42965</v>
      </c>
      <c r="C287" s="1" t="s">
        <v>19</v>
      </c>
      <c r="D287" s="1">
        <v>-5.62</v>
      </c>
      <c r="E287" s="1">
        <v>4</v>
      </c>
      <c r="F287" s="23">
        <f t="shared" si="8"/>
        <v>8</v>
      </c>
      <c r="G287">
        <f t="shared" si="9"/>
        <v>3</v>
      </c>
    </row>
    <row r="288" spans="1:7" x14ac:dyDescent="0.35">
      <c r="A288" s="1">
        <v>286</v>
      </c>
      <c r="B288" s="2">
        <v>42866</v>
      </c>
      <c r="C288" s="1" t="s">
        <v>19</v>
      </c>
      <c r="D288" s="1">
        <v>-3.71</v>
      </c>
      <c r="E288" s="1">
        <v>3</v>
      </c>
      <c r="F288" s="23">
        <f t="shared" si="8"/>
        <v>5</v>
      </c>
      <c r="G288">
        <f t="shared" si="9"/>
        <v>2</v>
      </c>
    </row>
    <row r="289" spans="1:7" x14ac:dyDescent="0.35">
      <c r="A289" s="1">
        <v>287</v>
      </c>
      <c r="B289" s="2">
        <v>44679</v>
      </c>
      <c r="C289" s="1" t="s">
        <v>20</v>
      </c>
      <c r="D289" s="1">
        <v>52.94</v>
      </c>
      <c r="E289" s="1">
        <v>3</v>
      </c>
      <c r="F289" s="23">
        <f t="shared" si="8"/>
        <v>4</v>
      </c>
      <c r="G289">
        <f t="shared" si="9"/>
        <v>2</v>
      </c>
    </row>
    <row r="290" spans="1:7" x14ac:dyDescent="0.35">
      <c r="A290" s="1">
        <v>288</v>
      </c>
      <c r="B290" s="2">
        <v>44605</v>
      </c>
      <c r="C290" s="1" t="s">
        <v>20</v>
      </c>
      <c r="D290" s="1">
        <v>41.96</v>
      </c>
      <c r="E290" s="1">
        <v>2</v>
      </c>
      <c r="F290" s="23">
        <f t="shared" si="8"/>
        <v>2</v>
      </c>
      <c r="G290">
        <f t="shared" si="9"/>
        <v>1</v>
      </c>
    </row>
    <row r="291" spans="1:7" x14ac:dyDescent="0.35">
      <c r="A291" s="1">
        <v>289</v>
      </c>
      <c r="B291" s="2">
        <v>44516</v>
      </c>
      <c r="C291" s="1" t="s">
        <v>20</v>
      </c>
      <c r="D291" s="1">
        <v>16.29</v>
      </c>
      <c r="E291" s="1">
        <v>1</v>
      </c>
      <c r="F291" s="23">
        <f t="shared" si="8"/>
        <v>11</v>
      </c>
      <c r="G291">
        <f t="shared" si="9"/>
        <v>4</v>
      </c>
    </row>
    <row r="292" spans="1:7" x14ac:dyDescent="0.35">
      <c r="A292" s="1">
        <v>290</v>
      </c>
      <c r="B292" s="2">
        <v>44424</v>
      </c>
      <c r="C292" s="1" t="s">
        <v>20</v>
      </c>
      <c r="D292" s="1">
        <v>53.2</v>
      </c>
      <c r="E292" s="1">
        <v>4</v>
      </c>
      <c r="F292" s="23">
        <f t="shared" si="8"/>
        <v>8</v>
      </c>
      <c r="G292">
        <f t="shared" si="9"/>
        <v>3</v>
      </c>
    </row>
    <row r="293" spans="1:7" x14ac:dyDescent="0.35">
      <c r="A293" s="1">
        <v>291</v>
      </c>
      <c r="B293" s="2">
        <v>44328</v>
      </c>
      <c r="C293" s="1" t="s">
        <v>20</v>
      </c>
      <c r="D293" s="1">
        <v>35.159999999999997</v>
      </c>
      <c r="E293" s="1">
        <v>3</v>
      </c>
      <c r="F293" s="23">
        <f t="shared" si="8"/>
        <v>5</v>
      </c>
      <c r="G293">
        <f t="shared" si="9"/>
        <v>2</v>
      </c>
    </row>
    <row r="294" spans="1:7" x14ac:dyDescent="0.35">
      <c r="A294" s="1">
        <v>292</v>
      </c>
      <c r="B294" s="2">
        <v>44239</v>
      </c>
      <c r="C294" s="1" t="s">
        <v>20</v>
      </c>
      <c r="D294" s="1">
        <v>27.44</v>
      </c>
      <c r="E294" s="1">
        <v>2</v>
      </c>
      <c r="F294" s="23">
        <f t="shared" si="8"/>
        <v>2</v>
      </c>
      <c r="G294">
        <f t="shared" si="9"/>
        <v>1</v>
      </c>
    </row>
    <row r="295" spans="1:7" x14ac:dyDescent="0.35">
      <c r="A295" s="1">
        <v>293</v>
      </c>
      <c r="B295" s="2">
        <v>44148</v>
      </c>
      <c r="C295" s="1" t="s">
        <v>20</v>
      </c>
      <c r="D295" s="1">
        <v>11.54</v>
      </c>
      <c r="E295" s="1">
        <v>1</v>
      </c>
      <c r="F295" s="23">
        <f t="shared" si="8"/>
        <v>11</v>
      </c>
      <c r="G295">
        <f t="shared" si="9"/>
        <v>4</v>
      </c>
    </row>
    <row r="296" spans="1:7" x14ac:dyDescent="0.35">
      <c r="A296" s="1">
        <v>294</v>
      </c>
      <c r="B296" s="2">
        <v>44061</v>
      </c>
      <c r="C296" s="1" t="s">
        <v>20</v>
      </c>
      <c r="D296" s="1">
        <v>22.39</v>
      </c>
      <c r="E296" s="1">
        <v>4</v>
      </c>
      <c r="F296" s="23">
        <f t="shared" si="8"/>
        <v>8</v>
      </c>
      <c r="G296">
        <f t="shared" si="9"/>
        <v>3</v>
      </c>
    </row>
    <row r="297" spans="1:7" x14ac:dyDescent="0.35">
      <c r="A297" s="1">
        <v>295</v>
      </c>
      <c r="B297" s="2">
        <v>43964</v>
      </c>
      <c r="C297" s="1" t="s">
        <v>20</v>
      </c>
      <c r="D297" s="1">
        <v>18.21</v>
      </c>
      <c r="E297" s="1">
        <v>3</v>
      </c>
      <c r="F297" s="23">
        <f t="shared" si="8"/>
        <v>5</v>
      </c>
      <c r="G297">
        <f t="shared" si="9"/>
        <v>2</v>
      </c>
    </row>
    <row r="298" spans="1:7" x14ac:dyDescent="0.35">
      <c r="A298" s="1">
        <v>296</v>
      </c>
      <c r="B298" s="2">
        <v>43873</v>
      </c>
      <c r="C298" s="1" t="s">
        <v>20</v>
      </c>
      <c r="D298" s="1">
        <v>20.56</v>
      </c>
      <c r="E298" s="1">
        <v>2</v>
      </c>
      <c r="F298" s="23">
        <f t="shared" si="8"/>
        <v>2</v>
      </c>
      <c r="G298">
        <f t="shared" si="9"/>
        <v>1</v>
      </c>
    </row>
    <row r="299" spans="1:7" x14ac:dyDescent="0.35">
      <c r="A299" s="1">
        <v>297</v>
      </c>
      <c r="B299" s="2">
        <v>43784</v>
      </c>
      <c r="C299" s="1" t="s">
        <v>20</v>
      </c>
      <c r="D299" s="1">
        <v>10.050000000000001</v>
      </c>
      <c r="E299" s="1">
        <v>1</v>
      </c>
      <c r="F299" s="23">
        <f t="shared" si="8"/>
        <v>11</v>
      </c>
      <c r="G299">
        <f t="shared" si="9"/>
        <v>4</v>
      </c>
    </row>
    <row r="300" spans="1:7" x14ac:dyDescent="0.35">
      <c r="A300" s="1">
        <v>298</v>
      </c>
      <c r="B300" s="2">
        <v>43694</v>
      </c>
      <c r="C300" s="1" t="s">
        <v>20</v>
      </c>
      <c r="D300" s="1">
        <v>24.69</v>
      </c>
      <c r="E300" s="1">
        <v>4</v>
      </c>
      <c r="F300" s="23">
        <f t="shared" si="8"/>
        <v>8</v>
      </c>
      <c r="G300">
        <f t="shared" si="9"/>
        <v>3</v>
      </c>
    </row>
    <row r="301" spans="1:7" x14ac:dyDescent="0.35">
      <c r="A301" s="1">
        <v>299</v>
      </c>
      <c r="B301" s="2">
        <v>43598</v>
      </c>
      <c r="C301" s="1" t="s">
        <v>20</v>
      </c>
      <c r="D301" s="1">
        <v>18.25</v>
      </c>
      <c r="E301" s="1">
        <v>3</v>
      </c>
      <c r="F301" s="23">
        <f t="shared" si="8"/>
        <v>5</v>
      </c>
      <c r="G301">
        <f t="shared" si="9"/>
        <v>2</v>
      </c>
    </row>
    <row r="302" spans="1:7" x14ac:dyDescent="0.35">
      <c r="A302" s="1">
        <v>300</v>
      </c>
      <c r="B302" s="2">
        <v>43508</v>
      </c>
      <c r="C302" s="1" t="s">
        <v>20</v>
      </c>
      <c r="D302" s="1">
        <v>8.57</v>
      </c>
      <c r="E302" s="1">
        <v>2</v>
      </c>
      <c r="F302" s="23">
        <f t="shared" si="8"/>
        <v>2</v>
      </c>
      <c r="G302">
        <f t="shared" si="9"/>
        <v>1</v>
      </c>
    </row>
    <row r="303" spans="1:7" x14ac:dyDescent="0.35">
      <c r="A303" s="1">
        <v>301</v>
      </c>
      <c r="B303" s="2">
        <v>43420</v>
      </c>
      <c r="C303" s="1" t="s">
        <v>20</v>
      </c>
      <c r="D303" s="1">
        <v>4.7300000000000004</v>
      </c>
      <c r="E303" s="1">
        <v>1</v>
      </c>
      <c r="F303" s="23">
        <f t="shared" si="8"/>
        <v>11</v>
      </c>
      <c r="G303">
        <f t="shared" si="9"/>
        <v>4</v>
      </c>
    </row>
    <row r="304" spans="1:7" x14ac:dyDescent="0.35">
      <c r="A304" s="1">
        <v>302</v>
      </c>
      <c r="B304" s="2">
        <v>43328</v>
      </c>
      <c r="C304" s="1" t="s">
        <v>20</v>
      </c>
      <c r="D304" s="1">
        <v>168.42</v>
      </c>
      <c r="E304" s="1">
        <v>4</v>
      </c>
      <c r="F304" s="23">
        <f t="shared" si="8"/>
        <v>8</v>
      </c>
      <c r="G304">
        <f t="shared" si="9"/>
        <v>3</v>
      </c>
    </row>
    <row r="305" spans="1:7" x14ac:dyDescent="0.35">
      <c r="A305" s="1">
        <v>303</v>
      </c>
      <c r="B305" s="2">
        <v>43234</v>
      </c>
      <c r="C305" s="1" t="s">
        <v>20</v>
      </c>
      <c r="D305" s="1">
        <v>11.42</v>
      </c>
      <c r="E305" s="1">
        <v>3</v>
      </c>
      <c r="F305" s="23">
        <f t="shared" si="8"/>
        <v>5</v>
      </c>
      <c r="G305">
        <f t="shared" si="9"/>
        <v>2</v>
      </c>
    </row>
    <row r="306" spans="1:7" x14ac:dyDescent="0.35">
      <c r="A306" s="1">
        <v>304</v>
      </c>
      <c r="B306" s="2">
        <v>43141</v>
      </c>
      <c r="C306" s="1" t="s">
        <v>20</v>
      </c>
      <c r="D306" s="1">
        <v>7.22</v>
      </c>
      <c r="E306" s="1">
        <v>2</v>
      </c>
      <c r="F306" s="23">
        <f t="shared" si="8"/>
        <v>2</v>
      </c>
      <c r="G306">
        <f t="shared" si="9"/>
        <v>1</v>
      </c>
    </row>
    <row r="307" spans="1:7" x14ac:dyDescent="0.35">
      <c r="A307" s="1">
        <v>305</v>
      </c>
      <c r="B307" s="2">
        <v>43050</v>
      </c>
      <c r="C307" s="1" t="s">
        <v>20</v>
      </c>
      <c r="D307" s="1">
        <v>3.7</v>
      </c>
      <c r="E307" s="1">
        <v>1</v>
      </c>
      <c r="F307" s="23">
        <f t="shared" si="8"/>
        <v>11</v>
      </c>
      <c r="G307">
        <f t="shared" si="9"/>
        <v>4</v>
      </c>
    </row>
    <row r="308" spans="1:7" x14ac:dyDescent="0.35">
      <c r="A308" s="1">
        <v>306</v>
      </c>
      <c r="B308" s="2">
        <v>42960</v>
      </c>
      <c r="C308" s="1" t="s">
        <v>20</v>
      </c>
      <c r="D308" s="1">
        <v>16.04</v>
      </c>
      <c r="E308" s="1">
        <v>4</v>
      </c>
      <c r="F308" s="23">
        <f t="shared" si="8"/>
        <v>8</v>
      </c>
      <c r="G308">
        <f t="shared" si="9"/>
        <v>3</v>
      </c>
    </row>
    <row r="309" spans="1:7" x14ac:dyDescent="0.35">
      <c r="A309" s="1">
        <v>307</v>
      </c>
      <c r="B309" s="2">
        <v>42864</v>
      </c>
      <c r="C309" s="1" t="s">
        <v>20</v>
      </c>
      <c r="D309" s="1">
        <v>12.23</v>
      </c>
      <c r="E309" s="1">
        <v>3</v>
      </c>
      <c r="F309" s="23">
        <f t="shared" si="8"/>
        <v>5</v>
      </c>
      <c r="G309">
        <f t="shared" si="9"/>
        <v>2</v>
      </c>
    </row>
    <row r="310" spans="1:7" x14ac:dyDescent="0.35">
      <c r="A310" s="1">
        <v>308</v>
      </c>
      <c r="B310" s="2">
        <v>42775</v>
      </c>
      <c r="C310" s="1" t="s">
        <v>20</v>
      </c>
      <c r="D310" s="1">
        <v>8.94</v>
      </c>
      <c r="E310" s="1">
        <v>2</v>
      </c>
      <c r="F310" s="23">
        <f t="shared" si="8"/>
        <v>2</v>
      </c>
      <c r="G310">
        <f t="shared" si="9"/>
        <v>1</v>
      </c>
    </row>
    <row r="311" spans="1:7" x14ac:dyDescent="0.35">
      <c r="A311" s="1">
        <v>309</v>
      </c>
      <c r="B311" s="2">
        <v>42688</v>
      </c>
      <c r="C311" s="1" t="s">
        <v>20</v>
      </c>
      <c r="D311" s="1">
        <v>2.44</v>
      </c>
      <c r="E311" s="1">
        <v>1</v>
      </c>
      <c r="F311" s="23">
        <f t="shared" si="8"/>
        <v>11</v>
      </c>
      <c r="G311">
        <f t="shared" si="9"/>
        <v>4</v>
      </c>
    </row>
    <row r="312" spans="1:7" x14ac:dyDescent="0.35">
      <c r="A312" s="1">
        <v>310</v>
      </c>
      <c r="B312" s="2">
        <v>42595</v>
      </c>
      <c r="C312" s="1" t="s">
        <v>20</v>
      </c>
      <c r="D312" s="1">
        <v>12.31</v>
      </c>
      <c r="E312" s="1">
        <v>4</v>
      </c>
      <c r="F312" s="23">
        <f t="shared" si="8"/>
        <v>8</v>
      </c>
      <c r="G312">
        <f t="shared" si="9"/>
        <v>3</v>
      </c>
    </row>
    <row r="313" spans="1:7" x14ac:dyDescent="0.35">
      <c r="A313" s="1">
        <v>311</v>
      </c>
      <c r="B313" s="2">
        <v>44673</v>
      </c>
      <c r="C313" s="1" t="s">
        <v>21</v>
      </c>
      <c r="D313" s="1">
        <v>111.86</v>
      </c>
      <c r="E313" s="1">
        <v>3</v>
      </c>
      <c r="F313" s="23">
        <f t="shared" si="8"/>
        <v>4</v>
      </c>
      <c r="G313">
        <f t="shared" si="9"/>
        <v>2</v>
      </c>
    </row>
    <row r="314" spans="1:7" x14ac:dyDescent="0.35">
      <c r="A314" s="1">
        <v>312</v>
      </c>
      <c r="B314" s="2">
        <v>44587</v>
      </c>
      <c r="C314" s="1" t="s">
        <v>21</v>
      </c>
      <c r="D314" s="1">
        <v>84.09</v>
      </c>
      <c r="E314" s="1">
        <v>2</v>
      </c>
      <c r="F314" s="23">
        <f t="shared" si="8"/>
        <v>1</v>
      </c>
      <c r="G314">
        <f t="shared" si="9"/>
        <v>1</v>
      </c>
    </row>
    <row r="315" spans="1:7" x14ac:dyDescent="0.35">
      <c r="A315" s="1">
        <v>313</v>
      </c>
      <c r="B315" s="2">
        <v>44503</v>
      </c>
      <c r="C315" s="1" t="s">
        <v>21</v>
      </c>
      <c r="D315" s="1">
        <v>48.01</v>
      </c>
      <c r="E315" s="1">
        <v>1</v>
      </c>
      <c r="F315" s="23">
        <f t="shared" si="8"/>
        <v>11</v>
      </c>
      <c r="G315">
        <f t="shared" si="9"/>
        <v>4</v>
      </c>
    </row>
    <row r="316" spans="1:7" x14ac:dyDescent="0.35">
      <c r="A316" s="1">
        <v>314</v>
      </c>
      <c r="B316" s="2">
        <v>44418</v>
      </c>
      <c r="C316" s="1" t="s">
        <v>21</v>
      </c>
      <c r="D316" s="1">
        <v>55.21</v>
      </c>
      <c r="E316" s="1">
        <v>4</v>
      </c>
      <c r="F316" s="23">
        <f t="shared" si="8"/>
        <v>8</v>
      </c>
      <c r="G316">
        <f t="shared" si="9"/>
        <v>3</v>
      </c>
    </row>
    <row r="317" spans="1:7" x14ac:dyDescent="0.35">
      <c r="A317" s="1">
        <v>315</v>
      </c>
      <c r="B317" s="2">
        <v>44305</v>
      </c>
      <c r="C317" s="1" t="s">
        <v>21</v>
      </c>
      <c r="D317" s="1">
        <v>60.09</v>
      </c>
      <c r="E317" s="1">
        <v>3</v>
      </c>
      <c r="F317" s="23">
        <f t="shared" si="8"/>
        <v>4</v>
      </c>
      <c r="G317">
        <f t="shared" si="9"/>
        <v>2</v>
      </c>
    </row>
    <row r="318" spans="1:7" x14ac:dyDescent="0.35">
      <c r="A318" s="1">
        <v>316</v>
      </c>
      <c r="B318" s="2">
        <v>44230</v>
      </c>
      <c r="C318" s="1" t="s">
        <v>21</v>
      </c>
      <c r="D318" s="1">
        <v>27.55</v>
      </c>
      <c r="E318" s="1">
        <v>2</v>
      </c>
      <c r="F318" s="23">
        <f t="shared" si="8"/>
        <v>2</v>
      </c>
      <c r="G318">
        <f t="shared" si="9"/>
        <v>1</v>
      </c>
    </row>
    <row r="319" spans="1:7" x14ac:dyDescent="0.35">
      <c r="A319" s="1">
        <v>317</v>
      </c>
      <c r="B319" s="2">
        <v>44161</v>
      </c>
      <c r="C319" s="1" t="s">
        <v>21</v>
      </c>
      <c r="D319" s="1">
        <v>-4.18</v>
      </c>
      <c r="E319" s="1">
        <v>1</v>
      </c>
      <c r="F319" s="23">
        <f t="shared" si="8"/>
        <v>11</v>
      </c>
      <c r="G319">
        <f t="shared" si="9"/>
        <v>4</v>
      </c>
    </row>
    <row r="320" spans="1:7" x14ac:dyDescent="0.35">
      <c r="A320" s="1">
        <v>318</v>
      </c>
      <c r="B320" s="2">
        <v>44054</v>
      </c>
      <c r="C320" s="1" t="s">
        <v>21</v>
      </c>
      <c r="D320" s="1">
        <v>4.8600000000000003</v>
      </c>
      <c r="E320" s="1">
        <v>4</v>
      </c>
      <c r="F320" s="23">
        <f t="shared" si="8"/>
        <v>8</v>
      </c>
      <c r="G320">
        <f t="shared" si="9"/>
        <v>3</v>
      </c>
    </row>
    <row r="321" spans="1:7" x14ac:dyDescent="0.35">
      <c r="A321" s="1">
        <v>319</v>
      </c>
      <c r="B321" s="2">
        <v>43977</v>
      </c>
      <c r="C321" s="1" t="s">
        <v>21</v>
      </c>
      <c r="D321" s="1">
        <v>4.0999999999999996</v>
      </c>
      <c r="E321" s="1">
        <v>3</v>
      </c>
      <c r="F321" s="23">
        <f t="shared" si="8"/>
        <v>5</v>
      </c>
      <c r="G321">
        <f t="shared" si="9"/>
        <v>2</v>
      </c>
    </row>
    <row r="322" spans="1:7" x14ac:dyDescent="0.35">
      <c r="A322" s="1">
        <v>320</v>
      </c>
      <c r="B322" s="2">
        <v>43868</v>
      </c>
      <c r="C322" s="1" t="s">
        <v>21</v>
      </c>
      <c r="D322" s="1">
        <v>2.7</v>
      </c>
      <c r="E322" s="1">
        <v>2</v>
      </c>
      <c r="F322" s="23">
        <f t="shared" si="8"/>
        <v>2</v>
      </c>
      <c r="G322">
        <f t="shared" si="9"/>
        <v>1</v>
      </c>
    </row>
    <row r="323" spans="1:7" x14ac:dyDescent="0.35">
      <c r="A323" s="1">
        <v>321</v>
      </c>
      <c r="B323" s="2">
        <v>43777</v>
      </c>
      <c r="C323" s="1" t="s">
        <v>21</v>
      </c>
      <c r="D323" s="1">
        <v>7.48</v>
      </c>
      <c r="E323" s="1">
        <v>1</v>
      </c>
      <c r="F323" s="23">
        <f t="shared" ref="F323:F386" si="10">VALUE(LEFT(TEXT(B323,"mm-dd-yyyy"),2))</f>
        <v>11</v>
      </c>
      <c r="G323">
        <f t="shared" ref="G323:G386" si="11">IF(F323&lt;4, 1, IF(F323&lt;7, 2, IF(F323&lt;10, 3, IF(F323&lt;13, 4))))</f>
        <v>4</v>
      </c>
    </row>
    <row r="324" spans="1:7" x14ac:dyDescent="0.35">
      <c r="A324" s="1">
        <v>322</v>
      </c>
      <c r="B324" s="2">
        <v>43677</v>
      </c>
      <c r="C324" s="1" t="s">
        <v>21</v>
      </c>
      <c r="D324" s="1">
        <v>20.75</v>
      </c>
      <c r="E324" s="1">
        <v>4</v>
      </c>
      <c r="F324" s="23">
        <f t="shared" si="10"/>
        <v>7</v>
      </c>
      <c r="G324">
        <f t="shared" si="11"/>
        <v>3</v>
      </c>
    </row>
    <row r="325" spans="1:7" x14ac:dyDescent="0.35">
      <c r="A325" s="1">
        <v>323</v>
      </c>
      <c r="B325" s="2">
        <v>43576</v>
      </c>
      <c r="C325" s="1" t="s">
        <v>21</v>
      </c>
      <c r="D325" s="1">
        <v>20.04</v>
      </c>
      <c r="E325" s="1">
        <v>3</v>
      </c>
      <c r="F325" s="23">
        <f t="shared" si="10"/>
        <v>4</v>
      </c>
      <c r="G325">
        <f t="shared" si="11"/>
        <v>2</v>
      </c>
    </row>
    <row r="326" spans="1:7" x14ac:dyDescent="0.35">
      <c r="A326" s="1">
        <v>324</v>
      </c>
      <c r="B326" s="2">
        <v>43488</v>
      </c>
      <c r="C326" s="1" t="s">
        <v>21</v>
      </c>
      <c r="D326" s="1">
        <v>4.91</v>
      </c>
      <c r="E326" s="1">
        <v>2</v>
      </c>
      <c r="F326" s="23">
        <f t="shared" si="10"/>
        <v>1</v>
      </c>
      <c r="G326">
        <f t="shared" si="11"/>
        <v>1</v>
      </c>
    </row>
    <row r="327" spans="1:7" x14ac:dyDescent="0.35">
      <c r="A327" s="1">
        <v>325</v>
      </c>
      <c r="B327" s="2">
        <v>43402</v>
      </c>
      <c r="C327" s="1" t="s">
        <v>21</v>
      </c>
      <c r="D327" s="1">
        <v>1.24</v>
      </c>
      <c r="E327" s="1">
        <v>1</v>
      </c>
      <c r="F327" s="23">
        <f t="shared" si="10"/>
        <v>10</v>
      </c>
      <c r="G327">
        <f t="shared" si="11"/>
        <v>4</v>
      </c>
    </row>
    <row r="328" spans="1:7" x14ac:dyDescent="0.35">
      <c r="A328" s="1">
        <v>326</v>
      </c>
      <c r="B328" s="2">
        <v>43305</v>
      </c>
      <c r="C328" s="1" t="s">
        <v>21</v>
      </c>
      <c r="D328" s="1">
        <v>25.99</v>
      </c>
      <c r="E328" s="1">
        <v>4</v>
      </c>
      <c r="F328" s="23">
        <f t="shared" si="10"/>
        <v>7</v>
      </c>
      <c r="G328">
        <f t="shared" si="11"/>
        <v>3</v>
      </c>
    </row>
    <row r="329" spans="1:7" x14ac:dyDescent="0.35">
      <c r="A329" s="1">
        <v>327</v>
      </c>
      <c r="B329" s="2">
        <v>43212</v>
      </c>
      <c r="C329" s="1" t="s">
        <v>21</v>
      </c>
      <c r="D329" s="1">
        <v>19.239999999999998</v>
      </c>
      <c r="E329" s="1">
        <v>3</v>
      </c>
      <c r="F329" s="23">
        <f t="shared" si="10"/>
        <v>4</v>
      </c>
      <c r="G329">
        <f t="shared" si="11"/>
        <v>2</v>
      </c>
    </row>
    <row r="330" spans="1:7" x14ac:dyDescent="0.35">
      <c r="A330" s="1">
        <v>328</v>
      </c>
      <c r="B330" s="2">
        <v>43122</v>
      </c>
      <c r="C330" s="1" t="s">
        <v>21</v>
      </c>
      <c r="D330" s="1">
        <v>6.54</v>
      </c>
      <c r="E330" s="1">
        <v>2</v>
      </c>
      <c r="F330" s="23">
        <f t="shared" si="10"/>
        <v>1</v>
      </c>
      <c r="G330">
        <f t="shared" si="11"/>
        <v>1</v>
      </c>
    </row>
    <row r="331" spans="1:7" x14ac:dyDescent="0.35">
      <c r="A331" s="1">
        <v>329</v>
      </c>
      <c r="B331" s="2">
        <v>43054</v>
      </c>
      <c r="C331" s="1" t="s">
        <v>21</v>
      </c>
      <c r="D331" s="1">
        <v>1.62</v>
      </c>
      <c r="E331" s="1">
        <v>1</v>
      </c>
      <c r="F331" s="23">
        <f t="shared" si="10"/>
        <v>11</v>
      </c>
      <c r="G331">
        <f t="shared" si="11"/>
        <v>4</v>
      </c>
    </row>
    <row r="332" spans="1:7" x14ac:dyDescent="0.35">
      <c r="A332" s="1">
        <v>330</v>
      </c>
      <c r="B332" s="2">
        <v>42969</v>
      </c>
      <c r="C332" s="1" t="s">
        <v>21</v>
      </c>
      <c r="D332" s="1">
        <v>22.29</v>
      </c>
      <c r="E332" s="1">
        <v>4</v>
      </c>
      <c r="F332" s="23">
        <f t="shared" si="10"/>
        <v>8</v>
      </c>
      <c r="G332">
        <f t="shared" si="11"/>
        <v>3</v>
      </c>
    </row>
    <row r="333" spans="1:7" x14ac:dyDescent="0.35">
      <c r="A333" s="1">
        <v>331</v>
      </c>
      <c r="B333" s="2">
        <v>42866</v>
      </c>
      <c r="C333" s="1" t="s">
        <v>21</v>
      </c>
      <c r="D333" s="1">
        <v>20.77</v>
      </c>
      <c r="E333" s="1">
        <v>3</v>
      </c>
      <c r="F333" s="23">
        <f t="shared" si="10"/>
        <v>5</v>
      </c>
      <c r="G333">
        <f t="shared" si="11"/>
        <v>2</v>
      </c>
    </row>
    <row r="334" spans="1:7" x14ac:dyDescent="0.35">
      <c r="A334" s="1">
        <v>332</v>
      </c>
      <c r="B334" s="2">
        <v>42775</v>
      </c>
      <c r="C334" s="1" t="s">
        <v>21</v>
      </c>
      <c r="D334" s="1">
        <v>13.99</v>
      </c>
      <c r="E334" s="1">
        <v>2</v>
      </c>
      <c r="F334" s="23">
        <f t="shared" si="10"/>
        <v>2</v>
      </c>
      <c r="G334">
        <f t="shared" si="11"/>
        <v>1</v>
      </c>
    </row>
    <row r="335" spans="1:7" x14ac:dyDescent="0.35">
      <c r="A335" s="1">
        <v>333</v>
      </c>
      <c r="B335" s="2">
        <v>42688</v>
      </c>
      <c r="C335" s="1" t="s">
        <v>21</v>
      </c>
      <c r="D335" s="1">
        <v>5.51</v>
      </c>
      <c r="E335" s="1">
        <v>1</v>
      </c>
      <c r="F335" s="23">
        <f t="shared" si="10"/>
        <v>11</v>
      </c>
      <c r="G335">
        <f t="shared" si="11"/>
        <v>4</v>
      </c>
    </row>
    <row r="336" spans="1:7" x14ac:dyDescent="0.35">
      <c r="A336" s="1">
        <v>334</v>
      </c>
      <c r="B336" s="2">
        <v>42593</v>
      </c>
      <c r="C336" s="1" t="s">
        <v>21</v>
      </c>
      <c r="D336" s="1">
        <v>26.41</v>
      </c>
      <c r="E336" s="1">
        <v>4</v>
      </c>
      <c r="F336" s="23">
        <f t="shared" si="10"/>
        <v>8</v>
      </c>
      <c r="G336">
        <f t="shared" si="11"/>
        <v>3</v>
      </c>
    </row>
    <row r="337" spans="1:7" x14ac:dyDescent="0.35">
      <c r="A337" s="1">
        <v>335</v>
      </c>
      <c r="B337" s="2">
        <v>42416</v>
      </c>
      <c r="C337" s="1" t="s">
        <v>21</v>
      </c>
      <c r="D337" s="1">
        <v>11.39</v>
      </c>
      <c r="E337" s="1">
        <v>2</v>
      </c>
      <c r="F337" s="23">
        <f t="shared" si="10"/>
        <v>2</v>
      </c>
      <c r="G337">
        <f t="shared" si="11"/>
        <v>1</v>
      </c>
    </row>
    <row r="338" spans="1:7" x14ac:dyDescent="0.35">
      <c r="A338" s="1">
        <v>336</v>
      </c>
      <c r="B338" s="2">
        <v>42327</v>
      </c>
      <c r="C338" s="1" t="s">
        <v>21</v>
      </c>
      <c r="D338" s="1">
        <v>5.91</v>
      </c>
      <c r="E338" s="1">
        <v>1</v>
      </c>
      <c r="F338" s="23">
        <f t="shared" si="10"/>
        <v>11</v>
      </c>
      <c r="G338">
        <f t="shared" si="11"/>
        <v>4</v>
      </c>
    </row>
    <row r="339" spans="1:7" x14ac:dyDescent="0.35">
      <c r="A339" s="1">
        <v>337</v>
      </c>
      <c r="B339" s="2">
        <v>44691</v>
      </c>
      <c r="C339" s="1" t="s">
        <v>22</v>
      </c>
      <c r="D339" s="1">
        <v>51.45</v>
      </c>
      <c r="E339" s="1">
        <v>3</v>
      </c>
      <c r="F339" s="23">
        <f t="shared" si="10"/>
        <v>5</v>
      </c>
      <c r="G339">
        <f t="shared" si="11"/>
        <v>2</v>
      </c>
    </row>
    <row r="340" spans="1:7" x14ac:dyDescent="0.35">
      <c r="A340" s="1">
        <v>338</v>
      </c>
      <c r="B340" s="2">
        <v>44601</v>
      </c>
      <c r="C340" s="1" t="s">
        <v>22</v>
      </c>
      <c r="D340" s="1">
        <v>45.25</v>
      </c>
      <c r="E340" s="1">
        <v>2</v>
      </c>
      <c r="F340" s="23">
        <f t="shared" si="10"/>
        <v>2</v>
      </c>
      <c r="G340">
        <f t="shared" si="11"/>
        <v>1</v>
      </c>
    </row>
    <row r="341" spans="1:7" x14ac:dyDescent="0.35">
      <c r="A341" s="1">
        <v>339</v>
      </c>
      <c r="B341" s="2">
        <v>44516</v>
      </c>
      <c r="C341" s="1" t="s">
        <v>22</v>
      </c>
      <c r="D341" s="1">
        <v>11.97</v>
      </c>
      <c r="E341" s="1">
        <v>1</v>
      </c>
      <c r="F341" s="23">
        <f t="shared" si="10"/>
        <v>11</v>
      </c>
      <c r="G341">
        <f t="shared" si="11"/>
        <v>4</v>
      </c>
    </row>
    <row r="342" spans="1:7" x14ac:dyDescent="0.35">
      <c r="A342" s="1">
        <v>340</v>
      </c>
      <c r="B342" s="2">
        <v>44425</v>
      </c>
      <c r="C342" s="1" t="s">
        <v>22</v>
      </c>
      <c r="D342" s="1">
        <v>149.06</v>
      </c>
      <c r="E342" s="1">
        <v>4</v>
      </c>
      <c r="F342" s="23">
        <f t="shared" si="10"/>
        <v>8</v>
      </c>
      <c r="G342">
        <f t="shared" si="11"/>
        <v>3</v>
      </c>
    </row>
    <row r="343" spans="1:7" x14ac:dyDescent="0.35">
      <c r="A343" s="1">
        <v>341</v>
      </c>
      <c r="B343" s="2">
        <v>44322</v>
      </c>
      <c r="C343" s="1" t="s">
        <v>22</v>
      </c>
      <c r="D343" s="1">
        <v>86.64</v>
      </c>
      <c r="E343" s="1">
        <v>3</v>
      </c>
      <c r="F343" s="23">
        <f t="shared" si="10"/>
        <v>5</v>
      </c>
      <c r="G343">
        <f t="shared" si="11"/>
        <v>2</v>
      </c>
    </row>
    <row r="344" spans="1:7" x14ac:dyDescent="0.35">
      <c r="A344" s="1">
        <v>342</v>
      </c>
      <c r="B344" s="2">
        <v>44242</v>
      </c>
      <c r="C344" s="1" t="s">
        <v>22</v>
      </c>
      <c r="D344" s="1">
        <v>37.21</v>
      </c>
      <c r="E344" s="1">
        <v>2</v>
      </c>
      <c r="F344" s="23">
        <f t="shared" si="10"/>
        <v>2</v>
      </c>
      <c r="G344">
        <f t="shared" si="11"/>
        <v>1</v>
      </c>
    </row>
    <row r="345" spans="1:7" x14ac:dyDescent="0.35">
      <c r="A345" s="1">
        <v>343</v>
      </c>
      <c r="B345" s="2">
        <v>44155</v>
      </c>
      <c r="C345" s="1" t="s">
        <v>22</v>
      </c>
      <c r="D345" s="1">
        <v>18.53</v>
      </c>
      <c r="E345" s="1">
        <v>1</v>
      </c>
      <c r="F345" s="23">
        <f t="shared" si="10"/>
        <v>11</v>
      </c>
      <c r="G345">
        <f t="shared" si="11"/>
        <v>4</v>
      </c>
    </row>
    <row r="346" spans="1:7" x14ac:dyDescent="0.35">
      <c r="A346" s="1">
        <v>344</v>
      </c>
      <c r="B346" s="2">
        <v>44693</v>
      </c>
      <c r="C346" s="1" t="s">
        <v>23</v>
      </c>
      <c r="D346" s="1">
        <v>130.41</v>
      </c>
      <c r="E346" s="1">
        <v>3</v>
      </c>
      <c r="F346" s="23">
        <f t="shared" si="10"/>
        <v>5</v>
      </c>
      <c r="G346">
        <f t="shared" si="11"/>
        <v>2</v>
      </c>
    </row>
    <row r="347" spans="1:7" x14ac:dyDescent="0.35">
      <c r="A347" s="1">
        <v>345</v>
      </c>
      <c r="B347" s="2">
        <v>44587</v>
      </c>
      <c r="C347" s="1" t="s">
        <v>23</v>
      </c>
      <c r="D347" s="1">
        <v>92.44</v>
      </c>
      <c r="E347" s="1">
        <v>2</v>
      </c>
      <c r="F347" s="23">
        <f t="shared" si="10"/>
        <v>1</v>
      </c>
      <c r="G347">
        <f t="shared" si="11"/>
        <v>1</v>
      </c>
    </row>
    <row r="348" spans="1:7" x14ac:dyDescent="0.35">
      <c r="A348" s="1">
        <v>346</v>
      </c>
      <c r="B348" s="2">
        <v>44503</v>
      </c>
      <c r="C348" s="1" t="s">
        <v>23</v>
      </c>
      <c r="D348" s="1">
        <v>46.68</v>
      </c>
      <c r="E348" s="1">
        <v>1</v>
      </c>
      <c r="F348" s="23">
        <f t="shared" si="10"/>
        <v>11</v>
      </c>
      <c r="G348">
        <f t="shared" si="11"/>
        <v>4</v>
      </c>
    </row>
    <row r="349" spans="1:7" x14ac:dyDescent="0.35">
      <c r="A349" s="1">
        <v>347</v>
      </c>
      <c r="B349" s="2">
        <v>44411</v>
      </c>
      <c r="C349" s="1" t="s">
        <v>23</v>
      </c>
      <c r="D349" s="1">
        <v>193.19</v>
      </c>
      <c r="E349" s="1">
        <v>4</v>
      </c>
      <c r="F349" s="23">
        <f t="shared" si="10"/>
        <v>8</v>
      </c>
      <c r="G349">
        <f t="shared" si="11"/>
        <v>3</v>
      </c>
    </row>
    <row r="350" spans="1:7" x14ac:dyDescent="0.35">
      <c r="A350" s="1">
        <v>348</v>
      </c>
      <c r="B350" s="2">
        <v>44312</v>
      </c>
      <c r="C350" s="1" t="s">
        <v>23</v>
      </c>
      <c r="D350" s="1">
        <v>157.68</v>
      </c>
      <c r="E350" s="1">
        <v>3</v>
      </c>
      <c r="F350" s="23">
        <f t="shared" si="10"/>
        <v>4</v>
      </c>
      <c r="G350">
        <f t="shared" si="11"/>
        <v>2</v>
      </c>
    </row>
    <row r="351" spans="1:7" x14ac:dyDescent="0.35">
      <c r="A351" s="1">
        <v>349</v>
      </c>
      <c r="B351" s="2">
        <v>44220</v>
      </c>
      <c r="C351" s="1" t="s">
        <v>23</v>
      </c>
      <c r="D351" s="1">
        <v>90.4</v>
      </c>
      <c r="E351" s="1">
        <v>2</v>
      </c>
      <c r="F351" s="23">
        <f t="shared" si="10"/>
        <v>1</v>
      </c>
      <c r="G351">
        <f t="shared" si="11"/>
        <v>1</v>
      </c>
    </row>
    <row r="352" spans="1:7" x14ac:dyDescent="0.35">
      <c r="A352" s="1">
        <v>350</v>
      </c>
      <c r="B352" s="2">
        <v>44146</v>
      </c>
      <c r="C352" s="1" t="s">
        <v>23</v>
      </c>
      <c r="D352" s="1">
        <v>27.7</v>
      </c>
      <c r="E352" s="1">
        <v>1</v>
      </c>
      <c r="F352" s="23">
        <f t="shared" si="10"/>
        <v>11</v>
      </c>
      <c r="G352">
        <f t="shared" si="11"/>
        <v>4</v>
      </c>
    </row>
    <row r="353" spans="1:7" x14ac:dyDescent="0.35">
      <c r="A353" s="1">
        <v>351</v>
      </c>
      <c r="B353" s="2">
        <v>44057</v>
      </c>
      <c r="C353" s="1" t="s">
        <v>23</v>
      </c>
      <c r="D353" s="1">
        <v>71.58</v>
      </c>
      <c r="E353" s="1">
        <v>4</v>
      </c>
      <c r="F353" s="23">
        <f t="shared" si="10"/>
        <v>8</v>
      </c>
      <c r="G353">
        <f t="shared" si="11"/>
        <v>3</v>
      </c>
    </row>
    <row r="354" spans="1:7" x14ac:dyDescent="0.35">
      <c r="A354" s="1">
        <v>352</v>
      </c>
      <c r="B354" s="2">
        <v>43958</v>
      </c>
      <c r="C354" s="1" t="s">
        <v>23</v>
      </c>
      <c r="D354" s="1">
        <v>98.91</v>
      </c>
      <c r="E354" s="1">
        <v>3</v>
      </c>
      <c r="F354" s="23">
        <f t="shared" si="10"/>
        <v>5</v>
      </c>
      <c r="G354">
        <f t="shared" si="11"/>
        <v>2</v>
      </c>
    </row>
    <row r="355" spans="1:7" x14ac:dyDescent="0.35">
      <c r="A355" s="1">
        <v>353</v>
      </c>
      <c r="B355" s="2">
        <v>43853</v>
      </c>
      <c r="C355" s="1" t="s">
        <v>23</v>
      </c>
      <c r="D355" s="1">
        <v>70.89</v>
      </c>
      <c r="E355" s="1">
        <v>2</v>
      </c>
      <c r="F355" s="23">
        <f t="shared" si="10"/>
        <v>1</v>
      </c>
      <c r="G355">
        <f t="shared" si="11"/>
        <v>1</v>
      </c>
    </row>
    <row r="356" spans="1:7" x14ac:dyDescent="0.35">
      <c r="A356" s="1">
        <v>354</v>
      </c>
      <c r="B356" s="2">
        <v>43770</v>
      </c>
      <c r="C356" s="1" t="s">
        <v>23</v>
      </c>
      <c r="D356" s="1">
        <v>31.76</v>
      </c>
      <c r="E356" s="1">
        <v>1</v>
      </c>
      <c r="F356" s="23">
        <f t="shared" si="10"/>
        <v>11</v>
      </c>
      <c r="G356">
        <f t="shared" si="11"/>
        <v>4</v>
      </c>
    </row>
    <row r="357" spans="1:7" x14ac:dyDescent="0.35">
      <c r="A357" s="1">
        <v>355</v>
      </c>
      <c r="B357" s="2">
        <v>43675</v>
      </c>
      <c r="C357" s="1" t="s">
        <v>23</v>
      </c>
      <c r="D357" s="1">
        <v>110.93</v>
      </c>
      <c r="E357" s="1">
        <v>4</v>
      </c>
      <c r="F357" s="23">
        <f t="shared" si="10"/>
        <v>7</v>
      </c>
      <c r="G357">
        <f t="shared" si="11"/>
        <v>3</v>
      </c>
    </row>
    <row r="358" spans="1:7" x14ac:dyDescent="0.35">
      <c r="A358" s="1">
        <v>356</v>
      </c>
      <c r="B358" s="2">
        <v>43572</v>
      </c>
      <c r="C358" s="1" t="s">
        <v>23</v>
      </c>
      <c r="D358" s="1">
        <v>79.150000000000006</v>
      </c>
      <c r="E358" s="1">
        <v>3</v>
      </c>
      <c r="F358" s="23">
        <f t="shared" si="10"/>
        <v>4</v>
      </c>
      <c r="G358">
        <f t="shared" si="11"/>
        <v>2</v>
      </c>
    </row>
    <row r="359" spans="1:7" x14ac:dyDescent="0.35">
      <c r="A359" s="1">
        <v>357</v>
      </c>
      <c r="B359" s="2">
        <v>43486</v>
      </c>
      <c r="C359" s="1" t="s">
        <v>23</v>
      </c>
      <c r="D359" s="1">
        <v>48.51</v>
      </c>
      <c r="E359" s="1">
        <v>2</v>
      </c>
      <c r="F359" s="23">
        <f t="shared" si="10"/>
        <v>1</v>
      </c>
      <c r="G359">
        <f t="shared" si="11"/>
        <v>1</v>
      </c>
    </row>
    <row r="360" spans="1:7" x14ac:dyDescent="0.35">
      <c r="A360" s="1">
        <v>358</v>
      </c>
      <c r="B360" s="2">
        <v>43399</v>
      </c>
      <c r="C360" s="1" t="s">
        <v>23</v>
      </c>
      <c r="D360" s="1">
        <v>23.12</v>
      </c>
      <c r="E360" s="1">
        <v>1</v>
      </c>
      <c r="F360" s="23">
        <f t="shared" si="10"/>
        <v>10</v>
      </c>
      <c r="G360">
        <f t="shared" si="11"/>
        <v>4</v>
      </c>
    </row>
    <row r="361" spans="1:7" x14ac:dyDescent="0.35">
      <c r="A361" s="1">
        <v>359</v>
      </c>
      <c r="B361" s="2">
        <v>43301</v>
      </c>
      <c r="C361" s="1" t="s">
        <v>23</v>
      </c>
      <c r="D361" s="1">
        <v>88.37</v>
      </c>
      <c r="E361" s="1">
        <v>4</v>
      </c>
      <c r="F361" s="23">
        <f t="shared" si="10"/>
        <v>7</v>
      </c>
      <c r="G361">
        <f t="shared" si="11"/>
        <v>3</v>
      </c>
    </row>
    <row r="362" spans="1:7" x14ac:dyDescent="0.35">
      <c r="A362" s="1">
        <v>360</v>
      </c>
      <c r="B362" s="2">
        <v>43214</v>
      </c>
      <c r="C362" s="1" t="s">
        <v>23</v>
      </c>
      <c r="D362" s="1">
        <v>66.599999999999994</v>
      </c>
      <c r="E362" s="1">
        <v>3</v>
      </c>
      <c r="F362" s="23">
        <f t="shared" si="10"/>
        <v>4</v>
      </c>
      <c r="G362">
        <f t="shared" si="11"/>
        <v>2</v>
      </c>
    </row>
    <row r="363" spans="1:7" x14ac:dyDescent="0.35">
      <c r="A363" s="1">
        <v>361</v>
      </c>
      <c r="B363" s="2">
        <v>43128</v>
      </c>
      <c r="C363" s="1" t="s">
        <v>23</v>
      </c>
      <c r="D363" s="1">
        <v>44.56</v>
      </c>
      <c r="E363" s="1">
        <v>2</v>
      </c>
      <c r="F363" s="23">
        <f t="shared" si="10"/>
        <v>1</v>
      </c>
      <c r="G363">
        <f t="shared" si="11"/>
        <v>1</v>
      </c>
    </row>
    <row r="364" spans="1:7" x14ac:dyDescent="0.35">
      <c r="A364" s="1">
        <v>362</v>
      </c>
      <c r="B364" s="2">
        <v>43037</v>
      </c>
      <c r="C364" s="1" t="s">
        <v>23</v>
      </c>
      <c r="D364" s="1">
        <v>22.51</v>
      </c>
      <c r="E364" s="1">
        <v>1</v>
      </c>
      <c r="F364" s="23">
        <f t="shared" si="10"/>
        <v>10</v>
      </c>
      <c r="G364">
        <f t="shared" si="11"/>
        <v>4</v>
      </c>
    </row>
    <row r="365" spans="1:7" x14ac:dyDescent="0.35">
      <c r="A365" s="1">
        <v>363</v>
      </c>
      <c r="B365" s="2">
        <v>42931</v>
      </c>
      <c r="C365" s="1" t="s">
        <v>23</v>
      </c>
      <c r="D365" s="1">
        <v>107.11</v>
      </c>
      <c r="E365" s="1">
        <v>4</v>
      </c>
      <c r="F365" s="23">
        <f t="shared" si="10"/>
        <v>7</v>
      </c>
      <c r="G365">
        <f t="shared" si="11"/>
        <v>3</v>
      </c>
    </row>
    <row r="366" spans="1:7" x14ac:dyDescent="0.35">
      <c r="A366" s="1">
        <v>364</v>
      </c>
      <c r="B366" s="2">
        <v>42848</v>
      </c>
      <c r="C366" s="1" t="s">
        <v>23</v>
      </c>
      <c r="D366" s="1">
        <v>78.319999999999993</v>
      </c>
      <c r="E366" s="1">
        <v>3</v>
      </c>
      <c r="F366" s="23">
        <f t="shared" si="10"/>
        <v>4</v>
      </c>
      <c r="G366">
        <f t="shared" si="11"/>
        <v>2</v>
      </c>
    </row>
    <row r="367" spans="1:7" x14ac:dyDescent="0.35">
      <c r="A367" s="1">
        <v>365</v>
      </c>
      <c r="B367" s="2">
        <v>42759</v>
      </c>
      <c r="C367" s="1" t="s">
        <v>23</v>
      </c>
      <c r="D367" s="1">
        <v>51.88</v>
      </c>
      <c r="E367" s="1">
        <v>2</v>
      </c>
      <c r="F367" s="23">
        <f t="shared" si="10"/>
        <v>1</v>
      </c>
      <c r="G367">
        <f t="shared" si="11"/>
        <v>1</v>
      </c>
    </row>
    <row r="368" spans="1:7" x14ac:dyDescent="0.35">
      <c r="A368" s="1">
        <v>366</v>
      </c>
      <c r="B368" s="2">
        <v>42677</v>
      </c>
      <c r="C368" s="1" t="s">
        <v>23</v>
      </c>
      <c r="D368" s="1">
        <v>24.87</v>
      </c>
      <c r="E368" s="1">
        <v>1</v>
      </c>
      <c r="F368" s="23">
        <f t="shared" si="10"/>
        <v>11</v>
      </c>
      <c r="G368">
        <f t="shared" si="11"/>
        <v>4</v>
      </c>
    </row>
    <row r="369" spans="1:7" x14ac:dyDescent="0.35">
      <c r="A369" s="1">
        <v>367</v>
      </c>
      <c r="B369" s="2">
        <v>42569</v>
      </c>
      <c r="C369" s="1" t="s">
        <v>23</v>
      </c>
      <c r="D369" s="1">
        <v>62.44</v>
      </c>
      <c r="E369" s="1">
        <v>4</v>
      </c>
      <c r="F369" s="23">
        <f t="shared" si="10"/>
        <v>7</v>
      </c>
      <c r="G369">
        <f t="shared" si="11"/>
        <v>3</v>
      </c>
    </row>
    <row r="370" spans="1:7" x14ac:dyDescent="0.35">
      <c r="A370" s="1">
        <v>368</v>
      </c>
      <c r="B370" s="2">
        <v>42484</v>
      </c>
      <c r="C370" s="1" t="s">
        <v>23</v>
      </c>
      <c r="D370" s="1">
        <v>41.16</v>
      </c>
      <c r="E370" s="1">
        <v>3</v>
      </c>
      <c r="F370" s="23">
        <f t="shared" si="10"/>
        <v>4</v>
      </c>
      <c r="G370">
        <f t="shared" si="11"/>
        <v>2</v>
      </c>
    </row>
    <row r="371" spans="1:7" x14ac:dyDescent="0.35">
      <c r="A371" s="1">
        <v>369</v>
      </c>
      <c r="B371" s="2">
        <v>42396</v>
      </c>
      <c r="C371" s="1" t="s">
        <v>23</v>
      </c>
      <c r="D371" s="1">
        <v>24.48</v>
      </c>
      <c r="E371" s="1">
        <v>2</v>
      </c>
      <c r="F371" s="23">
        <f t="shared" si="10"/>
        <v>1</v>
      </c>
      <c r="G371">
        <f t="shared" si="11"/>
        <v>1</v>
      </c>
    </row>
    <row r="372" spans="1:7" x14ac:dyDescent="0.35">
      <c r="A372" s="1">
        <v>370</v>
      </c>
      <c r="B372" s="2">
        <v>42316</v>
      </c>
      <c r="C372" s="1" t="s">
        <v>23</v>
      </c>
      <c r="D372" s="1">
        <v>10.33</v>
      </c>
      <c r="E372" s="1">
        <v>1</v>
      </c>
      <c r="F372" s="23">
        <f t="shared" si="10"/>
        <v>11</v>
      </c>
      <c r="G372">
        <f t="shared" si="11"/>
        <v>4</v>
      </c>
    </row>
    <row r="373" spans="1:7" x14ac:dyDescent="0.35">
      <c r="A373" s="1">
        <v>371</v>
      </c>
      <c r="B373" s="2">
        <v>42219</v>
      </c>
      <c r="C373" s="1" t="s">
        <v>23</v>
      </c>
      <c r="D373" s="1">
        <v>16.43</v>
      </c>
      <c r="E373" s="1">
        <v>4</v>
      </c>
      <c r="F373" s="23">
        <f t="shared" si="10"/>
        <v>8</v>
      </c>
      <c r="G373">
        <f t="shared" si="11"/>
        <v>3</v>
      </c>
    </row>
    <row r="374" spans="1:7" x14ac:dyDescent="0.35">
      <c r="A374" s="1">
        <v>372</v>
      </c>
      <c r="B374" s="2">
        <v>42219</v>
      </c>
      <c r="C374" s="1" t="s">
        <v>23</v>
      </c>
      <c r="D374" s="1">
        <v>16.43</v>
      </c>
      <c r="E374" s="1">
        <v>4</v>
      </c>
      <c r="F374" s="23">
        <f t="shared" si="10"/>
        <v>8</v>
      </c>
      <c r="G374">
        <f t="shared" si="11"/>
        <v>3</v>
      </c>
    </row>
    <row r="375" spans="1:7" x14ac:dyDescent="0.35">
      <c r="A375" s="1">
        <v>373</v>
      </c>
      <c r="B375" s="2">
        <v>42114</v>
      </c>
      <c r="C375" s="1" t="s">
        <v>23</v>
      </c>
      <c r="D375" s="1">
        <v>12.88</v>
      </c>
      <c r="E375" s="1">
        <v>3</v>
      </c>
      <c r="F375" s="23">
        <f t="shared" si="10"/>
        <v>4</v>
      </c>
      <c r="G375">
        <f t="shared" si="11"/>
        <v>2</v>
      </c>
    </row>
    <row r="376" spans="1:7" x14ac:dyDescent="0.35">
      <c r="A376" s="1">
        <v>374</v>
      </c>
      <c r="B376" s="2">
        <v>44685</v>
      </c>
      <c r="C376" s="1" t="s">
        <v>24</v>
      </c>
      <c r="D376" s="1">
        <v>100.02</v>
      </c>
      <c r="E376" s="1">
        <v>3</v>
      </c>
      <c r="F376" s="23">
        <f t="shared" si="10"/>
        <v>5</v>
      </c>
      <c r="G376">
        <f t="shared" si="11"/>
        <v>2</v>
      </c>
    </row>
    <row r="377" spans="1:7" x14ac:dyDescent="0.35">
      <c r="A377" s="1">
        <v>375</v>
      </c>
      <c r="B377" s="2">
        <v>44591</v>
      </c>
      <c r="C377" s="1" t="s">
        <v>24</v>
      </c>
      <c r="D377" s="1">
        <v>81.84</v>
      </c>
      <c r="E377" s="1">
        <v>2</v>
      </c>
      <c r="F377" s="23">
        <f t="shared" si="10"/>
        <v>1</v>
      </c>
      <c r="G377">
        <f t="shared" si="11"/>
        <v>1</v>
      </c>
    </row>
    <row r="378" spans="1:7" x14ac:dyDescent="0.35">
      <c r="A378" s="1">
        <v>376</v>
      </c>
      <c r="B378" s="2">
        <v>44518</v>
      </c>
      <c r="C378" s="1" t="s">
        <v>24</v>
      </c>
      <c r="D378" s="1">
        <v>28.67</v>
      </c>
      <c r="E378" s="1">
        <v>1</v>
      </c>
      <c r="F378" s="23">
        <f t="shared" si="10"/>
        <v>11</v>
      </c>
      <c r="G378">
        <f t="shared" si="11"/>
        <v>4</v>
      </c>
    </row>
    <row r="379" spans="1:7" x14ac:dyDescent="0.35">
      <c r="A379" s="1">
        <v>377</v>
      </c>
      <c r="B379" s="2">
        <v>44412</v>
      </c>
      <c r="C379" s="1" t="s">
        <v>24</v>
      </c>
      <c r="D379" s="1">
        <v>92.98</v>
      </c>
      <c r="E379" s="1">
        <v>4</v>
      </c>
      <c r="F379" s="23">
        <f t="shared" si="10"/>
        <v>8</v>
      </c>
      <c r="G379">
        <f t="shared" si="11"/>
        <v>3</v>
      </c>
    </row>
    <row r="380" spans="1:7" x14ac:dyDescent="0.35">
      <c r="A380" s="1">
        <v>378</v>
      </c>
      <c r="B380" s="2">
        <v>44318</v>
      </c>
      <c r="C380" s="1" t="s">
        <v>24</v>
      </c>
      <c r="D380" s="1">
        <v>64.239999999999995</v>
      </c>
      <c r="E380" s="1">
        <v>3</v>
      </c>
      <c r="F380" s="23">
        <f t="shared" si="10"/>
        <v>5</v>
      </c>
      <c r="G380">
        <f t="shared" si="11"/>
        <v>2</v>
      </c>
    </row>
    <row r="381" spans="1:7" x14ac:dyDescent="0.35">
      <c r="A381" s="1">
        <v>379</v>
      </c>
      <c r="B381" s="2">
        <v>44218</v>
      </c>
      <c r="C381" s="1" t="s">
        <v>24</v>
      </c>
      <c r="D381" s="1">
        <v>54.37</v>
      </c>
      <c r="E381" s="1">
        <v>2</v>
      </c>
      <c r="F381" s="23">
        <f t="shared" si="10"/>
        <v>1</v>
      </c>
      <c r="G381">
        <f t="shared" si="11"/>
        <v>1</v>
      </c>
    </row>
    <row r="382" spans="1:7" x14ac:dyDescent="0.35">
      <c r="A382" s="1">
        <v>380</v>
      </c>
      <c r="B382" s="2">
        <v>44146</v>
      </c>
      <c r="C382" s="1" t="s">
        <v>24</v>
      </c>
      <c r="D382" s="1">
        <v>19.88</v>
      </c>
      <c r="E382" s="1">
        <v>1</v>
      </c>
      <c r="F382" s="23">
        <f t="shared" si="10"/>
        <v>11</v>
      </c>
      <c r="G382">
        <f t="shared" si="11"/>
        <v>4</v>
      </c>
    </row>
    <row r="383" spans="1:7" x14ac:dyDescent="0.35">
      <c r="A383" s="1">
        <v>381</v>
      </c>
      <c r="B383" s="2">
        <v>44056</v>
      </c>
      <c r="C383" s="1" t="s">
        <v>24</v>
      </c>
      <c r="D383" s="1">
        <v>35.159999999999997</v>
      </c>
      <c r="E383" s="1">
        <v>4</v>
      </c>
      <c r="F383" s="23">
        <f t="shared" si="10"/>
        <v>8</v>
      </c>
      <c r="G383">
        <f t="shared" si="11"/>
        <v>3</v>
      </c>
    </row>
    <row r="384" spans="1:7" x14ac:dyDescent="0.35">
      <c r="A384" s="1">
        <v>382</v>
      </c>
      <c r="B384" s="2">
        <v>43959</v>
      </c>
      <c r="C384" s="1" t="s">
        <v>24</v>
      </c>
      <c r="D384" s="1">
        <v>30.22</v>
      </c>
      <c r="E384" s="1">
        <v>3</v>
      </c>
      <c r="F384" s="23">
        <f t="shared" si="10"/>
        <v>5</v>
      </c>
      <c r="G384">
        <f t="shared" si="11"/>
        <v>2</v>
      </c>
    </row>
    <row r="385" spans="1:7" x14ac:dyDescent="0.35">
      <c r="A385" s="1">
        <v>383</v>
      </c>
      <c r="B385" s="2">
        <v>43860</v>
      </c>
      <c r="C385" s="1" t="s">
        <v>24</v>
      </c>
      <c r="D385" s="1">
        <v>20.95</v>
      </c>
      <c r="E385" s="1">
        <v>2</v>
      </c>
      <c r="F385" s="23">
        <f t="shared" si="10"/>
        <v>1</v>
      </c>
      <c r="G385">
        <f t="shared" si="11"/>
        <v>1</v>
      </c>
    </row>
    <row r="386" spans="1:7" x14ac:dyDescent="0.35">
      <c r="A386" s="1">
        <v>384</v>
      </c>
      <c r="B386" s="2">
        <v>43787</v>
      </c>
      <c r="C386" s="1" t="s">
        <v>24</v>
      </c>
      <c r="D386" s="1">
        <v>5.46</v>
      </c>
      <c r="E386" s="1">
        <v>1</v>
      </c>
      <c r="F386" s="23">
        <f t="shared" si="10"/>
        <v>11</v>
      </c>
      <c r="G386">
        <f t="shared" si="11"/>
        <v>4</v>
      </c>
    </row>
    <row r="387" spans="1:7" x14ac:dyDescent="0.35">
      <c r="A387" s="1">
        <v>385</v>
      </c>
      <c r="B387" s="2">
        <v>43682</v>
      </c>
      <c r="C387" s="1" t="s">
        <v>24</v>
      </c>
      <c r="D387" s="1">
        <v>30.81</v>
      </c>
      <c r="E387" s="1">
        <v>4</v>
      </c>
      <c r="F387" s="23">
        <f t="shared" ref="F387:F450" si="12">VALUE(LEFT(TEXT(B387,"mm-dd-yyyy"),2))</f>
        <v>8</v>
      </c>
      <c r="G387">
        <f t="shared" ref="G387:G450" si="13">IF(F387&lt;4, 1, IF(F387&lt;7, 2, IF(F387&lt;10, 3, IF(F387&lt;13, 4))))</f>
        <v>3</v>
      </c>
    </row>
    <row r="388" spans="1:7" x14ac:dyDescent="0.35">
      <c r="A388" s="1">
        <v>386</v>
      </c>
      <c r="B388" s="2">
        <v>43502</v>
      </c>
      <c r="C388" s="1" t="s">
        <v>24</v>
      </c>
      <c r="D388" s="1">
        <v>0.12</v>
      </c>
      <c r="E388" s="1">
        <v>2</v>
      </c>
      <c r="F388" s="23">
        <f t="shared" si="12"/>
        <v>2</v>
      </c>
      <c r="G388">
        <f t="shared" si="13"/>
        <v>1</v>
      </c>
    </row>
    <row r="389" spans="1:7" x14ac:dyDescent="0.35">
      <c r="A389" s="1">
        <v>387</v>
      </c>
      <c r="B389" s="2">
        <v>44327</v>
      </c>
      <c r="C389" s="1" t="s">
        <v>25</v>
      </c>
      <c r="D389" s="1">
        <v>43.94</v>
      </c>
      <c r="E389" s="1">
        <v>3</v>
      </c>
      <c r="F389" s="23">
        <f t="shared" si="12"/>
        <v>5</v>
      </c>
      <c r="G389">
        <f t="shared" si="13"/>
        <v>2</v>
      </c>
    </row>
    <row r="390" spans="1:7" x14ac:dyDescent="0.35">
      <c r="A390" s="1">
        <v>388</v>
      </c>
      <c r="B390" s="2">
        <v>44236</v>
      </c>
      <c r="C390" s="1" t="s">
        <v>25</v>
      </c>
      <c r="D390" s="1">
        <v>22.89</v>
      </c>
      <c r="E390" s="1">
        <v>2</v>
      </c>
      <c r="F390" s="23">
        <f t="shared" si="12"/>
        <v>2</v>
      </c>
      <c r="G390">
        <f t="shared" si="13"/>
        <v>1</v>
      </c>
    </row>
    <row r="391" spans="1:7" x14ac:dyDescent="0.35">
      <c r="A391" s="1">
        <v>389</v>
      </c>
      <c r="B391" s="2">
        <v>44148</v>
      </c>
      <c r="C391" s="1" t="s">
        <v>25</v>
      </c>
      <c r="D391" s="1">
        <v>1.66</v>
      </c>
      <c r="E391" s="1">
        <v>1</v>
      </c>
      <c r="F391" s="23">
        <f t="shared" si="12"/>
        <v>11</v>
      </c>
      <c r="G391">
        <f t="shared" si="13"/>
        <v>4</v>
      </c>
    </row>
    <row r="392" spans="1:7" x14ac:dyDescent="0.35">
      <c r="A392" s="1">
        <v>390</v>
      </c>
      <c r="B392" s="2">
        <v>44057</v>
      </c>
      <c r="C392" s="1" t="s">
        <v>25</v>
      </c>
      <c r="D392" s="1">
        <v>-11.49</v>
      </c>
      <c r="E392" s="1">
        <v>4</v>
      </c>
      <c r="F392" s="23">
        <f t="shared" si="12"/>
        <v>8</v>
      </c>
      <c r="G392">
        <f t="shared" si="13"/>
        <v>3</v>
      </c>
    </row>
    <row r="393" spans="1:7" x14ac:dyDescent="0.35">
      <c r="A393" s="1">
        <v>391</v>
      </c>
      <c r="B393" s="2">
        <v>43961</v>
      </c>
      <c r="C393" s="1" t="s">
        <v>25</v>
      </c>
      <c r="D393" s="1">
        <v>4.5999999999999996</v>
      </c>
      <c r="E393" s="1">
        <v>3</v>
      </c>
      <c r="F393" s="23">
        <f t="shared" si="12"/>
        <v>5</v>
      </c>
      <c r="G393">
        <f t="shared" si="13"/>
        <v>2</v>
      </c>
    </row>
    <row r="394" spans="1:7" x14ac:dyDescent="0.35">
      <c r="A394" s="1">
        <v>392</v>
      </c>
      <c r="B394" s="2">
        <v>43872</v>
      </c>
      <c r="C394" s="1" t="s">
        <v>25</v>
      </c>
      <c r="D394" s="1">
        <v>10.210000000000001</v>
      </c>
      <c r="E394" s="1">
        <v>2</v>
      </c>
      <c r="F394" s="23">
        <f t="shared" si="12"/>
        <v>2</v>
      </c>
      <c r="G394">
        <f t="shared" si="13"/>
        <v>1</v>
      </c>
    </row>
    <row r="395" spans="1:7" x14ac:dyDescent="0.35">
      <c r="A395" s="1">
        <v>393</v>
      </c>
      <c r="B395" s="2">
        <v>43784</v>
      </c>
      <c r="C395" s="1" t="s">
        <v>25</v>
      </c>
      <c r="D395" s="1">
        <v>4.66</v>
      </c>
      <c r="E395" s="1">
        <v>1</v>
      </c>
      <c r="F395" s="23">
        <f t="shared" si="12"/>
        <v>11</v>
      </c>
      <c r="G395">
        <f t="shared" si="13"/>
        <v>4</v>
      </c>
    </row>
    <row r="396" spans="1:7" x14ac:dyDescent="0.35">
      <c r="A396" s="1">
        <v>394</v>
      </c>
      <c r="B396" s="2">
        <v>43684</v>
      </c>
      <c r="C396" s="1" t="s">
        <v>25</v>
      </c>
      <c r="D396" s="1">
        <v>27.44</v>
      </c>
      <c r="E396" s="1">
        <v>4</v>
      </c>
      <c r="F396" s="23">
        <f t="shared" si="12"/>
        <v>8</v>
      </c>
      <c r="G396">
        <f t="shared" si="13"/>
        <v>3</v>
      </c>
    </row>
    <row r="397" spans="1:7" x14ac:dyDescent="0.35">
      <c r="A397" s="1">
        <v>395</v>
      </c>
      <c r="B397" s="2">
        <v>43592</v>
      </c>
      <c r="C397" s="1" t="s">
        <v>25</v>
      </c>
      <c r="D397" s="1">
        <v>18.940000000000001</v>
      </c>
      <c r="E397" s="1">
        <v>3</v>
      </c>
      <c r="F397" s="23">
        <f t="shared" si="12"/>
        <v>5</v>
      </c>
      <c r="G397">
        <f t="shared" si="13"/>
        <v>2</v>
      </c>
    </row>
    <row r="398" spans="1:7" x14ac:dyDescent="0.35">
      <c r="A398" s="1">
        <v>396</v>
      </c>
      <c r="B398" s="2">
        <v>43507</v>
      </c>
      <c r="C398" s="1" t="s">
        <v>25</v>
      </c>
      <c r="D398" s="1">
        <v>12.54</v>
      </c>
      <c r="E398" s="1">
        <v>2</v>
      </c>
      <c r="F398" s="23">
        <f t="shared" si="12"/>
        <v>2</v>
      </c>
      <c r="G398">
        <f t="shared" si="13"/>
        <v>1</v>
      </c>
    </row>
    <row r="399" spans="1:7" x14ac:dyDescent="0.35">
      <c r="A399" s="1">
        <v>397</v>
      </c>
      <c r="B399" s="2">
        <v>43419</v>
      </c>
      <c r="C399" s="1" t="s">
        <v>25</v>
      </c>
      <c r="D399" s="1">
        <v>5.1100000000000003</v>
      </c>
      <c r="E399" s="1">
        <v>1</v>
      </c>
      <c r="F399" s="23">
        <f t="shared" si="12"/>
        <v>11</v>
      </c>
      <c r="G399">
        <f t="shared" si="13"/>
        <v>4</v>
      </c>
    </row>
    <row r="400" spans="1:7" x14ac:dyDescent="0.35">
      <c r="A400" s="1">
        <v>398</v>
      </c>
      <c r="B400" s="2">
        <v>43326</v>
      </c>
      <c r="C400" s="1" t="s">
        <v>25</v>
      </c>
      <c r="D400" s="1">
        <v>11.38</v>
      </c>
      <c r="E400" s="1">
        <v>4</v>
      </c>
      <c r="F400" s="23">
        <f t="shared" si="12"/>
        <v>8</v>
      </c>
      <c r="G400">
        <f t="shared" si="13"/>
        <v>3</v>
      </c>
    </row>
    <row r="401" spans="1:7" x14ac:dyDescent="0.35">
      <c r="A401" s="1">
        <v>399</v>
      </c>
      <c r="B401" s="2">
        <v>43234</v>
      </c>
      <c r="C401" s="1" t="s">
        <v>25</v>
      </c>
      <c r="D401" s="1">
        <v>5.81</v>
      </c>
      <c r="E401" s="1">
        <v>3</v>
      </c>
      <c r="F401" s="23">
        <f t="shared" si="12"/>
        <v>5</v>
      </c>
      <c r="G401">
        <f t="shared" si="13"/>
        <v>2</v>
      </c>
    </row>
    <row r="402" spans="1:7" x14ac:dyDescent="0.35">
      <c r="A402" s="1">
        <v>400</v>
      </c>
      <c r="B402" s="2">
        <v>43142</v>
      </c>
      <c r="C402" s="1" t="s">
        <v>25</v>
      </c>
      <c r="D402" s="1">
        <v>3.69</v>
      </c>
      <c r="E402" s="1">
        <v>2</v>
      </c>
      <c r="F402" s="23">
        <f t="shared" si="12"/>
        <v>2</v>
      </c>
      <c r="G402">
        <f t="shared" si="13"/>
        <v>1</v>
      </c>
    </row>
    <row r="403" spans="1:7" x14ac:dyDescent="0.35">
      <c r="A403" s="1">
        <v>401</v>
      </c>
      <c r="B403" s="2">
        <v>43054</v>
      </c>
      <c r="C403" s="1" t="s">
        <v>25</v>
      </c>
      <c r="D403" s="1">
        <v>2.5499999999999998</v>
      </c>
      <c r="E403" s="1">
        <v>1</v>
      </c>
      <c r="F403" s="23">
        <f t="shared" si="12"/>
        <v>11</v>
      </c>
      <c r="G403">
        <f t="shared" si="13"/>
        <v>4</v>
      </c>
    </row>
    <row r="404" spans="1:7" x14ac:dyDescent="0.35">
      <c r="A404" s="1">
        <v>402</v>
      </c>
      <c r="B404" s="2">
        <v>42962</v>
      </c>
      <c r="C404" s="1" t="s">
        <v>25</v>
      </c>
      <c r="D404" s="1">
        <v>9.1</v>
      </c>
      <c r="E404" s="1">
        <v>4</v>
      </c>
      <c r="F404" s="23">
        <f t="shared" si="12"/>
        <v>8</v>
      </c>
      <c r="G404">
        <f t="shared" si="13"/>
        <v>3</v>
      </c>
    </row>
    <row r="405" spans="1:7" x14ac:dyDescent="0.35">
      <c r="A405" s="1">
        <v>403</v>
      </c>
      <c r="B405" s="2">
        <v>42864</v>
      </c>
      <c r="C405" s="1" t="s">
        <v>25</v>
      </c>
      <c r="D405" s="1">
        <v>5.72</v>
      </c>
      <c r="E405" s="1">
        <v>3</v>
      </c>
      <c r="F405" s="23">
        <f t="shared" si="12"/>
        <v>5</v>
      </c>
      <c r="G405">
        <f t="shared" si="13"/>
        <v>2</v>
      </c>
    </row>
    <row r="406" spans="1:7" x14ac:dyDescent="0.35">
      <c r="A406" s="1">
        <v>404</v>
      </c>
      <c r="B406" s="2">
        <v>42773</v>
      </c>
      <c r="C406" s="1" t="s">
        <v>25</v>
      </c>
      <c r="D406" s="1">
        <v>4.57</v>
      </c>
      <c r="E406" s="1">
        <v>2</v>
      </c>
      <c r="F406" s="23">
        <f t="shared" si="12"/>
        <v>2</v>
      </c>
      <c r="G406">
        <f t="shared" si="13"/>
        <v>1</v>
      </c>
    </row>
    <row r="407" spans="1:7" x14ac:dyDescent="0.35">
      <c r="A407" s="1">
        <v>405</v>
      </c>
      <c r="B407" s="2">
        <v>42686</v>
      </c>
      <c r="C407" s="1" t="s">
        <v>25</v>
      </c>
      <c r="D407" s="1">
        <v>1.75</v>
      </c>
      <c r="E407" s="1">
        <v>1</v>
      </c>
      <c r="F407" s="23">
        <f t="shared" si="12"/>
        <v>11</v>
      </c>
      <c r="G407">
        <f t="shared" si="13"/>
        <v>4</v>
      </c>
    </row>
    <row r="408" spans="1:7" x14ac:dyDescent="0.35">
      <c r="A408" s="1">
        <v>406</v>
      </c>
      <c r="B408" s="2">
        <v>42595</v>
      </c>
      <c r="C408" s="1" t="s">
        <v>25</v>
      </c>
      <c r="D408" s="1">
        <v>8.91</v>
      </c>
      <c r="E408" s="1">
        <v>4</v>
      </c>
      <c r="F408" s="23">
        <f t="shared" si="12"/>
        <v>8</v>
      </c>
      <c r="G408">
        <f t="shared" si="13"/>
        <v>3</v>
      </c>
    </row>
    <row r="409" spans="1:7" x14ac:dyDescent="0.35">
      <c r="A409" s="1">
        <v>407</v>
      </c>
      <c r="B409" s="2">
        <v>42501</v>
      </c>
      <c r="C409" s="1" t="s">
        <v>25</v>
      </c>
      <c r="D409" s="1">
        <v>5.69</v>
      </c>
      <c r="E409" s="1">
        <v>3</v>
      </c>
      <c r="F409" s="23">
        <f t="shared" si="12"/>
        <v>5</v>
      </c>
      <c r="G409">
        <f t="shared" si="13"/>
        <v>2</v>
      </c>
    </row>
    <row r="410" spans="1:7" x14ac:dyDescent="0.35">
      <c r="A410" s="1">
        <v>408</v>
      </c>
      <c r="B410" s="2">
        <v>42410</v>
      </c>
      <c r="C410" s="1" t="s">
        <v>25</v>
      </c>
      <c r="D410" s="1">
        <v>3.69</v>
      </c>
      <c r="E410" s="1">
        <v>2</v>
      </c>
      <c r="F410" s="23">
        <f t="shared" si="12"/>
        <v>2</v>
      </c>
      <c r="G410">
        <f t="shared" si="13"/>
        <v>1</v>
      </c>
    </row>
    <row r="411" spans="1:7" x14ac:dyDescent="0.35">
      <c r="A411" s="1">
        <v>409</v>
      </c>
      <c r="B411" s="2">
        <v>42329</v>
      </c>
      <c r="C411" s="1" t="s">
        <v>25</v>
      </c>
      <c r="D411" s="1">
        <v>1.65</v>
      </c>
      <c r="E411" s="1">
        <v>1</v>
      </c>
      <c r="F411" s="23">
        <f t="shared" si="12"/>
        <v>11</v>
      </c>
      <c r="G411">
        <f t="shared" si="13"/>
        <v>4</v>
      </c>
    </row>
    <row r="412" spans="1:7" x14ac:dyDescent="0.35">
      <c r="A412" s="1">
        <v>410</v>
      </c>
      <c r="B412" s="2">
        <v>44677</v>
      </c>
      <c r="C412" s="1" t="s">
        <v>26</v>
      </c>
      <c r="D412" s="1">
        <v>76.34</v>
      </c>
      <c r="E412" s="1">
        <v>3</v>
      </c>
      <c r="F412" s="23">
        <f t="shared" si="12"/>
        <v>4</v>
      </c>
      <c r="G412">
        <f t="shared" si="13"/>
        <v>2</v>
      </c>
    </row>
    <row r="413" spans="1:7" x14ac:dyDescent="0.35">
      <c r="A413" s="1">
        <v>411</v>
      </c>
      <c r="B413" s="2">
        <v>44592</v>
      </c>
      <c r="C413" s="1" t="s">
        <v>26</v>
      </c>
      <c r="D413" s="1">
        <v>55.63</v>
      </c>
      <c r="E413" s="1">
        <v>2</v>
      </c>
      <c r="F413" s="23">
        <f t="shared" si="12"/>
        <v>1</v>
      </c>
      <c r="G413">
        <f t="shared" si="13"/>
        <v>1</v>
      </c>
    </row>
    <row r="414" spans="1:7" x14ac:dyDescent="0.35">
      <c r="A414" s="1">
        <v>412</v>
      </c>
      <c r="B414" s="2">
        <v>44503</v>
      </c>
      <c r="C414" s="1" t="s">
        <v>26</v>
      </c>
      <c r="D414" s="1">
        <v>23.25</v>
      </c>
      <c r="E414" s="1">
        <v>1</v>
      </c>
      <c r="F414" s="23">
        <f t="shared" si="12"/>
        <v>11</v>
      </c>
      <c r="G414">
        <f t="shared" si="13"/>
        <v>4</v>
      </c>
    </row>
    <row r="415" spans="1:7" x14ac:dyDescent="0.35">
      <c r="A415" s="1">
        <v>413</v>
      </c>
      <c r="B415" s="2">
        <v>44407</v>
      </c>
      <c r="C415" s="1" t="s">
        <v>26</v>
      </c>
      <c r="D415" s="1">
        <v>98.04</v>
      </c>
      <c r="E415" s="1">
        <v>4</v>
      </c>
      <c r="F415" s="23">
        <f t="shared" si="12"/>
        <v>7</v>
      </c>
      <c r="G415">
        <f t="shared" si="13"/>
        <v>3</v>
      </c>
    </row>
    <row r="416" spans="1:7" x14ac:dyDescent="0.35">
      <c r="A416" s="1">
        <v>414</v>
      </c>
      <c r="B416" s="2">
        <v>44314</v>
      </c>
      <c r="C416" s="1" t="s">
        <v>26</v>
      </c>
      <c r="D416" s="1">
        <v>66.84</v>
      </c>
      <c r="E416" s="1">
        <v>3</v>
      </c>
      <c r="F416" s="23">
        <f t="shared" si="12"/>
        <v>4</v>
      </c>
      <c r="G416">
        <f t="shared" si="13"/>
        <v>2</v>
      </c>
    </row>
    <row r="417" spans="1:7" x14ac:dyDescent="0.35">
      <c r="A417" s="1">
        <v>415</v>
      </c>
      <c r="B417" s="2">
        <v>44230</v>
      </c>
      <c r="C417" s="1" t="s">
        <v>26</v>
      </c>
      <c r="D417" s="1">
        <v>37.28</v>
      </c>
      <c r="E417" s="1">
        <v>2</v>
      </c>
      <c r="F417" s="23">
        <f t="shared" si="12"/>
        <v>2</v>
      </c>
      <c r="G417">
        <f t="shared" si="13"/>
        <v>1</v>
      </c>
    </row>
    <row r="418" spans="1:7" x14ac:dyDescent="0.35">
      <c r="A418" s="1">
        <v>416</v>
      </c>
      <c r="B418" s="2">
        <v>44145</v>
      </c>
      <c r="C418" s="1" t="s">
        <v>26</v>
      </c>
      <c r="D418" s="1">
        <v>10.54</v>
      </c>
      <c r="E418" s="1">
        <v>1</v>
      </c>
      <c r="F418" s="23">
        <f t="shared" si="12"/>
        <v>11</v>
      </c>
      <c r="G418">
        <f t="shared" si="13"/>
        <v>4</v>
      </c>
    </row>
    <row r="419" spans="1:7" x14ac:dyDescent="0.35">
      <c r="A419" s="1">
        <v>417</v>
      </c>
      <c r="B419" s="2">
        <v>44055</v>
      </c>
      <c r="C419" s="1" t="s">
        <v>26</v>
      </c>
      <c r="D419" s="1">
        <v>20.079999999999998</v>
      </c>
      <c r="E419" s="1">
        <v>4</v>
      </c>
      <c r="F419" s="23">
        <f t="shared" si="12"/>
        <v>8</v>
      </c>
      <c r="G419">
        <f t="shared" si="13"/>
        <v>3</v>
      </c>
    </row>
    <row r="420" spans="1:7" x14ac:dyDescent="0.35">
      <c r="A420" s="1">
        <v>418</v>
      </c>
      <c r="B420" s="2">
        <v>43968</v>
      </c>
      <c r="C420" s="1" t="s">
        <v>26</v>
      </c>
      <c r="D420" s="1">
        <v>18.2</v>
      </c>
      <c r="E420" s="1">
        <v>3</v>
      </c>
      <c r="F420" s="23">
        <f t="shared" si="12"/>
        <v>5</v>
      </c>
      <c r="G420">
        <f t="shared" si="13"/>
        <v>2</v>
      </c>
    </row>
    <row r="421" spans="1:7" x14ac:dyDescent="0.35">
      <c r="A421" s="1">
        <v>419</v>
      </c>
      <c r="B421" s="2">
        <v>43860</v>
      </c>
      <c r="C421" s="1" t="s">
        <v>26</v>
      </c>
      <c r="D421" s="1">
        <v>20.3</v>
      </c>
      <c r="E421" s="1">
        <v>2</v>
      </c>
      <c r="F421" s="23">
        <f t="shared" si="12"/>
        <v>1</v>
      </c>
      <c r="G421">
        <f t="shared" si="13"/>
        <v>1</v>
      </c>
    </row>
    <row r="422" spans="1:7" x14ac:dyDescent="0.35">
      <c r="A422" s="1">
        <v>420</v>
      </c>
      <c r="B422" s="2">
        <v>43773</v>
      </c>
      <c r="C422" s="1" t="s">
        <v>26</v>
      </c>
      <c r="D422" s="1">
        <v>8.31</v>
      </c>
      <c r="E422" s="1">
        <v>1</v>
      </c>
      <c r="F422" s="23">
        <f t="shared" si="12"/>
        <v>11</v>
      </c>
      <c r="G422">
        <f t="shared" si="13"/>
        <v>4</v>
      </c>
    </row>
    <row r="423" spans="1:7" x14ac:dyDescent="0.35">
      <c r="A423" s="1">
        <v>421</v>
      </c>
      <c r="B423" s="2">
        <v>43678</v>
      </c>
      <c r="C423" s="1" t="s">
        <v>26</v>
      </c>
      <c r="D423" s="1">
        <v>42.94</v>
      </c>
      <c r="E423" s="1">
        <v>4</v>
      </c>
      <c r="F423" s="23">
        <f t="shared" si="12"/>
        <v>8</v>
      </c>
      <c r="G423">
        <f t="shared" si="13"/>
        <v>3</v>
      </c>
    </row>
    <row r="424" spans="1:7" x14ac:dyDescent="0.35">
      <c r="A424" s="1">
        <v>422</v>
      </c>
      <c r="B424" s="2">
        <v>43584</v>
      </c>
      <c r="C424" s="1" t="s">
        <v>26</v>
      </c>
      <c r="D424" s="1">
        <v>28.71</v>
      </c>
      <c r="E424" s="1">
        <v>3</v>
      </c>
      <c r="F424" s="23">
        <f t="shared" si="12"/>
        <v>4</v>
      </c>
      <c r="G424">
        <f t="shared" si="13"/>
        <v>2</v>
      </c>
    </row>
    <row r="425" spans="1:7" x14ac:dyDescent="0.35">
      <c r="A425" s="1">
        <v>423</v>
      </c>
      <c r="B425" s="2">
        <v>43494</v>
      </c>
      <c r="C425" s="1" t="s">
        <v>26</v>
      </c>
      <c r="D425" s="1">
        <v>20.28</v>
      </c>
      <c r="E425" s="1">
        <v>2</v>
      </c>
      <c r="F425" s="23">
        <f t="shared" si="12"/>
        <v>1</v>
      </c>
      <c r="G425">
        <f t="shared" si="13"/>
        <v>1</v>
      </c>
    </row>
    <row r="426" spans="1:7" x14ac:dyDescent="0.35">
      <c r="A426" s="1">
        <v>424</v>
      </c>
      <c r="B426" s="2">
        <v>43409</v>
      </c>
      <c r="C426" s="1" t="s">
        <v>26</v>
      </c>
      <c r="D426" s="1">
        <v>8.5500000000000007</v>
      </c>
      <c r="E426" s="1">
        <v>1</v>
      </c>
      <c r="F426" s="23">
        <f t="shared" si="12"/>
        <v>11</v>
      </c>
      <c r="G426">
        <f t="shared" si="13"/>
        <v>4</v>
      </c>
    </row>
    <row r="427" spans="1:7" x14ac:dyDescent="0.35">
      <c r="A427" s="1">
        <v>425</v>
      </c>
      <c r="B427" s="2">
        <v>43317</v>
      </c>
      <c r="C427" s="1" t="s">
        <v>26</v>
      </c>
      <c r="D427" s="1">
        <v>14.77</v>
      </c>
      <c r="E427" s="1">
        <v>4</v>
      </c>
      <c r="F427" s="23">
        <f t="shared" si="12"/>
        <v>8</v>
      </c>
      <c r="G427">
        <f t="shared" si="13"/>
        <v>3</v>
      </c>
    </row>
    <row r="428" spans="1:7" x14ac:dyDescent="0.35">
      <c r="A428" s="1">
        <v>426</v>
      </c>
      <c r="B428" s="2">
        <v>43227</v>
      </c>
      <c r="C428" s="1" t="s">
        <v>26</v>
      </c>
      <c r="D428" s="1">
        <v>24.18</v>
      </c>
      <c r="E428" s="1">
        <v>3</v>
      </c>
      <c r="F428" s="23">
        <f t="shared" si="12"/>
        <v>5</v>
      </c>
      <c r="G428">
        <f t="shared" si="13"/>
        <v>2</v>
      </c>
    </row>
    <row r="429" spans="1:7" x14ac:dyDescent="0.35">
      <c r="A429" s="1">
        <v>427</v>
      </c>
      <c r="B429" s="2">
        <v>43138</v>
      </c>
      <c r="C429" s="1" t="s">
        <v>26</v>
      </c>
      <c r="D429" s="1">
        <v>17.690000000000001</v>
      </c>
      <c r="E429" s="1">
        <v>2</v>
      </c>
      <c r="F429" s="23">
        <f t="shared" si="12"/>
        <v>2</v>
      </c>
      <c r="G429">
        <f t="shared" si="13"/>
        <v>1</v>
      </c>
    </row>
    <row r="430" spans="1:7" x14ac:dyDescent="0.35">
      <c r="A430" s="1">
        <v>428</v>
      </c>
      <c r="B430" s="2">
        <v>43052</v>
      </c>
      <c r="C430" s="1" t="s">
        <v>26</v>
      </c>
      <c r="D430" s="1">
        <v>7.76</v>
      </c>
      <c r="E430" s="1">
        <v>1</v>
      </c>
      <c r="F430" s="23">
        <f t="shared" si="12"/>
        <v>11</v>
      </c>
      <c r="G430">
        <f t="shared" si="13"/>
        <v>4</v>
      </c>
    </row>
    <row r="431" spans="1:7" x14ac:dyDescent="0.35">
      <c r="A431" s="1">
        <v>429</v>
      </c>
      <c r="B431" s="2">
        <v>42891</v>
      </c>
      <c r="C431" s="1" t="s">
        <v>26</v>
      </c>
      <c r="D431" s="1">
        <v>43.66</v>
      </c>
      <c r="E431" s="1">
        <v>4</v>
      </c>
      <c r="F431" s="23">
        <f t="shared" si="12"/>
        <v>6</v>
      </c>
      <c r="G431">
        <f t="shared" si="13"/>
        <v>2</v>
      </c>
    </row>
    <row r="432" spans="1:7" x14ac:dyDescent="0.35">
      <c r="A432" s="1">
        <v>430</v>
      </c>
      <c r="B432" s="2">
        <v>44679</v>
      </c>
      <c r="C432" s="1" t="s">
        <v>27</v>
      </c>
      <c r="D432" s="1">
        <v>341.57</v>
      </c>
      <c r="E432" s="1">
        <v>3</v>
      </c>
      <c r="F432" s="23">
        <f t="shared" si="12"/>
        <v>4</v>
      </c>
      <c r="G432">
        <f t="shared" si="13"/>
        <v>2</v>
      </c>
    </row>
    <row r="433" spans="1:7" x14ac:dyDescent="0.35">
      <c r="A433" s="1">
        <v>431</v>
      </c>
      <c r="B433" s="2">
        <v>44592</v>
      </c>
      <c r="C433" s="1" t="s">
        <v>27</v>
      </c>
      <c r="D433" s="1">
        <v>266.56</v>
      </c>
      <c r="E433" s="1">
        <v>2</v>
      </c>
      <c r="F433" s="23">
        <f t="shared" si="12"/>
        <v>1</v>
      </c>
      <c r="G433">
        <f t="shared" si="13"/>
        <v>1</v>
      </c>
    </row>
    <row r="434" spans="1:7" x14ac:dyDescent="0.35">
      <c r="A434" s="1">
        <v>432</v>
      </c>
      <c r="B434" s="2">
        <v>44509</v>
      </c>
      <c r="C434" s="1" t="s">
        <v>27</v>
      </c>
      <c r="D434" s="1">
        <v>128.54</v>
      </c>
      <c r="E434" s="1">
        <v>1</v>
      </c>
      <c r="F434" s="23">
        <f t="shared" si="12"/>
        <v>11</v>
      </c>
      <c r="G434">
        <f t="shared" si="13"/>
        <v>4</v>
      </c>
    </row>
    <row r="435" spans="1:7" x14ac:dyDescent="0.35">
      <c r="A435" s="1">
        <v>433</v>
      </c>
      <c r="B435" s="2">
        <v>44410</v>
      </c>
      <c r="C435" s="1" t="s">
        <v>27</v>
      </c>
      <c r="D435" s="1">
        <v>447.23</v>
      </c>
      <c r="E435" s="1">
        <v>4</v>
      </c>
      <c r="F435" s="23">
        <f t="shared" si="12"/>
        <v>8</v>
      </c>
      <c r="G435">
        <f t="shared" si="13"/>
        <v>3</v>
      </c>
    </row>
    <row r="436" spans="1:7" x14ac:dyDescent="0.35">
      <c r="A436" s="1">
        <v>434</v>
      </c>
      <c r="B436" s="2">
        <v>44312</v>
      </c>
      <c r="C436" s="1" t="s">
        <v>27</v>
      </c>
      <c r="D436" s="1">
        <v>296.5</v>
      </c>
      <c r="E436" s="1">
        <v>3</v>
      </c>
      <c r="F436" s="23">
        <f t="shared" si="12"/>
        <v>4</v>
      </c>
      <c r="G436">
        <f t="shared" si="13"/>
        <v>2</v>
      </c>
    </row>
    <row r="437" spans="1:7" x14ac:dyDescent="0.35">
      <c r="A437" s="1">
        <v>435</v>
      </c>
      <c r="B437" s="2">
        <v>44228</v>
      </c>
      <c r="C437" s="1" t="s">
        <v>27</v>
      </c>
      <c r="D437" s="1">
        <v>140.72999999999999</v>
      </c>
      <c r="E437" s="1">
        <v>2</v>
      </c>
      <c r="F437" s="23">
        <f t="shared" si="12"/>
        <v>2</v>
      </c>
      <c r="G437">
        <f t="shared" si="13"/>
        <v>1</v>
      </c>
    </row>
    <row r="438" spans="1:7" x14ac:dyDescent="0.35">
      <c r="A438" s="1">
        <v>436</v>
      </c>
      <c r="B438" s="2">
        <v>44147</v>
      </c>
      <c r="C438" s="1" t="s">
        <v>27</v>
      </c>
      <c r="D438" s="1">
        <v>32.31</v>
      </c>
      <c r="E438" s="1">
        <v>1</v>
      </c>
      <c r="F438" s="23">
        <f t="shared" si="12"/>
        <v>11</v>
      </c>
      <c r="G438">
        <f t="shared" si="13"/>
        <v>4</v>
      </c>
    </row>
    <row r="439" spans="1:7" x14ac:dyDescent="0.35">
      <c r="A439" s="1">
        <v>437</v>
      </c>
      <c r="B439" s="2">
        <v>44055</v>
      </c>
      <c r="C439" s="1" t="s">
        <v>27</v>
      </c>
      <c r="D439" s="1">
        <v>162.26</v>
      </c>
      <c r="E439" s="1">
        <v>4</v>
      </c>
      <c r="F439" s="23">
        <f t="shared" si="12"/>
        <v>8</v>
      </c>
      <c r="G439">
        <f t="shared" si="13"/>
        <v>3</v>
      </c>
    </row>
    <row r="440" spans="1:7" x14ac:dyDescent="0.35">
      <c r="A440" s="1">
        <v>438</v>
      </c>
      <c r="B440" s="2">
        <v>43962</v>
      </c>
      <c r="C440" s="1" t="s">
        <v>27</v>
      </c>
      <c r="D440" s="1">
        <v>95.82</v>
      </c>
      <c r="E440" s="1">
        <v>3</v>
      </c>
      <c r="F440" s="23">
        <f t="shared" si="12"/>
        <v>5</v>
      </c>
      <c r="G440">
        <f t="shared" si="13"/>
        <v>2</v>
      </c>
    </row>
    <row r="441" spans="1:7" x14ac:dyDescent="0.35">
      <c r="A441" s="1">
        <v>439</v>
      </c>
      <c r="B441" s="2">
        <v>43857</v>
      </c>
      <c r="C441" s="1" t="s">
        <v>27</v>
      </c>
      <c r="D441" s="1">
        <v>81.99</v>
      </c>
      <c r="E441" s="1">
        <v>2</v>
      </c>
      <c r="F441" s="23">
        <f t="shared" si="12"/>
        <v>1</v>
      </c>
      <c r="G441">
        <f t="shared" si="13"/>
        <v>1</v>
      </c>
    </row>
    <row r="442" spans="1:7" x14ac:dyDescent="0.35">
      <c r="A442" s="1">
        <v>440</v>
      </c>
      <c r="B442" s="2">
        <v>43776</v>
      </c>
      <c r="C442" s="1" t="s">
        <v>27</v>
      </c>
      <c r="D442" s="1">
        <v>42.72</v>
      </c>
      <c r="E442" s="1">
        <v>1</v>
      </c>
      <c r="F442" s="23">
        <f t="shared" si="12"/>
        <v>11</v>
      </c>
      <c r="G442">
        <f t="shared" si="13"/>
        <v>4</v>
      </c>
    </row>
    <row r="443" spans="1:7" x14ac:dyDescent="0.35">
      <c r="A443" s="1">
        <v>441</v>
      </c>
      <c r="B443" s="2">
        <v>43676</v>
      </c>
      <c r="C443" s="1" t="s">
        <v>27</v>
      </c>
      <c r="D443" s="1">
        <v>167.62</v>
      </c>
      <c r="E443" s="1">
        <v>4</v>
      </c>
      <c r="F443" s="23">
        <f t="shared" si="12"/>
        <v>7</v>
      </c>
      <c r="G443">
        <f t="shared" si="13"/>
        <v>3</v>
      </c>
    </row>
    <row r="444" spans="1:7" x14ac:dyDescent="0.35">
      <c r="A444" s="1">
        <v>442</v>
      </c>
      <c r="B444" s="2">
        <v>43580</v>
      </c>
      <c r="C444" s="1" t="s">
        <v>27</v>
      </c>
      <c r="D444" s="1">
        <v>111.82</v>
      </c>
      <c r="E444" s="1">
        <v>3</v>
      </c>
      <c r="F444" s="23">
        <f t="shared" si="12"/>
        <v>4</v>
      </c>
      <c r="G444">
        <f t="shared" si="13"/>
        <v>2</v>
      </c>
    </row>
    <row r="445" spans="1:7" x14ac:dyDescent="0.35">
      <c r="A445" s="1">
        <v>443</v>
      </c>
      <c r="B445" s="2">
        <v>43492</v>
      </c>
      <c r="C445" s="1" t="s">
        <v>27</v>
      </c>
      <c r="D445" s="1">
        <v>61.85</v>
      </c>
      <c r="E445" s="1">
        <v>2</v>
      </c>
      <c r="F445" s="23">
        <f t="shared" si="12"/>
        <v>1</v>
      </c>
      <c r="G445">
        <f t="shared" si="13"/>
        <v>1</v>
      </c>
    </row>
    <row r="446" spans="1:7" x14ac:dyDescent="0.35">
      <c r="A446" s="1">
        <v>444</v>
      </c>
      <c r="B446" s="2">
        <v>43406</v>
      </c>
      <c r="C446" s="1" t="s">
        <v>27</v>
      </c>
      <c r="D446" s="1">
        <v>27.4</v>
      </c>
      <c r="E446" s="1">
        <v>1</v>
      </c>
      <c r="F446" s="23">
        <f t="shared" si="12"/>
        <v>11</v>
      </c>
      <c r="G446">
        <f t="shared" si="13"/>
        <v>4</v>
      </c>
    </row>
    <row r="447" spans="1:7" x14ac:dyDescent="0.35">
      <c r="A447" s="1">
        <v>445</v>
      </c>
      <c r="B447" s="2">
        <v>43307</v>
      </c>
      <c r="C447" s="1" t="s">
        <v>27</v>
      </c>
      <c r="D447" s="1">
        <v>94.73</v>
      </c>
      <c r="E447" s="1">
        <v>4</v>
      </c>
      <c r="F447" s="23">
        <f t="shared" si="12"/>
        <v>7</v>
      </c>
      <c r="G447">
        <f t="shared" si="13"/>
        <v>3</v>
      </c>
    </row>
    <row r="448" spans="1:7" x14ac:dyDescent="0.35">
      <c r="A448" s="1">
        <v>446</v>
      </c>
      <c r="B448" s="2">
        <v>43306</v>
      </c>
      <c r="C448" s="1" t="s">
        <v>27</v>
      </c>
      <c r="D448" s="1">
        <v>94.73</v>
      </c>
      <c r="E448" s="1">
        <v>4</v>
      </c>
      <c r="F448" s="23">
        <f t="shared" si="12"/>
        <v>7</v>
      </c>
      <c r="G448">
        <f t="shared" si="13"/>
        <v>3</v>
      </c>
    </row>
    <row r="449" spans="1:7" x14ac:dyDescent="0.35">
      <c r="A449" s="1">
        <v>447</v>
      </c>
      <c r="B449" s="2">
        <v>43221</v>
      </c>
      <c r="C449" s="1" t="s">
        <v>27</v>
      </c>
      <c r="D449" s="1">
        <v>59.93</v>
      </c>
      <c r="E449" s="1">
        <v>3</v>
      </c>
      <c r="F449" s="23">
        <f t="shared" si="12"/>
        <v>5</v>
      </c>
      <c r="G449">
        <f t="shared" si="13"/>
        <v>2</v>
      </c>
    </row>
    <row r="450" spans="1:7" x14ac:dyDescent="0.35">
      <c r="A450" s="1">
        <v>448</v>
      </c>
      <c r="B450" s="2">
        <v>43129</v>
      </c>
      <c r="C450" s="1" t="s">
        <v>27</v>
      </c>
      <c r="D450" s="1">
        <v>34.54</v>
      </c>
      <c r="E450" s="1">
        <v>2</v>
      </c>
      <c r="F450" s="23">
        <f t="shared" si="12"/>
        <v>1</v>
      </c>
      <c r="G450">
        <f t="shared" si="13"/>
        <v>1</v>
      </c>
    </row>
    <row r="451" spans="1:7" x14ac:dyDescent="0.35">
      <c r="A451" s="1">
        <v>449</v>
      </c>
      <c r="B451" s="2">
        <v>43044</v>
      </c>
      <c r="C451" s="1" t="s">
        <v>27</v>
      </c>
      <c r="D451" s="1">
        <v>19.010000000000002</v>
      </c>
      <c r="E451" s="1">
        <v>1</v>
      </c>
      <c r="F451" s="23">
        <f t="shared" ref="F451:F514" si="14">VALUE(LEFT(TEXT(B451,"mm-dd-yyyy"),2))</f>
        <v>11</v>
      </c>
      <c r="G451">
        <f t="shared" ref="G451:G514" si="15">IF(F451&lt;4, 1, IF(F451&lt;7, 2, IF(F451&lt;10, 3, IF(F451&lt;13, 4))))</f>
        <v>4</v>
      </c>
    </row>
    <row r="452" spans="1:7" x14ac:dyDescent="0.35">
      <c r="A452" s="1">
        <v>450</v>
      </c>
      <c r="B452" s="2">
        <v>42936</v>
      </c>
      <c r="C452" s="1" t="s">
        <v>27</v>
      </c>
      <c r="D452" s="1">
        <v>92.82</v>
      </c>
      <c r="E452" s="1">
        <v>4</v>
      </c>
      <c r="F452" s="23">
        <f t="shared" si="14"/>
        <v>7</v>
      </c>
      <c r="G452">
        <f t="shared" si="15"/>
        <v>3</v>
      </c>
    </row>
    <row r="453" spans="1:7" x14ac:dyDescent="0.35">
      <c r="A453" s="1">
        <v>451</v>
      </c>
      <c r="B453" s="2">
        <v>42856</v>
      </c>
      <c r="C453" s="1" t="s">
        <v>27</v>
      </c>
      <c r="D453" s="1">
        <v>69.3</v>
      </c>
      <c r="E453" s="1">
        <v>3</v>
      </c>
      <c r="F453" s="23">
        <f t="shared" si="14"/>
        <v>5</v>
      </c>
      <c r="G453">
        <f t="shared" si="15"/>
        <v>2</v>
      </c>
    </row>
    <row r="454" spans="1:7" x14ac:dyDescent="0.35">
      <c r="A454" s="1">
        <v>452</v>
      </c>
      <c r="B454" s="2">
        <v>42768</v>
      </c>
      <c r="C454" s="1" t="s">
        <v>27</v>
      </c>
      <c r="D454" s="1">
        <v>46.4</v>
      </c>
      <c r="E454" s="1">
        <v>2</v>
      </c>
      <c r="F454" s="23">
        <f t="shared" si="14"/>
        <v>2</v>
      </c>
      <c r="G454">
        <f t="shared" si="15"/>
        <v>1</v>
      </c>
    </row>
    <row r="455" spans="1:7" x14ac:dyDescent="0.35">
      <c r="A455" s="1">
        <v>453</v>
      </c>
      <c r="B455" s="2">
        <v>42684</v>
      </c>
      <c r="C455" s="1" t="s">
        <v>27</v>
      </c>
      <c r="D455" s="1">
        <v>21.42</v>
      </c>
      <c r="E455" s="1">
        <v>1</v>
      </c>
      <c r="F455" s="23">
        <f t="shared" si="14"/>
        <v>11</v>
      </c>
      <c r="G455">
        <f t="shared" si="15"/>
        <v>4</v>
      </c>
    </row>
    <row r="456" spans="1:7" x14ac:dyDescent="0.35">
      <c r="A456" s="1">
        <v>454</v>
      </c>
      <c r="B456" s="2">
        <v>42488</v>
      </c>
      <c r="C456" s="1" t="s">
        <v>27</v>
      </c>
      <c r="D456" s="1">
        <v>55.32</v>
      </c>
      <c r="E456" s="1">
        <v>3</v>
      </c>
      <c r="F456" s="23">
        <f t="shared" si="14"/>
        <v>4</v>
      </c>
      <c r="G456">
        <f t="shared" si="15"/>
        <v>2</v>
      </c>
    </row>
    <row r="457" spans="1:7" x14ac:dyDescent="0.35">
      <c r="A457" s="1">
        <v>455</v>
      </c>
      <c r="B457" s="2">
        <v>42402</v>
      </c>
      <c r="C457" s="1" t="s">
        <v>27</v>
      </c>
      <c r="D457" s="1">
        <v>29.72</v>
      </c>
      <c r="E457" s="1">
        <v>2</v>
      </c>
      <c r="F457" s="23">
        <f t="shared" si="14"/>
        <v>2</v>
      </c>
      <c r="G457">
        <f t="shared" si="15"/>
        <v>1</v>
      </c>
    </row>
    <row r="458" spans="1:7" x14ac:dyDescent="0.35">
      <c r="A458" s="1">
        <v>456</v>
      </c>
      <c r="B458" s="2">
        <v>42317</v>
      </c>
      <c r="C458" s="1" t="s">
        <v>27</v>
      </c>
      <c r="D458" s="1">
        <v>15.81</v>
      </c>
      <c r="E458" s="1">
        <v>1</v>
      </c>
      <c r="F458" s="23">
        <f t="shared" si="14"/>
        <v>11</v>
      </c>
      <c r="G458">
        <f t="shared" si="15"/>
        <v>4</v>
      </c>
    </row>
    <row r="459" spans="1:7" x14ac:dyDescent="0.35">
      <c r="A459" s="1">
        <v>457</v>
      </c>
      <c r="B459" s="2">
        <v>44679</v>
      </c>
      <c r="C459" s="1" t="s">
        <v>28</v>
      </c>
      <c r="D459" s="1">
        <v>174.99</v>
      </c>
      <c r="E459" s="1">
        <v>3</v>
      </c>
      <c r="F459" s="23">
        <f t="shared" si="14"/>
        <v>4</v>
      </c>
      <c r="G459">
        <f t="shared" si="15"/>
        <v>2</v>
      </c>
    </row>
    <row r="460" spans="1:7" x14ac:dyDescent="0.35">
      <c r="A460" s="1">
        <v>458</v>
      </c>
      <c r="B460" s="2">
        <v>44587</v>
      </c>
      <c r="C460" s="1" t="s">
        <v>28</v>
      </c>
      <c r="D460" s="1">
        <v>121.63</v>
      </c>
      <c r="E460" s="1">
        <v>2</v>
      </c>
      <c r="F460" s="23">
        <f t="shared" si="14"/>
        <v>1</v>
      </c>
      <c r="G460">
        <f t="shared" si="15"/>
        <v>1</v>
      </c>
    </row>
    <row r="461" spans="1:7" x14ac:dyDescent="0.35">
      <c r="A461" s="1">
        <v>459</v>
      </c>
      <c r="B461" s="2">
        <v>44497</v>
      </c>
      <c r="C461" s="1" t="s">
        <v>28</v>
      </c>
      <c r="D461" s="1">
        <v>63.76</v>
      </c>
      <c r="E461" s="1">
        <v>1</v>
      </c>
      <c r="F461" s="23">
        <f t="shared" si="14"/>
        <v>10</v>
      </c>
      <c r="G461">
        <f t="shared" si="15"/>
        <v>4</v>
      </c>
    </row>
    <row r="462" spans="1:7" x14ac:dyDescent="0.35">
      <c r="A462" s="1">
        <v>460</v>
      </c>
      <c r="B462" s="2">
        <v>44406</v>
      </c>
      <c r="C462" s="1" t="s">
        <v>28</v>
      </c>
      <c r="D462" s="1">
        <v>200.13</v>
      </c>
      <c r="E462" s="1">
        <v>4</v>
      </c>
      <c r="F462" s="23">
        <f t="shared" si="14"/>
        <v>7</v>
      </c>
      <c r="G462">
        <f t="shared" si="15"/>
        <v>3</v>
      </c>
    </row>
    <row r="463" spans="1:7" x14ac:dyDescent="0.35">
      <c r="A463" s="1">
        <v>461</v>
      </c>
      <c r="B463" s="2">
        <v>44311</v>
      </c>
      <c r="C463" s="1" t="s">
        <v>28</v>
      </c>
      <c r="D463" s="1">
        <v>147.5</v>
      </c>
      <c r="E463" s="1">
        <v>3</v>
      </c>
      <c r="F463" s="23">
        <f t="shared" si="14"/>
        <v>4</v>
      </c>
      <c r="G463">
        <f t="shared" si="15"/>
        <v>2</v>
      </c>
    </row>
    <row r="464" spans="1:7" x14ac:dyDescent="0.35">
      <c r="A464" s="1">
        <v>462</v>
      </c>
      <c r="B464" s="2">
        <v>44220</v>
      </c>
      <c r="C464" s="1" t="s">
        <v>28</v>
      </c>
      <c r="D464" s="1">
        <v>75.14</v>
      </c>
      <c r="E464" s="1">
        <v>2</v>
      </c>
      <c r="F464" s="23">
        <f t="shared" si="14"/>
        <v>1</v>
      </c>
      <c r="G464">
        <f t="shared" si="15"/>
        <v>1</v>
      </c>
    </row>
    <row r="465" spans="1:7" x14ac:dyDescent="0.35">
      <c r="A465" s="1">
        <v>463</v>
      </c>
      <c r="B465" s="2">
        <v>44146</v>
      </c>
      <c r="C465" s="1" t="s">
        <v>28</v>
      </c>
      <c r="D465" s="1">
        <v>21.73</v>
      </c>
      <c r="E465" s="1">
        <v>1</v>
      </c>
      <c r="F465" s="23">
        <f t="shared" si="14"/>
        <v>11</v>
      </c>
      <c r="G465">
        <f t="shared" si="15"/>
        <v>4</v>
      </c>
    </row>
    <row r="466" spans="1:7" x14ac:dyDescent="0.35">
      <c r="A466" s="1">
        <v>464</v>
      </c>
      <c r="B466" s="2">
        <v>44057</v>
      </c>
      <c r="C466" s="1" t="s">
        <v>28</v>
      </c>
      <c r="D466" s="1">
        <v>45.12</v>
      </c>
      <c r="E466" s="1">
        <v>4</v>
      </c>
      <c r="F466" s="23">
        <f t="shared" si="14"/>
        <v>8</v>
      </c>
      <c r="G466">
        <f t="shared" si="15"/>
        <v>3</v>
      </c>
    </row>
    <row r="467" spans="1:7" x14ac:dyDescent="0.35">
      <c r="A467" s="1">
        <v>465</v>
      </c>
      <c r="B467" s="2">
        <v>43961</v>
      </c>
      <c r="C467" s="1" t="s">
        <v>28</v>
      </c>
      <c r="D467" s="1">
        <v>29.93</v>
      </c>
      <c r="E467" s="1">
        <v>3</v>
      </c>
      <c r="F467" s="23">
        <f t="shared" si="14"/>
        <v>5</v>
      </c>
      <c r="G467">
        <f t="shared" si="15"/>
        <v>2</v>
      </c>
    </row>
    <row r="468" spans="1:7" x14ac:dyDescent="0.35">
      <c r="A468" s="1">
        <v>466</v>
      </c>
      <c r="B468" s="2">
        <v>43857</v>
      </c>
      <c r="C468" s="1" t="s">
        <v>28</v>
      </c>
      <c r="D468" s="1">
        <v>39.799999999999997</v>
      </c>
      <c r="E468" s="1">
        <v>2</v>
      </c>
      <c r="F468" s="23">
        <f t="shared" si="14"/>
        <v>1</v>
      </c>
      <c r="G468">
        <f t="shared" si="15"/>
        <v>1</v>
      </c>
    </row>
    <row r="469" spans="1:7" x14ac:dyDescent="0.35">
      <c r="A469" s="1">
        <v>467</v>
      </c>
      <c r="B469" s="2">
        <v>43765</v>
      </c>
      <c r="C469" s="1" t="s">
        <v>28</v>
      </c>
      <c r="D469" s="1">
        <v>21.36</v>
      </c>
      <c r="E469" s="1">
        <v>1</v>
      </c>
      <c r="F469" s="23">
        <f t="shared" si="14"/>
        <v>10</v>
      </c>
      <c r="G469">
        <f t="shared" si="15"/>
        <v>4</v>
      </c>
    </row>
    <row r="470" spans="1:7" x14ac:dyDescent="0.35">
      <c r="A470" s="1">
        <v>468</v>
      </c>
      <c r="B470" s="2">
        <v>43677</v>
      </c>
      <c r="C470" s="1" t="s">
        <v>28</v>
      </c>
      <c r="D470" s="1">
        <v>61.48</v>
      </c>
      <c r="E470" s="1">
        <v>4</v>
      </c>
      <c r="F470" s="23">
        <f t="shared" si="14"/>
        <v>7</v>
      </c>
      <c r="G470">
        <f t="shared" si="15"/>
        <v>3</v>
      </c>
    </row>
    <row r="471" spans="1:7" x14ac:dyDescent="0.35">
      <c r="A471" s="1">
        <v>469</v>
      </c>
      <c r="B471" s="2">
        <v>43583</v>
      </c>
      <c r="C471" s="1" t="s">
        <v>28</v>
      </c>
      <c r="D471" s="1">
        <v>35.950000000000003</v>
      </c>
      <c r="E471" s="1">
        <v>3</v>
      </c>
      <c r="F471" s="23">
        <f t="shared" si="14"/>
        <v>4</v>
      </c>
      <c r="G471">
        <f t="shared" si="15"/>
        <v>2</v>
      </c>
    </row>
    <row r="472" spans="1:7" x14ac:dyDescent="0.35">
      <c r="A472" s="1">
        <v>470</v>
      </c>
      <c r="B472" s="2">
        <v>43494</v>
      </c>
      <c r="C472" s="1" t="s">
        <v>28</v>
      </c>
      <c r="D472" s="1">
        <v>17.75</v>
      </c>
      <c r="E472" s="1">
        <v>2</v>
      </c>
      <c r="F472" s="23">
        <f t="shared" si="14"/>
        <v>1</v>
      </c>
      <c r="G472">
        <f t="shared" si="15"/>
        <v>1</v>
      </c>
    </row>
    <row r="473" spans="1:7" x14ac:dyDescent="0.35">
      <c r="A473" s="1">
        <v>471</v>
      </c>
      <c r="B473" s="2">
        <v>43405</v>
      </c>
      <c r="C473" s="1" t="s">
        <v>28</v>
      </c>
      <c r="D473" s="1">
        <v>5.81</v>
      </c>
      <c r="E473" s="1">
        <v>1</v>
      </c>
      <c r="F473" s="23">
        <f t="shared" si="14"/>
        <v>11</v>
      </c>
      <c r="G473">
        <f t="shared" si="15"/>
        <v>4</v>
      </c>
    </row>
    <row r="474" spans="1:7" x14ac:dyDescent="0.35">
      <c r="A474" s="1">
        <v>472</v>
      </c>
      <c r="B474" s="2">
        <v>43315</v>
      </c>
      <c r="C474" s="1" t="s">
        <v>28</v>
      </c>
      <c r="D474" s="1">
        <v>30.42</v>
      </c>
      <c r="E474" s="1">
        <v>4</v>
      </c>
      <c r="F474" s="23">
        <f t="shared" si="14"/>
        <v>8</v>
      </c>
      <c r="G474">
        <f t="shared" si="15"/>
        <v>3</v>
      </c>
    </row>
    <row r="475" spans="1:7" x14ac:dyDescent="0.35">
      <c r="A475" s="1">
        <v>473</v>
      </c>
      <c r="B475" s="2">
        <v>43221</v>
      </c>
      <c r="C475" s="1" t="s">
        <v>28</v>
      </c>
      <c r="D475" s="1">
        <v>21.21</v>
      </c>
      <c r="E475" s="1">
        <v>3</v>
      </c>
      <c r="F475" s="23">
        <f t="shared" si="14"/>
        <v>5</v>
      </c>
      <c r="G475">
        <f t="shared" si="15"/>
        <v>2</v>
      </c>
    </row>
    <row r="476" spans="1:7" x14ac:dyDescent="0.35">
      <c r="A476" s="1">
        <v>474</v>
      </c>
      <c r="B476" s="2">
        <v>43135</v>
      </c>
      <c r="C476" s="1" t="s">
        <v>28</v>
      </c>
      <c r="D476" s="1">
        <v>14.76</v>
      </c>
      <c r="E476" s="1">
        <v>2</v>
      </c>
      <c r="F476" s="23">
        <f t="shared" si="14"/>
        <v>2</v>
      </c>
      <c r="G476">
        <f t="shared" si="15"/>
        <v>1</v>
      </c>
    </row>
    <row r="477" spans="1:7" x14ac:dyDescent="0.35">
      <c r="A477" s="1">
        <v>475</v>
      </c>
      <c r="B477" s="2">
        <v>43054</v>
      </c>
      <c r="C477" s="1" t="s">
        <v>28</v>
      </c>
      <c r="D477" s="1">
        <v>5.22</v>
      </c>
      <c r="E477" s="1">
        <v>1</v>
      </c>
      <c r="F477" s="23">
        <f t="shared" si="14"/>
        <v>11</v>
      </c>
      <c r="G477">
        <f t="shared" si="15"/>
        <v>4</v>
      </c>
    </row>
    <row r="478" spans="1:7" x14ac:dyDescent="0.35">
      <c r="A478" s="1">
        <v>476</v>
      </c>
      <c r="B478" s="2">
        <v>42947</v>
      </c>
      <c r="C478" s="1" t="s">
        <v>28</v>
      </c>
      <c r="D478" s="1">
        <v>15.47</v>
      </c>
      <c r="E478" s="1">
        <v>4</v>
      </c>
      <c r="F478" s="23">
        <f t="shared" si="14"/>
        <v>7</v>
      </c>
      <c r="G478">
        <f t="shared" si="15"/>
        <v>3</v>
      </c>
    </row>
    <row r="479" spans="1:7" x14ac:dyDescent="0.35">
      <c r="A479" s="1">
        <v>477</v>
      </c>
      <c r="B479" s="2">
        <v>42863</v>
      </c>
      <c r="C479" s="1" t="s">
        <v>28</v>
      </c>
      <c r="D479" s="1">
        <v>12.19</v>
      </c>
      <c r="E479" s="1">
        <v>3</v>
      </c>
      <c r="F479" s="23">
        <f t="shared" si="14"/>
        <v>5</v>
      </c>
      <c r="G479">
        <f t="shared" si="15"/>
        <v>2</v>
      </c>
    </row>
    <row r="480" spans="1:7" x14ac:dyDescent="0.35">
      <c r="A480" s="1">
        <v>478</v>
      </c>
      <c r="B480" s="2">
        <v>42767</v>
      </c>
      <c r="C480" s="1" t="s">
        <v>28</v>
      </c>
      <c r="D480" s="1">
        <v>8.4</v>
      </c>
      <c r="E480" s="1">
        <v>2</v>
      </c>
      <c r="F480" s="23">
        <f t="shared" si="14"/>
        <v>2</v>
      </c>
      <c r="G480">
        <f t="shared" si="15"/>
        <v>1</v>
      </c>
    </row>
    <row r="481" spans="1:7" x14ac:dyDescent="0.35">
      <c r="A481" s="1">
        <v>479</v>
      </c>
      <c r="B481" s="2">
        <v>42682</v>
      </c>
      <c r="C481" s="1" t="s">
        <v>28</v>
      </c>
      <c r="D481" s="1">
        <v>3.13</v>
      </c>
      <c r="E481" s="1">
        <v>1</v>
      </c>
      <c r="F481" s="23">
        <f t="shared" si="14"/>
        <v>11</v>
      </c>
      <c r="G481">
        <f t="shared" si="15"/>
        <v>4</v>
      </c>
    </row>
    <row r="482" spans="1:7" x14ac:dyDescent="0.35">
      <c r="A482" s="1">
        <v>480</v>
      </c>
      <c r="B482" s="2">
        <v>42494</v>
      </c>
      <c r="C482" s="1" t="s">
        <v>28</v>
      </c>
      <c r="D482" s="1">
        <v>8.09</v>
      </c>
      <c r="E482" s="1">
        <v>3</v>
      </c>
      <c r="F482" s="23">
        <f t="shared" si="14"/>
        <v>5</v>
      </c>
      <c r="G482">
        <f t="shared" si="15"/>
        <v>2</v>
      </c>
    </row>
    <row r="483" spans="1:7" x14ac:dyDescent="0.35">
      <c r="A483" s="1">
        <v>481</v>
      </c>
      <c r="B483" s="2">
        <v>42408</v>
      </c>
      <c r="C483" s="1" t="s">
        <v>28</v>
      </c>
      <c r="D483" s="1">
        <v>5.59</v>
      </c>
      <c r="E483" s="1">
        <v>2</v>
      </c>
      <c r="F483" s="23">
        <f t="shared" si="14"/>
        <v>2</v>
      </c>
      <c r="G483">
        <f t="shared" si="15"/>
        <v>1</v>
      </c>
    </row>
    <row r="484" spans="1:7" x14ac:dyDescent="0.35">
      <c r="A484" s="1">
        <v>482</v>
      </c>
      <c r="B484" s="2">
        <v>42327</v>
      </c>
      <c r="C484" s="1" t="s">
        <v>28</v>
      </c>
      <c r="D484" s="1">
        <v>2.76</v>
      </c>
      <c r="E484" s="1">
        <v>1</v>
      </c>
      <c r="F484" s="23">
        <f t="shared" si="14"/>
        <v>11</v>
      </c>
      <c r="G484">
        <f t="shared" si="15"/>
        <v>4</v>
      </c>
    </row>
    <row r="485" spans="1:7" x14ac:dyDescent="0.35">
      <c r="A485" s="1">
        <v>483</v>
      </c>
      <c r="B485" s="2">
        <v>44687</v>
      </c>
      <c r="C485" s="1" t="s">
        <v>29</v>
      </c>
      <c r="D485" s="1">
        <v>50.28</v>
      </c>
      <c r="E485" s="1">
        <v>3</v>
      </c>
      <c r="F485" s="23">
        <f t="shared" si="14"/>
        <v>5</v>
      </c>
      <c r="G485">
        <f t="shared" si="15"/>
        <v>2</v>
      </c>
    </row>
    <row r="486" spans="1:7" x14ac:dyDescent="0.35">
      <c r="A486" s="1">
        <v>484</v>
      </c>
      <c r="B486" s="2">
        <v>44599</v>
      </c>
      <c r="C486" s="1" t="s">
        <v>29</v>
      </c>
      <c r="D486" s="1">
        <v>34.65</v>
      </c>
      <c r="E486" s="1">
        <v>2</v>
      </c>
      <c r="F486" s="23">
        <f t="shared" si="14"/>
        <v>2</v>
      </c>
      <c r="G486">
        <f t="shared" si="15"/>
        <v>1</v>
      </c>
    </row>
    <row r="487" spans="1:7" x14ac:dyDescent="0.35">
      <c r="A487" s="1">
        <v>485</v>
      </c>
      <c r="B487" s="2">
        <v>44509</v>
      </c>
      <c r="C487" s="1" t="s">
        <v>29</v>
      </c>
      <c r="D487" s="1">
        <v>19.91</v>
      </c>
      <c r="E487" s="1">
        <v>1</v>
      </c>
      <c r="F487" s="23">
        <f t="shared" si="14"/>
        <v>11</v>
      </c>
      <c r="G487">
        <f t="shared" si="15"/>
        <v>4</v>
      </c>
    </row>
    <row r="488" spans="1:7" x14ac:dyDescent="0.35">
      <c r="A488" s="1">
        <v>486</v>
      </c>
      <c r="B488" s="2">
        <v>44414</v>
      </c>
      <c r="C488" s="1" t="s">
        <v>29</v>
      </c>
      <c r="D488" s="1">
        <v>56.15</v>
      </c>
      <c r="E488" s="1">
        <v>4</v>
      </c>
      <c r="F488" s="23">
        <f t="shared" si="14"/>
        <v>8</v>
      </c>
      <c r="G488">
        <f t="shared" si="15"/>
        <v>3</v>
      </c>
    </row>
    <row r="489" spans="1:7" x14ac:dyDescent="0.35">
      <c r="A489" s="1">
        <v>487</v>
      </c>
      <c r="B489" s="2">
        <v>44318</v>
      </c>
      <c r="C489" s="1" t="s">
        <v>29</v>
      </c>
      <c r="D489" s="1">
        <v>51.18</v>
      </c>
      <c r="E489" s="1">
        <v>3</v>
      </c>
      <c r="F489" s="23">
        <f t="shared" si="14"/>
        <v>5</v>
      </c>
      <c r="G489">
        <f t="shared" si="15"/>
        <v>2</v>
      </c>
    </row>
    <row r="490" spans="1:7" x14ac:dyDescent="0.35">
      <c r="A490" s="1">
        <v>488</v>
      </c>
      <c r="B490" s="2">
        <v>44236</v>
      </c>
      <c r="C490" s="1" t="s">
        <v>29</v>
      </c>
      <c r="D490" s="1">
        <v>29.67</v>
      </c>
      <c r="E490" s="1">
        <v>2</v>
      </c>
      <c r="F490" s="23">
        <f t="shared" si="14"/>
        <v>2</v>
      </c>
      <c r="G490">
        <f t="shared" si="15"/>
        <v>1</v>
      </c>
    </row>
    <row r="491" spans="1:7" x14ac:dyDescent="0.35">
      <c r="A491" s="1">
        <v>489</v>
      </c>
      <c r="B491" s="2">
        <v>44141</v>
      </c>
      <c r="C491" s="1" t="s">
        <v>29</v>
      </c>
      <c r="D491" s="1">
        <v>15.76</v>
      </c>
      <c r="E491" s="1">
        <v>1</v>
      </c>
      <c r="F491" s="23">
        <f t="shared" si="14"/>
        <v>11</v>
      </c>
      <c r="G491">
        <f t="shared" si="15"/>
        <v>4</v>
      </c>
    </row>
    <row r="492" spans="1:7" x14ac:dyDescent="0.35">
      <c r="A492" s="1">
        <v>490</v>
      </c>
      <c r="B492" s="2">
        <v>44056</v>
      </c>
      <c r="C492" s="1" t="s">
        <v>29</v>
      </c>
      <c r="D492" s="1">
        <v>23.53</v>
      </c>
      <c r="E492" s="1">
        <v>4</v>
      </c>
      <c r="F492" s="23">
        <f t="shared" si="14"/>
        <v>8</v>
      </c>
      <c r="G492">
        <f t="shared" si="15"/>
        <v>3</v>
      </c>
    </row>
    <row r="493" spans="1:7" x14ac:dyDescent="0.35">
      <c r="A493" s="1">
        <v>491</v>
      </c>
      <c r="B493" s="2">
        <v>43961</v>
      </c>
      <c r="C493" s="1" t="s">
        <v>29</v>
      </c>
      <c r="D493" s="1">
        <v>15.33</v>
      </c>
      <c r="E493" s="1">
        <v>3</v>
      </c>
      <c r="F493" s="23">
        <f t="shared" si="14"/>
        <v>5</v>
      </c>
      <c r="G493">
        <f t="shared" si="15"/>
        <v>2</v>
      </c>
    </row>
    <row r="494" spans="1:7" x14ac:dyDescent="0.35">
      <c r="A494" s="1">
        <v>492</v>
      </c>
      <c r="B494" s="2">
        <v>43861</v>
      </c>
      <c r="C494" s="1" t="s">
        <v>29</v>
      </c>
      <c r="D494" s="1">
        <v>16.47</v>
      </c>
      <c r="E494" s="1">
        <v>2</v>
      </c>
      <c r="F494" s="23">
        <f t="shared" si="14"/>
        <v>1</v>
      </c>
      <c r="G494">
        <f t="shared" si="15"/>
        <v>1</v>
      </c>
    </row>
    <row r="495" spans="1:7" x14ac:dyDescent="0.35">
      <c r="A495" s="1">
        <v>493</v>
      </c>
      <c r="B495" s="2">
        <v>43779</v>
      </c>
      <c r="C495" s="1" t="s">
        <v>29</v>
      </c>
      <c r="D495" s="1">
        <v>4.5999999999999996</v>
      </c>
      <c r="E495" s="1">
        <v>1</v>
      </c>
      <c r="F495" s="23">
        <f t="shared" si="14"/>
        <v>11</v>
      </c>
      <c r="G495">
        <f t="shared" si="15"/>
        <v>4</v>
      </c>
    </row>
    <row r="496" spans="1:7" x14ac:dyDescent="0.35">
      <c r="A496" s="1">
        <v>494</v>
      </c>
      <c r="B496" s="2">
        <v>43679</v>
      </c>
      <c r="C496" s="1" t="s">
        <v>29</v>
      </c>
      <c r="D496" s="1">
        <v>19.18</v>
      </c>
      <c r="E496" s="1">
        <v>4</v>
      </c>
      <c r="F496" s="23">
        <f t="shared" si="14"/>
        <v>8</v>
      </c>
      <c r="G496">
        <f t="shared" si="15"/>
        <v>3</v>
      </c>
    </row>
    <row r="497" spans="1:7" x14ac:dyDescent="0.35">
      <c r="A497" s="1">
        <v>495</v>
      </c>
      <c r="B497" s="2">
        <v>43593</v>
      </c>
      <c r="C497" s="1" t="s">
        <v>29</v>
      </c>
      <c r="D497" s="1">
        <v>14</v>
      </c>
      <c r="E497" s="1">
        <v>3</v>
      </c>
      <c r="F497" s="23">
        <f t="shared" si="14"/>
        <v>5</v>
      </c>
      <c r="G497">
        <f t="shared" si="15"/>
        <v>2</v>
      </c>
    </row>
    <row r="498" spans="1:7" x14ac:dyDescent="0.35">
      <c r="A498" s="1">
        <v>496</v>
      </c>
      <c r="B498" s="2">
        <v>43504</v>
      </c>
      <c r="C498" s="1" t="s">
        <v>29</v>
      </c>
      <c r="D498" s="1">
        <v>7.13</v>
      </c>
      <c r="E498" s="1">
        <v>2</v>
      </c>
      <c r="F498" s="23">
        <f t="shared" si="14"/>
        <v>2</v>
      </c>
      <c r="G498">
        <f t="shared" si="15"/>
        <v>1</v>
      </c>
    </row>
    <row r="499" spans="1:7" x14ac:dyDescent="0.35">
      <c r="A499" s="1">
        <v>497</v>
      </c>
      <c r="B499" s="2">
        <v>43406</v>
      </c>
      <c r="C499" s="1" t="s">
        <v>29</v>
      </c>
      <c r="D499" s="1">
        <v>3.55</v>
      </c>
      <c r="E499" s="1">
        <v>1</v>
      </c>
      <c r="F499" s="23">
        <f t="shared" si="14"/>
        <v>11</v>
      </c>
      <c r="G499">
        <f t="shared" si="15"/>
        <v>4</v>
      </c>
    </row>
    <row r="500" spans="1:7" x14ac:dyDescent="0.35">
      <c r="A500" s="1">
        <v>498</v>
      </c>
      <c r="B500" s="2">
        <v>43329</v>
      </c>
      <c r="C500" s="1" t="s">
        <v>29</v>
      </c>
      <c r="D500" s="1">
        <v>9.58</v>
      </c>
      <c r="E500" s="1">
        <v>4</v>
      </c>
      <c r="F500" s="23">
        <f t="shared" si="14"/>
        <v>8</v>
      </c>
      <c r="G500">
        <f t="shared" si="15"/>
        <v>3</v>
      </c>
    </row>
    <row r="501" spans="1:7" x14ac:dyDescent="0.35">
      <c r="A501" s="1">
        <v>499</v>
      </c>
      <c r="B501" s="2">
        <v>43229</v>
      </c>
      <c r="C501" s="1" t="s">
        <v>29</v>
      </c>
      <c r="D501" s="1">
        <v>7.84</v>
      </c>
      <c r="E501" s="1">
        <v>3</v>
      </c>
      <c r="F501" s="23">
        <f t="shared" si="14"/>
        <v>5</v>
      </c>
      <c r="G501">
        <f t="shared" si="15"/>
        <v>2</v>
      </c>
    </row>
    <row r="502" spans="1:7" x14ac:dyDescent="0.35">
      <c r="A502" s="1">
        <v>500</v>
      </c>
      <c r="B502" s="2">
        <v>43047</v>
      </c>
      <c r="C502" s="1" t="s">
        <v>29</v>
      </c>
      <c r="D502" s="1">
        <v>1.47</v>
      </c>
      <c r="E502" s="1">
        <v>1</v>
      </c>
      <c r="F502" s="23">
        <f t="shared" si="14"/>
        <v>11</v>
      </c>
      <c r="G502">
        <f t="shared" si="15"/>
        <v>4</v>
      </c>
    </row>
    <row r="503" spans="1:7" x14ac:dyDescent="0.35">
      <c r="A503" s="1">
        <v>501</v>
      </c>
      <c r="B503" s="2">
        <v>42960</v>
      </c>
      <c r="C503" s="1" t="s">
        <v>29</v>
      </c>
      <c r="D503" s="1">
        <v>8.5</v>
      </c>
      <c r="E503" s="1">
        <v>4</v>
      </c>
      <c r="F503" s="23">
        <f t="shared" si="14"/>
        <v>8</v>
      </c>
      <c r="G503">
        <f t="shared" si="15"/>
        <v>3</v>
      </c>
    </row>
    <row r="504" spans="1:7" x14ac:dyDescent="0.35">
      <c r="A504" s="1">
        <v>502</v>
      </c>
      <c r="B504" s="2">
        <v>42947</v>
      </c>
      <c r="C504" s="1" t="s">
        <v>29</v>
      </c>
      <c r="D504" s="1">
        <v>6.78</v>
      </c>
      <c r="E504" s="1">
        <v>3</v>
      </c>
      <c r="F504" s="23">
        <f t="shared" si="14"/>
        <v>7</v>
      </c>
      <c r="G504">
        <f t="shared" si="15"/>
        <v>3</v>
      </c>
    </row>
    <row r="505" spans="1:7" x14ac:dyDescent="0.35">
      <c r="A505" s="1">
        <v>503</v>
      </c>
      <c r="B505" s="2">
        <v>42764</v>
      </c>
      <c r="C505" s="1" t="s">
        <v>29</v>
      </c>
      <c r="D505" s="1">
        <v>4.57</v>
      </c>
      <c r="E505" s="1">
        <v>2</v>
      </c>
      <c r="F505" s="23">
        <f t="shared" si="14"/>
        <v>1</v>
      </c>
      <c r="G505">
        <f t="shared" si="15"/>
        <v>1</v>
      </c>
    </row>
    <row r="506" spans="1:7" x14ac:dyDescent="0.35">
      <c r="A506" s="1">
        <v>504</v>
      </c>
      <c r="B506" s="2">
        <v>42682</v>
      </c>
      <c r="C506" s="1" t="s">
        <v>29</v>
      </c>
      <c r="D506" s="1">
        <v>0.98</v>
      </c>
      <c r="E506" s="1">
        <v>1</v>
      </c>
      <c r="F506" s="23">
        <f t="shared" si="14"/>
        <v>11</v>
      </c>
      <c r="G506">
        <f t="shared" si="15"/>
        <v>4</v>
      </c>
    </row>
    <row r="507" spans="1:7" x14ac:dyDescent="0.35">
      <c r="A507" s="1">
        <v>505</v>
      </c>
      <c r="B507" s="2">
        <v>42589</v>
      </c>
      <c r="C507" s="1" t="s">
        <v>29</v>
      </c>
      <c r="D507" s="1">
        <v>9.01</v>
      </c>
      <c r="E507" s="1">
        <v>4</v>
      </c>
      <c r="F507" s="23">
        <f t="shared" si="14"/>
        <v>8</v>
      </c>
      <c r="G507">
        <f t="shared" si="15"/>
        <v>3</v>
      </c>
    </row>
    <row r="508" spans="1:7" x14ac:dyDescent="0.35">
      <c r="A508" s="1">
        <v>506</v>
      </c>
      <c r="B508" s="2">
        <v>42490</v>
      </c>
      <c r="C508" s="1" t="s">
        <v>29</v>
      </c>
      <c r="D508" s="1">
        <v>7.46</v>
      </c>
      <c r="E508" s="1">
        <v>3</v>
      </c>
      <c r="F508" s="23">
        <f t="shared" si="14"/>
        <v>4</v>
      </c>
      <c r="G508">
        <f t="shared" si="15"/>
        <v>2</v>
      </c>
    </row>
    <row r="509" spans="1:7" x14ac:dyDescent="0.35">
      <c r="A509" s="1">
        <v>507</v>
      </c>
      <c r="B509" s="2">
        <v>42407</v>
      </c>
      <c r="C509" s="1" t="s">
        <v>29</v>
      </c>
      <c r="D509" s="1">
        <v>4.5</v>
      </c>
      <c r="E509" s="1">
        <v>2</v>
      </c>
      <c r="F509" s="23">
        <f t="shared" si="14"/>
        <v>2</v>
      </c>
      <c r="G509">
        <f t="shared" si="15"/>
        <v>1</v>
      </c>
    </row>
    <row r="510" spans="1:7" x14ac:dyDescent="0.35">
      <c r="A510" s="1">
        <v>508</v>
      </c>
      <c r="B510" s="2">
        <v>42322</v>
      </c>
      <c r="C510" s="1" t="s">
        <v>29</v>
      </c>
      <c r="D510" s="1">
        <v>0.96</v>
      </c>
      <c r="E510" s="1">
        <v>1</v>
      </c>
      <c r="F510" s="23">
        <f t="shared" si="14"/>
        <v>11</v>
      </c>
      <c r="G510">
        <f t="shared" si="15"/>
        <v>4</v>
      </c>
    </row>
    <row r="511" spans="1:7" x14ac:dyDescent="0.35">
      <c r="A511" s="1">
        <v>509</v>
      </c>
      <c r="B511" s="2">
        <v>44678</v>
      </c>
      <c r="C511" s="1" t="s">
        <v>30</v>
      </c>
      <c r="D511" s="1">
        <v>56.9</v>
      </c>
      <c r="E511" s="1">
        <v>3</v>
      </c>
      <c r="F511" s="23">
        <f t="shared" si="14"/>
        <v>4</v>
      </c>
      <c r="G511">
        <f t="shared" si="15"/>
        <v>2</v>
      </c>
    </row>
    <row r="512" spans="1:7" x14ac:dyDescent="0.35">
      <c r="A512" s="1">
        <v>510</v>
      </c>
      <c r="B512" s="2">
        <v>44606</v>
      </c>
      <c r="C512" s="1" t="s">
        <v>30</v>
      </c>
      <c r="D512" s="1">
        <v>20.190000000000001</v>
      </c>
      <c r="E512" s="1">
        <v>2</v>
      </c>
      <c r="F512" s="23">
        <f t="shared" si="14"/>
        <v>2</v>
      </c>
      <c r="G512">
        <f t="shared" si="15"/>
        <v>1</v>
      </c>
    </row>
    <row r="513" spans="1:7" x14ac:dyDescent="0.35">
      <c r="A513" s="1">
        <v>511</v>
      </c>
      <c r="B513" s="2">
        <v>44512</v>
      </c>
      <c r="C513" s="1" t="s">
        <v>30</v>
      </c>
      <c r="D513" s="1">
        <v>9.41</v>
      </c>
      <c r="E513" s="1">
        <v>1</v>
      </c>
      <c r="F513" s="23">
        <f t="shared" si="14"/>
        <v>11</v>
      </c>
      <c r="G513">
        <f t="shared" si="15"/>
        <v>4</v>
      </c>
    </row>
    <row r="514" spans="1:7" x14ac:dyDescent="0.35">
      <c r="A514" s="1">
        <v>512</v>
      </c>
      <c r="B514" s="2">
        <v>44414</v>
      </c>
      <c r="C514" s="1" t="s">
        <v>30</v>
      </c>
      <c r="D514" s="1">
        <v>156.84</v>
      </c>
      <c r="E514" s="1">
        <v>4</v>
      </c>
      <c r="F514" s="23">
        <f t="shared" si="14"/>
        <v>8</v>
      </c>
      <c r="G514">
        <f t="shared" si="15"/>
        <v>3</v>
      </c>
    </row>
    <row r="515" spans="1:7" x14ac:dyDescent="0.35">
      <c r="A515" s="1">
        <v>513</v>
      </c>
      <c r="B515" s="2">
        <v>44322</v>
      </c>
      <c r="C515" s="1" t="s">
        <v>30</v>
      </c>
      <c r="D515" s="1">
        <v>113.76</v>
      </c>
      <c r="E515" s="1">
        <v>3</v>
      </c>
      <c r="F515" s="23">
        <f t="shared" ref="F515:F578" si="16">VALUE(LEFT(TEXT(B515,"mm-dd-yyyy"),2))</f>
        <v>5</v>
      </c>
      <c r="G515">
        <f t="shared" ref="G515:G578" si="17">IF(F515&lt;4, 1, IF(F515&lt;7, 2, IF(F515&lt;10, 3, IF(F515&lt;13, 4))))</f>
        <v>2</v>
      </c>
    </row>
    <row r="516" spans="1:7" x14ac:dyDescent="0.35">
      <c r="A516" s="1">
        <v>514</v>
      </c>
      <c r="B516" s="2">
        <v>44237</v>
      </c>
      <c r="C516" s="1" t="s">
        <v>30</v>
      </c>
      <c r="D516" s="1">
        <v>100</v>
      </c>
      <c r="E516" s="1">
        <v>2</v>
      </c>
      <c r="F516" s="23">
        <f t="shared" si="16"/>
        <v>2</v>
      </c>
      <c r="G516">
        <f t="shared" si="17"/>
        <v>1</v>
      </c>
    </row>
    <row r="517" spans="1:7" x14ac:dyDescent="0.35">
      <c r="A517" s="1">
        <v>515</v>
      </c>
      <c r="B517" s="2">
        <v>44148</v>
      </c>
      <c r="C517" s="1" t="s">
        <v>30</v>
      </c>
      <c r="D517" s="1">
        <v>45.63</v>
      </c>
      <c r="E517" s="1">
        <v>1</v>
      </c>
      <c r="F517" s="23">
        <f t="shared" si="16"/>
        <v>11</v>
      </c>
      <c r="G517">
        <f t="shared" si="17"/>
        <v>4</v>
      </c>
    </row>
    <row r="518" spans="1:7" x14ac:dyDescent="0.35">
      <c r="A518" s="1">
        <v>516</v>
      </c>
      <c r="B518" s="2">
        <v>44060</v>
      </c>
      <c r="C518" s="1" t="s">
        <v>30</v>
      </c>
      <c r="D518" s="1">
        <v>13.15</v>
      </c>
      <c r="E518" s="1">
        <v>4</v>
      </c>
      <c r="F518" s="23">
        <f t="shared" si="16"/>
        <v>8</v>
      </c>
      <c r="G518">
        <f t="shared" si="17"/>
        <v>3</v>
      </c>
    </row>
    <row r="519" spans="1:7" x14ac:dyDescent="0.35">
      <c r="A519" s="1">
        <v>517</v>
      </c>
      <c r="B519" s="2">
        <v>43976</v>
      </c>
      <c r="C519" s="1" t="s">
        <v>30</v>
      </c>
      <c r="D519" s="1">
        <v>0.73</v>
      </c>
      <c r="E519" s="1">
        <v>3</v>
      </c>
      <c r="F519" s="23">
        <f t="shared" si="16"/>
        <v>5</v>
      </c>
      <c r="G519">
        <f t="shared" si="17"/>
        <v>2</v>
      </c>
    </row>
    <row r="520" spans="1:7" x14ac:dyDescent="0.35">
      <c r="A520" s="1">
        <v>518</v>
      </c>
      <c r="B520" s="2">
        <v>43725</v>
      </c>
      <c r="C520" s="1" t="s">
        <v>30</v>
      </c>
      <c r="D520" s="1">
        <v>26.94</v>
      </c>
      <c r="E520" s="1">
        <v>4</v>
      </c>
      <c r="F520" s="23">
        <f t="shared" si="16"/>
        <v>9</v>
      </c>
      <c r="G520">
        <f t="shared" si="17"/>
        <v>3</v>
      </c>
    </row>
    <row r="521" spans="1:7" x14ac:dyDescent="0.35">
      <c r="A521" s="1">
        <v>519</v>
      </c>
      <c r="B521" s="2">
        <v>43604</v>
      </c>
      <c r="C521" s="1" t="s">
        <v>30</v>
      </c>
      <c r="D521" s="1">
        <v>16.86</v>
      </c>
      <c r="E521" s="1">
        <v>3</v>
      </c>
      <c r="F521" s="23">
        <f t="shared" si="16"/>
        <v>5</v>
      </c>
      <c r="G521">
        <f t="shared" si="17"/>
        <v>2</v>
      </c>
    </row>
    <row r="522" spans="1:7" x14ac:dyDescent="0.35">
      <c r="A522" s="1">
        <v>520</v>
      </c>
      <c r="B522" s="2">
        <v>43521</v>
      </c>
      <c r="C522" s="1" t="s">
        <v>30</v>
      </c>
      <c r="D522" s="1">
        <v>14.27</v>
      </c>
      <c r="E522" s="1">
        <v>2</v>
      </c>
      <c r="F522" s="23">
        <f t="shared" si="16"/>
        <v>2</v>
      </c>
      <c r="G522">
        <f t="shared" si="17"/>
        <v>1</v>
      </c>
    </row>
    <row r="523" spans="1:7" x14ac:dyDescent="0.35">
      <c r="A523" s="1">
        <v>521</v>
      </c>
      <c r="B523" s="2">
        <v>43430</v>
      </c>
      <c r="C523" s="1" t="s">
        <v>30</v>
      </c>
      <c r="D523" s="1">
        <v>13.9</v>
      </c>
      <c r="E523" s="1">
        <v>1</v>
      </c>
      <c r="F523" s="23">
        <f t="shared" si="16"/>
        <v>11</v>
      </c>
      <c r="G523">
        <f t="shared" si="17"/>
        <v>4</v>
      </c>
    </row>
    <row r="524" spans="1:7" x14ac:dyDescent="0.35">
      <c r="A524" s="1">
        <v>522</v>
      </c>
      <c r="B524" s="2">
        <v>43335</v>
      </c>
      <c r="C524" s="1" t="s">
        <v>30</v>
      </c>
      <c r="D524" s="1">
        <v>47.28</v>
      </c>
      <c r="E524" s="1">
        <v>4</v>
      </c>
      <c r="F524" s="23">
        <f t="shared" si="16"/>
        <v>8</v>
      </c>
      <c r="G524">
        <f t="shared" si="17"/>
        <v>3</v>
      </c>
    </row>
    <row r="525" spans="1:7" x14ac:dyDescent="0.35">
      <c r="A525" s="1">
        <v>523</v>
      </c>
      <c r="B525" s="2">
        <v>43228</v>
      </c>
      <c r="C525" s="1" t="s">
        <v>30</v>
      </c>
      <c r="D525" s="1">
        <v>44.61</v>
      </c>
      <c r="E525" s="1">
        <v>3</v>
      </c>
      <c r="F525" s="23">
        <f t="shared" si="16"/>
        <v>5</v>
      </c>
      <c r="G525">
        <f t="shared" si="17"/>
        <v>2</v>
      </c>
    </row>
    <row r="526" spans="1:7" x14ac:dyDescent="0.35">
      <c r="A526" s="1">
        <v>524</v>
      </c>
      <c r="B526" s="2">
        <v>43153</v>
      </c>
      <c r="C526" s="1" t="s">
        <v>30</v>
      </c>
      <c r="D526" s="1">
        <v>30.64</v>
      </c>
      <c r="E526" s="1">
        <v>2</v>
      </c>
      <c r="F526" s="23">
        <f t="shared" si="16"/>
        <v>2</v>
      </c>
      <c r="G526">
        <f t="shared" si="17"/>
        <v>1</v>
      </c>
    </row>
    <row r="527" spans="1:7" x14ac:dyDescent="0.35">
      <c r="A527" s="1">
        <v>525</v>
      </c>
      <c r="B527" s="2">
        <v>42875</v>
      </c>
      <c r="C527" s="1" t="s">
        <v>30</v>
      </c>
      <c r="D527" s="1">
        <v>66.599999999999994</v>
      </c>
      <c r="E527" s="1">
        <v>3</v>
      </c>
      <c r="F527" s="23">
        <f t="shared" si="16"/>
        <v>5</v>
      </c>
      <c r="G527">
        <f t="shared" si="17"/>
        <v>2</v>
      </c>
    </row>
    <row r="528" spans="1:7" x14ac:dyDescent="0.35">
      <c r="A528" s="1">
        <v>526</v>
      </c>
      <c r="B528" s="2">
        <v>42600</v>
      </c>
      <c r="C528" s="1" t="s">
        <v>30</v>
      </c>
      <c r="D528" s="1">
        <v>35.58</v>
      </c>
      <c r="E528" s="1">
        <v>4</v>
      </c>
      <c r="F528" s="23">
        <f t="shared" si="16"/>
        <v>8</v>
      </c>
      <c r="G528">
        <f t="shared" si="17"/>
        <v>3</v>
      </c>
    </row>
    <row r="529" spans="1:7" x14ac:dyDescent="0.35">
      <c r="A529" s="1">
        <v>527</v>
      </c>
      <c r="B529" s="2">
        <v>42528</v>
      </c>
      <c r="C529" s="1" t="s">
        <v>30</v>
      </c>
      <c r="D529" s="1">
        <v>34.840000000000003</v>
      </c>
      <c r="E529" s="1">
        <v>3</v>
      </c>
      <c r="F529" s="23">
        <f t="shared" si="16"/>
        <v>6</v>
      </c>
      <c r="G529">
        <f t="shared" si="17"/>
        <v>2</v>
      </c>
    </row>
    <row r="530" spans="1:7" x14ac:dyDescent="0.35">
      <c r="A530" s="1">
        <v>528</v>
      </c>
      <c r="B530" s="2">
        <v>44692</v>
      </c>
      <c r="C530" s="1" t="s">
        <v>31</v>
      </c>
      <c r="D530" s="1">
        <v>336.8</v>
      </c>
      <c r="E530" s="1">
        <v>3</v>
      </c>
      <c r="F530" s="23">
        <f t="shared" si="16"/>
        <v>5</v>
      </c>
      <c r="G530">
        <f t="shared" si="17"/>
        <v>2</v>
      </c>
    </row>
    <row r="531" spans="1:7" x14ac:dyDescent="0.35">
      <c r="A531" s="1">
        <v>529</v>
      </c>
      <c r="B531" s="2">
        <v>44592</v>
      </c>
      <c r="C531" s="1" t="s">
        <v>31</v>
      </c>
      <c r="D531" s="1">
        <v>246.1</v>
      </c>
      <c r="E531" s="1">
        <v>2</v>
      </c>
      <c r="F531" s="23">
        <f t="shared" si="16"/>
        <v>1</v>
      </c>
      <c r="G531">
        <f t="shared" si="17"/>
        <v>1</v>
      </c>
    </row>
    <row r="532" spans="1:7" x14ac:dyDescent="0.35">
      <c r="A532" s="1">
        <v>530</v>
      </c>
      <c r="B532" s="2">
        <v>44515</v>
      </c>
      <c r="C532" s="1" t="s">
        <v>31</v>
      </c>
      <c r="D532" s="1">
        <v>114.59</v>
      </c>
      <c r="E532" s="1">
        <v>1</v>
      </c>
      <c r="F532" s="23">
        <f t="shared" si="16"/>
        <v>11</v>
      </c>
      <c r="G532">
        <f t="shared" si="17"/>
        <v>4</v>
      </c>
    </row>
    <row r="533" spans="1:7" x14ac:dyDescent="0.35">
      <c r="A533" s="1">
        <v>531</v>
      </c>
      <c r="B533" s="2">
        <v>44421</v>
      </c>
      <c r="C533" s="1" t="s">
        <v>31</v>
      </c>
      <c r="D533" s="1">
        <v>325.74</v>
      </c>
      <c r="E533" s="1">
        <v>4</v>
      </c>
      <c r="F533" s="23">
        <f t="shared" si="16"/>
        <v>8</v>
      </c>
      <c r="G533">
        <f t="shared" si="17"/>
        <v>3</v>
      </c>
    </row>
    <row r="534" spans="1:7" x14ac:dyDescent="0.35">
      <c r="A534" s="1">
        <v>532</v>
      </c>
      <c r="B534" s="2">
        <v>44319</v>
      </c>
      <c r="C534" s="1" t="s">
        <v>31</v>
      </c>
      <c r="D534" s="1">
        <v>249.16</v>
      </c>
      <c r="E534" s="1">
        <v>3</v>
      </c>
      <c r="F534" s="23">
        <f t="shared" si="16"/>
        <v>5</v>
      </c>
      <c r="G534">
        <f t="shared" si="17"/>
        <v>2</v>
      </c>
    </row>
    <row r="535" spans="1:7" x14ac:dyDescent="0.35">
      <c r="A535" s="1">
        <v>533</v>
      </c>
      <c r="B535" s="2">
        <v>44238</v>
      </c>
      <c r="C535" s="1" t="s">
        <v>31</v>
      </c>
      <c r="D535" s="1">
        <v>134.16</v>
      </c>
      <c r="E535" s="1">
        <v>2</v>
      </c>
      <c r="F535" s="23">
        <f t="shared" si="16"/>
        <v>2</v>
      </c>
      <c r="G535">
        <f t="shared" si="17"/>
        <v>1</v>
      </c>
    </row>
    <row r="536" spans="1:7" x14ac:dyDescent="0.35">
      <c r="A536" s="1">
        <v>534</v>
      </c>
      <c r="B536" s="2">
        <v>44147</v>
      </c>
      <c r="C536" s="1" t="s">
        <v>31</v>
      </c>
      <c r="D536" s="1">
        <v>40.86</v>
      </c>
      <c r="E536" s="1">
        <v>1</v>
      </c>
      <c r="F536" s="23">
        <f t="shared" si="16"/>
        <v>11</v>
      </c>
      <c r="G536">
        <f t="shared" si="17"/>
        <v>4</v>
      </c>
    </row>
    <row r="537" spans="1:7" x14ac:dyDescent="0.35">
      <c r="A537" s="1">
        <v>535</v>
      </c>
      <c r="B537" s="2">
        <v>44059</v>
      </c>
      <c r="C537" s="1" t="s">
        <v>31</v>
      </c>
      <c r="D537" s="1">
        <v>79.91</v>
      </c>
      <c r="E537" s="1">
        <v>4</v>
      </c>
      <c r="F537" s="23">
        <f t="shared" si="16"/>
        <v>8</v>
      </c>
      <c r="G537">
        <f t="shared" si="17"/>
        <v>3</v>
      </c>
    </row>
    <row r="538" spans="1:7" x14ac:dyDescent="0.35">
      <c r="A538" s="1">
        <v>536</v>
      </c>
      <c r="B538" s="2">
        <v>43963</v>
      </c>
      <c r="C538" s="1" t="s">
        <v>31</v>
      </c>
      <c r="D538" s="1">
        <v>113.82</v>
      </c>
      <c r="E538" s="1">
        <v>3</v>
      </c>
      <c r="F538" s="23">
        <f t="shared" si="16"/>
        <v>5</v>
      </c>
      <c r="G538">
        <f t="shared" si="17"/>
        <v>2</v>
      </c>
    </row>
    <row r="539" spans="1:7" x14ac:dyDescent="0.35">
      <c r="A539" s="1">
        <v>537</v>
      </c>
      <c r="B539" s="2">
        <v>43860</v>
      </c>
      <c r="C539" s="1" t="s">
        <v>31</v>
      </c>
      <c r="D539" s="1">
        <v>92.54</v>
      </c>
      <c r="E539" s="1">
        <v>2</v>
      </c>
      <c r="F539" s="23">
        <f t="shared" si="16"/>
        <v>1</v>
      </c>
      <c r="G539">
        <f t="shared" si="17"/>
        <v>1</v>
      </c>
    </row>
    <row r="540" spans="1:7" x14ac:dyDescent="0.35">
      <c r="A540" s="1">
        <v>538</v>
      </c>
      <c r="B540" s="2">
        <v>43763</v>
      </c>
      <c r="C540" s="1" t="s">
        <v>31</v>
      </c>
      <c r="D540" s="1">
        <v>42</v>
      </c>
      <c r="E540" s="1">
        <v>1</v>
      </c>
      <c r="F540" s="23">
        <f t="shared" si="16"/>
        <v>10</v>
      </c>
      <c r="G540">
        <f t="shared" si="17"/>
        <v>4</v>
      </c>
    </row>
    <row r="541" spans="1:7" x14ac:dyDescent="0.35">
      <c r="A541" s="1">
        <v>539</v>
      </c>
      <c r="B541" s="2">
        <v>43669</v>
      </c>
      <c r="C541" s="1" t="s">
        <v>31</v>
      </c>
      <c r="D541" s="1">
        <v>131.44999999999999</v>
      </c>
      <c r="E541" s="1">
        <v>4</v>
      </c>
      <c r="F541" s="23">
        <f t="shared" si="16"/>
        <v>7</v>
      </c>
      <c r="G541">
        <f t="shared" si="17"/>
        <v>3</v>
      </c>
    </row>
    <row r="542" spans="1:7" x14ac:dyDescent="0.35">
      <c r="A542" s="1">
        <v>540</v>
      </c>
      <c r="B542" s="2">
        <v>43576</v>
      </c>
      <c r="C542" s="1" t="s">
        <v>31</v>
      </c>
      <c r="D542" s="1">
        <v>92.72</v>
      </c>
      <c r="E542" s="1">
        <v>3</v>
      </c>
      <c r="F542" s="23">
        <f t="shared" si="16"/>
        <v>4</v>
      </c>
      <c r="G542">
        <f t="shared" si="17"/>
        <v>2</v>
      </c>
    </row>
    <row r="543" spans="1:7" x14ac:dyDescent="0.35">
      <c r="A543" s="1">
        <v>541</v>
      </c>
      <c r="B543" s="2">
        <v>43485</v>
      </c>
      <c r="C543" s="1" t="s">
        <v>31</v>
      </c>
      <c r="D543" s="1">
        <v>57.24</v>
      </c>
      <c r="E543" s="1">
        <v>2</v>
      </c>
      <c r="F543" s="23">
        <f t="shared" si="16"/>
        <v>1</v>
      </c>
      <c r="G543">
        <f t="shared" si="17"/>
        <v>1</v>
      </c>
    </row>
    <row r="544" spans="1:7" x14ac:dyDescent="0.35">
      <c r="A544" s="1">
        <v>542</v>
      </c>
      <c r="B544" s="2">
        <v>43398</v>
      </c>
      <c r="C544" s="1" t="s">
        <v>31</v>
      </c>
      <c r="D544" s="1">
        <v>26.47</v>
      </c>
      <c r="E544" s="1">
        <v>1</v>
      </c>
      <c r="F544" s="23">
        <f t="shared" si="16"/>
        <v>10</v>
      </c>
      <c r="G544">
        <f t="shared" si="17"/>
        <v>4</v>
      </c>
    </row>
    <row r="545" spans="1:7" x14ac:dyDescent="0.35">
      <c r="A545" s="1">
        <v>543</v>
      </c>
      <c r="B545" s="2">
        <v>43303</v>
      </c>
      <c r="C545" s="1" t="s">
        <v>31</v>
      </c>
      <c r="D545" s="1">
        <v>85.76</v>
      </c>
      <c r="E545" s="1">
        <v>4</v>
      </c>
      <c r="F545" s="23">
        <f t="shared" si="16"/>
        <v>7</v>
      </c>
      <c r="G545">
        <f t="shared" si="17"/>
        <v>3</v>
      </c>
    </row>
    <row r="546" spans="1:7" x14ac:dyDescent="0.35">
      <c r="A546" s="1">
        <v>544</v>
      </c>
      <c r="B546" s="2">
        <v>43212</v>
      </c>
      <c r="C546" s="1" t="s">
        <v>31</v>
      </c>
      <c r="D546" s="1">
        <v>60.09</v>
      </c>
      <c r="E546" s="1">
        <v>3</v>
      </c>
      <c r="F546" s="23">
        <f t="shared" si="16"/>
        <v>4</v>
      </c>
      <c r="G546">
        <f t="shared" si="17"/>
        <v>2</v>
      </c>
    </row>
    <row r="547" spans="1:7" x14ac:dyDescent="0.35">
      <c r="A547" s="1">
        <v>545</v>
      </c>
      <c r="B547" s="2">
        <v>43130</v>
      </c>
      <c r="C547" s="1" t="s">
        <v>31</v>
      </c>
      <c r="D547" s="1">
        <v>39.19</v>
      </c>
      <c r="E547" s="1">
        <v>2</v>
      </c>
      <c r="F547" s="23">
        <f t="shared" si="16"/>
        <v>1</v>
      </c>
      <c r="G547">
        <f t="shared" si="17"/>
        <v>1</v>
      </c>
    </row>
    <row r="548" spans="1:7" x14ac:dyDescent="0.35">
      <c r="A548" s="1">
        <v>546</v>
      </c>
      <c r="B548" s="2">
        <v>43039</v>
      </c>
      <c r="C548" s="1" t="s">
        <v>31</v>
      </c>
      <c r="D548" s="1">
        <v>19.72</v>
      </c>
      <c r="E548" s="1">
        <v>1</v>
      </c>
      <c r="F548" s="23">
        <f t="shared" si="16"/>
        <v>10</v>
      </c>
      <c r="G548">
        <f t="shared" si="17"/>
        <v>4</v>
      </c>
    </row>
    <row r="549" spans="1:7" x14ac:dyDescent="0.35">
      <c r="A549" s="1">
        <v>547</v>
      </c>
      <c r="B549" s="2">
        <v>42941</v>
      </c>
      <c r="C549" s="1" t="s">
        <v>31</v>
      </c>
      <c r="D549" s="1">
        <v>72.11</v>
      </c>
      <c r="E549" s="1">
        <v>4</v>
      </c>
      <c r="F549" s="23">
        <f t="shared" si="16"/>
        <v>7</v>
      </c>
      <c r="G549">
        <f t="shared" si="17"/>
        <v>3</v>
      </c>
    </row>
    <row r="550" spans="1:7" x14ac:dyDescent="0.35">
      <c r="A550" s="1">
        <v>548</v>
      </c>
      <c r="B550" s="2">
        <v>42854</v>
      </c>
      <c r="C550" s="1" t="s">
        <v>31</v>
      </c>
      <c r="D550" s="1">
        <v>55.89</v>
      </c>
      <c r="E550" s="1">
        <v>3</v>
      </c>
      <c r="F550" s="23">
        <f t="shared" si="16"/>
        <v>4</v>
      </c>
      <c r="G550">
        <f t="shared" si="17"/>
        <v>2</v>
      </c>
    </row>
    <row r="551" spans="1:7" x14ac:dyDescent="0.35">
      <c r="A551" s="1">
        <v>549</v>
      </c>
      <c r="B551" s="2">
        <v>42764</v>
      </c>
      <c r="C551" s="1" t="s">
        <v>31</v>
      </c>
      <c r="D551" s="1">
        <v>37.79</v>
      </c>
      <c r="E551" s="1">
        <v>2</v>
      </c>
      <c r="F551" s="23">
        <f t="shared" si="16"/>
        <v>1</v>
      </c>
      <c r="G551">
        <f t="shared" si="17"/>
        <v>1</v>
      </c>
    </row>
    <row r="552" spans="1:7" x14ac:dyDescent="0.35">
      <c r="A552" s="1">
        <v>550</v>
      </c>
      <c r="B552" s="2">
        <v>42688</v>
      </c>
      <c r="C552" s="1" t="s">
        <v>31</v>
      </c>
      <c r="D552" s="1">
        <v>18.39</v>
      </c>
      <c r="E552" s="1">
        <v>1</v>
      </c>
      <c r="F552" s="23">
        <f t="shared" si="16"/>
        <v>11</v>
      </c>
      <c r="G552">
        <f t="shared" si="17"/>
        <v>4</v>
      </c>
    </row>
    <row r="553" spans="1:7" x14ac:dyDescent="0.35">
      <c r="A553" s="1">
        <v>551</v>
      </c>
      <c r="B553" s="2">
        <v>42581</v>
      </c>
      <c r="C553" s="1" t="s">
        <v>31</v>
      </c>
      <c r="D553" s="1">
        <v>40.85</v>
      </c>
      <c r="E553" s="1">
        <v>4</v>
      </c>
      <c r="F553" s="23">
        <f t="shared" si="16"/>
        <v>7</v>
      </c>
      <c r="G553">
        <f t="shared" si="17"/>
        <v>3</v>
      </c>
    </row>
    <row r="554" spans="1:7" x14ac:dyDescent="0.35">
      <c r="A554" s="1">
        <v>552</v>
      </c>
      <c r="B554" s="2">
        <v>42492</v>
      </c>
      <c r="C554" s="1" t="s">
        <v>31</v>
      </c>
      <c r="D554" s="1">
        <v>27.28</v>
      </c>
      <c r="E554" s="1">
        <v>3</v>
      </c>
      <c r="F554" s="23">
        <f t="shared" si="16"/>
        <v>5</v>
      </c>
      <c r="G554">
        <f t="shared" si="17"/>
        <v>2</v>
      </c>
    </row>
    <row r="555" spans="1:7" x14ac:dyDescent="0.35">
      <c r="A555" s="1">
        <v>553</v>
      </c>
      <c r="B555" s="2">
        <v>42399</v>
      </c>
      <c r="C555" s="1" t="s">
        <v>31</v>
      </c>
      <c r="D555" s="1">
        <v>13.83</v>
      </c>
      <c r="E555" s="1">
        <v>2</v>
      </c>
      <c r="F555" s="23">
        <f t="shared" si="16"/>
        <v>1</v>
      </c>
      <c r="G555">
        <f t="shared" si="17"/>
        <v>1</v>
      </c>
    </row>
    <row r="556" spans="1:7" x14ac:dyDescent="0.35">
      <c r="A556" s="1">
        <v>554</v>
      </c>
      <c r="B556" s="2">
        <v>42311</v>
      </c>
      <c r="C556" s="1" t="s">
        <v>31</v>
      </c>
      <c r="D556" s="1">
        <v>8.31</v>
      </c>
      <c r="E556" s="1">
        <v>1</v>
      </c>
      <c r="F556" s="23">
        <f t="shared" si="16"/>
        <v>11</v>
      </c>
      <c r="G556">
        <f t="shared" si="17"/>
        <v>4</v>
      </c>
    </row>
    <row r="557" spans="1:7" x14ac:dyDescent="0.35">
      <c r="A557" s="1">
        <v>555</v>
      </c>
      <c r="B557" s="2">
        <v>44424</v>
      </c>
      <c r="C557" s="1" t="s">
        <v>32</v>
      </c>
      <c r="D557" s="1">
        <v>29.98</v>
      </c>
      <c r="E557" s="1">
        <v>4</v>
      </c>
      <c r="F557" s="23">
        <f t="shared" si="16"/>
        <v>8</v>
      </c>
      <c r="G557">
        <f t="shared" si="17"/>
        <v>3</v>
      </c>
    </row>
    <row r="558" spans="1:7" x14ac:dyDescent="0.35">
      <c r="A558" s="1">
        <v>556</v>
      </c>
      <c r="B558" s="2">
        <v>44323</v>
      </c>
      <c r="C558" s="1" t="s">
        <v>32</v>
      </c>
      <c r="D558" s="1">
        <v>23.53</v>
      </c>
      <c r="E558" s="1">
        <v>3</v>
      </c>
      <c r="F558" s="23">
        <f t="shared" si="16"/>
        <v>5</v>
      </c>
      <c r="G558">
        <f t="shared" si="17"/>
        <v>2</v>
      </c>
    </row>
    <row r="559" spans="1:7" x14ac:dyDescent="0.35">
      <c r="A559" s="1">
        <v>557</v>
      </c>
      <c r="B559" s="2">
        <v>44220</v>
      </c>
      <c r="C559" s="1" t="s">
        <v>32</v>
      </c>
      <c r="D559" s="1">
        <v>14.33</v>
      </c>
      <c r="E559" s="1">
        <v>2</v>
      </c>
      <c r="F559" s="23">
        <f t="shared" si="16"/>
        <v>1</v>
      </c>
      <c r="G559">
        <f t="shared" si="17"/>
        <v>1</v>
      </c>
    </row>
    <row r="560" spans="1:7" x14ac:dyDescent="0.35">
      <c r="A560" s="1">
        <v>558</v>
      </c>
      <c r="B560" s="2">
        <v>44147</v>
      </c>
      <c r="C560" s="1" t="s">
        <v>32</v>
      </c>
      <c r="D560" s="1">
        <v>6.15</v>
      </c>
      <c r="E560" s="1">
        <v>1</v>
      </c>
      <c r="F560" s="23">
        <f t="shared" si="16"/>
        <v>11</v>
      </c>
      <c r="G560">
        <f t="shared" si="17"/>
        <v>4</v>
      </c>
    </row>
    <row r="561" spans="1:7" x14ac:dyDescent="0.35">
      <c r="A561" s="1">
        <v>559</v>
      </c>
      <c r="B561" s="2">
        <v>44058</v>
      </c>
      <c r="C561" s="1" t="s">
        <v>32</v>
      </c>
      <c r="D561" s="1">
        <v>10.97</v>
      </c>
      <c r="E561" s="1">
        <v>4</v>
      </c>
      <c r="F561" s="23">
        <f t="shared" si="16"/>
        <v>8</v>
      </c>
      <c r="G561">
        <f t="shared" si="17"/>
        <v>3</v>
      </c>
    </row>
    <row r="562" spans="1:7" x14ac:dyDescent="0.35">
      <c r="A562" s="1">
        <v>560</v>
      </c>
      <c r="B562" s="2">
        <v>43971</v>
      </c>
      <c r="C562" s="1" t="s">
        <v>32</v>
      </c>
      <c r="D562" s="1">
        <v>6.81</v>
      </c>
      <c r="E562" s="1">
        <v>3</v>
      </c>
      <c r="F562" s="23">
        <f t="shared" si="16"/>
        <v>5</v>
      </c>
      <c r="G562">
        <f t="shared" si="17"/>
        <v>2</v>
      </c>
    </row>
    <row r="563" spans="1:7" x14ac:dyDescent="0.35">
      <c r="A563" s="1">
        <v>561</v>
      </c>
      <c r="B563" s="2">
        <v>43872</v>
      </c>
      <c r="C563" s="1" t="s">
        <v>32</v>
      </c>
      <c r="D563" s="1">
        <v>6.41</v>
      </c>
      <c r="E563" s="1">
        <v>2</v>
      </c>
      <c r="F563" s="23">
        <f t="shared" si="16"/>
        <v>2</v>
      </c>
      <c r="G563">
        <f t="shared" si="17"/>
        <v>1</v>
      </c>
    </row>
    <row r="564" spans="1:7" x14ac:dyDescent="0.35">
      <c r="A564" s="1">
        <v>562</v>
      </c>
      <c r="B564" s="2">
        <v>43787</v>
      </c>
      <c r="C564" s="1" t="s">
        <v>32</v>
      </c>
      <c r="D564" s="1">
        <v>1.54</v>
      </c>
      <c r="E564" s="1">
        <v>1</v>
      </c>
      <c r="F564" s="23">
        <f t="shared" si="16"/>
        <v>11</v>
      </c>
      <c r="G564">
        <f t="shared" si="17"/>
        <v>4</v>
      </c>
    </row>
    <row r="565" spans="1:7" x14ac:dyDescent="0.35">
      <c r="A565" s="1">
        <v>563</v>
      </c>
      <c r="B565" s="2">
        <v>43672</v>
      </c>
      <c r="C565" s="1" t="s">
        <v>32</v>
      </c>
      <c r="D565" s="1">
        <v>15.78</v>
      </c>
      <c r="E565" s="1">
        <v>4</v>
      </c>
      <c r="F565" s="23">
        <f t="shared" si="16"/>
        <v>7</v>
      </c>
      <c r="G565">
        <f t="shared" si="17"/>
        <v>3</v>
      </c>
    </row>
    <row r="566" spans="1:7" x14ac:dyDescent="0.35">
      <c r="A566" s="1">
        <v>564</v>
      </c>
      <c r="B566" s="2">
        <v>44516</v>
      </c>
      <c r="C566" s="1" t="s">
        <v>33</v>
      </c>
      <c r="D566" s="1">
        <v>-4.5</v>
      </c>
      <c r="E566" s="1">
        <v>1</v>
      </c>
      <c r="F566" s="23">
        <f t="shared" si="16"/>
        <v>11</v>
      </c>
      <c r="G566">
        <f t="shared" si="17"/>
        <v>4</v>
      </c>
    </row>
    <row r="567" spans="1:7" x14ac:dyDescent="0.35">
      <c r="A567" s="1">
        <v>565</v>
      </c>
      <c r="B567" s="2">
        <v>44422</v>
      </c>
      <c r="C567" s="1" t="s">
        <v>33</v>
      </c>
      <c r="D567" s="1">
        <v>7.84</v>
      </c>
      <c r="E567" s="1">
        <v>4</v>
      </c>
      <c r="F567" s="23">
        <f t="shared" si="16"/>
        <v>8</v>
      </c>
      <c r="G567">
        <f t="shared" si="17"/>
        <v>3</v>
      </c>
    </row>
    <row r="568" spans="1:7" x14ac:dyDescent="0.35">
      <c r="A568" s="1">
        <v>566</v>
      </c>
      <c r="B568" s="2">
        <v>44330</v>
      </c>
      <c r="C568" s="1" t="s">
        <v>33</v>
      </c>
      <c r="D568" s="1">
        <v>6.89</v>
      </c>
      <c r="E568" s="1">
        <v>3</v>
      </c>
      <c r="F568" s="23">
        <f t="shared" si="16"/>
        <v>5</v>
      </c>
      <c r="G568">
        <f t="shared" si="17"/>
        <v>2</v>
      </c>
    </row>
    <row r="569" spans="1:7" x14ac:dyDescent="0.35">
      <c r="A569" s="1">
        <v>567</v>
      </c>
      <c r="B569" s="2">
        <v>44236</v>
      </c>
      <c r="C569" s="1" t="s">
        <v>33</v>
      </c>
      <c r="D569" s="1">
        <v>8.59</v>
      </c>
      <c r="E569" s="1">
        <v>2</v>
      </c>
      <c r="F569" s="23">
        <f t="shared" si="16"/>
        <v>2</v>
      </c>
      <c r="G569">
        <f t="shared" si="17"/>
        <v>1</v>
      </c>
    </row>
    <row r="570" spans="1:7" x14ac:dyDescent="0.35">
      <c r="A570" s="1">
        <v>568</v>
      </c>
      <c r="B570" s="2">
        <v>44161</v>
      </c>
      <c r="C570" s="1" t="s">
        <v>33</v>
      </c>
      <c r="D570" s="1">
        <v>1.67</v>
      </c>
      <c r="E570" s="1">
        <v>1</v>
      </c>
      <c r="F570" s="23">
        <f t="shared" si="16"/>
        <v>11</v>
      </c>
      <c r="G570">
        <f t="shared" si="17"/>
        <v>4</v>
      </c>
    </row>
    <row r="571" spans="1:7" x14ac:dyDescent="0.35">
      <c r="A571" s="1">
        <v>569</v>
      </c>
      <c r="B571" s="2">
        <v>44059</v>
      </c>
      <c r="C571" s="1" t="s">
        <v>33</v>
      </c>
      <c r="D571" s="1">
        <v>1.92</v>
      </c>
      <c r="E571" s="1">
        <v>4</v>
      </c>
      <c r="F571" s="23">
        <f t="shared" si="16"/>
        <v>8</v>
      </c>
      <c r="G571">
        <f t="shared" si="17"/>
        <v>3</v>
      </c>
    </row>
    <row r="572" spans="1:7" x14ac:dyDescent="0.35">
      <c r="A572" s="1">
        <v>570</v>
      </c>
      <c r="B572" s="2">
        <v>43986</v>
      </c>
      <c r="C572" s="1" t="s">
        <v>33</v>
      </c>
      <c r="D572" s="1">
        <v>0.16</v>
      </c>
      <c r="E572" s="1">
        <v>3</v>
      </c>
      <c r="F572" s="23">
        <f t="shared" si="16"/>
        <v>6</v>
      </c>
      <c r="G572">
        <f t="shared" si="17"/>
        <v>2</v>
      </c>
    </row>
    <row r="573" spans="1:7" x14ac:dyDescent="0.35">
      <c r="A573" s="1">
        <v>571</v>
      </c>
      <c r="B573" s="2">
        <v>43873</v>
      </c>
      <c r="C573" s="1" t="s">
        <v>33</v>
      </c>
      <c r="D573" s="1">
        <v>1.83</v>
      </c>
      <c r="E573" s="1">
        <v>2</v>
      </c>
      <c r="F573" s="23">
        <f t="shared" si="16"/>
        <v>2</v>
      </c>
      <c r="G573">
        <f t="shared" si="17"/>
        <v>1</v>
      </c>
    </row>
    <row r="574" spans="1:7" x14ac:dyDescent="0.35">
      <c r="A574" s="1">
        <v>572</v>
      </c>
      <c r="B574" s="2">
        <v>43784</v>
      </c>
      <c r="C574" s="1" t="s">
        <v>33</v>
      </c>
      <c r="D574" s="1">
        <v>0.68</v>
      </c>
      <c r="E574" s="1">
        <v>1</v>
      </c>
      <c r="F574" s="23">
        <f t="shared" si="16"/>
        <v>11</v>
      </c>
      <c r="G574">
        <f t="shared" si="17"/>
        <v>4</v>
      </c>
    </row>
    <row r="575" spans="1:7" x14ac:dyDescent="0.35">
      <c r="A575" s="1">
        <v>573</v>
      </c>
      <c r="B575" s="2">
        <v>43691</v>
      </c>
      <c r="C575" s="1" t="s">
        <v>33</v>
      </c>
      <c r="D575" s="1">
        <v>2.6</v>
      </c>
      <c r="E575" s="1">
        <v>4</v>
      </c>
      <c r="F575" s="23">
        <f t="shared" si="16"/>
        <v>8</v>
      </c>
      <c r="G575">
        <f t="shared" si="17"/>
        <v>3</v>
      </c>
    </row>
    <row r="576" spans="1:7" x14ac:dyDescent="0.35">
      <c r="A576" s="1">
        <v>574</v>
      </c>
      <c r="B576" s="2">
        <v>43599</v>
      </c>
      <c r="C576" s="1" t="s">
        <v>33</v>
      </c>
      <c r="D576" s="1">
        <v>1.3</v>
      </c>
      <c r="E576" s="1">
        <v>3</v>
      </c>
      <c r="F576" s="23">
        <f t="shared" si="16"/>
        <v>5</v>
      </c>
      <c r="G576">
        <f t="shared" si="17"/>
        <v>2</v>
      </c>
    </row>
    <row r="577" spans="1:7" x14ac:dyDescent="0.35">
      <c r="A577" s="1">
        <v>575</v>
      </c>
      <c r="B577" s="2">
        <v>43510</v>
      </c>
      <c r="C577" s="1" t="s">
        <v>33</v>
      </c>
      <c r="D577" s="1">
        <v>-3.79</v>
      </c>
      <c r="E577" s="1">
        <v>2</v>
      </c>
      <c r="F577" s="23">
        <f t="shared" si="16"/>
        <v>2</v>
      </c>
      <c r="G577">
        <f t="shared" si="17"/>
        <v>1</v>
      </c>
    </row>
    <row r="578" spans="1:7" x14ac:dyDescent="0.35">
      <c r="A578" s="1">
        <v>576</v>
      </c>
      <c r="B578" s="2">
        <v>43425</v>
      </c>
      <c r="C578" s="1" t="s">
        <v>33</v>
      </c>
      <c r="D578" s="1">
        <v>-1.66</v>
      </c>
      <c r="E578" s="1">
        <v>1</v>
      </c>
      <c r="F578" s="23">
        <f t="shared" si="16"/>
        <v>11</v>
      </c>
      <c r="G578">
        <f t="shared" si="17"/>
        <v>4</v>
      </c>
    </row>
    <row r="579" spans="1:7" x14ac:dyDescent="0.35">
      <c r="A579" s="1">
        <v>577</v>
      </c>
      <c r="B579" s="2">
        <v>43332</v>
      </c>
      <c r="C579" s="1" t="s">
        <v>33</v>
      </c>
      <c r="D579" s="1">
        <v>4.0599999999999996</v>
      </c>
      <c r="E579" s="1">
        <v>4</v>
      </c>
      <c r="F579" s="23">
        <f t="shared" ref="F579:F642" si="18">VALUE(LEFT(TEXT(B579,"mm-dd-yyyy"),2))</f>
        <v>8</v>
      </c>
      <c r="G579">
        <f t="shared" ref="G579:G642" si="19">IF(F579&lt;4, 1, IF(F579&lt;7, 2, IF(F579&lt;10, 3, IF(F579&lt;13, 4))))</f>
        <v>3</v>
      </c>
    </row>
    <row r="580" spans="1:7" x14ac:dyDescent="0.35">
      <c r="A580" s="1">
        <v>578</v>
      </c>
      <c r="B580" s="2">
        <v>43237</v>
      </c>
      <c r="C580" s="1" t="s">
        <v>33</v>
      </c>
      <c r="D580" s="1">
        <v>0.52</v>
      </c>
      <c r="E580" s="1">
        <v>3</v>
      </c>
      <c r="F580" s="23">
        <f t="shared" si="18"/>
        <v>5</v>
      </c>
      <c r="G580">
        <f t="shared" si="19"/>
        <v>2</v>
      </c>
    </row>
    <row r="581" spans="1:7" x14ac:dyDescent="0.35">
      <c r="A581" s="1">
        <v>579</v>
      </c>
      <c r="B581" s="2">
        <v>43146</v>
      </c>
      <c r="C581" s="1" t="s">
        <v>33</v>
      </c>
      <c r="D581" s="1">
        <v>0.13</v>
      </c>
      <c r="E581" s="1">
        <v>2</v>
      </c>
      <c r="F581" s="23">
        <f t="shared" si="18"/>
        <v>2</v>
      </c>
      <c r="G581">
        <f t="shared" si="19"/>
        <v>1</v>
      </c>
    </row>
    <row r="582" spans="1:7" x14ac:dyDescent="0.35">
      <c r="A582" s="1">
        <v>580</v>
      </c>
      <c r="B582" s="2">
        <v>43047</v>
      </c>
      <c r="C582" s="1" t="s">
        <v>33</v>
      </c>
      <c r="D582" s="1">
        <v>0.19</v>
      </c>
      <c r="E582" s="1">
        <v>1</v>
      </c>
      <c r="F582" s="23">
        <f t="shared" si="18"/>
        <v>11</v>
      </c>
      <c r="G582">
        <f t="shared" si="19"/>
        <v>4</v>
      </c>
    </row>
    <row r="583" spans="1:7" x14ac:dyDescent="0.35">
      <c r="A583" s="1">
        <v>581</v>
      </c>
      <c r="B583" s="2">
        <v>42962</v>
      </c>
      <c r="C583" s="1" t="s">
        <v>33</v>
      </c>
      <c r="D583" s="1">
        <v>4.6399999999999997</v>
      </c>
      <c r="E583" s="1">
        <v>4</v>
      </c>
      <c r="F583" s="23">
        <f t="shared" si="18"/>
        <v>8</v>
      </c>
      <c r="G583">
        <f t="shared" si="19"/>
        <v>3</v>
      </c>
    </row>
    <row r="584" spans="1:7" x14ac:dyDescent="0.35">
      <c r="A584" s="1">
        <v>582</v>
      </c>
      <c r="B584" s="2">
        <v>44680</v>
      </c>
      <c r="C584" s="1" t="s">
        <v>34</v>
      </c>
      <c r="D584" s="1">
        <v>184.81</v>
      </c>
      <c r="E584" s="1">
        <v>3</v>
      </c>
      <c r="F584" s="23">
        <f t="shared" si="18"/>
        <v>4</v>
      </c>
      <c r="G584">
        <f t="shared" si="19"/>
        <v>2</v>
      </c>
    </row>
    <row r="585" spans="1:7" x14ac:dyDescent="0.35">
      <c r="A585" s="1">
        <v>583</v>
      </c>
      <c r="B585" s="2">
        <v>44595</v>
      </c>
      <c r="C585" s="1" t="s">
        <v>34</v>
      </c>
      <c r="D585" s="1">
        <v>131.61000000000001</v>
      </c>
      <c r="E585" s="1">
        <v>2</v>
      </c>
      <c r="F585" s="23">
        <f t="shared" si="18"/>
        <v>2</v>
      </c>
      <c r="G585">
        <f t="shared" si="19"/>
        <v>1</v>
      </c>
    </row>
    <row r="586" spans="1:7" x14ac:dyDescent="0.35">
      <c r="A586" s="1">
        <v>584</v>
      </c>
      <c r="B586" s="2">
        <v>44515</v>
      </c>
      <c r="C586" s="1" t="s">
        <v>34</v>
      </c>
      <c r="D586" s="1">
        <v>47.56</v>
      </c>
      <c r="E586" s="1">
        <v>1</v>
      </c>
      <c r="F586" s="23">
        <f t="shared" si="18"/>
        <v>11</v>
      </c>
      <c r="G586">
        <f t="shared" si="19"/>
        <v>4</v>
      </c>
    </row>
    <row r="587" spans="1:7" x14ac:dyDescent="0.35">
      <c r="A587" s="1">
        <v>585</v>
      </c>
      <c r="B587" s="2">
        <v>44413</v>
      </c>
      <c r="C587" s="1" t="s">
        <v>34</v>
      </c>
      <c r="D587" s="1">
        <v>182.34</v>
      </c>
      <c r="E587" s="1">
        <v>4</v>
      </c>
      <c r="F587" s="23">
        <f t="shared" si="18"/>
        <v>8</v>
      </c>
      <c r="G587">
        <f t="shared" si="19"/>
        <v>3</v>
      </c>
    </row>
    <row r="588" spans="1:7" x14ac:dyDescent="0.35">
      <c r="A588" s="1">
        <v>586</v>
      </c>
      <c r="B588" s="2">
        <v>44315</v>
      </c>
      <c r="C588" s="1" t="s">
        <v>34</v>
      </c>
      <c r="D588" s="1">
        <v>153.33000000000001</v>
      </c>
      <c r="E588" s="1">
        <v>3</v>
      </c>
      <c r="F588" s="23">
        <f t="shared" si="18"/>
        <v>4</v>
      </c>
      <c r="G588">
        <f t="shared" si="19"/>
        <v>2</v>
      </c>
    </row>
    <row r="589" spans="1:7" x14ac:dyDescent="0.35">
      <c r="A589" s="1">
        <v>587</v>
      </c>
      <c r="B589" s="2">
        <v>44223</v>
      </c>
      <c r="C589" s="1" t="s">
        <v>34</v>
      </c>
      <c r="D589" s="1">
        <v>74.22</v>
      </c>
      <c r="E589" s="1">
        <v>2</v>
      </c>
      <c r="F589" s="23">
        <f t="shared" si="18"/>
        <v>1</v>
      </c>
      <c r="G589">
        <f t="shared" si="19"/>
        <v>1</v>
      </c>
    </row>
    <row r="590" spans="1:7" x14ac:dyDescent="0.35">
      <c r="A590" s="1">
        <v>588</v>
      </c>
      <c r="B590" s="2">
        <v>44148</v>
      </c>
      <c r="C590" s="1" t="s">
        <v>34</v>
      </c>
      <c r="D590" s="1">
        <v>11.42</v>
      </c>
      <c r="E590" s="1">
        <v>1</v>
      </c>
      <c r="F590" s="23">
        <f t="shared" si="18"/>
        <v>11</v>
      </c>
      <c r="G590">
        <f t="shared" si="19"/>
        <v>4</v>
      </c>
    </row>
    <row r="591" spans="1:7" x14ac:dyDescent="0.35">
      <c r="A591" s="1">
        <v>589</v>
      </c>
      <c r="B591" s="2">
        <v>44060</v>
      </c>
      <c r="C591" s="1" t="s">
        <v>34</v>
      </c>
      <c r="D591" s="1">
        <v>70.86</v>
      </c>
      <c r="E591" s="1">
        <v>4</v>
      </c>
      <c r="F591" s="23">
        <f t="shared" si="18"/>
        <v>8</v>
      </c>
      <c r="G591">
        <f t="shared" si="19"/>
        <v>3</v>
      </c>
    </row>
    <row r="592" spans="1:7" x14ac:dyDescent="0.35">
      <c r="A592" s="1">
        <v>590</v>
      </c>
      <c r="B592" s="2">
        <v>43963</v>
      </c>
      <c r="C592" s="1" t="s">
        <v>34</v>
      </c>
      <c r="D592" s="1">
        <v>49.65</v>
      </c>
      <c r="E592" s="1">
        <v>3</v>
      </c>
      <c r="F592" s="23">
        <f t="shared" si="18"/>
        <v>5</v>
      </c>
      <c r="G592">
        <f t="shared" si="19"/>
        <v>2</v>
      </c>
    </row>
    <row r="593" spans="1:7" x14ac:dyDescent="0.35">
      <c r="A593" s="1">
        <v>591</v>
      </c>
      <c r="B593" s="2">
        <v>43861</v>
      </c>
      <c r="C593" s="1" t="s">
        <v>34</v>
      </c>
      <c r="D593" s="1">
        <v>60.5</v>
      </c>
      <c r="E593" s="1">
        <v>2</v>
      </c>
      <c r="F593" s="23">
        <f t="shared" si="18"/>
        <v>1</v>
      </c>
      <c r="G593">
        <f t="shared" si="19"/>
        <v>1</v>
      </c>
    </row>
    <row r="594" spans="1:7" x14ac:dyDescent="0.35">
      <c r="A594" s="1">
        <v>592</v>
      </c>
      <c r="B594" s="2">
        <v>43774</v>
      </c>
      <c r="C594" s="1" t="s">
        <v>34</v>
      </c>
      <c r="D594" s="1">
        <v>26.96</v>
      </c>
      <c r="E594" s="1">
        <v>1</v>
      </c>
      <c r="F594" s="23">
        <f t="shared" si="18"/>
        <v>11</v>
      </c>
      <c r="G594">
        <f t="shared" si="19"/>
        <v>4</v>
      </c>
    </row>
    <row r="595" spans="1:7" x14ac:dyDescent="0.35">
      <c r="A595" s="1">
        <v>593</v>
      </c>
      <c r="B595" s="2">
        <v>43683</v>
      </c>
      <c r="C595" s="1" t="s">
        <v>34</v>
      </c>
      <c r="D595" s="1">
        <v>126.85</v>
      </c>
      <c r="E595" s="1">
        <v>4</v>
      </c>
      <c r="F595" s="23">
        <f t="shared" si="18"/>
        <v>8</v>
      </c>
      <c r="G595">
        <f t="shared" si="19"/>
        <v>3</v>
      </c>
    </row>
    <row r="596" spans="1:7" x14ac:dyDescent="0.35">
      <c r="A596" s="1">
        <v>594</v>
      </c>
      <c r="B596" s="2">
        <v>43588</v>
      </c>
      <c r="C596" s="1" t="s">
        <v>34</v>
      </c>
      <c r="D596" s="1">
        <v>79.739999999999995</v>
      </c>
      <c r="E596" s="1">
        <v>3</v>
      </c>
      <c r="F596" s="23">
        <f t="shared" si="18"/>
        <v>5</v>
      </c>
      <c r="G596">
        <f t="shared" si="19"/>
        <v>2</v>
      </c>
    </row>
    <row r="597" spans="1:7" x14ac:dyDescent="0.35">
      <c r="A597" s="1">
        <v>595</v>
      </c>
      <c r="B597" s="2">
        <v>43497</v>
      </c>
      <c r="C597" s="1" t="s">
        <v>34</v>
      </c>
      <c r="D597" s="1">
        <v>38.18</v>
      </c>
      <c r="E597" s="1">
        <v>2</v>
      </c>
      <c r="F597" s="23">
        <f t="shared" si="18"/>
        <v>2</v>
      </c>
      <c r="G597">
        <f t="shared" si="19"/>
        <v>1</v>
      </c>
    </row>
    <row r="598" spans="1:7" x14ac:dyDescent="0.35">
      <c r="A598" s="1">
        <v>596</v>
      </c>
      <c r="B598" s="2">
        <v>43410</v>
      </c>
      <c r="C598" s="1" t="s">
        <v>34</v>
      </c>
      <c r="D598" s="1">
        <v>9.92</v>
      </c>
      <c r="E598" s="1">
        <v>1</v>
      </c>
      <c r="F598" s="23">
        <f t="shared" si="18"/>
        <v>11</v>
      </c>
      <c r="G598">
        <f t="shared" si="19"/>
        <v>4</v>
      </c>
    </row>
    <row r="599" spans="1:7" x14ac:dyDescent="0.35">
      <c r="A599" s="1">
        <v>597</v>
      </c>
      <c r="B599" s="2">
        <v>43324</v>
      </c>
      <c r="C599" s="1" t="s">
        <v>34</v>
      </c>
      <c r="D599" s="1">
        <v>56.41</v>
      </c>
      <c r="E599" s="1">
        <v>4</v>
      </c>
      <c r="F599" s="23">
        <f t="shared" si="18"/>
        <v>8</v>
      </c>
      <c r="G599">
        <f t="shared" si="19"/>
        <v>3</v>
      </c>
    </row>
    <row r="600" spans="1:7" x14ac:dyDescent="0.35">
      <c r="A600" s="1">
        <v>598</v>
      </c>
      <c r="B600" s="2">
        <v>43231</v>
      </c>
      <c r="C600" s="1" t="s">
        <v>34</v>
      </c>
      <c r="D600" s="1">
        <v>37.29</v>
      </c>
      <c r="E600" s="1">
        <v>3</v>
      </c>
      <c r="F600" s="23">
        <f t="shared" si="18"/>
        <v>5</v>
      </c>
      <c r="G600">
        <f t="shared" si="19"/>
        <v>2</v>
      </c>
    </row>
    <row r="601" spans="1:7" x14ac:dyDescent="0.35">
      <c r="A601" s="1">
        <v>599</v>
      </c>
      <c r="B601" s="2">
        <v>43230</v>
      </c>
      <c r="C601" s="1" t="s">
        <v>34</v>
      </c>
      <c r="D601" s="1">
        <v>37.29</v>
      </c>
      <c r="E601" s="1">
        <v>3</v>
      </c>
      <c r="F601" s="23">
        <f t="shared" si="18"/>
        <v>5</v>
      </c>
      <c r="G601">
        <f t="shared" si="19"/>
        <v>2</v>
      </c>
    </row>
    <row r="602" spans="1:7" x14ac:dyDescent="0.35">
      <c r="A602" s="1">
        <v>600</v>
      </c>
      <c r="B602" s="2">
        <v>43139</v>
      </c>
      <c r="C602" s="1" t="s">
        <v>34</v>
      </c>
      <c r="D602" s="1">
        <v>22.7</v>
      </c>
      <c r="E602" s="1">
        <v>2</v>
      </c>
      <c r="F602" s="23">
        <f t="shared" si="18"/>
        <v>2</v>
      </c>
      <c r="G602">
        <f t="shared" si="19"/>
        <v>1</v>
      </c>
    </row>
    <row r="603" spans="1:7" x14ac:dyDescent="0.35">
      <c r="A603" s="1">
        <v>601</v>
      </c>
      <c r="B603" s="2">
        <v>43051</v>
      </c>
      <c r="C603" s="1" t="s">
        <v>34</v>
      </c>
      <c r="D603" s="1">
        <v>4.12</v>
      </c>
      <c r="E603" s="1">
        <v>1</v>
      </c>
      <c r="F603" s="23">
        <f t="shared" si="18"/>
        <v>11</v>
      </c>
      <c r="G603">
        <f t="shared" si="19"/>
        <v>4</v>
      </c>
    </row>
    <row r="604" spans="1:7" x14ac:dyDescent="0.35">
      <c r="A604" s="1">
        <v>602</v>
      </c>
      <c r="B604" s="2">
        <v>42956</v>
      </c>
      <c r="C604" s="1" t="s">
        <v>34</v>
      </c>
      <c r="D604" s="1">
        <v>94.67</v>
      </c>
      <c r="E604" s="1">
        <v>4</v>
      </c>
      <c r="F604" s="23">
        <f t="shared" si="18"/>
        <v>8</v>
      </c>
      <c r="G604">
        <f t="shared" si="19"/>
        <v>3</v>
      </c>
    </row>
    <row r="605" spans="1:7" x14ac:dyDescent="0.35">
      <c r="A605" s="1">
        <v>603</v>
      </c>
      <c r="B605" s="2">
        <v>42865</v>
      </c>
      <c r="C605" s="1" t="s">
        <v>34</v>
      </c>
      <c r="D605" s="1">
        <v>78.569999999999993</v>
      </c>
      <c r="E605" s="1">
        <v>3</v>
      </c>
      <c r="F605" s="23">
        <f t="shared" si="18"/>
        <v>5</v>
      </c>
      <c r="G605">
        <f t="shared" si="19"/>
        <v>2</v>
      </c>
    </row>
    <row r="606" spans="1:7" x14ac:dyDescent="0.35">
      <c r="A606" s="1">
        <v>604</v>
      </c>
      <c r="B606" s="2">
        <v>42772</v>
      </c>
      <c r="C606" s="1" t="s">
        <v>34</v>
      </c>
      <c r="D606" s="1">
        <v>46.56</v>
      </c>
      <c r="E606" s="1">
        <v>2</v>
      </c>
      <c r="F606" s="23">
        <f t="shared" si="18"/>
        <v>2</v>
      </c>
      <c r="G606">
        <f t="shared" si="19"/>
        <v>1</v>
      </c>
    </row>
    <row r="607" spans="1:7" x14ac:dyDescent="0.35">
      <c r="A607" s="1">
        <v>605</v>
      </c>
      <c r="B607" s="2">
        <v>42683</v>
      </c>
      <c r="C607" s="1" t="s">
        <v>34</v>
      </c>
      <c r="D607" s="1">
        <v>14.19</v>
      </c>
      <c r="E607" s="1">
        <v>1</v>
      </c>
      <c r="F607" s="23">
        <f t="shared" si="18"/>
        <v>11</v>
      </c>
      <c r="G607">
        <f t="shared" si="19"/>
        <v>4</v>
      </c>
    </row>
    <row r="608" spans="1:7" x14ac:dyDescent="0.35">
      <c r="A608" s="1">
        <v>606</v>
      </c>
      <c r="B608" s="2">
        <v>42583</v>
      </c>
      <c r="C608" s="1" t="s">
        <v>34</v>
      </c>
      <c r="D608" s="1">
        <v>79.540000000000006</v>
      </c>
      <c r="E608" s="1">
        <v>4</v>
      </c>
      <c r="F608" s="23">
        <f t="shared" si="18"/>
        <v>8</v>
      </c>
      <c r="G608">
        <f t="shared" si="19"/>
        <v>3</v>
      </c>
    </row>
    <row r="609" spans="1:7" x14ac:dyDescent="0.35">
      <c r="A609" s="1">
        <v>607</v>
      </c>
      <c r="B609" s="2">
        <v>42407</v>
      </c>
      <c r="C609" s="1" t="s">
        <v>34</v>
      </c>
      <c r="D609" s="1">
        <v>34.19</v>
      </c>
      <c r="E609" s="1">
        <v>2</v>
      </c>
      <c r="F609" s="23">
        <f t="shared" si="18"/>
        <v>2</v>
      </c>
      <c r="G609">
        <f t="shared" si="19"/>
        <v>1</v>
      </c>
    </row>
    <row r="610" spans="1:7" x14ac:dyDescent="0.35">
      <c r="A610" s="1">
        <v>608</v>
      </c>
      <c r="B610" s="2">
        <v>42323</v>
      </c>
      <c r="C610" s="1" t="s">
        <v>34</v>
      </c>
      <c r="D610" s="1">
        <v>8.1300000000000008</v>
      </c>
      <c r="E610" s="1">
        <v>1</v>
      </c>
      <c r="F610" s="23">
        <f t="shared" si="18"/>
        <v>11</v>
      </c>
      <c r="G610">
        <f t="shared" si="19"/>
        <v>4</v>
      </c>
    </row>
    <row r="611" spans="1:7" x14ac:dyDescent="0.35">
      <c r="A611" s="1">
        <v>609</v>
      </c>
      <c r="B611" s="2">
        <v>44673</v>
      </c>
      <c r="C611" s="1" t="s">
        <v>35</v>
      </c>
      <c r="D611" s="1">
        <v>478.4</v>
      </c>
      <c r="E611" s="1">
        <v>3</v>
      </c>
      <c r="F611" s="23">
        <f t="shared" si="18"/>
        <v>4</v>
      </c>
      <c r="G611">
        <f t="shared" si="19"/>
        <v>2</v>
      </c>
    </row>
    <row r="612" spans="1:7" x14ac:dyDescent="0.35">
      <c r="A612" s="1">
        <v>610</v>
      </c>
      <c r="B612" s="2">
        <v>44582</v>
      </c>
      <c r="C612" s="1" t="s">
        <v>35</v>
      </c>
      <c r="D612" s="1">
        <v>354.86</v>
      </c>
      <c r="E612" s="1">
        <v>2</v>
      </c>
      <c r="F612" s="23">
        <f t="shared" si="18"/>
        <v>1</v>
      </c>
      <c r="G612">
        <f t="shared" si="19"/>
        <v>1</v>
      </c>
    </row>
    <row r="613" spans="1:7" x14ac:dyDescent="0.35">
      <c r="A613" s="1">
        <v>611</v>
      </c>
      <c r="B613" s="2">
        <v>44496</v>
      </c>
      <c r="C613" s="1" t="s">
        <v>35</v>
      </c>
      <c r="D613" s="1">
        <v>162.66999999999999</v>
      </c>
      <c r="E613" s="1">
        <v>1</v>
      </c>
      <c r="F613" s="23">
        <f t="shared" si="18"/>
        <v>10</v>
      </c>
      <c r="G613">
        <f t="shared" si="19"/>
        <v>4</v>
      </c>
    </row>
    <row r="614" spans="1:7" x14ac:dyDescent="0.35">
      <c r="A614" s="1">
        <v>612</v>
      </c>
      <c r="B614" s="2">
        <v>44414</v>
      </c>
      <c r="C614" s="1" t="s">
        <v>35</v>
      </c>
      <c r="D614" s="1">
        <v>564.70000000000005</v>
      </c>
      <c r="E614" s="1">
        <v>4</v>
      </c>
      <c r="F614" s="23">
        <f t="shared" si="18"/>
        <v>8</v>
      </c>
      <c r="G614">
        <f t="shared" si="19"/>
        <v>3</v>
      </c>
    </row>
    <row r="615" spans="1:7" x14ac:dyDescent="0.35">
      <c r="A615" s="1">
        <v>613</v>
      </c>
      <c r="B615" s="2">
        <v>44308</v>
      </c>
      <c r="C615" s="1" t="s">
        <v>35</v>
      </c>
      <c r="D615" s="1">
        <v>427.2</v>
      </c>
      <c r="E615" s="1">
        <v>3</v>
      </c>
      <c r="F615" s="23">
        <f t="shared" si="18"/>
        <v>4</v>
      </c>
      <c r="G615">
        <f t="shared" si="19"/>
        <v>2</v>
      </c>
    </row>
    <row r="616" spans="1:7" x14ac:dyDescent="0.35">
      <c r="A616" s="1">
        <v>614</v>
      </c>
      <c r="B616" s="2">
        <v>44224</v>
      </c>
      <c r="C616" s="1" t="s">
        <v>35</v>
      </c>
      <c r="D616" s="1">
        <v>159.69999999999999</v>
      </c>
      <c r="E616" s="1">
        <v>2</v>
      </c>
      <c r="F616" s="23">
        <f t="shared" si="18"/>
        <v>1</v>
      </c>
      <c r="G616">
        <f t="shared" si="19"/>
        <v>1</v>
      </c>
    </row>
    <row r="617" spans="1:7" x14ac:dyDescent="0.35">
      <c r="A617" s="1">
        <v>615</v>
      </c>
      <c r="B617" s="2">
        <v>44148</v>
      </c>
      <c r="C617" s="1" t="s">
        <v>35</v>
      </c>
      <c r="D617" s="1">
        <v>64.930000000000007</v>
      </c>
      <c r="E617" s="1">
        <v>1</v>
      </c>
      <c r="F617" s="23">
        <f t="shared" si="18"/>
        <v>11</v>
      </c>
      <c r="G617">
        <f t="shared" si="19"/>
        <v>4</v>
      </c>
    </row>
    <row r="618" spans="1:7" x14ac:dyDescent="0.35">
      <c r="A618" s="1">
        <v>616</v>
      </c>
      <c r="B618" s="2">
        <v>44057</v>
      </c>
      <c r="C618" s="1" t="s">
        <v>35</v>
      </c>
      <c r="D618" s="1">
        <v>196.96</v>
      </c>
      <c r="E618" s="1">
        <v>4</v>
      </c>
      <c r="F618" s="23">
        <f t="shared" si="18"/>
        <v>8</v>
      </c>
      <c r="G618">
        <f t="shared" si="19"/>
        <v>3</v>
      </c>
    </row>
    <row r="619" spans="1:7" x14ac:dyDescent="0.35">
      <c r="A619" s="1">
        <v>617</v>
      </c>
      <c r="B619" s="2">
        <v>43968</v>
      </c>
      <c r="C619" s="1" t="s">
        <v>35</v>
      </c>
      <c r="D619" s="1">
        <v>122.78</v>
      </c>
      <c r="E619" s="1">
        <v>3</v>
      </c>
      <c r="F619" s="23">
        <f t="shared" si="18"/>
        <v>5</v>
      </c>
      <c r="G619">
        <f t="shared" si="19"/>
        <v>2</v>
      </c>
    </row>
    <row r="620" spans="1:7" x14ac:dyDescent="0.35">
      <c r="A620" s="1">
        <v>618</v>
      </c>
      <c r="B620" s="2">
        <v>43879</v>
      </c>
      <c r="C620" s="1" t="s">
        <v>35</v>
      </c>
      <c r="D620" s="1">
        <v>111.21</v>
      </c>
      <c r="E620" s="1">
        <v>2</v>
      </c>
      <c r="F620" s="23">
        <f t="shared" si="18"/>
        <v>2</v>
      </c>
      <c r="G620">
        <f t="shared" si="19"/>
        <v>1</v>
      </c>
    </row>
    <row r="621" spans="1:7" x14ac:dyDescent="0.35">
      <c r="A621" s="1">
        <v>619</v>
      </c>
      <c r="B621" s="2">
        <v>43803</v>
      </c>
      <c r="C621" s="1" t="s">
        <v>35</v>
      </c>
      <c r="D621" s="1">
        <v>19.7</v>
      </c>
      <c r="E621" s="1">
        <v>1</v>
      </c>
      <c r="F621" s="23">
        <f t="shared" si="18"/>
        <v>12</v>
      </c>
      <c r="G621">
        <f t="shared" si="19"/>
        <v>4</v>
      </c>
    </row>
    <row r="622" spans="1:7" x14ac:dyDescent="0.35">
      <c r="A622" s="1">
        <v>620</v>
      </c>
      <c r="B622" s="2">
        <v>43717</v>
      </c>
      <c r="C622" s="1" t="s">
        <v>35</v>
      </c>
      <c r="D622" s="1">
        <v>108.82</v>
      </c>
      <c r="E622" s="1">
        <v>4</v>
      </c>
      <c r="F622" s="23">
        <f t="shared" si="18"/>
        <v>9</v>
      </c>
      <c r="G622">
        <f t="shared" si="19"/>
        <v>3</v>
      </c>
    </row>
    <row r="623" spans="1:7" x14ac:dyDescent="0.35">
      <c r="A623" s="1">
        <v>621</v>
      </c>
      <c r="B623" s="2">
        <v>43678</v>
      </c>
      <c r="C623" s="1" t="s">
        <v>35</v>
      </c>
      <c r="D623" s="1">
        <v>78.45</v>
      </c>
      <c r="E623" s="1">
        <v>3</v>
      </c>
      <c r="F623" s="23">
        <f t="shared" si="18"/>
        <v>8</v>
      </c>
      <c r="G623">
        <f t="shared" si="19"/>
        <v>3</v>
      </c>
    </row>
    <row r="624" spans="1:7" x14ac:dyDescent="0.35">
      <c r="A624" s="1">
        <v>622</v>
      </c>
      <c r="B624" s="2">
        <v>43486</v>
      </c>
      <c r="C624" s="1" t="s">
        <v>35</v>
      </c>
      <c r="D624" s="1">
        <v>57.7</v>
      </c>
      <c r="E624" s="1">
        <v>2</v>
      </c>
      <c r="F624" s="23">
        <f t="shared" si="18"/>
        <v>1</v>
      </c>
      <c r="G624">
        <f t="shared" si="19"/>
        <v>1</v>
      </c>
    </row>
    <row r="625" spans="1:7" x14ac:dyDescent="0.35">
      <c r="A625" s="1">
        <v>623</v>
      </c>
      <c r="B625" s="2">
        <v>43419</v>
      </c>
      <c r="C625" s="1" t="s">
        <v>35</v>
      </c>
      <c r="D625" s="1">
        <v>19.79</v>
      </c>
      <c r="E625" s="1">
        <v>1</v>
      </c>
      <c r="F625" s="23">
        <f t="shared" si="18"/>
        <v>11</v>
      </c>
      <c r="G625">
        <f t="shared" si="19"/>
        <v>4</v>
      </c>
    </row>
    <row r="626" spans="1:7" x14ac:dyDescent="0.35">
      <c r="A626" s="1">
        <v>624</v>
      </c>
      <c r="B626" s="2">
        <v>43328</v>
      </c>
      <c r="C626" s="1" t="s">
        <v>35</v>
      </c>
      <c r="D626" s="1">
        <v>-4.95</v>
      </c>
      <c r="E626" s="1">
        <v>4</v>
      </c>
      <c r="F626" s="23">
        <f t="shared" si="18"/>
        <v>8</v>
      </c>
      <c r="G626">
        <f t="shared" si="19"/>
        <v>3</v>
      </c>
    </row>
    <row r="627" spans="1:7" x14ac:dyDescent="0.35">
      <c r="A627" s="1">
        <v>625</v>
      </c>
      <c r="B627" s="2">
        <v>44693</v>
      </c>
      <c r="C627" s="1" t="s">
        <v>36</v>
      </c>
      <c r="D627" s="1">
        <v>802.69</v>
      </c>
      <c r="E627" s="1">
        <v>3</v>
      </c>
      <c r="F627" s="23">
        <f t="shared" si="18"/>
        <v>5</v>
      </c>
      <c r="G627">
        <f t="shared" si="19"/>
        <v>2</v>
      </c>
    </row>
    <row r="628" spans="1:7" x14ac:dyDescent="0.35">
      <c r="A628" s="1">
        <v>626</v>
      </c>
      <c r="B628" s="2">
        <v>44603</v>
      </c>
      <c r="C628" s="1" t="s">
        <v>36</v>
      </c>
      <c r="D628" s="1">
        <v>493.99</v>
      </c>
      <c r="E628" s="1">
        <v>2</v>
      </c>
      <c r="F628" s="23">
        <f t="shared" si="18"/>
        <v>2</v>
      </c>
      <c r="G628">
        <f t="shared" si="19"/>
        <v>1</v>
      </c>
    </row>
    <row r="629" spans="1:7" x14ac:dyDescent="0.35">
      <c r="A629" s="1">
        <v>627</v>
      </c>
      <c r="B629" s="2">
        <v>44516</v>
      </c>
      <c r="C629" s="1" t="s">
        <v>36</v>
      </c>
      <c r="D629" s="1">
        <v>201.93</v>
      </c>
      <c r="E629" s="1">
        <v>1</v>
      </c>
      <c r="F629" s="23">
        <f t="shared" si="18"/>
        <v>11</v>
      </c>
      <c r="G629">
        <f t="shared" si="19"/>
        <v>4</v>
      </c>
    </row>
    <row r="630" spans="1:7" x14ac:dyDescent="0.35">
      <c r="A630" s="1">
        <v>628</v>
      </c>
      <c r="B630" s="2">
        <v>44413</v>
      </c>
      <c r="C630" s="1" t="s">
        <v>36</v>
      </c>
      <c r="D630" s="1">
        <v>919.17</v>
      </c>
      <c r="E630" s="1">
        <v>4</v>
      </c>
      <c r="F630" s="23">
        <f t="shared" si="18"/>
        <v>8</v>
      </c>
      <c r="G630">
        <f t="shared" si="19"/>
        <v>3</v>
      </c>
    </row>
    <row r="631" spans="1:7" x14ac:dyDescent="0.35">
      <c r="A631" s="1">
        <v>629</v>
      </c>
      <c r="B631" s="2">
        <v>44322</v>
      </c>
      <c r="C631" s="1" t="s">
        <v>36</v>
      </c>
      <c r="D631" s="1">
        <v>714.86</v>
      </c>
      <c r="E631" s="1">
        <v>3</v>
      </c>
      <c r="F631" s="23">
        <f t="shared" si="18"/>
        <v>5</v>
      </c>
      <c r="G631">
        <f t="shared" si="19"/>
        <v>2</v>
      </c>
    </row>
    <row r="632" spans="1:7" x14ac:dyDescent="0.35">
      <c r="A632" s="1">
        <v>630</v>
      </c>
      <c r="B632" s="2">
        <v>44236</v>
      </c>
      <c r="C632" s="1" t="s">
        <v>36</v>
      </c>
      <c r="D632" s="1">
        <v>57.19</v>
      </c>
      <c r="E632" s="1">
        <v>2</v>
      </c>
      <c r="F632" s="23">
        <f t="shared" si="18"/>
        <v>2</v>
      </c>
      <c r="G632">
        <f t="shared" si="19"/>
        <v>1</v>
      </c>
    </row>
    <row r="633" spans="1:7" x14ac:dyDescent="0.35">
      <c r="A633" s="1">
        <v>631</v>
      </c>
      <c r="B633" s="2">
        <v>44146</v>
      </c>
      <c r="C633" s="1" t="s">
        <v>36</v>
      </c>
      <c r="D633" s="1">
        <v>-279.89</v>
      </c>
      <c r="E633" s="1">
        <v>1</v>
      </c>
      <c r="F633" s="23">
        <f t="shared" si="18"/>
        <v>11</v>
      </c>
      <c r="G633">
        <f t="shared" si="19"/>
        <v>4</v>
      </c>
    </row>
    <row r="634" spans="1:7" x14ac:dyDescent="0.35">
      <c r="A634" s="1">
        <v>632</v>
      </c>
      <c r="B634" s="2">
        <v>44060</v>
      </c>
      <c r="C634" s="1" t="s">
        <v>36</v>
      </c>
      <c r="D634" s="1">
        <v>284.33999999999997</v>
      </c>
      <c r="E634" s="1">
        <v>4</v>
      </c>
      <c r="F634" s="23">
        <f t="shared" si="18"/>
        <v>8</v>
      </c>
      <c r="G634">
        <f t="shared" si="19"/>
        <v>3</v>
      </c>
    </row>
    <row r="635" spans="1:7" x14ac:dyDescent="0.35">
      <c r="A635" s="1">
        <v>633</v>
      </c>
      <c r="B635" s="2">
        <v>43962</v>
      </c>
      <c r="C635" s="1" t="s">
        <v>36</v>
      </c>
      <c r="D635" s="1">
        <v>473.27</v>
      </c>
      <c r="E635" s="1">
        <v>3</v>
      </c>
      <c r="F635" s="23">
        <f t="shared" si="18"/>
        <v>5</v>
      </c>
      <c r="G635">
        <f t="shared" si="19"/>
        <v>2</v>
      </c>
    </row>
    <row r="636" spans="1:7" x14ac:dyDescent="0.35">
      <c r="A636" s="1">
        <v>634</v>
      </c>
      <c r="B636" s="2">
        <v>43866</v>
      </c>
      <c r="C636" s="1" t="s">
        <v>36</v>
      </c>
      <c r="D636" s="1">
        <v>404.17</v>
      </c>
      <c r="E636" s="1">
        <v>2</v>
      </c>
      <c r="F636" s="23">
        <f t="shared" si="18"/>
        <v>2</v>
      </c>
      <c r="G636">
        <f t="shared" si="19"/>
        <v>1</v>
      </c>
    </row>
    <row r="637" spans="1:7" x14ac:dyDescent="0.35">
      <c r="A637" s="1">
        <v>635</v>
      </c>
      <c r="B637" s="2">
        <v>43779</v>
      </c>
      <c r="C637" s="1" t="s">
        <v>36</v>
      </c>
      <c r="D637" s="1">
        <v>216.35</v>
      </c>
      <c r="E637" s="1">
        <v>1</v>
      </c>
      <c r="F637" s="23">
        <f t="shared" si="18"/>
        <v>11</v>
      </c>
      <c r="G637">
        <f t="shared" si="19"/>
        <v>4</v>
      </c>
    </row>
    <row r="638" spans="1:7" x14ac:dyDescent="0.35">
      <c r="A638" s="1">
        <v>636</v>
      </c>
      <c r="B638" s="2">
        <v>43684</v>
      </c>
      <c r="C638" s="1" t="s">
        <v>36</v>
      </c>
      <c r="D638" s="1">
        <v>739.5</v>
      </c>
      <c r="E638" s="1">
        <v>4</v>
      </c>
      <c r="F638" s="23">
        <f t="shared" si="18"/>
        <v>8</v>
      </c>
      <c r="G638">
        <f t="shared" si="19"/>
        <v>3</v>
      </c>
    </row>
    <row r="639" spans="1:7" x14ac:dyDescent="0.35">
      <c r="A639" s="1">
        <v>637</v>
      </c>
      <c r="B639" s="2">
        <v>43583</v>
      </c>
      <c r="C639" s="1" t="s">
        <v>36</v>
      </c>
      <c r="D639" s="1">
        <v>527.58000000000004</v>
      </c>
      <c r="E639" s="1">
        <v>3</v>
      </c>
      <c r="F639" s="23">
        <f t="shared" si="18"/>
        <v>4</v>
      </c>
      <c r="G639">
        <f t="shared" si="19"/>
        <v>2</v>
      </c>
    </row>
    <row r="640" spans="1:7" x14ac:dyDescent="0.35">
      <c r="A640" s="1">
        <v>638</v>
      </c>
      <c r="B640" s="2">
        <v>43499</v>
      </c>
      <c r="C640" s="1" t="s">
        <v>36</v>
      </c>
      <c r="D640" s="1">
        <v>333.22</v>
      </c>
      <c r="E640" s="1">
        <v>2</v>
      </c>
      <c r="F640" s="23">
        <f t="shared" si="18"/>
        <v>2</v>
      </c>
      <c r="G640">
        <f t="shared" si="19"/>
        <v>1</v>
      </c>
    </row>
    <row r="641" spans="1:7" x14ac:dyDescent="0.35">
      <c r="A641" s="1">
        <v>639</v>
      </c>
      <c r="B641" s="2">
        <v>43410</v>
      </c>
      <c r="C641" s="1" t="s">
        <v>36</v>
      </c>
      <c r="D641" s="1">
        <v>150.78</v>
      </c>
      <c r="E641" s="1">
        <v>1</v>
      </c>
      <c r="F641" s="23">
        <f t="shared" si="18"/>
        <v>11</v>
      </c>
      <c r="G641">
        <f t="shared" si="19"/>
        <v>4</v>
      </c>
    </row>
    <row r="642" spans="1:7" x14ac:dyDescent="0.35">
      <c r="A642" s="1">
        <v>640</v>
      </c>
      <c r="B642" s="2">
        <v>43328</v>
      </c>
      <c r="C642" s="1" t="s">
        <v>36</v>
      </c>
      <c r="D642" s="1">
        <v>559.23</v>
      </c>
      <c r="E642" s="1">
        <v>4</v>
      </c>
      <c r="F642" s="23">
        <f t="shared" si="18"/>
        <v>8</v>
      </c>
      <c r="G642">
        <f t="shared" si="19"/>
        <v>3</v>
      </c>
    </row>
    <row r="643" spans="1:7" x14ac:dyDescent="0.35">
      <c r="A643" s="1">
        <v>641</v>
      </c>
      <c r="B643" s="2">
        <v>43222</v>
      </c>
      <c r="C643" s="1" t="s">
        <v>36</v>
      </c>
      <c r="D643" s="1">
        <v>399.15</v>
      </c>
      <c r="E643" s="1">
        <v>3</v>
      </c>
      <c r="F643" s="23">
        <f t="shared" ref="F643:F706" si="20">VALUE(LEFT(TEXT(B643,"mm-dd-yyyy"),2))</f>
        <v>5</v>
      </c>
      <c r="G643">
        <f t="shared" ref="G643:G706" si="21">IF(F643&lt;4, 1, IF(F643&lt;7, 2, IF(F643&lt;10, 3, IF(F643&lt;13, 4))))</f>
        <v>2</v>
      </c>
    </row>
    <row r="644" spans="1:7" x14ac:dyDescent="0.35">
      <c r="A644" s="1">
        <v>642</v>
      </c>
      <c r="B644" s="2">
        <v>43134</v>
      </c>
      <c r="C644" s="1" t="s">
        <v>36</v>
      </c>
      <c r="D644" s="1">
        <v>269.43</v>
      </c>
      <c r="E644" s="1">
        <v>2</v>
      </c>
      <c r="F644" s="23">
        <f t="shared" si="20"/>
        <v>2</v>
      </c>
      <c r="G644">
        <f t="shared" si="21"/>
        <v>1</v>
      </c>
    </row>
    <row r="645" spans="1:7" x14ac:dyDescent="0.35">
      <c r="A645" s="1">
        <v>643</v>
      </c>
      <c r="B645" s="2">
        <v>42957</v>
      </c>
      <c r="C645" s="1" t="s">
        <v>36</v>
      </c>
      <c r="D645" s="1">
        <v>583.41</v>
      </c>
      <c r="E645" s="1">
        <v>4</v>
      </c>
      <c r="F645" s="23">
        <f t="shared" si="20"/>
        <v>8</v>
      </c>
      <c r="G645">
        <f t="shared" si="21"/>
        <v>3</v>
      </c>
    </row>
    <row r="646" spans="1:7" x14ac:dyDescent="0.35">
      <c r="A646" s="1">
        <v>644</v>
      </c>
      <c r="B646" s="2">
        <v>42857</v>
      </c>
      <c r="C646" s="1" t="s">
        <v>36</v>
      </c>
      <c r="D646" s="1">
        <v>447.2</v>
      </c>
      <c r="E646" s="1">
        <v>3</v>
      </c>
      <c r="F646" s="23">
        <f t="shared" si="20"/>
        <v>5</v>
      </c>
      <c r="G646">
        <f t="shared" si="21"/>
        <v>2</v>
      </c>
    </row>
    <row r="647" spans="1:7" x14ac:dyDescent="0.35">
      <c r="A647" s="1">
        <v>645</v>
      </c>
      <c r="B647" s="2">
        <v>42773</v>
      </c>
      <c r="C647" s="1" t="s">
        <v>36</v>
      </c>
      <c r="D647" s="1">
        <v>301.33</v>
      </c>
      <c r="E647" s="1">
        <v>2</v>
      </c>
      <c r="F647" s="23">
        <f t="shared" si="20"/>
        <v>2</v>
      </c>
      <c r="G647">
        <f t="shared" si="21"/>
        <v>1</v>
      </c>
    </row>
    <row r="648" spans="1:7" x14ac:dyDescent="0.35">
      <c r="A648" s="1">
        <v>646</v>
      </c>
      <c r="B648" s="2">
        <v>42683</v>
      </c>
      <c r="C648" s="1" t="s">
        <v>36</v>
      </c>
      <c r="D648" s="1">
        <v>157.08000000000001</v>
      </c>
      <c r="E648" s="1">
        <v>1</v>
      </c>
      <c r="F648" s="23">
        <f t="shared" si="20"/>
        <v>11</v>
      </c>
      <c r="G648">
        <f t="shared" si="21"/>
        <v>4</v>
      </c>
    </row>
    <row r="649" spans="1:7" x14ac:dyDescent="0.35">
      <c r="A649" s="1">
        <v>647</v>
      </c>
      <c r="B649" s="2">
        <v>42588</v>
      </c>
      <c r="C649" s="1" t="s">
        <v>36</v>
      </c>
      <c r="D649" s="1">
        <v>404.67</v>
      </c>
      <c r="E649" s="1">
        <v>4</v>
      </c>
      <c r="F649" s="23">
        <f t="shared" si="20"/>
        <v>8</v>
      </c>
      <c r="G649">
        <f t="shared" si="21"/>
        <v>3</v>
      </c>
    </row>
    <row r="650" spans="1:7" x14ac:dyDescent="0.35">
      <c r="A650" s="1">
        <v>648</v>
      </c>
      <c r="B650" s="2">
        <v>42491</v>
      </c>
      <c r="C650" s="1" t="s">
        <v>36</v>
      </c>
      <c r="D650" s="1">
        <v>251.17</v>
      </c>
      <c r="E650" s="1">
        <v>3</v>
      </c>
      <c r="F650" s="23">
        <f t="shared" si="20"/>
        <v>5</v>
      </c>
      <c r="G650">
        <f t="shared" si="21"/>
        <v>2</v>
      </c>
    </row>
    <row r="651" spans="1:7" x14ac:dyDescent="0.35">
      <c r="A651" s="1">
        <v>649</v>
      </c>
      <c r="B651" s="2">
        <v>42400</v>
      </c>
      <c r="C651" s="1" t="s">
        <v>36</v>
      </c>
      <c r="D651" s="1">
        <v>141.30000000000001</v>
      </c>
      <c r="E651" s="1">
        <v>2</v>
      </c>
      <c r="F651" s="23">
        <f t="shared" si="20"/>
        <v>1</v>
      </c>
      <c r="G651">
        <f t="shared" si="21"/>
        <v>1</v>
      </c>
    </row>
    <row r="652" spans="1:7" x14ac:dyDescent="0.35">
      <c r="A652" s="1">
        <v>650</v>
      </c>
      <c r="B652" s="2">
        <v>42311</v>
      </c>
      <c r="C652" s="1" t="s">
        <v>36</v>
      </c>
      <c r="D652" s="1">
        <v>79.959999999999994</v>
      </c>
      <c r="E652" s="1">
        <v>1</v>
      </c>
      <c r="F652" s="23">
        <f t="shared" si="20"/>
        <v>11</v>
      </c>
      <c r="G652">
        <f t="shared" si="21"/>
        <v>4</v>
      </c>
    </row>
    <row r="653" spans="1:7" x14ac:dyDescent="0.35">
      <c r="A653" s="1">
        <v>651</v>
      </c>
      <c r="B653" s="2">
        <v>44686</v>
      </c>
      <c r="C653" s="1" t="s">
        <v>37</v>
      </c>
      <c r="D653" s="1">
        <v>105.39</v>
      </c>
      <c r="E653" s="1">
        <v>3</v>
      </c>
      <c r="F653" s="23">
        <f t="shared" si="20"/>
        <v>5</v>
      </c>
      <c r="G653">
        <f t="shared" si="21"/>
        <v>2</v>
      </c>
    </row>
    <row r="654" spans="1:7" x14ac:dyDescent="0.35">
      <c r="A654" s="1">
        <v>652</v>
      </c>
      <c r="B654" s="2">
        <v>44592</v>
      </c>
      <c r="C654" s="1" t="s">
        <v>37</v>
      </c>
      <c r="D654" s="1">
        <v>72.569999999999993</v>
      </c>
      <c r="E654" s="1">
        <v>2</v>
      </c>
      <c r="F654" s="23">
        <f t="shared" si="20"/>
        <v>1</v>
      </c>
      <c r="G654">
        <f t="shared" si="21"/>
        <v>1</v>
      </c>
    </row>
    <row r="655" spans="1:7" x14ac:dyDescent="0.35">
      <c r="A655" s="1">
        <v>653</v>
      </c>
      <c r="B655" s="2">
        <v>44500</v>
      </c>
      <c r="C655" s="1" t="s">
        <v>37</v>
      </c>
      <c r="D655" s="1">
        <v>32.46</v>
      </c>
      <c r="E655" s="1">
        <v>1</v>
      </c>
      <c r="F655" s="23">
        <f t="shared" si="20"/>
        <v>10</v>
      </c>
      <c r="G655">
        <f t="shared" si="21"/>
        <v>4</v>
      </c>
    </row>
    <row r="656" spans="1:7" x14ac:dyDescent="0.35">
      <c r="A656" s="1">
        <v>654</v>
      </c>
      <c r="B656" s="2">
        <v>44413</v>
      </c>
      <c r="C656" s="1" t="s">
        <v>37</v>
      </c>
      <c r="D656" s="1">
        <v>198.79</v>
      </c>
      <c r="E656" s="1">
        <v>4</v>
      </c>
      <c r="F656" s="23">
        <f t="shared" si="20"/>
        <v>8</v>
      </c>
      <c r="G656">
        <f t="shared" si="21"/>
        <v>3</v>
      </c>
    </row>
    <row r="657" spans="1:7" x14ac:dyDescent="0.35">
      <c r="A657" s="1">
        <v>655</v>
      </c>
      <c r="B657" s="2">
        <v>44319</v>
      </c>
      <c r="C657" s="1" t="s">
        <v>37</v>
      </c>
      <c r="D657" s="1">
        <v>126.59</v>
      </c>
      <c r="E657" s="1">
        <v>3</v>
      </c>
      <c r="F657" s="23">
        <f t="shared" si="20"/>
        <v>5</v>
      </c>
      <c r="G657">
        <f t="shared" si="21"/>
        <v>2</v>
      </c>
    </row>
    <row r="658" spans="1:7" x14ac:dyDescent="0.35">
      <c r="A658" s="1">
        <v>656</v>
      </c>
      <c r="B658" s="2">
        <v>44223</v>
      </c>
      <c r="C658" s="1" t="s">
        <v>37</v>
      </c>
      <c r="D658" s="1">
        <v>77.08</v>
      </c>
      <c r="E658" s="1">
        <v>2</v>
      </c>
      <c r="F658" s="23">
        <f t="shared" si="20"/>
        <v>1</v>
      </c>
      <c r="G658">
        <f t="shared" si="21"/>
        <v>1</v>
      </c>
    </row>
    <row r="659" spans="1:7" x14ac:dyDescent="0.35">
      <c r="A659" s="1">
        <v>657</v>
      </c>
      <c r="B659" s="2">
        <v>44145</v>
      </c>
      <c r="C659" s="1" t="s">
        <v>37</v>
      </c>
      <c r="D659" s="1">
        <v>31.24</v>
      </c>
      <c r="E659" s="1">
        <v>1</v>
      </c>
      <c r="F659" s="23">
        <f t="shared" si="20"/>
        <v>11</v>
      </c>
      <c r="G659">
        <f t="shared" si="21"/>
        <v>4</v>
      </c>
    </row>
    <row r="660" spans="1:7" x14ac:dyDescent="0.35">
      <c r="A660" s="1">
        <v>658</v>
      </c>
      <c r="B660" s="2">
        <v>44057</v>
      </c>
      <c r="C660" s="1" t="s">
        <v>37</v>
      </c>
      <c r="D660" s="1">
        <v>75.59</v>
      </c>
      <c r="E660" s="1">
        <v>4</v>
      </c>
      <c r="F660" s="23">
        <f t="shared" si="20"/>
        <v>8</v>
      </c>
      <c r="G660">
        <f t="shared" si="21"/>
        <v>3</v>
      </c>
    </row>
    <row r="661" spans="1:7" x14ac:dyDescent="0.35">
      <c r="A661" s="1">
        <v>659</v>
      </c>
      <c r="B661" s="2">
        <v>43971</v>
      </c>
      <c r="C661" s="1" t="s">
        <v>37</v>
      </c>
      <c r="D661" s="1">
        <v>45.97</v>
      </c>
      <c r="E661" s="1">
        <v>3</v>
      </c>
      <c r="F661" s="23">
        <f t="shared" si="20"/>
        <v>5</v>
      </c>
      <c r="G661">
        <f t="shared" si="21"/>
        <v>2</v>
      </c>
    </row>
    <row r="662" spans="1:7" x14ac:dyDescent="0.35">
      <c r="A662" s="1">
        <v>660</v>
      </c>
      <c r="B662" s="2">
        <v>43854</v>
      </c>
      <c r="C662" s="1" t="s">
        <v>37</v>
      </c>
      <c r="D662" s="1">
        <v>49.06</v>
      </c>
      <c r="E662" s="1">
        <v>2</v>
      </c>
      <c r="F662" s="23">
        <f t="shared" si="20"/>
        <v>1</v>
      </c>
      <c r="G662">
        <f t="shared" si="21"/>
        <v>1</v>
      </c>
    </row>
    <row r="663" spans="1:7" x14ac:dyDescent="0.35">
      <c r="A663" s="1">
        <v>661</v>
      </c>
      <c r="B663" s="2">
        <v>43759</v>
      </c>
      <c r="C663" s="1" t="s">
        <v>37</v>
      </c>
      <c r="D663" s="1">
        <v>15.28</v>
      </c>
      <c r="E663" s="1">
        <v>1</v>
      </c>
      <c r="F663" s="23">
        <f t="shared" si="20"/>
        <v>10</v>
      </c>
      <c r="G663">
        <f t="shared" si="21"/>
        <v>4</v>
      </c>
    </row>
    <row r="664" spans="1:7" x14ac:dyDescent="0.35">
      <c r="A664" s="1">
        <v>662</v>
      </c>
      <c r="B664" s="2">
        <v>43671</v>
      </c>
      <c r="C664" s="1" t="s">
        <v>37</v>
      </c>
      <c r="D664" s="1">
        <v>60.98</v>
      </c>
      <c r="E664" s="1">
        <v>4</v>
      </c>
      <c r="F664" s="23">
        <f t="shared" si="20"/>
        <v>7</v>
      </c>
      <c r="G664">
        <f t="shared" si="21"/>
        <v>3</v>
      </c>
    </row>
    <row r="665" spans="1:7" x14ac:dyDescent="0.35">
      <c r="A665" s="1">
        <v>663</v>
      </c>
      <c r="B665" s="2">
        <v>43569</v>
      </c>
      <c r="C665" s="1" t="s">
        <v>37</v>
      </c>
      <c r="D665" s="1">
        <v>33.28</v>
      </c>
      <c r="E665" s="1">
        <v>3</v>
      </c>
      <c r="F665" s="23">
        <f t="shared" si="20"/>
        <v>4</v>
      </c>
      <c r="G665">
        <f t="shared" si="21"/>
        <v>2</v>
      </c>
    </row>
    <row r="666" spans="1:7" x14ac:dyDescent="0.35">
      <c r="A666" s="1">
        <v>664</v>
      </c>
      <c r="B666" s="2">
        <v>43481</v>
      </c>
      <c r="C666" s="1" t="s">
        <v>37</v>
      </c>
      <c r="D666" s="1">
        <v>10.32</v>
      </c>
      <c r="E666" s="1">
        <v>2</v>
      </c>
      <c r="F666" s="23">
        <f t="shared" si="20"/>
        <v>1</v>
      </c>
      <c r="G666">
        <f t="shared" si="21"/>
        <v>1</v>
      </c>
    </row>
    <row r="667" spans="1:7" x14ac:dyDescent="0.35">
      <c r="A667" s="1">
        <v>665</v>
      </c>
      <c r="B667" s="2">
        <v>43415</v>
      </c>
      <c r="C667" s="1" t="s">
        <v>37</v>
      </c>
      <c r="D667" s="1">
        <v>1.01</v>
      </c>
      <c r="E667" s="1">
        <v>1</v>
      </c>
      <c r="F667" s="23">
        <f t="shared" si="20"/>
        <v>11</v>
      </c>
      <c r="G667">
        <f t="shared" si="21"/>
        <v>4</v>
      </c>
    </row>
    <row r="668" spans="1:7" x14ac:dyDescent="0.35">
      <c r="A668" s="1">
        <v>666</v>
      </c>
      <c r="B668" s="2">
        <v>43301</v>
      </c>
      <c r="C668" s="1" t="s">
        <v>37</v>
      </c>
      <c r="D668" s="1">
        <v>34.119999999999997</v>
      </c>
      <c r="E668" s="1">
        <v>4</v>
      </c>
      <c r="F668" s="23">
        <f t="shared" si="20"/>
        <v>7</v>
      </c>
      <c r="G668">
        <f t="shared" si="21"/>
        <v>3</v>
      </c>
    </row>
    <row r="669" spans="1:7" x14ac:dyDescent="0.35">
      <c r="A669" s="1">
        <v>667</v>
      </c>
      <c r="B669" s="2">
        <v>43224</v>
      </c>
      <c r="C669" s="1" t="s">
        <v>37</v>
      </c>
      <c r="D669" s="1">
        <v>21.08</v>
      </c>
      <c r="E669" s="1">
        <v>3</v>
      </c>
      <c r="F669" s="23">
        <f t="shared" si="20"/>
        <v>5</v>
      </c>
      <c r="G669">
        <f t="shared" si="21"/>
        <v>2</v>
      </c>
    </row>
    <row r="670" spans="1:7" x14ac:dyDescent="0.35">
      <c r="A670" s="1">
        <v>668</v>
      </c>
      <c r="B670" s="2">
        <v>43142</v>
      </c>
      <c r="C670" s="1" t="s">
        <v>37</v>
      </c>
      <c r="D670" s="1">
        <v>18.16</v>
      </c>
      <c r="E670" s="1">
        <v>2</v>
      </c>
      <c r="F670" s="23">
        <f t="shared" si="20"/>
        <v>2</v>
      </c>
      <c r="G670">
        <f t="shared" si="21"/>
        <v>1</v>
      </c>
    </row>
    <row r="671" spans="1:7" x14ac:dyDescent="0.35">
      <c r="A671" s="1">
        <v>669</v>
      </c>
      <c r="B671" s="2">
        <v>43051</v>
      </c>
      <c r="C671" s="1" t="s">
        <v>37</v>
      </c>
      <c r="D671" s="1">
        <v>8.85</v>
      </c>
      <c r="E671" s="1">
        <v>1</v>
      </c>
      <c r="F671" s="23">
        <f t="shared" si="20"/>
        <v>11</v>
      </c>
      <c r="G671">
        <f t="shared" si="21"/>
        <v>4</v>
      </c>
    </row>
    <row r="672" spans="1:7" x14ac:dyDescent="0.35">
      <c r="A672" s="1">
        <v>670</v>
      </c>
      <c r="B672" s="2">
        <v>42850</v>
      </c>
      <c r="C672" s="1" t="s">
        <v>37</v>
      </c>
      <c r="D672" s="1">
        <v>35.26</v>
      </c>
      <c r="E672" s="1">
        <v>3</v>
      </c>
      <c r="F672" s="23">
        <f t="shared" si="20"/>
        <v>4</v>
      </c>
      <c r="G672">
        <f t="shared" si="21"/>
        <v>2</v>
      </c>
    </row>
    <row r="673" spans="1:7" x14ac:dyDescent="0.35">
      <c r="A673" s="1">
        <v>671</v>
      </c>
      <c r="B673" s="2">
        <v>42758</v>
      </c>
      <c r="C673" s="1" t="s">
        <v>37</v>
      </c>
      <c r="D673" s="1">
        <v>20.71</v>
      </c>
      <c r="E673" s="1">
        <v>2</v>
      </c>
      <c r="F673" s="23">
        <f t="shared" si="20"/>
        <v>1</v>
      </c>
      <c r="G673">
        <f t="shared" si="21"/>
        <v>1</v>
      </c>
    </row>
    <row r="674" spans="1:7" x14ac:dyDescent="0.35">
      <c r="A674" s="1">
        <v>672</v>
      </c>
      <c r="B674" s="2">
        <v>42667</v>
      </c>
      <c r="C674" s="1" t="s">
        <v>37</v>
      </c>
      <c r="D674" s="1">
        <v>9.48</v>
      </c>
      <c r="E674" s="1">
        <v>1</v>
      </c>
      <c r="F674" s="23">
        <f t="shared" si="20"/>
        <v>10</v>
      </c>
      <c r="G674">
        <f t="shared" si="21"/>
        <v>4</v>
      </c>
    </row>
    <row r="675" spans="1:7" x14ac:dyDescent="0.35">
      <c r="A675" s="1">
        <v>673</v>
      </c>
      <c r="B675" s="2">
        <v>42483</v>
      </c>
      <c r="C675" s="1" t="s">
        <v>37</v>
      </c>
      <c r="D675" s="1">
        <v>20.47</v>
      </c>
      <c r="E675" s="1">
        <v>3</v>
      </c>
      <c r="F675" s="23">
        <f t="shared" si="20"/>
        <v>4</v>
      </c>
      <c r="G675">
        <f t="shared" si="21"/>
        <v>2</v>
      </c>
    </row>
    <row r="676" spans="1:7" x14ac:dyDescent="0.35">
      <c r="A676" s="1">
        <v>674</v>
      </c>
      <c r="B676" s="2">
        <v>44679</v>
      </c>
      <c r="C676" s="1" t="s">
        <v>38</v>
      </c>
      <c r="D676" s="1">
        <v>265.95999999999998</v>
      </c>
      <c r="E676" s="1">
        <v>3</v>
      </c>
      <c r="F676" s="23">
        <f t="shared" si="20"/>
        <v>4</v>
      </c>
      <c r="G676">
        <f t="shared" si="21"/>
        <v>2</v>
      </c>
    </row>
    <row r="677" spans="1:7" x14ac:dyDescent="0.35">
      <c r="A677" s="1">
        <v>675</v>
      </c>
      <c r="B677" s="2">
        <v>44599</v>
      </c>
      <c r="C677" s="1" t="s">
        <v>38</v>
      </c>
      <c r="D677" s="1">
        <v>168.5</v>
      </c>
      <c r="E677" s="1">
        <v>2</v>
      </c>
      <c r="F677" s="23">
        <f t="shared" si="20"/>
        <v>2</v>
      </c>
      <c r="G677">
        <f t="shared" si="21"/>
        <v>1</v>
      </c>
    </row>
    <row r="678" spans="1:7" x14ac:dyDescent="0.35">
      <c r="A678" s="1">
        <v>676</v>
      </c>
      <c r="B678" s="2">
        <v>44501</v>
      </c>
      <c r="C678" s="1" t="s">
        <v>38</v>
      </c>
      <c r="D678" s="1">
        <v>262.42</v>
      </c>
      <c r="E678" s="1">
        <v>1</v>
      </c>
      <c r="F678" s="23">
        <f t="shared" si="20"/>
        <v>11</v>
      </c>
      <c r="G678">
        <f t="shared" si="21"/>
        <v>4</v>
      </c>
    </row>
    <row r="679" spans="1:7" x14ac:dyDescent="0.35">
      <c r="A679" s="1">
        <v>677</v>
      </c>
      <c r="B679" s="2">
        <v>44407</v>
      </c>
      <c r="C679" s="1" t="s">
        <v>38</v>
      </c>
      <c r="D679" s="1">
        <v>232.56</v>
      </c>
      <c r="E679" s="1">
        <v>4</v>
      </c>
      <c r="F679" s="23">
        <f t="shared" si="20"/>
        <v>7</v>
      </c>
      <c r="G679">
        <f t="shared" si="21"/>
        <v>3</v>
      </c>
    </row>
    <row r="680" spans="1:7" x14ac:dyDescent="0.35">
      <c r="A680" s="1">
        <v>678</v>
      </c>
      <c r="B680" s="2">
        <v>44313</v>
      </c>
      <c r="C680" s="1" t="s">
        <v>38</v>
      </c>
      <c r="D680" s="1">
        <v>205.33</v>
      </c>
      <c r="E680" s="1">
        <v>3</v>
      </c>
      <c r="F680" s="23">
        <f t="shared" si="20"/>
        <v>4</v>
      </c>
      <c r="G680">
        <f t="shared" si="21"/>
        <v>2</v>
      </c>
    </row>
    <row r="681" spans="1:7" x14ac:dyDescent="0.35">
      <c r="A681" s="1">
        <v>679</v>
      </c>
      <c r="B681" s="2">
        <v>44222</v>
      </c>
      <c r="C681" s="1" t="s">
        <v>38</v>
      </c>
      <c r="D681" s="1">
        <v>114.74</v>
      </c>
      <c r="E681" s="1">
        <v>2</v>
      </c>
      <c r="F681" s="23">
        <f t="shared" si="20"/>
        <v>1</v>
      </c>
      <c r="G681">
        <f t="shared" si="21"/>
        <v>1</v>
      </c>
    </row>
    <row r="682" spans="1:7" x14ac:dyDescent="0.35">
      <c r="A682" s="1">
        <v>680</v>
      </c>
      <c r="B682" s="2">
        <v>44139</v>
      </c>
      <c r="C682" s="1" t="s">
        <v>38</v>
      </c>
      <c r="D682" s="1">
        <v>60.58</v>
      </c>
      <c r="E682" s="1">
        <v>1</v>
      </c>
      <c r="F682" s="23">
        <f t="shared" si="20"/>
        <v>11</v>
      </c>
      <c r="G682">
        <f t="shared" si="21"/>
        <v>4</v>
      </c>
    </row>
    <row r="683" spans="1:7" x14ac:dyDescent="0.35">
      <c r="A683" s="1">
        <v>681</v>
      </c>
      <c r="B683" s="2">
        <v>44045</v>
      </c>
      <c r="C683" s="1" t="s">
        <v>38</v>
      </c>
      <c r="D683" s="1">
        <v>285.14</v>
      </c>
      <c r="E683" s="1">
        <v>4</v>
      </c>
      <c r="F683" s="23">
        <f t="shared" si="20"/>
        <v>8</v>
      </c>
      <c r="G683">
        <f t="shared" si="21"/>
        <v>3</v>
      </c>
    </row>
    <row r="684" spans="1:7" x14ac:dyDescent="0.35">
      <c r="A684" s="1">
        <v>682</v>
      </c>
      <c r="B684" s="2">
        <v>43956</v>
      </c>
      <c r="C684" s="1" t="s">
        <v>38</v>
      </c>
      <c r="D684" s="1">
        <v>155.44</v>
      </c>
      <c r="E684" s="1">
        <v>3</v>
      </c>
      <c r="F684" s="23">
        <f t="shared" si="20"/>
        <v>5</v>
      </c>
      <c r="G684">
        <f t="shared" si="21"/>
        <v>2</v>
      </c>
    </row>
    <row r="685" spans="1:7" x14ac:dyDescent="0.35">
      <c r="A685" s="1">
        <v>683</v>
      </c>
      <c r="B685" s="2">
        <v>43860</v>
      </c>
      <c r="C685" s="1" t="s">
        <v>38</v>
      </c>
      <c r="D685" s="1">
        <v>146.16</v>
      </c>
      <c r="E685" s="1">
        <v>2</v>
      </c>
      <c r="F685" s="23">
        <f t="shared" si="20"/>
        <v>1</v>
      </c>
      <c r="G685">
        <f t="shared" si="21"/>
        <v>1</v>
      </c>
    </row>
    <row r="686" spans="1:7" x14ac:dyDescent="0.35">
      <c r="A686" s="1">
        <v>684</v>
      </c>
      <c r="B686" s="2">
        <v>43763</v>
      </c>
      <c r="C686" s="1" t="s">
        <v>38</v>
      </c>
      <c r="D686" s="1">
        <v>73.5</v>
      </c>
      <c r="E686" s="1">
        <v>1</v>
      </c>
      <c r="F686" s="23">
        <f t="shared" si="20"/>
        <v>10</v>
      </c>
      <c r="G686">
        <f t="shared" si="21"/>
        <v>4</v>
      </c>
    </row>
    <row r="687" spans="1:7" x14ac:dyDescent="0.35">
      <c r="A687" s="1">
        <v>685</v>
      </c>
      <c r="B687" s="2">
        <v>43676</v>
      </c>
      <c r="C687" s="1" t="s">
        <v>38</v>
      </c>
      <c r="D687" s="1">
        <v>332.48</v>
      </c>
      <c r="E687" s="1">
        <v>4</v>
      </c>
      <c r="F687" s="23">
        <f t="shared" si="20"/>
        <v>7</v>
      </c>
      <c r="G687">
        <f t="shared" si="21"/>
        <v>3</v>
      </c>
    </row>
    <row r="688" spans="1:7" x14ac:dyDescent="0.35">
      <c r="A688" s="1">
        <v>686</v>
      </c>
      <c r="B688" s="2">
        <v>43581</v>
      </c>
      <c r="C688" s="1" t="s">
        <v>38</v>
      </c>
      <c r="D688" s="1">
        <v>244.44</v>
      </c>
      <c r="E688" s="1">
        <v>3</v>
      </c>
      <c r="F688" s="23">
        <f t="shared" si="20"/>
        <v>4</v>
      </c>
      <c r="G688">
        <f t="shared" si="21"/>
        <v>2</v>
      </c>
    </row>
    <row r="689" spans="1:7" x14ac:dyDescent="0.35">
      <c r="A689" s="1">
        <v>687</v>
      </c>
      <c r="B689" s="2">
        <v>43495</v>
      </c>
      <c r="C689" s="1" t="s">
        <v>38</v>
      </c>
      <c r="D689" s="1">
        <v>146.82</v>
      </c>
      <c r="E689" s="1">
        <v>2</v>
      </c>
      <c r="F689" s="23">
        <f t="shared" si="20"/>
        <v>1</v>
      </c>
      <c r="G689">
        <f t="shared" si="21"/>
        <v>1</v>
      </c>
    </row>
    <row r="690" spans="1:7" x14ac:dyDescent="0.35">
      <c r="A690" s="1">
        <v>688</v>
      </c>
      <c r="B690" s="2">
        <v>43410</v>
      </c>
      <c r="C690" s="1" t="s">
        <v>38</v>
      </c>
      <c r="D690" s="1">
        <v>70.97</v>
      </c>
      <c r="E690" s="1">
        <v>1</v>
      </c>
      <c r="F690" s="23">
        <f t="shared" si="20"/>
        <v>11</v>
      </c>
      <c r="G690">
        <f t="shared" si="21"/>
        <v>4</v>
      </c>
    </row>
    <row r="691" spans="1:7" x14ac:dyDescent="0.35">
      <c r="A691" s="1">
        <v>689</v>
      </c>
      <c r="B691" s="2">
        <v>43315</v>
      </c>
      <c r="C691" s="1" t="s">
        <v>38</v>
      </c>
      <c r="D691" s="1">
        <v>257.31</v>
      </c>
      <c r="E691" s="1">
        <v>4</v>
      </c>
      <c r="F691" s="23">
        <f t="shared" si="20"/>
        <v>8</v>
      </c>
      <c r="G691">
        <f t="shared" si="21"/>
        <v>3</v>
      </c>
    </row>
    <row r="692" spans="1:7" x14ac:dyDescent="0.35">
      <c r="A692" s="1">
        <v>690</v>
      </c>
      <c r="B692" s="2">
        <v>43217</v>
      </c>
      <c r="C692" s="1" t="s">
        <v>38</v>
      </c>
      <c r="D692" s="1">
        <v>180.67</v>
      </c>
      <c r="E692" s="1">
        <v>3</v>
      </c>
      <c r="F692" s="23">
        <f t="shared" si="20"/>
        <v>4</v>
      </c>
      <c r="G692">
        <f t="shared" si="21"/>
        <v>2</v>
      </c>
    </row>
    <row r="693" spans="1:7" x14ac:dyDescent="0.35">
      <c r="A693" s="1">
        <v>691</v>
      </c>
      <c r="B693" s="2">
        <v>43138</v>
      </c>
      <c r="C693" s="1" t="s">
        <v>38</v>
      </c>
      <c r="D693" s="1">
        <v>112.18</v>
      </c>
      <c r="E693" s="1">
        <v>2</v>
      </c>
      <c r="F693" s="23">
        <f t="shared" si="20"/>
        <v>2</v>
      </c>
      <c r="G693">
        <f t="shared" si="21"/>
        <v>1</v>
      </c>
    </row>
    <row r="694" spans="1:7" x14ac:dyDescent="0.35">
      <c r="A694" s="1">
        <v>692</v>
      </c>
      <c r="B694" s="2">
        <v>43046</v>
      </c>
      <c r="C694" s="1" t="s">
        <v>38</v>
      </c>
      <c r="D694" s="1">
        <v>57.76</v>
      </c>
      <c r="E694" s="1">
        <v>1</v>
      </c>
      <c r="F694" s="23">
        <f t="shared" si="20"/>
        <v>11</v>
      </c>
      <c r="G694">
        <f t="shared" si="21"/>
        <v>4</v>
      </c>
    </row>
    <row r="695" spans="1:7" x14ac:dyDescent="0.35">
      <c r="A695" s="1">
        <v>693</v>
      </c>
      <c r="B695" s="2">
        <v>42956</v>
      </c>
      <c r="C695" s="1" t="s">
        <v>38</v>
      </c>
      <c r="D695" s="1">
        <v>211.38</v>
      </c>
      <c r="E695" s="1">
        <v>4</v>
      </c>
      <c r="F695" s="23">
        <f t="shared" si="20"/>
        <v>8</v>
      </c>
      <c r="G695">
        <f t="shared" si="21"/>
        <v>3</v>
      </c>
    </row>
    <row r="696" spans="1:7" x14ac:dyDescent="0.35">
      <c r="A696" s="1">
        <v>694</v>
      </c>
      <c r="B696" s="2">
        <v>42847</v>
      </c>
      <c r="C696" s="1" t="s">
        <v>38</v>
      </c>
      <c r="D696" s="1">
        <v>143.22999999999999</v>
      </c>
      <c r="E696" s="1">
        <v>3</v>
      </c>
      <c r="F696" s="23">
        <f t="shared" si="20"/>
        <v>4</v>
      </c>
      <c r="G696">
        <f t="shared" si="21"/>
        <v>2</v>
      </c>
    </row>
    <row r="697" spans="1:7" x14ac:dyDescent="0.35">
      <c r="A697" s="1">
        <v>695</v>
      </c>
      <c r="B697" s="2">
        <v>42771</v>
      </c>
      <c r="C697" s="1" t="s">
        <v>38</v>
      </c>
      <c r="D697" s="1">
        <v>86.64</v>
      </c>
      <c r="E697" s="1">
        <v>2</v>
      </c>
      <c r="F697" s="23">
        <f t="shared" si="20"/>
        <v>2</v>
      </c>
      <c r="G697">
        <f t="shared" si="21"/>
        <v>1</v>
      </c>
    </row>
    <row r="698" spans="1:7" x14ac:dyDescent="0.35">
      <c r="A698" s="1">
        <v>696</v>
      </c>
      <c r="B698" s="2">
        <v>42688</v>
      </c>
      <c r="C698" s="1" t="s">
        <v>38</v>
      </c>
      <c r="D698" s="1">
        <v>39.869999999999997</v>
      </c>
      <c r="E698" s="1">
        <v>1</v>
      </c>
      <c r="F698" s="23">
        <f t="shared" si="20"/>
        <v>11</v>
      </c>
      <c r="G698">
        <f t="shared" si="21"/>
        <v>4</v>
      </c>
    </row>
    <row r="699" spans="1:7" x14ac:dyDescent="0.35">
      <c r="A699" s="1">
        <v>697</v>
      </c>
      <c r="B699" s="2">
        <v>42592</v>
      </c>
      <c r="C699" s="1" t="s">
        <v>38</v>
      </c>
      <c r="D699" s="1">
        <v>170.13</v>
      </c>
      <c r="E699" s="1">
        <v>4</v>
      </c>
      <c r="F699" s="23">
        <f t="shared" si="20"/>
        <v>8</v>
      </c>
      <c r="G699">
        <f t="shared" si="21"/>
        <v>3</v>
      </c>
    </row>
    <row r="700" spans="1:7" x14ac:dyDescent="0.35">
      <c r="A700" s="1">
        <v>698</v>
      </c>
      <c r="B700" s="2">
        <v>42499</v>
      </c>
      <c r="C700" s="1" t="s">
        <v>38</v>
      </c>
      <c r="D700" s="1">
        <v>123.71</v>
      </c>
      <c r="E700" s="1">
        <v>3</v>
      </c>
      <c r="F700" s="23">
        <f t="shared" si="20"/>
        <v>5</v>
      </c>
      <c r="G700">
        <f t="shared" si="21"/>
        <v>2</v>
      </c>
    </row>
    <row r="701" spans="1:7" x14ac:dyDescent="0.35">
      <c r="A701" s="1">
        <v>699</v>
      </c>
      <c r="B701" s="2">
        <v>42406</v>
      </c>
      <c r="C701" s="1" t="s">
        <v>38</v>
      </c>
      <c r="D701" s="1">
        <v>81.400000000000006</v>
      </c>
      <c r="E701" s="1">
        <v>2</v>
      </c>
      <c r="F701" s="23">
        <f t="shared" si="20"/>
        <v>2</v>
      </c>
      <c r="G701">
        <f t="shared" si="21"/>
        <v>1</v>
      </c>
    </row>
    <row r="702" spans="1:7" x14ac:dyDescent="0.35">
      <c r="A702" s="1">
        <v>700</v>
      </c>
      <c r="B702" s="2">
        <v>42323</v>
      </c>
      <c r="C702" s="1" t="s">
        <v>38</v>
      </c>
      <c r="D702" s="1">
        <v>37.619999999999997</v>
      </c>
      <c r="E702" s="1">
        <v>1</v>
      </c>
      <c r="F702" s="23">
        <f t="shared" si="20"/>
        <v>11</v>
      </c>
      <c r="G702">
        <f t="shared" si="21"/>
        <v>4</v>
      </c>
    </row>
    <row r="703" spans="1:7" x14ac:dyDescent="0.35">
      <c r="A703" s="1">
        <v>701</v>
      </c>
      <c r="B703" s="2">
        <v>44761</v>
      </c>
      <c r="C703" s="1" t="s">
        <v>39</v>
      </c>
      <c r="D703" s="1">
        <v>135.19999999999999</v>
      </c>
      <c r="E703" s="1">
        <v>4</v>
      </c>
      <c r="F703" s="23">
        <f t="shared" si="20"/>
        <v>7</v>
      </c>
      <c r="G703">
        <f t="shared" si="21"/>
        <v>3</v>
      </c>
    </row>
    <row r="704" spans="1:7" x14ac:dyDescent="0.35">
      <c r="A704" s="1">
        <v>702</v>
      </c>
      <c r="B704" s="2">
        <v>44672</v>
      </c>
      <c r="C704" s="1" t="s">
        <v>39</v>
      </c>
      <c r="D704" s="1">
        <v>94.33</v>
      </c>
      <c r="E704" s="1">
        <v>3</v>
      </c>
      <c r="F704" s="23">
        <f t="shared" si="20"/>
        <v>4</v>
      </c>
      <c r="G704">
        <f t="shared" si="21"/>
        <v>2</v>
      </c>
    </row>
    <row r="705" spans="1:7" x14ac:dyDescent="0.35">
      <c r="A705" s="1">
        <v>703</v>
      </c>
      <c r="B705" s="2">
        <v>44588</v>
      </c>
      <c r="C705" s="1" t="s">
        <v>39</v>
      </c>
      <c r="D705" s="1">
        <v>48.91</v>
      </c>
      <c r="E705" s="1">
        <v>2</v>
      </c>
      <c r="F705" s="23">
        <f t="shared" si="20"/>
        <v>1</v>
      </c>
      <c r="G705">
        <f t="shared" si="21"/>
        <v>1</v>
      </c>
    </row>
    <row r="706" spans="1:7" x14ac:dyDescent="0.35">
      <c r="A706" s="1">
        <v>704</v>
      </c>
      <c r="B706" s="2">
        <v>44501</v>
      </c>
      <c r="C706" s="1" t="s">
        <v>39</v>
      </c>
      <c r="D706" s="1">
        <v>14.59</v>
      </c>
      <c r="E706" s="1">
        <v>1</v>
      </c>
      <c r="F706" s="23">
        <f t="shared" si="20"/>
        <v>11</v>
      </c>
      <c r="G706">
        <f t="shared" si="21"/>
        <v>4</v>
      </c>
    </row>
    <row r="707" spans="1:7" x14ac:dyDescent="0.35">
      <c r="A707" s="1">
        <v>705</v>
      </c>
      <c r="B707" s="2">
        <v>44410</v>
      </c>
      <c r="C707" s="1" t="s">
        <v>39</v>
      </c>
      <c r="D707" s="1">
        <v>91.08</v>
      </c>
      <c r="E707" s="1">
        <v>4</v>
      </c>
      <c r="F707" s="23">
        <f t="shared" ref="F707:F770" si="22">VALUE(LEFT(TEXT(B707,"mm-dd-yyyy"),2))</f>
        <v>8</v>
      </c>
      <c r="G707">
        <f t="shared" ref="G707:G770" si="23">IF(F707&lt;4, 1, IF(F707&lt;7, 2, IF(F707&lt;10, 3, IF(F707&lt;13, 4))))</f>
        <v>3</v>
      </c>
    </row>
    <row r="708" spans="1:7" x14ac:dyDescent="0.35">
      <c r="A708" s="1">
        <v>706</v>
      </c>
      <c r="B708" s="2">
        <v>44319</v>
      </c>
      <c r="C708" s="1" t="s">
        <v>39</v>
      </c>
      <c r="D708" s="1">
        <v>76.31</v>
      </c>
      <c r="E708" s="1">
        <v>3</v>
      </c>
      <c r="F708" s="23">
        <f t="shared" si="22"/>
        <v>5</v>
      </c>
      <c r="G708">
        <f t="shared" si="23"/>
        <v>2</v>
      </c>
    </row>
    <row r="709" spans="1:7" x14ac:dyDescent="0.35">
      <c r="A709" s="1">
        <v>707</v>
      </c>
      <c r="B709" s="2">
        <v>44222</v>
      </c>
      <c r="C709" s="1" t="s">
        <v>39</v>
      </c>
      <c r="D709" s="1">
        <v>52.29</v>
      </c>
      <c r="E709" s="1">
        <v>2</v>
      </c>
      <c r="F709" s="23">
        <f t="shared" si="22"/>
        <v>1</v>
      </c>
      <c r="G709">
        <f t="shared" si="23"/>
        <v>1</v>
      </c>
    </row>
    <row r="710" spans="1:7" x14ac:dyDescent="0.35">
      <c r="A710" s="1">
        <v>708</v>
      </c>
      <c r="B710" s="2">
        <v>44145</v>
      </c>
      <c r="C710" s="1" t="s">
        <v>39</v>
      </c>
      <c r="D710" s="1">
        <v>28.12</v>
      </c>
      <c r="E710" s="1">
        <v>1</v>
      </c>
      <c r="F710" s="23">
        <f t="shared" si="22"/>
        <v>11</v>
      </c>
      <c r="G710">
        <f t="shared" si="23"/>
        <v>4</v>
      </c>
    </row>
    <row r="711" spans="1:7" x14ac:dyDescent="0.35">
      <c r="A711" s="1">
        <v>709</v>
      </c>
      <c r="B711" s="2">
        <v>44052</v>
      </c>
      <c r="C711" s="1" t="s">
        <v>39</v>
      </c>
      <c r="D711" s="1">
        <v>78.88</v>
      </c>
      <c r="E711" s="1">
        <v>4</v>
      </c>
      <c r="F711" s="23">
        <f t="shared" si="22"/>
        <v>8</v>
      </c>
      <c r="G711">
        <f t="shared" si="23"/>
        <v>3</v>
      </c>
    </row>
    <row r="712" spans="1:7" x14ac:dyDescent="0.35">
      <c r="A712" s="1">
        <v>710</v>
      </c>
      <c r="B712" s="2">
        <v>43959</v>
      </c>
      <c r="C712" s="1" t="s">
        <v>39</v>
      </c>
      <c r="D712" s="1">
        <v>54.38</v>
      </c>
      <c r="E712" s="1">
        <v>3</v>
      </c>
      <c r="F712" s="23">
        <f t="shared" si="22"/>
        <v>5</v>
      </c>
      <c r="G712">
        <f t="shared" si="23"/>
        <v>2</v>
      </c>
    </row>
    <row r="713" spans="1:7" x14ac:dyDescent="0.35">
      <c r="A713" s="1">
        <v>711</v>
      </c>
      <c r="B713" s="2">
        <v>43863</v>
      </c>
      <c r="C713" s="1" t="s">
        <v>39</v>
      </c>
      <c r="D713" s="1">
        <v>46.08</v>
      </c>
      <c r="E713" s="1">
        <v>2</v>
      </c>
      <c r="F713" s="23">
        <f t="shared" si="22"/>
        <v>2</v>
      </c>
      <c r="G713">
        <f t="shared" si="23"/>
        <v>1</v>
      </c>
    </row>
    <row r="714" spans="1:7" x14ac:dyDescent="0.35">
      <c r="A714" s="1">
        <v>712</v>
      </c>
      <c r="B714" s="2">
        <v>43782</v>
      </c>
      <c r="C714" s="1" t="s">
        <v>39</v>
      </c>
      <c r="D714" s="1">
        <v>22.81</v>
      </c>
      <c r="E714" s="1">
        <v>1</v>
      </c>
      <c r="F714" s="23">
        <f t="shared" si="22"/>
        <v>11</v>
      </c>
      <c r="G714">
        <f t="shared" si="23"/>
        <v>4</v>
      </c>
    </row>
    <row r="715" spans="1:7" x14ac:dyDescent="0.35">
      <c r="A715" s="1">
        <v>713</v>
      </c>
      <c r="B715" s="2">
        <v>43681</v>
      </c>
      <c r="C715" s="1" t="s">
        <v>39</v>
      </c>
      <c r="D715" s="1">
        <v>64.61</v>
      </c>
      <c r="E715" s="1">
        <v>4</v>
      </c>
      <c r="F715" s="23">
        <f t="shared" si="22"/>
        <v>8</v>
      </c>
      <c r="G715">
        <f t="shared" si="23"/>
        <v>3</v>
      </c>
    </row>
    <row r="716" spans="1:7" x14ac:dyDescent="0.35">
      <c r="A716" s="1">
        <v>714</v>
      </c>
      <c r="B716" s="2">
        <v>43584</v>
      </c>
      <c r="C716" s="1" t="s">
        <v>39</v>
      </c>
      <c r="D716" s="1">
        <v>42.82</v>
      </c>
      <c r="E716" s="1">
        <v>3</v>
      </c>
      <c r="F716" s="23">
        <f t="shared" si="22"/>
        <v>4</v>
      </c>
      <c r="G716">
        <f t="shared" si="23"/>
        <v>2</v>
      </c>
    </row>
    <row r="717" spans="1:7" x14ac:dyDescent="0.35">
      <c r="A717" s="1">
        <v>715</v>
      </c>
      <c r="B717" s="2">
        <v>43500</v>
      </c>
      <c r="C717" s="1" t="s">
        <v>39</v>
      </c>
      <c r="D717" s="1">
        <v>28.47</v>
      </c>
      <c r="E717" s="1">
        <v>2</v>
      </c>
      <c r="F717" s="23">
        <f t="shared" si="22"/>
        <v>2</v>
      </c>
      <c r="G717">
        <f t="shared" si="23"/>
        <v>1</v>
      </c>
    </row>
    <row r="718" spans="1:7" x14ac:dyDescent="0.35">
      <c r="A718" s="1">
        <v>716</v>
      </c>
      <c r="B718" s="2">
        <v>43418</v>
      </c>
      <c r="C718" s="1" t="s">
        <v>39</v>
      </c>
      <c r="D718" s="1">
        <v>13.02</v>
      </c>
      <c r="E718" s="1">
        <v>1</v>
      </c>
      <c r="F718" s="23">
        <f t="shared" si="22"/>
        <v>11</v>
      </c>
      <c r="G718">
        <f t="shared" si="23"/>
        <v>4</v>
      </c>
    </row>
    <row r="719" spans="1:7" x14ac:dyDescent="0.35">
      <c r="A719" s="1">
        <v>717</v>
      </c>
      <c r="B719" s="2">
        <v>43313</v>
      </c>
      <c r="C719" s="1" t="s">
        <v>39</v>
      </c>
      <c r="D719" s="1">
        <v>37.72</v>
      </c>
      <c r="E719" s="1">
        <v>4</v>
      </c>
      <c r="F719" s="23">
        <f t="shared" si="22"/>
        <v>8</v>
      </c>
      <c r="G719">
        <f t="shared" si="23"/>
        <v>3</v>
      </c>
    </row>
    <row r="720" spans="1:7" x14ac:dyDescent="0.35">
      <c r="A720" s="1">
        <v>718</v>
      </c>
      <c r="B720" s="2">
        <v>43223</v>
      </c>
      <c r="C720" s="1" t="s">
        <v>39</v>
      </c>
      <c r="D720" s="1">
        <v>23.06</v>
      </c>
      <c r="E720" s="1">
        <v>3</v>
      </c>
      <c r="F720" s="23">
        <f t="shared" si="22"/>
        <v>5</v>
      </c>
      <c r="G720">
        <f t="shared" si="23"/>
        <v>2</v>
      </c>
    </row>
    <row r="721" spans="1:7" x14ac:dyDescent="0.35">
      <c r="A721" s="1">
        <v>719</v>
      </c>
      <c r="B721" s="2">
        <v>43128</v>
      </c>
      <c r="C721" s="1" t="s">
        <v>39</v>
      </c>
      <c r="D721" s="1">
        <v>12.83</v>
      </c>
      <c r="E721" s="1">
        <v>2</v>
      </c>
      <c r="F721" s="23">
        <f t="shared" si="22"/>
        <v>1</v>
      </c>
      <c r="G721">
        <f t="shared" si="23"/>
        <v>1</v>
      </c>
    </row>
    <row r="722" spans="1:7" x14ac:dyDescent="0.35">
      <c r="A722" s="1">
        <v>720</v>
      </c>
      <c r="B722" s="2">
        <v>42960</v>
      </c>
      <c r="C722" s="1" t="s">
        <v>39</v>
      </c>
      <c r="D722" s="1">
        <v>19.68</v>
      </c>
      <c r="E722" s="1">
        <v>4</v>
      </c>
      <c r="F722" s="23">
        <f t="shared" si="22"/>
        <v>8</v>
      </c>
      <c r="G722">
        <f t="shared" si="23"/>
        <v>3</v>
      </c>
    </row>
    <row r="723" spans="1:7" x14ac:dyDescent="0.35">
      <c r="A723" s="1">
        <v>721</v>
      </c>
      <c r="B723" s="2">
        <v>42862</v>
      </c>
      <c r="C723" s="1" t="s">
        <v>39</v>
      </c>
      <c r="D723" s="1">
        <v>15.65</v>
      </c>
      <c r="E723" s="1">
        <v>3</v>
      </c>
      <c r="F723" s="23">
        <f t="shared" si="22"/>
        <v>5</v>
      </c>
      <c r="G723">
        <f t="shared" si="23"/>
        <v>2</v>
      </c>
    </row>
    <row r="724" spans="1:7" x14ac:dyDescent="0.35">
      <c r="A724" s="1">
        <v>722</v>
      </c>
      <c r="B724" s="2">
        <v>42767</v>
      </c>
      <c r="C724" s="1" t="s">
        <v>39</v>
      </c>
      <c r="D724" s="1">
        <v>10.98</v>
      </c>
      <c r="E724" s="1">
        <v>2</v>
      </c>
      <c r="F724" s="23">
        <f t="shared" si="22"/>
        <v>2</v>
      </c>
      <c r="G724">
        <f t="shared" si="23"/>
        <v>1</v>
      </c>
    </row>
    <row r="725" spans="1:7" x14ac:dyDescent="0.35">
      <c r="A725" s="1">
        <v>723</v>
      </c>
      <c r="B725" s="2">
        <v>42682</v>
      </c>
      <c r="C725" s="1" t="s">
        <v>39</v>
      </c>
      <c r="D725" s="1">
        <v>4.3899999999999997</v>
      </c>
      <c r="E725" s="1">
        <v>1</v>
      </c>
      <c r="F725" s="23">
        <f t="shared" si="22"/>
        <v>11</v>
      </c>
      <c r="G725">
        <f t="shared" si="23"/>
        <v>4</v>
      </c>
    </row>
    <row r="726" spans="1:7" x14ac:dyDescent="0.35">
      <c r="A726" s="1">
        <v>724</v>
      </c>
      <c r="B726" s="2">
        <v>42590</v>
      </c>
      <c r="C726" s="1" t="s">
        <v>39</v>
      </c>
      <c r="D726" s="1">
        <v>15.02</v>
      </c>
      <c r="E726" s="1">
        <v>4</v>
      </c>
      <c r="F726" s="23">
        <f t="shared" si="22"/>
        <v>8</v>
      </c>
      <c r="G726">
        <f t="shared" si="23"/>
        <v>3</v>
      </c>
    </row>
    <row r="727" spans="1:7" x14ac:dyDescent="0.35">
      <c r="A727" s="1">
        <v>725</v>
      </c>
      <c r="B727" s="2">
        <v>42494</v>
      </c>
      <c r="C727" s="1" t="s">
        <v>39</v>
      </c>
      <c r="D727" s="1">
        <v>10.57</v>
      </c>
      <c r="E727" s="1">
        <v>3</v>
      </c>
      <c r="F727" s="23">
        <f t="shared" si="22"/>
        <v>5</v>
      </c>
      <c r="G727">
        <f t="shared" si="23"/>
        <v>2</v>
      </c>
    </row>
    <row r="728" spans="1:7" x14ac:dyDescent="0.35">
      <c r="A728" s="1">
        <v>726</v>
      </c>
      <c r="B728" s="2">
        <v>42395</v>
      </c>
      <c r="C728" s="1" t="s">
        <v>39</v>
      </c>
      <c r="D728" s="1">
        <v>6.62</v>
      </c>
      <c r="E728" s="1">
        <v>2</v>
      </c>
      <c r="F728" s="23">
        <f t="shared" si="22"/>
        <v>1</v>
      </c>
      <c r="G728">
        <f t="shared" si="23"/>
        <v>1</v>
      </c>
    </row>
    <row r="729" spans="1:7" x14ac:dyDescent="0.35">
      <c r="A729" s="1">
        <v>727</v>
      </c>
      <c r="B729" s="2">
        <v>42326</v>
      </c>
      <c r="C729" s="1" t="s">
        <v>39</v>
      </c>
      <c r="D729" s="1">
        <v>3.28</v>
      </c>
      <c r="E729" s="1">
        <v>1</v>
      </c>
      <c r="F729" s="23">
        <f t="shared" si="22"/>
        <v>11</v>
      </c>
      <c r="G729">
        <f t="shared" si="23"/>
        <v>4</v>
      </c>
    </row>
    <row r="730" spans="1:7" x14ac:dyDescent="0.35">
      <c r="A730" s="1">
        <v>728</v>
      </c>
      <c r="B730" s="2">
        <v>44687</v>
      </c>
      <c r="C730" s="1" t="s">
        <v>40</v>
      </c>
      <c r="D730" s="1">
        <v>71.53</v>
      </c>
      <c r="E730" s="1">
        <v>3</v>
      </c>
      <c r="F730" s="23">
        <f t="shared" si="22"/>
        <v>5</v>
      </c>
      <c r="G730">
        <f t="shared" si="23"/>
        <v>2</v>
      </c>
    </row>
    <row r="731" spans="1:7" x14ac:dyDescent="0.35">
      <c r="A731" s="1">
        <v>729</v>
      </c>
      <c r="B731" s="2">
        <v>44587</v>
      </c>
      <c r="C731" s="1" t="s">
        <v>40</v>
      </c>
      <c r="D731" s="1">
        <v>57.18</v>
      </c>
      <c r="E731" s="1">
        <v>2</v>
      </c>
      <c r="F731" s="23">
        <f t="shared" si="22"/>
        <v>1</v>
      </c>
      <c r="G731">
        <f t="shared" si="23"/>
        <v>1</v>
      </c>
    </row>
    <row r="732" spans="1:7" x14ac:dyDescent="0.35">
      <c r="A732" s="1">
        <v>730</v>
      </c>
      <c r="B732" s="2">
        <v>44517</v>
      </c>
      <c r="C732" s="1" t="s">
        <v>40</v>
      </c>
      <c r="D732" s="1">
        <v>21.45</v>
      </c>
      <c r="E732" s="1">
        <v>1</v>
      </c>
      <c r="F732" s="23">
        <f t="shared" si="22"/>
        <v>11</v>
      </c>
      <c r="G732">
        <f t="shared" si="23"/>
        <v>4</v>
      </c>
    </row>
    <row r="733" spans="1:7" x14ac:dyDescent="0.35">
      <c r="A733" s="1">
        <v>731</v>
      </c>
      <c r="B733" s="2">
        <v>44405</v>
      </c>
      <c r="C733" s="1" t="s">
        <v>40</v>
      </c>
      <c r="D733" s="1">
        <v>114.31</v>
      </c>
      <c r="E733" s="1">
        <v>4</v>
      </c>
      <c r="F733" s="23">
        <f t="shared" si="22"/>
        <v>7</v>
      </c>
      <c r="G733">
        <f t="shared" si="23"/>
        <v>3</v>
      </c>
    </row>
    <row r="734" spans="1:7" x14ac:dyDescent="0.35">
      <c r="A734" s="1">
        <v>732</v>
      </c>
      <c r="B734" s="2">
        <v>44318</v>
      </c>
      <c r="C734" s="1" t="s">
        <v>40</v>
      </c>
      <c r="D734" s="1">
        <v>79.27</v>
      </c>
      <c r="E734" s="1">
        <v>3</v>
      </c>
      <c r="F734" s="23">
        <f t="shared" si="22"/>
        <v>5</v>
      </c>
      <c r="G734">
        <f t="shared" si="23"/>
        <v>2</v>
      </c>
    </row>
    <row r="735" spans="1:7" x14ac:dyDescent="0.35">
      <c r="A735" s="1">
        <v>733</v>
      </c>
      <c r="B735" s="2">
        <v>44237</v>
      </c>
      <c r="C735" s="1" t="s">
        <v>40</v>
      </c>
      <c r="D735" s="1">
        <v>30.43</v>
      </c>
      <c r="E735" s="1">
        <v>2</v>
      </c>
      <c r="F735" s="23">
        <f t="shared" si="22"/>
        <v>2</v>
      </c>
      <c r="G735">
        <f t="shared" si="23"/>
        <v>1</v>
      </c>
    </row>
    <row r="736" spans="1:7" x14ac:dyDescent="0.35">
      <c r="A736" s="1">
        <v>734</v>
      </c>
      <c r="B736" s="2">
        <v>44148</v>
      </c>
      <c r="C736" s="1" t="s">
        <v>40</v>
      </c>
      <c r="D736" s="1">
        <v>6.37</v>
      </c>
      <c r="E736" s="1">
        <v>1</v>
      </c>
      <c r="F736" s="23">
        <f t="shared" si="22"/>
        <v>11</v>
      </c>
      <c r="G736">
        <f t="shared" si="23"/>
        <v>4</v>
      </c>
    </row>
    <row r="737" spans="1:7" x14ac:dyDescent="0.35">
      <c r="A737" s="1">
        <v>735</v>
      </c>
      <c r="B737" s="2">
        <v>44059</v>
      </c>
      <c r="C737" s="1" t="s">
        <v>40</v>
      </c>
      <c r="D737" s="1">
        <v>34.46</v>
      </c>
      <c r="E737" s="1">
        <v>4</v>
      </c>
      <c r="F737" s="23">
        <f t="shared" si="22"/>
        <v>8</v>
      </c>
      <c r="G737">
        <f t="shared" si="23"/>
        <v>3</v>
      </c>
    </row>
    <row r="738" spans="1:7" x14ac:dyDescent="0.35">
      <c r="A738" s="1">
        <v>736</v>
      </c>
      <c r="B738" s="2">
        <v>43971</v>
      </c>
      <c r="C738" s="1" t="s">
        <v>40</v>
      </c>
      <c r="D738" s="1">
        <v>24.6</v>
      </c>
      <c r="E738" s="1">
        <v>3</v>
      </c>
      <c r="F738" s="23">
        <f t="shared" si="22"/>
        <v>5</v>
      </c>
      <c r="G738">
        <f t="shared" si="23"/>
        <v>2</v>
      </c>
    </row>
    <row r="739" spans="1:7" x14ac:dyDescent="0.35">
      <c r="A739" s="1">
        <v>737</v>
      </c>
      <c r="B739" s="2">
        <v>43861</v>
      </c>
      <c r="C739" s="1" t="s">
        <v>40</v>
      </c>
      <c r="D739" s="1">
        <v>24.47</v>
      </c>
      <c r="E739" s="1">
        <v>2</v>
      </c>
      <c r="F739" s="23">
        <f t="shared" si="22"/>
        <v>1</v>
      </c>
      <c r="G739">
        <f t="shared" si="23"/>
        <v>1</v>
      </c>
    </row>
    <row r="740" spans="1:7" x14ac:dyDescent="0.35">
      <c r="A740" s="1">
        <v>738</v>
      </c>
      <c r="B740" s="2">
        <v>43786</v>
      </c>
      <c r="C740" s="1" t="s">
        <v>40</v>
      </c>
      <c r="D740" s="1">
        <v>9.76</v>
      </c>
      <c r="E740" s="1">
        <v>1</v>
      </c>
      <c r="F740" s="23">
        <f t="shared" si="22"/>
        <v>11</v>
      </c>
      <c r="G740">
        <f t="shared" si="23"/>
        <v>4</v>
      </c>
    </row>
    <row r="741" spans="1:7" x14ac:dyDescent="0.35">
      <c r="A741" s="1">
        <v>739</v>
      </c>
      <c r="B741" s="2">
        <v>43694</v>
      </c>
      <c r="C741" s="1" t="s">
        <v>40</v>
      </c>
      <c r="D741" s="1">
        <v>31.21</v>
      </c>
      <c r="E741" s="1">
        <v>4</v>
      </c>
      <c r="F741" s="23">
        <f t="shared" si="22"/>
        <v>8</v>
      </c>
      <c r="G741">
        <f t="shared" si="23"/>
        <v>3</v>
      </c>
    </row>
    <row r="742" spans="1:7" x14ac:dyDescent="0.35">
      <c r="A742" s="1">
        <v>740</v>
      </c>
      <c r="B742" s="2">
        <v>43580</v>
      </c>
      <c r="C742" s="1" t="s">
        <v>40</v>
      </c>
      <c r="D742" s="1">
        <v>21.95</v>
      </c>
      <c r="E742" s="1">
        <v>3</v>
      </c>
      <c r="F742" s="23">
        <f t="shared" si="22"/>
        <v>4</v>
      </c>
      <c r="G742">
        <f t="shared" si="23"/>
        <v>2</v>
      </c>
    </row>
    <row r="743" spans="1:7" x14ac:dyDescent="0.35">
      <c r="A743" s="1">
        <v>741</v>
      </c>
      <c r="B743" s="2">
        <v>43489</v>
      </c>
      <c r="C743" s="1" t="s">
        <v>40</v>
      </c>
      <c r="D743" s="1">
        <v>12.05</v>
      </c>
      <c r="E743" s="1">
        <v>2</v>
      </c>
      <c r="F743" s="23">
        <f t="shared" si="22"/>
        <v>1</v>
      </c>
      <c r="G743">
        <f t="shared" si="23"/>
        <v>1</v>
      </c>
    </row>
    <row r="744" spans="1:7" x14ac:dyDescent="0.35">
      <c r="A744" s="1">
        <v>742</v>
      </c>
      <c r="B744" s="2">
        <v>43406</v>
      </c>
      <c r="C744" s="1" t="s">
        <v>40</v>
      </c>
      <c r="D744" s="1">
        <v>4.16</v>
      </c>
      <c r="E744" s="1">
        <v>1</v>
      </c>
      <c r="F744" s="23">
        <f t="shared" si="22"/>
        <v>11</v>
      </c>
      <c r="G744">
        <f t="shared" si="23"/>
        <v>4</v>
      </c>
    </row>
    <row r="745" spans="1:7" x14ac:dyDescent="0.35">
      <c r="A745" s="1">
        <v>743</v>
      </c>
      <c r="B745" s="2">
        <v>43317</v>
      </c>
      <c r="C745" s="1" t="s">
        <v>40</v>
      </c>
      <c r="D745" s="1">
        <v>1.1399999999999999</v>
      </c>
      <c r="E745" s="1">
        <v>4</v>
      </c>
      <c r="F745" s="23">
        <f t="shared" si="22"/>
        <v>8</v>
      </c>
      <c r="G745">
        <f t="shared" si="23"/>
        <v>3</v>
      </c>
    </row>
    <row r="746" spans="1:7" x14ac:dyDescent="0.35">
      <c r="A746" s="1">
        <v>744</v>
      </c>
      <c r="B746" s="2">
        <v>43315</v>
      </c>
      <c r="C746" s="1" t="s">
        <v>40</v>
      </c>
      <c r="D746" s="1">
        <v>1.1399999999999999</v>
      </c>
      <c r="E746" s="1">
        <v>4</v>
      </c>
      <c r="F746" s="23">
        <f t="shared" si="22"/>
        <v>8</v>
      </c>
      <c r="G746">
        <f t="shared" si="23"/>
        <v>3</v>
      </c>
    </row>
    <row r="747" spans="1:7" x14ac:dyDescent="0.35">
      <c r="A747" s="1">
        <v>745</v>
      </c>
      <c r="B747" s="2">
        <v>43224</v>
      </c>
      <c r="C747" s="1" t="s">
        <v>40</v>
      </c>
      <c r="D747" s="1">
        <v>-3.22</v>
      </c>
      <c r="E747" s="1">
        <v>3</v>
      </c>
      <c r="F747" s="23">
        <f t="shared" si="22"/>
        <v>5</v>
      </c>
      <c r="G747">
        <f t="shared" si="23"/>
        <v>2</v>
      </c>
    </row>
    <row r="748" spans="1:7" x14ac:dyDescent="0.35">
      <c r="A748" s="1">
        <v>746</v>
      </c>
      <c r="B748" s="2">
        <v>43139</v>
      </c>
      <c r="C748" s="1" t="s">
        <v>40</v>
      </c>
      <c r="D748" s="1">
        <v>-5.25</v>
      </c>
      <c r="E748" s="1">
        <v>2</v>
      </c>
      <c r="F748" s="23">
        <f t="shared" si="22"/>
        <v>2</v>
      </c>
      <c r="G748">
        <f t="shared" si="23"/>
        <v>1</v>
      </c>
    </row>
    <row r="749" spans="1:7" x14ac:dyDescent="0.35">
      <c r="A749" s="1">
        <v>747</v>
      </c>
      <c r="B749" s="2">
        <v>43060</v>
      </c>
      <c r="C749" s="1" t="s">
        <v>40</v>
      </c>
      <c r="D749" s="1">
        <v>-2.59</v>
      </c>
      <c r="E749" s="1">
        <v>1</v>
      </c>
      <c r="F749" s="23">
        <f t="shared" si="22"/>
        <v>11</v>
      </c>
      <c r="G749">
        <f t="shared" si="23"/>
        <v>4</v>
      </c>
    </row>
    <row r="750" spans="1:7" x14ac:dyDescent="0.35">
      <c r="A750" s="1">
        <v>748</v>
      </c>
      <c r="B750" s="2">
        <v>43059</v>
      </c>
      <c r="C750" s="1" t="s">
        <v>40</v>
      </c>
      <c r="D750" s="1">
        <v>-2.59</v>
      </c>
      <c r="E750" s="1">
        <v>1</v>
      </c>
      <c r="F750" s="23">
        <f t="shared" si="22"/>
        <v>11</v>
      </c>
      <c r="G750">
        <f t="shared" si="23"/>
        <v>4</v>
      </c>
    </row>
    <row r="751" spans="1:7" x14ac:dyDescent="0.35">
      <c r="A751" s="1">
        <v>749</v>
      </c>
      <c r="B751" s="2">
        <v>44677</v>
      </c>
      <c r="C751" s="1" t="s">
        <v>41</v>
      </c>
      <c r="D751" s="1">
        <v>92.2</v>
      </c>
      <c r="E751" s="1">
        <v>3</v>
      </c>
      <c r="F751" s="23">
        <f t="shared" si="22"/>
        <v>4</v>
      </c>
      <c r="G751">
        <f t="shared" si="23"/>
        <v>2</v>
      </c>
    </row>
    <row r="752" spans="1:7" x14ac:dyDescent="0.35">
      <c r="A752" s="1">
        <v>750</v>
      </c>
      <c r="B752" s="2">
        <v>44591</v>
      </c>
      <c r="C752" s="1" t="s">
        <v>41</v>
      </c>
      <c r="D752" s="1">
        <v>75.77</v>
      </c>
      <c r="E752" s="1">
        <v>2</v>
      </c>
      <c r="F752" s="23">
        <f t="shared" si="22"/>
        <v>1</v>
      </c>
      <c r="G752">
        <f t="shared" si="23"/>
        <v>1</v>
      </c>
    </row>
    <row r="753" spans="1:7" x14ac:dyDescent="0.35">
      <c r="A753" s="1">
        <v>751</v>
      </c>
      <c r="B753" s="2">
        <v>44496</v>
      </c>
      <c r="C753" s="1" t="s">
        <v>41</v>
      </c>
      <c r="D753" s="1">
        <v>32.9</v>
      </c>
      <c r="E753" s="1">
        <v>1</v>
      </c>
      <c r="F753" s="23">
        <f t="shared" si="22"/>
        <v>10</v>
      </c>
      <c r="G753">
        <f t="shared" si="23"/>
        <v>4</v>
      </c>
    </row>
    <row r="754" spans="1:7" x14ac:dyDescent="0.35">
      <c r="A754" s="1">
        <v>752</v>
      </c>
      <c r="B754" s="2">
        <v>44409</v>
      </c>
      <c r="C754" s="1" t="s">
        <v>41</v>
      </c>
      <c r="D754" s="1">
        <v>117.09</v>
      </c>
      <c r="E754" s="1">
        <v>4</v>
      </c>
      <c r="F754" s="23">
        <f t="shared" si="22"/>
        <v>8</v>
      </c>
      <c r="G754">
        <f t="shared" si="23"/>
        <v>3</v>
      </c>
    </row>
    <row r="755" spans="1:7" x14ac:dyDescent="0.35">
      <c r="A755" s="1">
        <v>753</v>
      </c>
      <c r="B755" s="2">
        <v>44313</v>
      </c>
      <c r="C755" s="1" t="s">
        <v>41</v>
      </c>
      <c r="D755" s="1">
        <v>75.81</v>
      </c>
      <c r="E755" s="1">
        <v>3</v>
      </c>
      <c r="F755" s="23">
        <f t="shared" si="22"/>
        <v>4</v>
      </c>
      <c r="G755">
        <f t="shared" si="23"/>
        <v>2</v>
      </c>
    </row>
    <row r="756" spans="1:7" x14ac:dyDescent="0.35">
      <c r="A756" s="1">
        <v>754</v>
      </c>
      <c r="B756" s="2">
        <v>44229</v>
      </c>
      <c r="C756" s="1" t="s">
        <v>41</v>
      </c>
      <c r="D756" s="1">
        <v>35.090000000000003</v>
      </c>
      <c r="E756" s="1">
        <v>2</v>
      </c>
      <c r="F756" s="23">
        <f t="shared" si="22"/>
        <v>2</v>
      </c>
      <c r="G756">
        <f t="shared" si="23"/>
        <v>1</v>
      </c>
    </row>
    <row r="757" spans="1:7" x14ac:dyDescent="0.35">
      <c r="A757" s="1">
        <v>755</v>
      </c>
      <c r="B757" s="2">
        <v>44148</v>
      </c>
      <c r="C757" s="1" t="s">
        <v>41</v>
      </c>
      <c r="D757" s="1">
        <v>17.46</v>
      </c>
      <c r="E757" s="1">
        <v>1</v>
      </c>
      <c r="F757" s="23">
        <f t="shared" si="22"/>
        <v>11</v>
      </c>
      <c r="G757">
        <f t="shared" si="23"/>
        <v>4</v>
      </c>
    </row>
    <row r="758" spans="1:7" x14ac:dyDescent="0.35">
      <c r="A758" s="1">
        <v>756</v>
      </c>
      <c r="B758" s="2">
        <v>44045</v>
      </c>
      <c r="C758" s="1" t="s">
        <v>41</v>
      </c>
      <c r="D758" s="1">
        <v>40.28</v>
      </c>
      <c r="E758" s="1">
        <v>4</v>
      </c>
      <c r="F758" s="23">
        <f t="shared" si="22"/>
        <v>8</v>
      </c>
      <c r="G758">
        <f t="shared" si="23"/>
        <v>3</v>
      </c>
    </row>
    <row r="759" spans="1:7" x14ac:dyDescent="0.35">
      <c r="A759" s="1">
        <v>757</v>
      </c>
      <c r="B759" s="2">
        <v>43969</v>
      </c>
      <c r="C759" s="1" t="s">
        <v>41</v>
      </c>
      <c r="D759" s="1">
        <v>19.09</v>
      </c>
      <c r="E759" s="1">
        <v>3</v>
      </c>
      <c r="F759" s="23">
        <f t="shared" si="22"/>
        <v>5</v>
      </c>
      <c r="G759">
        <f t="shared" si="23"/>
        <v>2</v>
      </c>
    </row>
    <row r="760" spans="1:7" x14ac:dyDescent="0.35">
      <c r="A760" s="1">
        <v>758</v>
      </c>
      <c r="B760" s="2">
        <v>43868</v>
      </c>
      <c r="C760" s="1" t="s">
        <v>41</v>
      </c>
      <c r="D760" s="1">
        <v>18.98</v>
      </c>
      <c r="E760" s="1">
        <v>2</v>
      </c>
      <c r="F760" s="23">
        <f t="shared" si="22"/>
        <v>2</v>
      </c>
      <c r="G760">
        <f t="shared" si="23"/>
        <v>1</v>
      </c>
    </row>
    <row r="761" spans="1:7" x14ac:dyDescent="0.35">
      <c r="A761" s="1">
        <v>759</v>
      </c>
      <c r="B761" s="2">
        <v>43774</v>
      </c>
      <c r="C761" s="1" t="s">
        <v>41</v>
      </c>
      <c r="D761" s="1">
        <v>7.66</v>
      </c>
      <c r="E761" s="1">
        <v>1</v>
      </c>
      <c r="F761" s="23">
        <f t="shared" si="22"/>
        <v>11</v>
      </c>
      <c r="G761">
        <f t="shared" si="23"/>
        <v>4</v>
      </c>
    </row>
    <row r="762" spans="1:7" x14ac:dyDescent="0.35">
      <c r="A762" s="1">
        <v>760</v>
      </c>
      <c r="B762" s="2">
        <v>43679</v>
      </c>
      <c r="C762" s="1" t="s">
        <v>41</v>
      </c>
      <c r="D762" s="1">
        <v>16.13</v>
      </c>
      <c r="E762" s="1">
        <v>4</v>
      </c>
      <c r="F762" s="23">
        <f t="shared" si="22"/>
        <v>8</v>
      </c>
      <c r="G762">
        <f t="shared" si="23"/>
        <v>3</v>
      </c>
    </row>
    <row r="763" spans="1:7" x14ac:dyDescent="0.35">
      <c r="A763" s="1">
        <v>761</v>
      </c>
      <c r="B763" s="2">
        <v>43578</v>
      </c>
      <c r="C763" s="1" t="s">
        <v>41</v>
      </c>
      <c r="D763" s="1">
        <v>11.41</v>
      </c>
      <c r="E763" s="1">
        <v>3</v>
      </c>
      <c r="F763" s="23">
        <f t="shared" si="22"/>
        <v>4</v>
      </c>
      <c r="G763">
        <f t="shared" si="23"/>
        <v>2</v>
      </c>
    </row>
    <row r="764" spans="1:7" x14ac:dyDescent="0.35">
      <c r="A764" s="1">
        <v>762</v>
      </c>
      <c r="B764" s="2">
        <v>43490</v>
      </c>
      <c r="C764" s="1" t="s">
        <v>41</v>
      </c>
      <c r="D764" s="1">
        <v>5.68</v>
      </c>
      <c r="E764" s="1">
        <v>2</v>
      </c>
      <c r="F764" s="23">
        <f t="shared" si="22"/>
        <v>1</v>
      </c>
      <c r="G764">
        <f t="shared" si="23"/>
        <v>1</v>
      </c>
    </row>
    <row r="765" spans="1:7" x14ac:dyDescent="0.35">
      <c r="A765" s="1">
        <v>763</v>
      </c>
      <c r="B765" s="2">
        <v>44685</v>
      </c>
      <c r="C765" s="1" t="s">
        <v>42</v>
      </c>
      <c r="D765" s="1">
        <v>53.63</v>
      </c>
      <c r="E765" s="1">
        <v>3</v>
      </c>
      <c r="F765" s="23">
        <f t="shared" si="22"/>
        <v>5</v>
      </c>
      <c r="G765">
        <f t="shared" si="23"/>
        <v>2</v>
      </c>
    </row>
    <row r="766" spans="1:7" x14ac:dyDescent="0.35">
      <c r="A766" s="1">
        <v>764</v>
      </c>
      <c r="B766" s="2">
        <v>44595</v>
      </c>
      <c r="C766" s="1" t="s">
        <v>42</v>
      </c>
      <c r="D766" s="1">
        <v>35.520000000000003</v>
      </c>
      <c r="E766" s="1">
        <v>2</v>
      </c>
      <c r="F766" s="23">
        <f t="shared" si="22"/>
        <v>2</v>
      </c>
      <c r="G766">
        <f t="shared" si="23"/>
        <v>1</v>
      </c>
    </row>
    <row r="767" spans="1:7" x14ac:dyDescent="0.35">
      <c r="A767" s="1">
        <v>765</v>
      </c>
      <c r="B767" s="2">
        <v>44513</v>
      </c>
      <c r="C767" s="1" t="s">
        <v>42</v>
      </c>
      <c r="D767" s="1">
        <v>11.47</v>
      </c>
      <c r="E767" s="1">
        <v>1</v>
      </c>
      <c r="F767" s="23">
        <f t="shared" si="22"/>
        <v>11</v>
      </c>
      <c r="G767">
        <f t="shared" si="23"/>
        <v>4</v>
      </c>
    </row>
    <row r="768" spans="1:7" x14ac:dyDescent="0.35">
      <c r="A768" s="1">
        <v>766</v>
      </c>
      <c r="B768" s="2">
        <v>44407</v>
      </c>
      <c r="C768" s="1" t="s">
        <v>42</v>
      </c>
      <c r="D768" s="1">
        <v>108.36</v>
      </c>
      <c r="E768" s="1">
        <v>4</v>
      </c>
      <c r="F768" s="23">
        <f t="shared" si="22"/>
        <v>7</v>
      </c>
      <c r="G768">
        <f t="shared" si="23"/>
        <v>3</v>
      </c>
    </row>
    <row r="769" spans="1:7" x14ac:dyDescent="0.35">
      <c r="A769" s="1">
        <v>767</v>
      </c>
      <c r="B769" s="2">
        <v>44310</v>
      </c>
      <c r="C769" s="1" t="s">
        <v>42</v>
      </c>
      <c r="D769" s="1">
        <v>66</v>
      </c>
      <c r="E769" s="1">
        <v>3</v>
      </c>
      <c r="F769" s="23">
        <f t="shared" si="22"/>
        <v>4</v>
      </c>
      <c r="G769">
        <f t="shared" si="23"/>
        <v>2</v>
      </c>
    </row>
    <row r="770" spans="1:7" x14ac:dyDescent="0.35">
      <c r="A770" s="1">
        <v>768</v>
      </c>
      <c r="B770" s="2">
        <v>44224</v>
      </c>
      <c r="C770" s="1" t="s">
        <v>42</v>
      </c>
      <c r="D770" s="1">
        <v>36.409999999999997</v>
      </c>
      <c r="E770" s="1">
        <v>2</v>
      </c>
      <c r="F770" s="23">
        <f t="shared" si="22"/>
        <v>1</v>
      </c>
      <c r="G770">
        <f t="shared" si="23"/>
        <v>1</v>
      </c>
    </row>
    <row r="771" spans="1:7" x14ac:dyDescent="0.35">
      <c r="A771" s="1">
        <v>769</v>
      </c>
      <c r="B771" s="2">
        <v>44144</v>
      </c>
      <c r="C771" s="1" t="s">
        <v>42</v>
      </c>
      <c r="D771" s="1">
        <v>11.19</v>
      </c>
      <c r="E771" s="1">
        <v>1</v>
      </c>
      <c r="F771" s="23">
        <f t="shared" ref="F771:F834" si="24">VALUE(LEFT(TEXT(B771,"mm-dd-yyyy"),2))</f>
        <v>11</v>
      </c>
      <c r="G771">
        <f t="shared" ref="G771:G834" si="25">IF(F771&lt;4, 1, IF(F771&lt;7, 2, IF(F771&lt;10, 3, IF(F771&lt;13, 4))))</f>
        <v>4</v>
      </c>
    </row>
    <row r="772" spans="1:7" x14ac:dyDescent="0.35">
      <c r="A772" s="1">
        <v>770</v>
      </c>
      <c r="B772" s="2">
        <v>44054</v>
      </c>
      <c r="C772" s="1" t="s">
        <v>42</v>
      </c>
      <c r="D772" s="1">
        <v>51.32</v>
      </c>
      <c r="E772" s="1">
        <v>4</v>
      </c>
      <c r="F772" s="23">
        <f t="shared" si="24"/>
        <v>8</v>
      </c>
      <c r="G772">
        <f t="shared" si="25"/>
        <v>3</v>
      </c>
    </row>
    <row r="773" spans="1:7" x14ac:dyDescent="0.35">
      <c r="A773" s="1">
        <v>771</v>
      </c>
      <c r="B773" s="2">
        <v>43949</v>
      </c>
      <c r="C773" s="1" t="s">
        <v>42</v>
      </c>
      <c r="D773" s="1">
        <v>33.840000000000003</v>
      </c>
      <c r="E773" s="1">
        <v>3</v>
      </c>
      <c r="F773" s="23">
        <f t="shared" si="24"/>
        <v>4</v>
      </c>
      <c r="G773">
        <f t="shared" si="25"/>
        <v>2</v>
      </c>
    </row>
    <row r="774" spans="1:7" x14ac:dyDescent="0.35">
      <c r="A774" s="1">
        <v>772</v>
      </c>
      <c r="B774" s="2">
        <v>43854</v>
      </c>
      <c r="C774" s="1" t="s">
        <v>42</v>
      </c>
      <c r="D774" s="1">
        <v>25.82</v>
      </c>
      <c r="E774" s="1">
        <v>2</v>
      </c>
      <c r="F774" s="23">
        <f t="shared" si="24"/>
        <v>1</v>
      </c>
      <c r="G774">
        <f t="shared" si="25"/>
        <v>1</v>
      </c>
    </row>
    <row r="775" spans="1:7" x14ac:dyDescent="0.35">
      <c r="A775" s="1">
        <v>773</v>
      </c>
      <c r="B775" s="2">
        <v>43772</v>
      </c>
      <c r="C775" s="1" t="s">
        <v>42</v>
      </c>
      <c r="D775" s="1">
        <v>2.83</v>
      </c>
      <c r="E775" s="1">
        <v>1</v>
      </c>
      <c r="F775" s="23">
        <f t="shared" si="24"/>
        <v>11</v>
      </c>
      <c r="G775">
        <f t="shared" si="25"/>
        <v>4</v>
      </c>
    </row>
    <row r="776" spans="1:7" x14ac:dyDescent="0.35">
      <c r="A776" s="1">
        <v>774</v>
      </c>
      <c r="B776" s="2">
        <v>43672</v>
      </c>
      <c r="C776" s="1" t="s">
        <v>42</v>
      </c>
      <c r="D776" s="1">
        <v>25.79</v>
      </c>
      <c r="E776" s="1">
        <v>4</v>
      </c>
      <c r="F776" s="23">
        <f t="shared" si="24"/>
        <v>7</v>
      </c>
      <c r="G776">
        <f t="shared" si="25"/>
        <v>3</v>
      </c>
    </row>
    <row r="777" spans="1:7" x14ac:dyDescent="0.35">
      <c r="A777" s="1">
        <v>775</v>
      </c>
      <c r="B777" s="2">
        <v>43579</v>
      </c>
      <c r="C777" s="1" t="s">
        <v>42</v>
      </c>
      <c r="D777" s="1">
        <v>14.84</v>
      </c>
      <c r="E777" s="1">
        <v>3</v>
      </c>
      <c r="F777" s="23">
        <f t="shared" si="24"/>
        <v>4</v>
      </c>
      <c r="G777">
        <f t="shared" si="25"/>
        <v>2</v>
      </c>
    </row>
    <row r="778" spans="1:7" x14ac:dyDescent="0.35">
      <c r="A778" s="1">
        <v>776</v>
      </c>
      <c r="B778" s="2">
        <v>43492</v>
      </c>
      <c r="C778" s="1" t="s">
        <v>42</v>
      </c>
      <c r="D778" s="1">
        <v>7.21</v>
      </c>
      <c r="E778" s="1">
        <v>2</v>
      </c>
      <c r="F778" s="23">
        <f t="shared" si="24"/>
        <v>1</v>
      </c>
      <c r="G778">
        <f t="shared" si="25"/>
        <v>1</v>
      </c>
    </row>
    <row r="779" spans="1:7" x14ac:dyDescent="0.35">
      <c r="A779" s="1">
        <v>777</v>
      </c>
      <c r="B779" s="2">
        <v>43403</v>
      </c>
      <c r="C779" s="1" t="s">
        <v>42</v>
      </c>
      <c r="D779" s="1">
        <v>2.08</v>
      </c>
      <c r="E779" s="1">
        <v>1</v>
      </c>
      <c r="F779" s="23">
        <f t="shared" si="24"/>
        <v>10</v>
      </c>
      <c r="G779">
        <f t="shared" si="25"/>
        <v>4</v>
      </c>
    </row>
    <row r="780" spans="1:7" x14ac:dyDescent="0.35">
      <c r="A780" s="1">
        <v>778</v>
      </c>
      <c r="B780" s="2">
        <v>43315</v>
      </c>
      <c r="C780" s="1" t="s">
        <v>42</v>
      </c>
      <c r="D780" s="1">
        <v>7.38</v>
      </c>
      <c r="E780" s="1">
        <v>4</v>
      </c>
      <c r="F780" s="23">
        <f t="shared" si="24"/>
        <v>8</v>
      </c>
      <c r="G780">
        <f t="shared" si="25"/>
        <v>3</v>
      </c>
    </row>
    <row r="781" spans="1:7" x14ac:dyDescent="0.35">
      <c r="A781" s="1">
        <v>779</v>
      </c>
      <c r="B781" s="2">
        <v>43229</v>
      </c>
      <c r="C781" s="1" t="s">
        <v>42</v>
      </c>
      <c r="D781" s="1">
        <v>5.67</v>
      </c>
      <c r="E781" s="1">
        <v>3</v>
      </c>
      <c r="F781" s="23">
        <f t="shared" si="24"/>
        <v>5</v>
      </c>
      <c r="G781">
        <f t="shared" si="25"/>
        <v>2</v>
      </c>
    </row>
    <row r="782" spans="1:7" x14ac:dyDescent="0.35">
      <c r="A782" s="1">
        <v>780</v>
      </c>
      <c r="B782" s="2">
        <v>43135</v>
      </c>
      <c r="C782" s="1" t="s">
        <v>42</v>
      </c>
      <c r="D782" s="1">
        <v>4.04</v>
      </c>
      <c r="E782" s="1">
        <v>2</v>
      </c>
      <c r="F782" s="23">
        <f t="shared" si="24"/>
        <v>2</v>
      </c>
      <c r="G782">
        <f t="shared" si="25"/>
        <v>1</v>
      </c>
    </row>
    <row r="783" spans="1:7" x14ac:dyDescent="0.35">
      <c r="A783" s="1">
        <v>781</v>
      </c>
      <c r="B783" s="2">
        <v>43045</v>
      </c>
      <c r="C783" s="1" t="s">
        <v>42</v>
      </c>
      <c r="D783" s="1">
        <v>2.2599999999999998</v>
      </c>
      <c r="E783" s="1">
        <v>1</v>
      </c>
      <c r="F783" s="23">
        <f t="shared" si="24"/>
        <v>11</v>
      </c>
      <c r="G783">
        <f t="shared" si="25"/>
        <v>4</v>
      </c>
    </row>
    <row r="784" spans="1:7" x14ac:dyDescent="0.35">
      <c r="A784" s="1">
        <v>782</v>
      </c>
      <c r="B784" s="2">
        <v>42957</v>
      </c>
      <c r="C784" s="1" t="s">
        <v>42</v>
      </c>
      <c r="D784" s="1">
        <v>14.05</v>
      </c>
      <c r="E784" s="1">
        <v>4</v>
      </c>
      <c r="F784" s="23">
        <f t="shared" si="24"/>
        <v>8</v>
      </c>
      <c r="G784">
        <f t="shared" si="25"/>
        <v>3</v>
      </c>
    </row>
    <row r="785" spans="1:7" x14ac:dyDescent="0.35">
      <c r="A785" s="1">
        <v>783</v>
      </c>
      <c r="B785" s="2">
        <v>42870</v>
      </c>
      <c r="C785" s="1" t="s">
        <v>42</v>
      </c>
      <c r="D785" s="1">
        <v>16.52</v>
      </c>
      <c r="E785" s="1">
        <v>3</v>
      </c>
      <c r="F785" s="23">
        <f t="shared" si="24"/>
        <v>5</v>
      </c>
      <c r="G785">
        <f t="shared" si="25"/>
        <v>2</v>
      </c>
    </row>
    <row r="786" spans="1:7" x14ac:dyDescent="0.35">
      <c r="A786" s="1">
        <v>784</v>
      </c>
      <c r="B786" s="2">
        <v>44691</v>
      </c>
      <c r="C786" s="1" t="s">
        <v>43</v>
      </c>
      <c r="D786" s="1">
        <v>28.17</v>
      </c>
      <c r="E786" s="1">
        <v>3</v>
      </c>
      <c r="F786" s="23">
        <f t="shared" si="24"/>
        <v>5</v>
      </c>
      <c r="G786">
        <f t="shared" si="25"/>
        <v>2</v>
      </c>
    </row>
    <row r="787" spans="1:7" x14ac:dyDescent="0.35">
      <c r="A787" s="1">
        <v>785</v>
      </c>
      <c r="B787" s="2">
        <v>44605</v>
      </c>
      <c r="C787" s="1" t="s">
        <v>43</v>
      </c>
      <c r="D787" s="1">
        <v>25.8</v>
      </c>
      <c r="E787" s="1">
        <v>2</v>
      </c>
      <c r="F787" s="23">
        <f t="shared" si="24"/>
        <v>2</v>
      </c>
      <c r="G787">
        <f t="shared" si="25"/>
        <v>1</v>
      </c>
    </row>
    <row r="788" spans="1:7" x14ac:dyDescent="0.35">
      <c r="A788" s="1">
        <v>786</v>
      </c>
      <c r="B788" s="2">
        <v>44515</v>
      </c>
      <c r="C788" s="1" t="s">
        <v>43</v>
      </c>
      <c r="D788" s="1">
        <v>10.54</v>
      </c>
      <c r="E788" s="1">
        <v>1</v>
      </c>
      <c r="F788" s="23">
        <f t="shared" si="24"/>
        <v>11</v>
      </c>
      <c r="G788">
        <f t="shared" si="25"/>
        <v>4</v>
      </c>
    </row>
    <row r="789" spans="1:7" x14ac:dyDescent="0.35">
      <c r="A789" s="1">
        <v>787</v>
      </c>
      <c r="B789" s="2">
        <v>44418</v>
      </c>
      <c r="C789" s="1" t="s">
        <v>43</v>
      </c>
      <c r="D789" s="1">
        <v>17.329999999999998</v>
      </c>
      <c r="E789" s="1">
        <v>4</v>
      </c>
      <c r="F789" s="23">
        <f t="shared" si="24"/>
        <v>8</v>
      </c>
      <c r="G789">
        <f t="shared" si="25"/>
        <v>3</v>
      </c>
    </row>
    <row r="790" spans="1:7" x14ac:dyDescent="0.35">
      <c r="A790" s="1">
        <v>788</v>
      </c>
      <c r="B790" s="2">
        <v>44317</v>
      </c>
      <c r="C790" s="1" t="s">
        <v>43</v>
      </c>
      <c r="D790" s="1">
        <v>17.11</v>
      </c>
      <c r="E790" s="1">
        <v>3</v>
      </c>
      <c r="F790" s="23">
        <f t="shared" si="24"/>
        <v>5</v>
      </c>
      <c r="G790">
        <f t="shared" si="25"/>
        <v>2</v>
      </c>
    </row>
    <row r="791" spans="1:7" x14ac:dyDescent="0.35">
      <c r="A791" s="1">
        <v>789</v>
      </c>
      <c r="B791" s="2">
        <v>44127</v>
      </c>
      <c r="C791" s="1" t="s">
        <v>43</v>
      </c>
      <c r="D791" s="1">
        <v>1.1200000000000001</v>
      </c>
      <c r="E791" s="1">
        <v>1</v>
      </c>
      <c r="F791" s="23">
        <f t="shared" si="24"/>
        <v>10</v>
      </c>
      <c r="G791">
        <f t="shared" si="25"/>
        <v>4</v>
      </c>
    </row>
    <row r="792" spans="1:7" x14ac:dyDescent="0.35">
      <c r="A792" s="1">
        <v>790</v>
      </c>
      <c r="B792" s="2">
        <v>44126</v>
      </c>
      <c r="C792" s="1" t="s">
        <v>43</v>
      </c>
      <c r="D792" s="1">
        <v>1.1200000000000001</v>
      </c>
      <c r="E792" s="1">
        <v>1</v>
      </c>
      <c r="F792" s="23">
        <f t="shared" si="24"/>
        <v>10</v>
      </c>
      <c r="G792">
        <f t="shared" si="25"/>
        <v>4</v>
      </c>
    </row>
    <row r="793" spans="1:7" x14ac:dyDescent="0.35">
      <c r="A793" s="1">
        <v>791</v>
      </c>
      <c r="B793" s="2">
        <v>43959</v>
      </c>
      <c r="C793" s="1" t="s">
        <v>43</v>
      </c>
      <c r="D793" s="1">
        <v>20.65</v>
      </c>
      <c r="E793" s="1">
        <v>3</v>
      </c>
      <c r="F793" s="23">
        <f t="shared" si="24"/>
        <v>5</v>
      </c>
      <c r="G793">
        <f t="shared" si="25"/>
        <v>2</v>
      </c>
    </row>
    <row r="794" spans="1:7" x14ac:dyDescent="0.35">
      <c r="A794" s="1">
        <v>792</v>
      </c>
      <c r="B794" s="2">
        <v>43864</v>
      </c>
      <c r="C794" s="1" t="s">
        <v>43</v>
      </c>
      <c r="D794" s="1">
        <v>13.6</v>
      </c>
      <c r="E794" s="1">
        <v>2</v>
      </c>
      <c r="F794" s="23">
        <f t="shared" si="24"/>
        <v>2</v>
      </c>
      <c r="G794">
        <f t="shared" si="25"/>
        <v>1</v>
      </c>
    </row>
    <row r="795" spans="1:7" x14ac:dyDescent="0.35">
      <c r="A795" s="1">
        <v>793</v>
      </c>
      <c r="B795" s="2">
        <v>43779</v>
      </c>
      <c r="C795" s="1" t="s">
        <v>43</v>
      </c>
      <c r="D795" s="1">
        <v>6.6</v>
      </c>
      <c r="E795" s="1">
        <v>1</v>
      </c>
      <c r="F795" s="23">
        <f t="shared" si="24"/>
        <v>11</v>
      </c>
      <c r="G795">
        <f t="shared" si="25"/>
        <v>4</v>
      </c>
    </row>
    <row r="796" spans="1:7" x14ac:dyDescent="0.35">
      <c r="A796" s="1">
        <v>794</v>
      </c>
      <c r="B796" s="2">
        <v>43684</v>
      </c>
      <c r="C796" s="1" t="s">
        <v>43</v>
      </c>
      <c r="D796" s="1">
        <v>24.44</v>
      </c>
      <c r="E796" s="1">
        <v>4</v>
      </c>
      <c r="F796" s="23">
        <f t="shared" si="24"/>
        <v>8</v>
      </c>
      <c r="G796">
        <f t="shared" si="25"/>
        <v>3</v>
      </c>
    </row>
    <row r="797" spans="1:7" x14ac:dyDescent="0.35">
      <c r="A797" s="1">
        <v>795</v>
      </c>
      <c r="B797" s="2">
        <v>43587</v>
      </c>
      <c r="C797" s="1" t="s">
        <v>43</v>
      </c>
      <c r="D797" s="1">
        <v>17.95</v>
      </c>
      <c r="E797" s="1">
        <v>3</v>
      </c>
      <c r="F797" s="23">
        <f t="shared" si="24"/>
        <v>5</v>
      </c>
      <c r="G797">
        <f t="shared" si="25"/>
        <v>2</v>
      </c>
    </row>
    <row r="798" spans="1:7" x14ac:dyDescent="0.35">
      <c r="A798" s="1">
        <v>796</v>
      </c>
      <c r="B798" s="2">
        <v>43501</v>
      </c>
      <c r="C798" s="1" t="s">
        <v>43</v>
      </c>
      <c r="D798" s="1">
        <v>10.029999999999999</v>
      </c>
      <c r="E798" s="1">
        <v>2</v>
      </c>
      <c r="F798" s="23">
        <f t="shared" si="24"/>
        <v>2</v>
      </c>
      <c r="G798">
        <f t="shared" si="25"/>
        <v>1</v>
      </c>
    </row>
    <row r="799" spans="1:7" x14ac:dyDescent="0.35">
      <c r="A799" s="1">
        <v>797</v>
      </c>
      <c r="B799" s="2">
        <v>43417</v>
      </c>
      <c r="C799" s="1" t="s">
        <v>43</v>
      </c>
      <c r="D799" s="1">
        <v>4.04</v>
      </c>
      <c r="E799" s="1">
        <v>1</v>
      </c>
      <c r="F799" s="23">
        <f t="shared" si="24"/>
        <v>11</v>
      </c>
      <c r="G799">
        <f t="shared" si="25"/>
        <v>4</v>
      </c>
    </row>
    <row r="800" spans="1:7" x14ac:dyDescent="0.35">
      <c r="A800" s="1">
        <v>798</v>
      </c>
      <c r="B800" s="2">
        <v>43329</v>
      </c>
      <c r="C800" s="1" t="s">
        <v>43</v>
      </c>
      <c r="D800" s="1">
        <v>16.02</v>
      </c>
      <c r="E800" s="1">
        <v>4</v>
      </c>
      <c r="F800" s="23">
        <f t="shared" si="24"/>
        <v>8</v>
      </c>
      <c r="G800">
        <f t="shared" si="25"/>
        <v>3</v>
      </c>
    </row>
    <row r="801" spans="1:7" x14ac:dyDescent="0.35">
      <c r="A801" s="1">
        <v>799</v>
      </c>
      <c r="B801" s="2">
        <v>43234</v>
      </c>
      <c r="C801" s="1" t="s">
        <v>43</v>
      </c>
      <c r="D801" s="1">
        <v>13.74</v>
      </c>
      <c r="E801" s="1">
        <v>3</v>
      </c>
      <c r="F801" s="23">
        <f t="shared" si="24"/>
        <v>5</v>
      </c>
      <c r="G801">
        <f t="shared" si="25"/>
        <v>2</v>
      </c>
    </row>
    <row r="802" spans="1:7" x14ac:dyDescent="0.35">
      <c r="A802" s="1">
        <v>800</v>
      </c>
      <c r="B802" s="2">
        <v>43136</v>
      </c>
      <c r="C802" s="1" t="s">
        <v>43</v>
      </c>
      <c r="D802" s="1">
        <v>5.37</v>
      </c>
      <c r="E802" s="1">
        <v>2</v>
      </c>
      <c r="F802" s="23">
        <f t="shared" si="24"/>
        <v>2</v>
      </c>
      <c r="G802">
        <f t="shared" si="25"/>
        <v>1</v>
      </c>
    </row>
    <row r="803" spans="1:7" x14ac:dyDescent="0.35">
      <c r="A803" s="1">
        <v>801</v>
      </c>
      <c r="B803" s="2">
        <v>43053</v>
      </c>
      <c r="C803" s="1" t="s">
        <v>43</v>
      </c>
      <c r="D803" s="1">
        <v>4.51</v>
      </c>
      <c r="E803" s="1">
        <v>1</v>
      </c>
      <c r="F803" s="23">
        <f t="shared" si="24"/>
        <v>11</v>
      </c>
      <c r="G803">
        <f t="shared" si="25"/>
        <v>4</v>
      </c>
    </row>
    <row r="804" spans="1:7" x14ac:dyDescent="0.35">
      <c r="A804" s="1">
        <v>802</v>
      </c>
      <c r="B804" s="2">
        <v>44690</v>
      </c>
      <c r="C804" s="1" t="s">
        <v>44</v>
      </c>
      <c r="D804" s="1">
        <v>502.51</v>
      </c>
      <c r="E804" s="1">
        <v>3</v>
      </c>
      <c r="F804" s="23">
        <f t="shared" si="24"/>
        <v>5</v>
      </c>
      <c r="G804">
        <f t="shared" si="25"/>
        <v>2</v>
      </c>
    </row>
    <row r="805" spans="1:7" x14ac:dyDescent="0.35">
      <c r="A805" s="1">
        <v>803</v>
      </c>
      <c r="B805" s="2">
        <v>44602</v>
      </c>
      <c r="C805" s="1" t="s">
        <v>44</v>
      </c>
      <c r="D805" s="1">
        <v>323.8</v>
      </c>
      <c r="E805" s="1">
        <v>2</v>
      </c>
      <c r="F805" s="23">
        <f t="shared" si="24"/>
        <v>2</v>
      </c>
      <c r="G805">
        <f t="shared" si="25"/>
        <v>1</v>
      </c>
    </row>
    <row r="806" spans="1:7" x14ac:dyDescent="0.35">
      <c r="A806" s="1">
        <v>804</v>
      </c>
      <c r="B806" s="2">
        <v>44512</v>
      </c>
      <c r="C806" s="1" t="s">
        <v>44</v>
      </c>
      <c r="D806" s="1">
        <v>165.4</v>
      </c>
      <c r="E806" s="1">
        <v>1</v>
      </c>
      <c r="F806" s="23">
        <f t="shared" si="24"/>
        <v>11</v>
      </c>
      <c r="G806">
        <f t="shared" si="25"/>
        <v>4</v>
      </c>
    </row>
    <row r="807" spans="1:7" x14ac:dyDescent="0.35">
      <c r="A807" s="1">
        <v>805</v>
      </c>
      <c r="B807" s="2">
        <v>44418</v>
      </c>
      <c r="C807" s="1" t="s">
        <v>44</v>
      </c>
      <c r="D807" s="1">
        <v>614.99</v>
      </c>
      <c r="E807" s="1">
        <v>4</v>
      </c>
      <c r="F807" s="23">
        <f t="shared" si="24"/>
        <v>8</v>
      </c>
      <c r="G807">
        <f t="shared" si="25"/>
        <v>3</v>
      </c>
    </row>
    <row r="808" spans="1:7" x14ac:dyDescent="0.35">
      <c r="A808" s="1">
        <v>806</v>
      </c>
      <c r="B808" s="2">
        <v>44321</v>
      </c>
      <c r="C808" s="1" t="s">
        <v>44</v>
      </c>
      <c r="D808" s="1">
        <v>465.33</v>
      </c>
      <c r="E808" s="1">
        <v>3</v>
      </c>
      <c r="F808" s="23">
        <f t="shared" si="24"/>
        <v>5</v>
      </c>
      <c r="G808">
        <f t="shared" si="25"/>
        <v>2</v>
      </c>
    </row>
    <row r="809" spans="1:7" x14ac:dyDescent="0.35">
      <c r="A809" s="1">
        <v>807</v>
      </c>
      <c r="B809" s="2">
        <v>44238</v>
      </c>
      <c r="C809" s="1" t="s">
        <v>44</v>
      </c>
      <c r="D809" s="1">
        <v>317.39</v>
      </c>
      <c r="E809" s="1">
        <v>2</v>
      </c>
      <c r="F809" s="23">
        <f t="shared" si="24"/>
        <v>2</v>
      </c>
      <c r="G809">
        <f t="shared" si="25"/>
        <v>1</v>
      </c>
    </row>
    <row r="810" spans="1:7" x14ac:dyDescent="0.35">
      <c r="A810" s="1">
        <v>808</v>
      </c>
      <c r="B810" s="2">
        <v>44148</v>
      </c>
      <c r="C810" s="1" t="s">
        <v>44</v>
      </c>
      <c r="D810" s="1">
        <v>140.03</v>
      </c>
      <c r="E810" s="1">
        <v>1</v>
      </c>
      <c r="F810" s="23">
        <f t="shared" si="24"/>
        <v>11</v>
      </c>
      <c r="G810">
        <f t="shared" si="25"/>
        <v>4</v>
      </c>
    </row>
    <row r="811" spans="1:7" x14ac:dyDescent="0.35">
      <c r="A811" s="1">
        <v>809</v>
      </c>
      <c r="B811" s="2">
        <v>44059</v>
      </c>
      <c r="C811" s="1" t="s">
        <v>44</v>
      </c>
      <c r="D811" s="1">
        <v>548.22</v>
      </c>
      <c r="E811" s="1">
        <v>4</v>
      </c>
      <c r="F811" s="23">
        <f t="shared" si="24"/>
        <v>8</v>
      </c>
      <c r="G811">
        <f t="shared" si="25"/>
        <v>3</v>
      </c>
    </row>
    <row r="812" spans="1:7" x14ac:dyDescent="0.35">
      <c r="A812" s="1">
        <v>810</v>
      </c>
      <c r="B812" s="2">
        <v>43962</v>
      </c>
      <c r="C812" s="1" t="s">
        <v>44</v>
      </c>
      <c r="D812" s="1">
        <v>435.09</v>
      </c>
      <c r="E812" s="1">
        <v>3</v>
      </c>
      <c r="F812" s="23">
        <f t="shared" si="24"/>
        <v>5</v>
      </c>
      <c r="G812">
        <f t="shared" si="25"/>
        <v>2</v>
      </c>
    </row>
    <row r="813" spans="1:7" x14ac:dyDescent="0.35">
      <c r="A813" s="1">
        <v>811</v>
      </c>
      <c r="B813" s="2">
        <v>43870</v>
      </c>
      <c r="C813" s="1" t="s">
        <v>44</v>
      </c>
      <c r="D813" s="1">
        <v>301.7</v>
      </c>
      <c r="E813" s="1">
        <v>2</v>
      </c>
      <c r="F813" s="23">
        <f t="shared" si="24"/>
        <v>2</v>
      </c>
      <c r="G813">
        <f t="shared" si="25"/>
        <v>1</v>
      </c>
    </row>
    <row r="814" spans="1:7" x14ac:dyDescent="0.35">
      <c r="A814" s="1">
        <v>812</v>
      </c>
      <c r="B814" s="2">
        <v>43782</v>
      </c>
      <c r="C814" s="1" t="s">
        <v>44</v>
      </c>
      <c r="D814" s="1">
        <v>137.78</v>
      </c>
      <c r="E814" s="1">
        <v>1</v>
      </c>
      <c r="F814" s="23">
        <f t="shared" si="24"/>
        <v>11</v>
      </c>
      <c r="G814">
        <f t="shared" si="25"/>
        <v>4</v>
      </c>
    </row>
    <row r="815" spans="1:7" x14ac:dyDescent="0.35">
      <c r="A815" s="1">
        <v>813</v>
      </c>
      <c r="B815" s="2">
        <v>43690</v>
      </c>
      <c r="C815" s="1" t="s">
        <v>44</v>
      </c>
      <c r="D815" s="1">
        <v>491.02</v>
      </c>
      <c r="E815" s="1">
        <v>4</v>
      </c>
      <c r="F815" s="23">
        <f t="shared" si="24"/>
        <v>8</v>
      </c>
      <c r="G815">
        <f t="shared" si="25"/>
        <v>3</v>
      </c>
    </row>
    <row r="816" spans="1:7" x14ac:dyDescent="0.35">
      <c r="A816" s="1">
        <v>814</v>
      </c>
      <c r="B816" s="2">
        <v>43590</v>
      </c>
      <c r="C816" s="1" t="s">
        <v>44</v>
      </c>
      <c r="D816" s="1">
        <v>345.99</v>
      </c>
      <c r="E816" s="1">
        <v>3</v>
      </c>
      <c r="F816" s="23">
        <f t="shared" si="24"/>
        <v>5</v>
      </c>
      <c r="G816">
        <f t="shared" si="25"/>
        <v>2</v>
      </c>
    </row>
    <row r="817" spans="1:7" x14ac:dyDescent="0.35">
      <c r="A817" s="1">
        <v>815</v>
      </c>
      <c r="B817" s="2">
        <v>43501</v>
      </c>
      <c r="C817" s="1" t="s">
        <v>44</v>
      </c>
      <c r="D817" s="1">
        <v>239.11</v>
      </c>
      <c r="E817" s="1">
        <v>2</v>
      </c>
      <c r="F817" s="23">
        <f t="shared" si="24"/>
        <v>2</v>
      </c>
      <c r="G817">
        <f t="shared" si="25"/>
        <v>1</v>
      </c>
    </row>
    <row r="818" spans="1:7" x14ac:dyDescent="0.35">
      <c r="A818" s="1">
        <v>816</v>
      </c>
      <c r="B818" s="2">
        <v>43415</v>
      </c>
      <c r="C818" s="1" t="s">
        <v>44</v>
      </c>
      <c r="D818" s="1">
        <v>122.45</v>
      </c>
      <c r="E818" s="1">
        <v>1</v>
      </c>
      <c r="F818" s="23">
        <f t="shared" si="24"/>
        <v>11</v>
      </c>
      <c r="G818">
        <f t="shared" si="25"/>
        <v>4</v>
      </c>
    </row>
    <row r="819" spans="1:7" x14ac:dyDescent="0.35">
      <c r="A819" s="1">
        <v>817</v>
      </c>
      <c r="B819" s="2">
        <v>43325</v>
      </c>
      <c r="C819" s="1" t="s">
        <v>44</v>
      </c>
      <c r="D819" s="1">
        <v>400.85</v>
      </c>
      <c r="E819" s="1">
        <v>4</v>
      </c>
      <c r="F819" s="23">
        <f t="shared" si="24"/>
        <v>8</v>
      </c>
      <c r="G819">
        <f t="shared" si="25"/>
        <v>3</v>
      </c>
    </row>
    <row r="820" spans="1:7" x14ac:dyDescent="0.35">
      <c r="A820" s="1">
        <v>818</v>
      </c>
      <c r="B820" s="2">
        <v>43230</v>
      </c>
      <c r="C820" s="1" t="s">
        <v>44</v>
      </c>
      <c r="D820" s="1">
        <v>278.44</v>
      </c>
      <c r="E820" s="1">
        <v>3</v>
      </c>
      <c r="F820" s="23">
        <f t="shared" si="24"/>
        <v>5</v>
      </c>
      <c r="G820">
        <f t="shared" si="25"/>
        <v>2</v>
      </c>
    </row>
    <row r="821" spans="1:7" x14ac:dyDescent="0.35">
      <c r="A821" s="1">
        <v>819</v>
      </c>
      <c r="B821" s="2">
        <v>43141</v>
      </c>
      <c r="C821" s="1" t="s">
        <v>44</v>
      </c>
      <c r="D821" s="1">
        <v>171.55</v>
      </c>
      <c r="E821" s="1">
        <v>2</v>
      </c>
      <c r="F821" s="23">
        <f t="shared" si="24"/>
        <v>2</v>
      </c>
      <c r="G821">
        <f t="shared" si="25"/>
        <v>1</v>
      </c>
    </row>
    <row r="822" spans="1:7" x14ac:dyDescent="0.35">
      <c r="A822" s="1">
        <v>820</v>
      </c>
      <c r="B822" s="2">
        <v>43052</v>
      </c>
      <c r="C822" s="1" t="s">
        <v>44</v>
      </c>
      <c r="D822" s="1">
        <v>82.02</v>
      </c>
      <c r="E822" s="1">
        <v>1</v>
      </c>
      <c r="F822" s="23">
        <f t="shared" si="24"/>
        <v>11</v>
      </c>
      <c r="G822">
        <f t="shared" si="25"/>
        <v>4</v>
      </c>
    </row>
    <row r="823" spans="1:7" x14ac:dyDescent="0.35">
      <c r="A823" s="1">
        <v>821</v>
      </c>
      <c r="B823" s="2">
        <v>42959</v>
      </c>
      <c r="C823" s="1" t="s">
        <v>44</v>
      </c>
      <c r="D823" s="1">
        <v>330.66</v>
      </c>
      <c r="E823" s="1">
        <v>4</v>
      </c>
      <c r="F823" s="23">
        <f t="shared" si="24"/>
        <v>8</v>
      </c>
      <c r="G823">
        <f t="shared" si="25"/>
        <v>3</v>
      </c>
    </row>
    <row r="824" spans="1:7" x14ac:dyDescent="0.35">
      <c r="A824" s="1">
        <v>822</v>
      </c>
      <c r="B824" s="2">
        <v>42862</v>
      </c>
      <c r="C824" s="1" t="s">
        <v>44</v>
      </c>
      <c r="D824" s="1">
        <v>240.34</v>
      </c>
      <c r="E824" s="1">
        <v>3</v>
      </c>
      <c r="F824" s="23">
        <f t="shared" si="24"/>
        <v>5</v>
      </c>
      <c r="G824">
        <f t="shared" si="25"/>
        <v>2</v>
      </c>
    </row>
    <row r="825" spans="1:7" x14ac:dyDescent="0.35">
      <c r="A825" s="1">
        <v>823</v>
      </c>
      <c r="B825" s="2">
        <v>42776</v>
      </c>
      <c r="C825" s="1" t="s">
        <v>44</v>
      </c>
      <c r="D825" s="1">
        <v>158.11000000000001</v>
      </c>
      <c r="E825" s="1">
        <v>2</v>
      </c>
      <c r="F825" s="23">
        <f t="shared" si="24"/>
        <v>2</v>
      </c>
      <c r="G825">
        <f t="shared" si="25"/>
        <v>1</v>
      </c>
    </row>
    <row r="826" spans="1:7" x14ac:dyDescent="0.35">
      <c r="A826" s="1">
        <v>824</v>
      </c>
      <c r="B826" s="2">
        <v>42688</v>
      </c>
      <c r="C826" s="1" t="s">
        <v>44</v>
      </c>
      <c r="D826" s="1">
        <v>79.13</v>
      </c>
      <c r="E826" s="1">
        <v>1</v>
      </c>
      <c r="F826" s="23">
        <f t="shared" si="24"/>
        <v>11</v>
      </c>
      <c r="G826">
        <f t="shared" si="25"/>
        <v>4</v>
      </c>
    </row>
    <row r="827" spans="1:7" x14ac:dyDescent="0.35">
      <c r="A827" s="1">
        <v>825</v>
      </c>
      <c r="B827" s="2">
        <v>42592</v>
      </c>
      <c r="C827" s="1" t="s">
        <v>44</v>
      </c>
      <c r="D827" s="1">
        <v>223.49</v>
      </c>
      <c r="E827" s="1">
        <v>4</v>
      </c>
      <c r="F827" s="23">
        <f t="shared" si="24"/>
        <v>8</v>
      </c>
      <c r="G827">
        <f t="shared" si="25"/>
        <v>3</v>
      </c>
    </row>
    <row r="828" spans="1:7" x14ac:dyDescent="0.35">
      <c r="A828" s="1">
        <v>826</v>
      </c>
      <c r="B828" s="2">
        <v>42492</v>
      </c>
      <c r="C828" s="1" t="s">
        <v>44</v>
      </c>
      <c r="D828" s="1">
        <v>161.06</v>
      </c>
      <c r="E828" s="1">
        <v>3</v>
      </c>
      <c r="F828" s="23">
        <f t="shared" si="24"/>
        <v>5</v>
      </c>
      <c r="G828">
        <f t="shared" si="25"/>
        <v>2</v>
      </c>
    </row>
    <row r="829" spans="1:7" x14ac:dyDescent="0.35">
      <c r="A829" s="1">
        <v>827</v>
      </c>
      <c r="B829" s="2">
        <v>42402</v>
      </c>
      <c r="C829" s="1" t="s">
        <v>44</v>
      </c>
      <c r="D829" s="1">
        <v>103.93</v>
      </c>
      <c r="E829" s="1">
        <v>2</v>
      </c>
      <c r="F829" s="23">
        <f t="shared" si="24"/>
        <v>2</v>
      </c>
      <c r="G829">
        <f t="shared" si="25"/>
        <v>1</v>
      </c>
    </row>
    <row r="830" spans="1:7" x14ac:dyDescent="0.35">
      <c r="A830" s="1">
        <v>828</v>
      </c>
      <c r="B830" s="2">
        <v>42322</v>
      </c>
      <c r="C830" s="1" t="s">
        <v>44</v>
      </c>
      <c r="D830" s="1">
        <v>48.86</v>
      </c>
      <c r="E830" s="1">
        <v>1</v>
      </c>
      <c r="F830" s="23">
        <f t="shared" si="24"/>
        <v>11</v>
      </c>
      <c r="G830">
        <f t="shared" si="25"/>
        <v>4</v>
      </c>
    </row>
    <row r="831" spans="1:7" x14ac:dyDescent="0.35">
      <c r="A831" s="1">
        <v>829</v>
      </c>
      <c r="B831" s="2">
        <v>44312</v>
      </c>
      <c r="C831" s="1" t="s">
        <v>45</v>
      </c>
      <c r="D831" s="1">
        <v>35.15</v>
      </c>
      <c r="E831" s="1">
        <v>3</v>
      </c>
      <c r="F831" s="23">
        <f t="shared" si="24"/>
        <v>4</v>
      </c>
      <c r="G831">
        <f t="shared" si="25"/>
        <v>2</v>
      </c>
    </row>
    <row r="832" spans="1:7" x14ac:dyDescent="0.35">
      <c r="A832" s="1">
        <v>830</v>
      </c>
      <c r="B832" s="2">
        <v>44229</v>
      </c>
      <c r="C832" s="1" t="s">
        <v>45</v>
      </c>
      <c r="D832" s="1">
        <v>13.24</v>
      </c>
      <c r="E832" s="1">
        <v>2</v>
      </c>
      <c r="F832" s="23">
        <f t="shared" si="24"/>
        <v>2</v>
      </c>
      <c r="G832">
        <f t="shared" si="25"/>
        <v>1</v>
      </c>
    </row>
    <row r="833" spans="1:7" x14ac:dyDescent="0.35">
      <c r="A833" s="1">
        <v>831</v>
      </c>
      <c r="B833" s="2">
        <v>44146</v>
      </c>
      <c r="C833" s="1" t="s">
        <v>45</v>
      </c>
      <c r="D833" s="1">
        <v>2.25</v>
      </c>
      <c r="E833" s="1">
        <v>1</v>
      </c>
      <c r="F833" s="23">
        <f t="shared" si="24"/>
        <v>11</v>
      </c>
      <c r="G833">
        <f t="shared" si="25"/>
        <v>4</v>
      </c>
    </row>
    <row r="834" spans="1:7" x14ac:dyDescent="0.35">
      <c r="A834" s="1">
        <v>832</v>
      </c>
      <c r="B834" s="2">
        <v>44049</v>
      </c>
      <c r="C834" s="1" t="s">
        <v>45</v>
      </c>
      <c r="D834" s="1">
        <v>28.81</v>
      </c>
      <c r="E834" s="1">
        <v>4</v>
      </c>
      <c r="F834" s="23">
        <f t="shared" si="24"/>
        <v>8</v>
      </c>
      <c r="G834">
        <f t="shared" si="25"/>
        <v>3</v>
      </c>
    </row>
    <row r="835" spans="1:7" x14ac:dyDescent="0.35">
      <c r="A835" s="1">
        <v>833</v>
      </c>
      <c r="B835" s="2">
        <v>43954</v>
      </c>
      <c r="C835" s="1" t="s">
        <v>45</v>
      </c>
      <c r="D835" s="1">
        <v>17.96</v>
      </c>
      <c r="E835" s="1">
        <v>3</v>
      </c>
      <c r="F835" s="23">
        <f t="shared" ref="F835:F898" si="26">VALUE(LEFT(TEXT(B835,"mm-dd-yyyy"),2))</f>
        <v>5</v>
      </c>
      <c r="G835">
        <f t="shared" ref="G835:G898" si="27">IF(F835&lt;4, 1, IF(F835&lt;7, 2, IF(F835&lt;10, 3, IF(F835&lt;13, 4))))</f>
        <v>2</v>
      </c>
    </row>
    <row r="836" spans="1:7" x14ac:dyDescent="0.35">
      <c r="A836" s="1">
        <v>834</v>
      </c>
      <c r="B836" s="2">
        <v>43853</v>
      </c>
      <c r="C836" s="1" t="s">
        <v>45</v>
      </c>
      <c r="D836" s="1">
        <v>13.7</v>
      </c>
      <c r="E836" s="1">
        <v>2</v>
      </c>
      <c r="F836" s="23">
        <f t="shared" si="26"/>
        <v>1</v>
      </c>
      <c r="G836">
        <f t="shared" si="27"/>
        <v>1</v>
      </c>
    </row>
    <row r="837" spans="1:7" x14ac:dyDescent="0.35">
      <c r="A837" s="1">
        <v>835</v>
      </c>
      <c r="B837" s="2">
        <v>43762</v>
      </c>
      <c r="C837" s="1" t="s">
        <v>45</v>
      </c>
      <c r="D837" s="1">
        <v>5.5</v>
      </c>
      <c r="E837" s="1">
        <v>1</v>
      </c>
      <c r="F837" s="23">
        <f t="shared" si="26"/>
        <v>10</v>
      </c>
      <c r="G837">
        <f t="shared" si="27"/>
        <v>4</v>
      </c>
    </row>
    <row r="838" spans="1:7" x14ac:dyDescent="0.35">
      <c r="A838" s="1">
        <v>836</v>
      </c>
      <c r="B838" s="2">
        <v>43674</v>
      </c>
      <c r="C838" s="1" t="s">
        <v>45</v>
      </c>
      <c r="D838" s="1">
        <v>15.61</v>
      </c>
      <c r="E838" s="1">
        <v>4</v>
      </c>
      <c r="F838" s="23">
        <f t="shared" si="26"/>
        <v>7</v>
      </c>
      <c r="G838">
        <f t="shared" si="27"/>
        <v>3</v>
      </c>
    </row>
    <row r="839" spans="1:7" x14ac:dyDescent="0.35">
      <c r="A839" s="1">
        <v>837</v>
      </c>
      <c r="B839" s="2">
        <v>43571</v>
      </c>
      <c r="C839" s="1" t="s">
        <v>45</v>
      </c>
      <c r="D839" s="1">
        <v>6.03</v>
      </c>
      <c r="E839" s="1">
        <v>3</v>
      </c>
      <c r="F839" s="23">
        <f t="shared" si="26"/>
        <v>4</v>
      </c>
      <c r="G839">
        <f t="shared" si="27"/>
        <v>2</v>
      </c>
    </row>
    <row r="840" spans="1:7" x14ac:dyDescent="0.35">
      <c r="A840" s="1">
        <v>838</v>
      </c>
      <c r="B840" s="2">
        <v>43487</v>
      </c>
      <c r="C840" s="1" t="s">
        <v>45</v>
      </c>
      <c r="D840" s="1">
        <v>0.62</v>
      </c>
      <c r="E840" s="1">
        <v>2</v>
      </c>
      <c r="F840" s="23">
        <f t="shared" si="26"/>
        <v>1</v>
      </c>
      <c r="G840">
        <f t="shared" si="27"/>
        <v>1</v>
      </c>
    </row>
    <row r="841" spans="1:7" x14ac:dyDescent="0.35">
      <c r="A841" s="1">
        <v>839</v>
      </c>
      <c r="B841" s="2">
        <v>43310</v>
      </c>
      <c r="C841" s="1" t="s">
        <v>45</v>
      </c>
      <c r="D841" s="1">
        <v>1.01</v>
      </c>
      <c r="E841" s="1">
        <v>4</v>
      </c>
      <c r="F841" s="23">
        <f t="shared" si="26"/>
        <v>7</v>
      </c>
      <c r="G841">
        <f t="shared" si="27"/>
        <v>3</v>
      </c>
    </row>
    <row r="842" spans="1:7" x14ac:dyDescent="0.35">
      <c r="A842" s="1">
        <v>840</v>
      </c>
      <c r="B842" s="2">
        <v>44677</v>
      </c>
      <c r="C842" s="1" t="s">
        <v>46</v>
      </c>
      <c r="D842" s="1">
        <v>117.41</v>
      </c>
      <c r="E842" s="1">
        <v>3</v>
      </c>
      <c r="F842" s="23">
        <f t="shared" si="26"/>
        <v>4</v>
      </c>
      <c r="G842">
        <f t="shared" si="27"/>
        <v>2</v>
      </c>
    </row>
    <row r="843" spans="1:7" x14ac:dyDescent="0.35">
      <c r="A843" s="1">
        <v>841</v>
      </c>
      <c r="B843" s="2">
        <v>44589</v>
      </c>
      <c r="C843" s="1" t="s">
        <v>46</v>
      </c>
      <c r="D843" s="1">
        <v>85.08</v>
      </c>
      <c r="E843" s="1">
        <v>2</v>
      </c>
      <c r="F843" s="23">
        <f t="shared" si="26"/>
        <v>1</v>
      </c>
      <c r="G843">
        <f t="shared" si="27"/>
        <v>1</v>
      </c>
    </row>
    <row r="844" spans="1:7" x14ac:dyDescent="0.35">
      <c r="A844" s="1">
        <v>842</v>
      </c>
      <c r="B844" s="2">
        <v>44500</v>
      </c>
      <c r="C844" s="1" t="s">
        <v>46</v>
      </c>
      <c r="D844" s="1">
        <v>39.29</v>
      </c>
      <c r="E844" s="1">
        <v>1</v>
      </c>
      <c r="F844" s="23">
        <f t="shared" si="26"/>
        <v>10</v>
      </c>
      <c r="G844">
        <f t="shared" si="27"/>
        <v>4</v>
      </c>
    </row>
    <row r="845" spans="1:7" x14ac:dyDescent="0.35">
      <c r="A845" s="1">
        <v>843</v>
      </c>
      <c r="B845" s="2">
        <v>44410</v>
      </c>
      <c r="C845" s="1" t="s">
        <v>46</v>
      </c>
      <c r="D845" s="1">
        <v>119.8</v>
      </c>
      <c r="E845" s="1">
        <v>4</v>
      </c>
      <c r="F845" s="23">
        <f t="shared" si="26"/>
        <v>8</v>
      </c>
      <c r="G845">
        <f t="shared" si="27"/>
        <v>3</v>
      </c>
    </row>
    <row r="846" spans="1:7" x14ac:dyDescent="0.35">
      <c r="A846" s="1">
        <v>844</v>
      </c>
      <c r="B846" s="2">
        <v>44314</v>
      </c>
      <c r="C846" s="1" t="s">
        <v>46</v>
      </c>
      <c r="D846" s="1">
        <v>100.18</v>
      </c>
      <c r="E846" s="1">
        <v>3</v>
      </c>
      <c r="F846" s="23">
        <f t="shared" si="26"/>
        <v>4</v>
      </c>
      <c r="G846">
        <f t="shared" si="27"/>
        <v>2</v>
      </c>
    </row>
    <row r="847" spans="1:7" x14ac:dyDescent="0.35">
      <c r="A847" s="1">
        <v>845</v>
      </c>
      <c r="B847" s="2">
        <v>44224</v>
      </c>
      <c r="C847" s="1" t="s">
        <v>46</v>
      </c>
      <c r="D847" s="1">
        <v>42.48</v>
      </c>
      <c r="E847" s="1">
        <v>2</v>
      </c>
      <c r="F847" s="23">
        <f t="shared" si="26"/>
        <v>1</v>
      </c>
      <c r="G847">
        <f t="shared" si="27"/>
        <v>1</v>
      </c>
    </row>
    <row r="848" spans="1:7" x14ac:dyDescent="0.35">
      <c r="A848" s="1">
        <v>846</v>
      </c>
      <c r="B848" s="2">
        <v>44148</v>
      </c>
      <c r="C848" s="1" t="s">
        <v>46</v>
      </c>
      <c r="D848" s="1">
        <v>0.27</v>
      </c>
      <c r="E848" s="1">
        <v>1</v>
      </c>
      <c r="F848" s="23">
        <f t="shared" si="26"/>
        <v>11</v>
      </c>
      <c r="G848">
        <f t="shared" si="27"/>
        <v>4</v>
      </c>
    </row>
    <row r="849" spans="1:7" x14ac:dyDescent="0.35">
      <c r="A849" s="1">
        <v>847</v>
      </c>
      <c r="B849" s="2">
        <v>44059</v>
      </c>
      <c r="C849" s="1" t="s">
        <v>46</v>
      </c>
      <c r="D849" s="1">
        <v>39.71</v>
      </c>
      <c r="E849" s="1">
        <v>4</v>
      </c>
      <c r="F849" s="23">
        <f t="shared" si="26"/>
        <v>8</v>
      </c>
      <c r="G849">
        <f t="shared" si="27"/>
        <v>3</v>
      </c>
    </row>
    <row r="850" spans="1:7" x14ac:dyDescent="0.35">
      <c r="A850" s="1">
        <v>848</v>
      </c>
      <c r="B850" s="2">
        <v>43965</v>
      </c>
      <c r="C850" s="1" t="s">
        <v>46</v>
      </c>
      <c r="D850" s="1">
        <v>35.909999999999997</v>
      </c>
      <c r="E850" s="1">
        <v>3</v>
      </c>
      <c r="F850" s="23">
        <f t="shared" si="26"/>
        <v>5</v>
      </c>
      <c r="G850">
        <f t="shared" si="27"/>
        <v>2</v>
      </c>
    </row>
    <row r="851" spans="1:7" x14ac:dyDescent="0.35">
      <c r="A851" s="1">
        <v>849</v>
      </c>
      <c r="B851" s="2">
        <v>43871</v>
      </c>
      <c r="C851" s="1" t="s">
        <v>46</v>
      </c>
      <c r="D851" s="1">
        <v>33.369999999999997</v>
      </c>
      <c r="E851" s="1">
        <v>2</v>
      </c>
      <c r="F851" s="23">
        <f t="shared" si="26"/>
        <v>2</v>
      </c>
      <c r="G851">
        <f t="shared" si="27"/>
        <v>1</v>
      </c>
    </row>
    <row r="852" spans="1:7" x14ac:dyDescent="0.35">
      <c r="A852" s="1">
        <v>850</v>
      </c>
      <c r="B852" s="2">
        <v>43782</v>
      </c>
      <c r="C852" s="1" t="s">
        <v>46</v>
      </c>
      <c r="D852" s="1">
        <v>13.56</v>
      </c>
      <c r="E852" s="1">
        <v>1</v>
      </c>
      <c r="F852" s="23">
        <f t="shared" si="26"/>
        <v>11</v>
      </c>
      <c r="G852">
        <f t="shared" si="27"/>
        <v>4</v>
      </c>
    </row>
    <row r="853" spans="1:7" x14ac:dyDescent="0.35">
      <c r="A853" s="1">
        <v>851</v>
      </c>
      <c r="B853" s="2">
        <v>43679</v>
      </c>
      <c r="C853" s="1" t="s">
        <v>46</v>
      </c>
      <c r="D853" s="1">
        <v>59.7</v>
      </c>
      <c r="E853" s="1">
        <v>4</v>
      </c>
      <c r="F853" s="23">
        <f t="shared" si="26"/>
        <v>8</v>
      </c>
      <c r="G853">
        <f t="shared" si="27"/>
        <v>3</v>
      </c>
    </row>
    <row r="854" spans="1:7" x14ac:dyDescent="0.35">
      <c r="A854" s="1">
        <v>852</v>
      </c>
      <c r="B854" s="2">
        <v>43594</v>
      </c>
      <c r="C854" s="1" t="s">
        <v>46</v>
      </c>
      <c r="D854" s="1">
        <v>42.83</v>
      </c>
      <c r="E854" s="1">
        <v>3</v>
      </c>
      <c r="F854" s="23">
        <f t="shared" si="26"/>
        <v>5</v>
      </c>
      <c r="G854">
        <f t="shared" si="27"/>
        <v>2</v>
      </c>
    </row>
    <row r="855" spans="1:7" x14ac:dyDescent="0.35">
      <c r="A855" s="1">
        <v>853</v>
      </c>
      <c r="B855" s="2">
        <v>43496</v>
      </c>
      <c r="C855" s="1" t="s">
        <v>46</v>
      </c>
      <c r="D855" s="1">
        <v>26.07</v>
      </c>
      <c r="E855" s="1">
        <v>2</v>
      </c>
      <c r="F855" s="23">
        <f t="shared" si="26"/>
        <v>1</v>
      </c>
      <c r="G855">
        <f t="shared" si="27"/>
        <v>1</v>
      </c>
    </row>
    <row r="856" spans="1:7" x14ac:dyDescent="0.35">
      <c r="A856" s="1">
        <v>854</v>
      </c>
      <c r="B856" s="2">
        <v>43420</v>
      </c>
      <c r="C856" s="1" t="s">
        <v>46</v>
      </c>
      <c r="D856" s="1">
        <v>10.78</v>
      </c>
      <c r="E856" s="1">
        <v>1</v>
      </c>
      <c r="F856" s="23">
        <f t="shared" si="26"/>
        <v>11</v>
      </c>
      <c r="G856">
        <f t="shared" si="27"/>
        <v>4</v>
      </c>
    </row>
    <row r="857" spans="1:7" x14ac:dyDescent="0.35">
      <c r="A857" s="1">
        <v>855</v>
      </c>
      <c r="B857" s="2">
        <v>43327</v>
      </c>
      <c r="C857" s="1" t="s">
        <v>46</v>
      </c>
      <c r="D857" s="1">
        <v>40.020000000000003</v>
      </c>
      <c r="E857" s="1">
        <v>4</v>
      </c>
      <c r="F857" s="23">
        <f t="shared" si="26"/>
        <v>8</v>
      </c>
      <c r="G857">
        <f t="shared" si="27"/>
        <v>3</v>
      </c>
    </row>
    <row r="858" spans="1:7" x14ac:dyDescent="0.35">
      <c r="A858" s="1">
        <v>856</v>
      </c>
      <c r="B858" s="2">
        <v>43231</v>
      </c>
      <c r="C858" s="1" t="s">
        <v>46</v>
      </c>
      <c r="D858" s="1">
        <v>28.54</v>
      </c>
      <c r="E858" s="1">
        <v>3</v>
      </c>
      <c r="F858" s="23">
        <f t="shared" si="26"/>
        <v>5</v>
      </c>
      <c r="G858">
        <f t="shared" si="27"/>
        <v>2</v>
      </c>
    </row>
    <row r="859" spans="1:7" x14ac:dyDescent="0.35">
      <c r="A859" s="1">
        <v>857</v>
      </c>
      <c r="B859" s="2">
        <v>43144</v>
      </c>
      <c r="C859" s="1" t="s">
        <v>46</v>
      </c>
      <c r="D859" s="1">
        <v>17.22</v>
      </c>
      <c r="E859" s="1">
        <v>2</v>
      </c>
      <c r="F859" s="23">
        <f t="shared" si="26"/>
        <v>2</v>
      </c>
      <c r="G859">
        <f t="shared" si="27"/>
        <v>1</v>
      </c>
    </row>
    <row r="860" spans="1:7" x14ac:dyDescent="0.35">
      <c r="A860" s="1">
        <v>858</v>
      </c>
      <c r="B860" s="2">
        <v>43059</v>
      </c>
      <c r="C860" s="1" t="s">
        <v>46</v>
      </c>
      <c r="D860" s="1">
        <v>8.1999999999999993</v>
      </c>
      <c r="E860" s="1">
        <v>1</v>
      </c>
      <c r="F860" s="23">
        <f t="shared" si="26"/>
        <v>11</v>
      </c>
      <c r="G860">
        <f t="shared" si="27"/>
        <v>4</v>
      </c>
    </row>
    <row r="861" spans="1:7" x14ac:dyDescent="0.35">
      <c r="A861" s="1">
        <v>859</v>
      </c>
      <c r="B861" s="2">
        <v>42963</v>
      </c>
      <c r="C861" s="1" t="s">
        <v>46</v>
      </c>
      <c r="D861" s="1">
        <v>50.09</v>
      </c>
      <c r="E861" s="1">
        <v>4</v>
      </c>
      <c r="F861" s="23">
        <f t="shared" si="26"/>
        <v>8</v>
      </c>
      <c r="G861">
        <f t="shared" si="27"/>
        <v>3</v>
      </c>
    </row>
    <row r="862" spans="1:7" x14ac:dyDescent="0.35">
      <c r="A862" s="1">
        <v>860</v>
      </c>
      <c r="B862" s="2">
        <v>42871</v>
      </c>
      <c r="C862" s="1" t="s">
        <v>46</v>
      </c>
      <c r="D862" s="1">
        <v>38.1</v>
      </c>
      <c r="E862" s="1">
        <v>3</v>
      </c>
      <c r="F862" s="23">
        <f t="shared" si="26"/>
        <v>5</v>
      </c>
      <c r="G862">
        <f t="shared" si="27"/>
        <v>2</v>
      </c>
    </row>
    <row r="863" spans="1:7" x14ac:dyDescent="0.35">
      <c r="A863" s="1">
        <v>861</v>
      </c>
      <c r="B863" s="2">
        <v>42779</v>
      </c>
      <c r="C863" s="1" t="s">
        <v>46</v>
      </c>
      <c r="D863" s="1">
        <v>25.26</v>
      </c>
      <c r="E863" s="1">
        <v>2</v>
      </c>
      <c r="F863" s="23">
        <f t="shared" si="26"/>
        <v>2</v>
      </c>
      <c r="G863">
        <f t="shared" si="27"/>
        <v>1</v>
      </c>
    </row>
    <row r="864" spans="1:7" x14ac:dyDescent="0.35">
      <c r="A864" s="1">
        <v>862</v>
      </c>
      <c r="B864" s="2">
        <v>42686</v>
      </c>
      <c r="C864" s="1" t="s">
        <v>46</v>
      </c>
      <c r="D864" s="1">
        <v>10.210000000000001</v>
      </c>
      <c r="E864" s="1">
        <v>1</v>
      </c>
      <c r="F864" s="23">
        <f t="shared" si="26"/>
        <v>11</v>
      </c>
      <c r="G864">
        <f t="shared" si="27"/>
        <v>4</v>
      </c>
    </row>
    <row r="865" spans="1:7" x14ac:dyDescent="0.35">
      <c r="A865" s="1">
        <v>863</v>
      </c>
      <c r="B865" s="2">
        <v>42597</v>
      </c>
      <c r="C865" s="1" t="s">
        <v>46</v>
      </c>
      <c r="D865" s="1">
        <v>37.229999999999997</v>
      </c>
      <c r="E865" s="1">
        <v>4</v>
      </c>
      <c r="F865" s="23">
        <f t="shared" si="26"/>
        <v>8</v>
      </c>
      <c r="G865">
        <f t="shared" si="27"/>
        <v>3</v>
      </c>
    </row>
    <row r="866" spans="1:7" x14ac:dyDescent="0.35">
      <c r="A866" s="1">
        <v>864</v>
      </c>
      <c r="B866" s="2">
        <v>42499</v>
      </c>
      <c r="C866" s="1" t="s">
        <v>46</v>
      </c>
      <c r="D866" s="1">
        <v>26.44</v>
      </c>
      <c r="E866" s="1">
        <v>3</v>
      </c>
      <c r="F866" s="23">
        <f t="shared" si="26"/>
        <v>5</v>
      </c>
      <c r="G866">
        <f t="shared" si="27"/>
        <v>2</v>
      </c>
    </row>
    <row r="867" spans="1:7" x14ac:dyDescent="0.35">
      <c r="A867" s="1">
        <v>865</v>
      </c>
      <c r="B867" s="2">
        <v>42416</v>
      </c>
      <c r="C867" s="1" t="s">
        <v>46</v>
      </c>
      <c r="D867" s="1">
        <v>16.78</v>
      </c>
      <c r="E867" s="1">
        <v>2</v>
      </c>
      <c r="F867" s="23">
        <f t="shared" si="26"/>
        <v>2</v>
      </c>
      <c r="G867">
        <f t="shared" si="27"/>
        <v>1</v>
      </c>
    </row>
    <row r="868" spans="1:7" x14ac:dyDescent="0.35">
      <c r="A868" s="1">
        <v>866</v>
      </c>
      <c r="B868" s="2">
        <v>42341</v>
      </c>
      <c r="C868" s="1" t="s">
        <v>46</v>
      </c>
      <c r="D868" s="1">
        <v>8.41</v>
      </c>
      <c r="E868" s="1">
        <v>1</v>
      </c>
      <c r="F868" s="23">
        <f t="shared" si="26"/>
        <v>12</v>
      </c>
      <c r="G868">
        <f t="shared" si="27"/>
        <v>4</v>
      </c>
    </row>
    <row r="869" spans="1:7" x14ac:dyDescent="0.35">
      <c r="A869" s="1">
        <v>867</v>
      </c>
      <c r="B869" s="2">
        <v>44689</v>
      </c>
      <c r="C869" s="1" t="s">
        <v>47</v>
      </c>
      <c r="D869" s="1">
        <v>11.08</v>
      </c>
      <c r="E869" s="1">
        <v>3</v>
      </c>
      <c r="F869" s="23">
        <f t="shared" si="26"/>
        <v>5</v>
      </c>
      <c r="G869">
        <f t="shared" si="27"/>
        <v>2</v>
      </c>
    </row>
    <row r="870" spans="1:7" x14ac:dyDescent="0.35">
      <c r="A870" s="1">
        <v>868</v>
      </c>
      <c r="B870" s="2">
        <v>44596</v>
      </c>
      <c r="C870" s="1" t="s">
        <v>47</v>
      </c>
      <c r="D870" s="1">
        <v>9.9</v>
      </c>
      <c r="E870" s="1">
        <v>2</v>
      </c>
      <c r="F870" s="23">
        <f t="shared" si="26"/>
        <v>2</v>
      </c>
      <c r="G870">
        <f t="shared" si="27"/>
        <v>1</v>
      </c>
    </row>
    <row r="871" spans="1:7" x14ac:dyDescent="0.35">
      <c r="A871" s="1">
        <v>869</v>
      </c>
      <c r="B871" s="2">
        <v>44511</v>
      </c>
      <c r="C871" s="1" t="s">
        <v>47</v>
      </c>
      <c r="D871" s="1">
        <v>1.37</v>
      </c>
      <c r="E871" s="1">
        <v>1</v>
      </c>
      <c r="F871" s="23">
        <f t="shared" si="26"/>
        <v>11</v>
      </c>
      <c r="G871">
        <f t="shared" si="27"/>
        <v>4</v>
      </c>
    </row>
    <row r="872" spans="1:7" x14ac:dyDescent="0.35">
      <c r="A872" s="1">
        <v>870</v>
      </c>
      <c r="B872" s="2">
        <v>44414</v>
      </c>
      <c r="C872" s="1" t="s">
        <v>47</v>
      </c>
      <c r="D872" s="1">
        <v>33.19</v>
      </c>
      <c r="E872" s="1">
        <v>4</v>
      </c>
      <c r="F872" s="23">
        <f t="shared" si="26"/>
        <v>8</v>
      </c>
      <c r="G872">
        <f t="shared" si="27"/>
        <v>3</v>
      </c>
    </row>
    <row r="873" spans="1:7" x14ac:dyDescent="0.35">
      <c r="A873" s="1">
        <v>871</v>
      </c>
      <c r="B873" s="2">
        <v>44323</v>
      </c>
      <c r="C873" s="1" t="s">
        <v>47</v>
      </c>
      <c r="D873" s="1">
        <v>21.27</v>
      </c>
      <c r="E873" s="1">
        <v>3</v>
      </c>
      <c r="F873" s="23">
        <f t="shared" si="26"/>
        <v>5</v>
      </c>
      <c r="G873">
        <f t="shared" si="27"/>
        <v>2</v>
      </c>
    </row>
    <row r="874" spans="1:7" x14ac:dyDescent="0.35">
      <c r="A874" s="1">
        <v>872</v>
      </c>
      <c r="B874" s="2">
        <v>44234</v>
      </c>
      <c r="C874" s="1" t="s">
        <v>47</v>
      </c>
      <c r="D874" s="1">
        <v>15.8</v>
      </c>
      <c r="E874" s="1">
        <v>2</v>
      </c>
      <c r="F874" s="23">
        <f t="shared" si="26"/>
        <v>2</v>
      </c>
      <c r="G874">
        <f t="shared" si="27"/>
        <v>1</v>
      </c>
    </row>
    <row r="875" spans="1:7" x14ac:dyDescent="0.35">
      <c r="A875" s="1">
        <v>873</v>
      </c>
      <c r="B875" s="2">
        <v>44145</v>
      </c>
      <c r="C875" s="1" t="s">
        <v>47</v>
      </c>
      <c r="D875" s="1">
        <v>4.58</v>
      </c>
      <c r="E875" s="1">
        <v>1</v>
      </c>
      <c r="F875" s="23">
        <f t="shared" si="26"/>
        <v>11</v>
      </c>
      <c r="G875">
        <f t="shared" si="27"/>
        <v>4</v>
      </c>
    </row>
    <row r="876" spans="1:7" x14ac:dyDescent="0.35">
      <c r="A876" s="1">
        <v>874</v>
      </c>
      <c r="B876" s="2">
        <v>44052</v>
      </c>
      <c r="C876" s="1" t="s">
        <v>47</v>
      </c>
      <c r="D876" s="1">
        <v>13.81</v>
      </c>
      <c r="E876" s="1">
        <v>4</v>
      </c>
      <c r="F876" s="23">
        <f t="shared" si="26"/>
        <v>8</v>
      </c>
      <c r="G876">
        <f t="shared" si="27"/>
        <v>3</v>
      </c>
    </row>
    <row r="877" spans="1:7" x14ac:dyDescent="0.35">
      <c r="A877" s="1">
        <v>875</v>
      </c>
      <c r="B877" s="2">
        <v>43977</v>
      </c>
      <c r="C877" s="1" t="s">
        <v>47</v>
      </c>
      <c r="D877" s="1">
        <v>6.62</v>
      </c>
      <c r="E877" s="1">
        <v>3</v>
      </c>
      <c r="F877" s="23">
        <f t="shared" si="26"/>
        <v>5</v>
      </c>
      <c r="G877">
        <f t="shared" si="27"/>
        <v>2</v>
      </c>
    </row>
    <row r="878" spans="1:7" x14ac:dyDescent="0.35">
      <c r="A878" s="1">
        <v>876</v>
      </c>
      <c r="B878" s="2">
        <v>43867</v>
      </c>
      <c r="C878" s="1" t="s">
        <v>47</v>
      </c>
      <c r="D878" s="1">
        <v>6.37</v>
      </c>
      <c r="E878" s="1">
        <v>2</v>
      </c>
      <c r="F878" s="23">
        <f t="shared" si="26"/>
        <v>2</v>
      </c>
      <c r="G878">
        <f t="shared" si="27"/>
        <v>1</v>
      </c>
    </row>
    <row r="879" spans="1:7" x14ac:dyDescent="0.35">
      <c r="A879" s="1">
        <v>877</v>
      </c>
      <c r="B879" s="2">
        <v>43775</v>
      </c>
      <c r="C879" s="1" t="s">
        <v>47</v>
      </c>
      <c r="D879" s="1">
        <v>1.36</v>
      </c>
      <c r="E879" s="1">
        <v>1</v>
      </c>
      <c r="F879" s="23">
        <f t="shared" si="26"/>
        <v>11</v>
      </c>
      <c r="G879">
        <f t="shared" si="27"/>
        <v>4</v>
      </c>
    </row>
    <row r="880" spans="1:7" x14ac:dyDescent="0.35">
      <c r="A880" s="1">
        <v>878</v>
      </c>
      <c r="B880" s="2">
        <v>43683</v>
      </c>
      <c r="C880" s="1" t="s">
        <v>47</v>
      </c>
      <c r="D880" s="1">
        <v>5.44</v>
      </c>
      <c r="E880" s="1">
        <v>4</v>
      </c>
      <c r="F880" s="23">
        <f t="shared" si="26"/>
        <v>8</v>
      </c>
      <c r="G880">
        <f t="shared" si="27"/>
        <v>3</v>
      </c>
    </row>
    <row r="881" spans="1:7" x14ac:dyDescent="0.35">
      <c r="A881" s="1">
        <v>879</v>
      </c>
      <c r="B881" s="2">
        <v>43595</v>
      </c>
      <c r="C881" s="1" t="s">
        <v>47</v>
      </c>
      <c r="D881" s="1">
        <v>2.0699999999999998</v>
      </c>
      <c r="E881" s="1">
        <v>3</v>
      </c>
      <c r="F881" s="23">
        <f t="shared" si="26"/>
        <v>5</v>
      </c>
      <c r="G881">
        <f t="shared" si="27"/>
        <v>2</v>
      </c>
    </row>
    <row r="882" spans="1:7" x14ac:dyDescent="0.35">
      <c r="A882" s="1">
        <v>880</v>
      </c>
      <c r="B882" s="2">
        <v>43504</v>
      </c>
      <c r="C882" s="1" t="s">
        <v>47</v>
      </c>
      <c r="D882" s="1">
        <v>0.71</v>
      </c>
      <c r="E882" s="1">
        <v>2</v>
      </c>
      <c r="F882" s="23">
        <f t="shared" si="26"/>
        <v>2</v>
      </c>
      <c r="G882">
        <f t="shared" si="27"/>
        <v>1</v>
      </c>
    </row>
    <row r="883" spans="1:7" x14ac:dyDescent="0.35">
      <c r="A883" s="1">
        <v>881</v>
      </c>
      <c r="B883" s="2">
        <v>43415</v>
      </c>
      <c r="C883" s="1" t="s">
        <v>47</v>
      </c>
      <c r="D883" s="1">
        <v>0.67</v>
      </c>
      <c r="E883" s="1">
        <v>1</v>
      </c>
      <c r="F883" s="23">
        <f t="shared" si="26"/>
        <v>11</v>
      </c>
      <c r="G883">
        <f t="shared" si="27"/>
        <v>4</v>
      </c>
    </row>
    <row r="884" spans="1:7" x14ac:dyDescent="0.35">
      <c r="A884" s="1">
        <v>882</v>
      </c>
      <c r="B884" s="2">
        <v>43321</v>
      </c>
      <c r="C884" s="1" t="s">
        <v>47</v>
      </c>
      <c r="D884" s="1">
        <v>2.2599999999999998</v>
      </c>
      <c r="E884" s="1">
        <v>4</v>
      </c>
      <c r="F884" s="23">
        <f t="shared" si="26"/>
        <v>8</v>
      </c>
      <c r="G884">
        <f t="shared" si="27"/>
        <v>3</v>
      </c>
    </row>
    <row r="885" spans="1:7" x14ac:dyDescent="0.35">
      <c r="A885" s="1">
        <v>883</v>
      </c>
      <c r="B885" s="2">
        <v>43226</v>
      </c>
      <c r="C885" s="1" t="s">
        <v>47</v>
      </c>
      <c r="D885" s="1">
        <v>-1.99</v>
      </c>
      <c r="E885" s="1">
        <v>3</v>
      </c>
      <c r="F885" s="23">
        <f t="shared" si="26"/>
        <v>5</v>
      </c>
      <c r="G885">
        <f t="shared" si="27"/>
        <v>2</v>
      </c>
    </row>
    <row r="886" spans="1:7" x14ac:dyDescent="0.35">
      <c r="A886" s="1">
        <v>884</v>
      </c>
      <c r="B886" s="2">
        <v>43131</v>
      </c>
      <c r="C886" s="1" t="s">
        <v>47</v>
      </c>
      <c r="D886" s="1">
        <v>0.67</v>
      </c>
      <c r="E886" s="1">
        <v>2</v>
      </c>
      <c r="F886" s="23">
        <f t="shared" si="26"/>
        <v>1</v>
      </c>
      <c r="G886">
        <f t="shared" si="27"/>
        <v>1</v>
      </c>
    </row>
    <row r="887" spans="1:7" x14ac:dyDescent="0.35">
      <c r="A887" s="1">
        <v>885</v>
      </c>
      <c r="B887" s="2">
        <v>43050</v>
      </c>
      <c r="C887" s="1" t="s">
        <v>47</v>
      </c>
      <c r="D887" s="1">
        <v>-2.13</v>
      </c>
      <c r="E887" s="1">
        <v>1</v>
      </c>
      <c r="F887" s="23">
        <f t="shared" si="26"/>
        <v>11</v>
      </c>
      <c r="G887">
        <f t="shared" si="27"/>
        <v>4</v>
      </c>
    </row>
    <row r="888" spans="1:7" x14ac:dyDescent="0.35">
      <c r="A888" s="1">
        <v>886</v>
      </c>
      <c r="B888" s="2">
        <v>42964</v>
      </c>
      <c r="C888" s="1" t="s">
        <v>47</v>
      </c>
      <c r="D888" s="1">
        <v>4.8</v>
      </c>
      <c r="E888" s="1">
        <v>4</v>
      </c>
      <c r="F888" s="23">
        <f t="shared" si="26"/>
        <v>8</v>
      </c>
      <c r="G888">
        <f t="shared" si="27"/>
        <v>3</v>
      </c>
    </row>
    <row r="889" spans="1:7" x14ac:dyDescent="0.35">
      <c r="A889" s="1">
        <v>887</v>
      </c>
      <c r="B889" s="2">
        <v>42948</v>
      </c>
      <c r="C889" s="1" t="s">
        <v>47</v>
      </c>
      <c r="D889" s="1">
        <v>4.8</v>
      </c>
      <c r="E889" s="1">
        <v>4</v>
      </c>
      <c r="F889" s="23">
        <f t="shared" si="26"/>
        <v>8</v>
      </c>
      <c r="G889">
        <f t="shared" si="27"/>
        <v>3</v>
      </c>
    </row>
    <row r="890" spans="1:7" x14ac:dyDescent="0.35">
      <c r="A890" s="1">
        <v>888</v>
      </c>
      <c r="B890" s="2">
        <v>42766</v>
      </c>
      <c r="C890" s="1" t="s">
        <v>47</v>
      </c>
      <c r="D890" s="1">
        <v>1.46</v>
      </c>
      <c r="E890" s="1">
        <v>2</v>
      </c>
      <c r="F890" s="23">
        <f t="shared" si="26"/>
        <v>1</v>
      </c>
      <c r="G890">
        <f t="shared" si="27"/>
        <v>1</v>
      </c>
    </row>
    <row r="891" spans="1:7" x14ac:dyDescent="0.35">
      <c r="A891" s="1">
        <v>889</v>
      </c>
      <c r="B891" s="2">
        <v>42682</v>
      </c>
      <c r="C891" s="1" t="s">
        <v>47</v>
      </c>
      <c r="D891" s="1">
        <v>0.42</v>
      </c>
      <c r="E891" s="1">
        <v>1</v>
      </c>
      <c r="F891" s="23">
        <f t="shared" si="26"/>
        <v>11</v>
      </c>
      <c r="G891">
        <f t="shared" si="27"/>
        <v>4</v>
      </c>
    </row>
    <row r="892" spans="1:7" x14ac:dyDescent="0.35">
      <c r="A892" s="1">
        <v>890</v>
      </c>
      <c r="B892" s="2">
        <v>42582</v>
      </c>
      <c r="C892" s="1" t="s">
        <v>47</v>
      </c>
      <c r="D892" s="1">
        <v>-2.74</v>
      </c>
      <c r="E892" s="1">
        <v>3</v>
      </c>
      <c r="F892" s="23">
        <f t="shared" si="26"/>
        <v>7</v>
      </c>
      <c r="G892">
        <f t="shared" si="27"/>
        <v>3</v>
      </c>
    </row>
    <row r="893" spans="1:7" x14ac:dyDescent="0.35">
      <c r="A893" s="1">
        <v>891</v>
      </c>
      <c r="B893" s="2">
        <v>42502</v>
      </c>
      <c r="C893" s="1" t="s">
        <v>47</v>
      </c>
      <c r="D893" s="1">
        <v>-1.7</v>
      </c>
      <c r="E893" s="1">
        <v>3</v>
      </c>
      <c r="F893" s="23">
        <f t="shared" si="26"/>
        <v>5</v>
      </c>
      <c r="G893">
        <f t="shared" si="27"/>
        <v>2</v>
      </c>
    </row>
    <row r="894" spans="1:7" x14ac:dyDescent="0.35">
      <c r="A894" s="1">
        <v>892</v>
      </c>
      <c r="B894" s="2">
        <v>44596</v>
      </c>
      <c r="C894" s="1" t="s">
        <v>48</v>
      </c>
      <c r="D894" s="1">
        <v>64.45</v>
      </c>
      <c r="E894" s="1">
        <v>2</v>
      </c>
      <c r="F894" s="23">
        <f t="shared" si="26"/>
        <v>2</v>
      </c>
      <c r="G894">
        <f t="shared" si="27"/>
        <v>1</v>
      </c>
    </row>
    <row r="895" spans="1:7" x14ac:dyDescent="0.35">
      <c r="A895" s="1">
        <v>893</v>
      </c>
      <c r="B895" s="2">
        <v>44511</v>
      </c>
      <c r="C895" s="1" t="s">
        <v>48</v>
      </c>
      <c r="D895" s="1">
        <v>30.64</v>
      </c>
      <c r="E895" s="1">
        <v>1</v>
      </c>
      <c r="F895" s="23">
        <f t="shared" si="26"/>
        <v>11</v>
      </c>
      <c r="G895">
        <f t="shared" si="27"/>
        <v>4</v>
      </c>
    </row>
    <row r="896" spans="1:7" x14ac:dyDescent="0.35">
      <c r="A896" s="1">
        <v>894</v>
      </c>
      <c r="B896" s="2">
        <v>44411</v>
      </c>
      <c r="C896" s="1" t="s">
        <v>48</v>
      </c>
      <c r="D896" s="1">
        <v>105.6</v>
      </c>
      <c r="E896" s="1">
        <v>4</v>
      </c>
      <c r="F896" s="23">
        <f t="shared" si="26"/>
        <v>8</v>
      </c>
      <c r="G896">
        <f t="shared" si="27"/>
        <v>3</v>
      </c>
    </row>
    <row r="897" spans="1:7" x14ac:dyDescent="0.35">
      <c r="A897" s="1">
        <v>895</v>
      </c>
      <c r="B897" s="2">
        <v>44315</v>
      </c>
      <c r="C897" s="1" t="s">
        <v>48</v>
      </c>
      <c r="D897" s="1">
        <v>62.87</v>
      </c>
      <c r="E897" s="1">
        <v>3</v>
      </c>
      <c r="F897" s="23">
        <f t="shared" si="26"/>
        <v>4</v>
      </c>
      <c r="G897">
        <f t="shared" si="27"/>
        <v>2</v>
      </c>
    </row>
    <row r="898" spans="1:7" x14ac:dyDescent="0.35">
      <c r="A898" s="1">
        <v>896</v>
      </c>
      <c r="B898" s="2">
        <v>44232</v>
      </c>
      <c r="C898" s="1" t="s">
        <v>48</v>
      </c>
      <c r="D898" s="1">
        <v>46.07</v>
      </c>
      <c r="E898" s="1">
        <v>2</v>
      </c>
      <c r="F898" s="23">
        <f t="shared" si="26"/>
        <v>2</v>
      </c>
      <c r="G898">
        <f t="shared" si="27"/>
        <v>1</v>
      </c>
    </row>
    <row r="899" spans="1:7" x14ac:dyDescent="0.35">
      <c r="A899" s="1">
        <v>897</v>
      </c>
      <c r="B899" s="2">
        <v>44145</v>
      </c>
      <c r="C899" s="1" t="s">
        <v>48</v>
      </c>
      <c r="D899" s="1">
        <v>11.82</v>
      </c>
      <c r="E899" s="1">
        <v>1</v>
      </c>
      <c r="F899" s="23">
        <f t="shared" ref="F899:F962" si="28">VALUE(LEFT(TEXT(B899,"mm-dd-yyyy"),2))</f>
        <v>11</v>
      </c>
      <c r="G899">
        <f t="shared" ref="G899:G962" si="29">IF(F899&lt;4, 1, IF(F899&lt;7, 2, IF(F899&lt;10, 3, IF(F899&lt;13, 4))))</f>
        <v>4</v>
      </c>
    </row>
    <row r="900" spans="1:7" x14ac:dyDescent="0.35">
      <c r="A900" s="1">
        <v>898</v>
      </c>
      <c r="B900" s="2">
        <v>44058</v>
      </c>
      <c r="C900" s="1" t="s">
        <v>48</v>
      </c>
      <c r="D900" s="1">
        <v>42.45</v>
      </c>
      <c r="E900" s="1">
        <v>4</v>
      </c>
      <c r="F900" s="23">
        <f t="shared" si="28"/>
        <v>8</v>
      </c>
      <c r="G900">
        <f t="shared" si="29"/>
        <v>3</v>
      </c>
    </row>
    <row r="901" spans="1:7" x14ac:dyDescent="0.35">
      <c r="A901" s="1">
        <v>899</v>
      </c>
      <c r="B901" s="2">
        <v>43964</v>
      </c>
      <c r="C901" s="1" t="s">
        <v>48</v>
      </c>
      <c r="D901" s="1">
        <v>32.92</v>
      </c>
      <c r="E901" s="1">
        <v>3</v>
      </c>
      <c r="F901" s="23">
        <f t="shared" si="28"/>
        <v>5</v>
      </c>
      <c r="G901">
        <f t="shared" si="29"/>
        <v>2</v>
      </c>
    </row>
    <row r="902" spans="1:7" x14ac:dyDescent="0.35">
      <c r="A902" s="1">
        <v>900</v>
      </c>
      <c r="B902" s="2">
        <v>43859</v>
      </c>
      <c r="C902" s="1" t="s">
        <v>48</v>
      </c>
      <c r="D902" s="1">
        <v>27.93</v>
      </c>
      <c r="E902" s="1">
        <v>2</v>
      </c>
      <c r="F902" s="23">
        <f t="shared" si="28"/>
        <v>1</v>
      </c>
      <c r="G902">
        <f t="shared" si="29"/>
        <v>1</v>
      </c>
    </row>
    <row r="903" spans="1:7" x14ac:dyDescent="0.35">
      <c r="A903" s="1">
        <v>901</v>
      </c>
      <c r="B903" s="2">
        <v>43770</v>
      </c>
      <c r="C903" s="1" t="s">
        <v>48</v>
      </c>
      <c r="D903" s="1">
        <v>14.18</v>
      </c>
      <c r="E903" s="1">
        <v>1</v>
      </c>
      <c r="F903" s="23">
        <f t="shared" si="28"/>
        <v>11</v>
      </c>
      <c r="G903">
        <f t="shared" si="29"/>
        <v>4</v>
      </c>
    </row>
    <row r="904" spans="1:7" x14ac:dyDescent="0.35">
      <c r="A904" s="1">
        <v>902</v>
      </c>
      <c r="B904" s="2">
        <v>43678</v>
      </c>
      <c r="C904" s="1" t="s">
        <v>48</v>
      </c>
      <c r="D904" s="1">
        <v>36.159999999999997</v>
      </c>
      <c r="E904" s="1">
        <v>4</v>
      </c>
      <c r="F904" s="23">
        <f t="shared" si="28"/>
        <v>8</v>
      </c>
      <c r="G904">
        <f t="shared" si="29"/>
        <v>3</v>
      </c>
    </row>
    <row r="905" spans="1:7" x14ac:dyDescent="0.35">
      <c r="A905" s="1">
        <v>903</v>
      </c>
      <c r="B905" s="2">
        <v>43585</v>
      </c>
      <c r="C905" s="1" t="s">
        <v>48</v>
      </c>
      <c r="D905" s="1">
        <v>26.51</v>
      </c>
      <c r="E905" s="1">
        <v>3</v>
      </c>
      <c r="F905" s="23">
        <f t="shared" si="28"/>
        <v>4</v>
      </c>
      <c r="G905">
        <f t="shared" si="29"/>
        <v>2</v>
      </c>
    </row>
    <row r="906" spans="1:7" x14ac:dyDescent="0.35">
      <c r="A906" s="1">
        <v>904</v>
      </c>
      <c r="B906" s="2">
        <v>43500</v>
      </c>
      <c r="C906" s="1" t="s">
        <v>48</v>
      </c>
      <c r="D906" s="1">
        <v>16.37</v>
      </c>
      <c r="E906" s="1">
        <v>2</v>
      </c>
      <c r="F906" s="23">
        <f t="shared" si="28"/>
        <v>2</v>
      </c>
      <c r="G906">
        <f t="shared" si="29"/>
        <v>1</v>
      </c>
    </row>
    <row r="907" spans="1:7" x14ac:dyDescent="0.35">
      <c r="A907" s="1">
        <v>905</v>
      </c>
      <c r="B907" s="2">
        <v>43418</v>
      </c>
      <c r="C907" s="1" t="s">
        <v>48</v>
      </c>
      <c r="D907" s="1">
        <v>5.54</v>
      </c>
      <c r="E907" s="1">
        <v>1</v>
      </c>
      <c r="F907" s="23">
        <f t="shared" si="28"/>
        <v>11</v>
      </c>
      <c r="G907">
        <f t="shared" si="29"/>
        <v>4</v>
      </c>
    </row>
    <row r="908" spans="1:7" x14ac:dyDescent="0.35">
      <c r="A908" s="1">
        <v>906</v>
      </c>
      <c r="B908" s="2">
        <v>43318</v>
      </c>
      <c r="C908" s="1" t="s">
        <v>48</v>
      </c>
      <c r="D908" s="1">
        <v>19.329999999999998</v>
      </c>
      <c r="E908" s="1">
        <v>4</v>
      </c>
      <c r="F908" s="23">
        <f t="shared" si="28"/>
        <v>8</v>
      </c>
      <c r="G908">
        <f t="shared" si="29"/>
        <v>3</v>
      </c>
    </row>
    <row r="909" spans="1:7" x14ac:dyDescent="0.35">
      <c r="A909" s="1">
        <v>907</v>
      </c>
      <c r="B909" s="2">
        <v>43228</v>
      </c>
      <c r="C909" s="1" t="s">
        <v>48</v>
      </c>
      <c r="D909" s="1">
        <v>14.47</v>
      </c>
      <c r="E909" s="1">
        <v>3</v>
      </c>
      <c r="F909" s="23">
        <f t="shared" si="28"/>
        <v>5</v>
      </c>
      <c r="G909">
        <f t="shared" si="29"/>
        <v>2</v>
      </c>
    </row>
    <row r="910" spans="1:7" x14ac:dyDescent="0.35">
      <c r="A910" s="1">
        <v>908</v>
      </c>
      <c r="B910" s="2">
        <v>43132</v>
      </c>
      <c r="C910" s="1" t="s">
        <v>48</v>
      </c>
      <c r="D910" s="1">
        <v>10.16</v>
      </c>
      <c r="E910" s="1">
        <v>2</v>
      </c>
      <c r="F910" s="23">
        <f t="shared" si="28"/>
        <v>2</v>
      </c>
      <c r="G910">
        <f t="shared" si="29"/>
        <v>1</v>
      </c>
    </row>
    <row r="911" spans="1:7" x14ac:dyDescent="0.35">
      <c r="A911" s="1">
        <v>909</v>
      </c>
      <c r="B911" s="2">
        <v>43046</v>
      </c>
      <c r="C911" s="1" t="s">
        <v>48</v>
      </c>
      <c r="D911" s="1">
        <v>4.7699999999999996</v>
      </c>
      <c r="E911" s="1">
        <v>1</v>
      </c>
      <c r="F911" s="23">
        <f t="shared" si="28"/>
        <v>11</v>
      </c>
      <c r="G911">
        <f t="shared" si="29"/>
        <v>4</v>
      </c>
    </row>
    <row r="912" spans="1:7" x14ac:dyDescent="0.35">
      <c r="A912" s="1">
        <v>910</v>
      </c>
      <c r="B912" s="2">
        <v>42953</v>
      </c>
      <c r="C912" s="1" t="s">
        <v>48</v>
      </c>
      <c r="D912" s="1">
        <v>23.71</v>
      </c>
      <c r="E912" s="1">
        <v>4</v>
      </c>
      <c r="F912" s="23">
        <f t="shared" si="28"/>
        <v>8</v>
      </c>
      <c r="G912">
        <f t="shared" si="29"/>
        <v>3</v>
      </c>
    </row>
    <row r="913" spans="1:7" x14ac:dyDescent="0.35">
      <c r="A913" s="1">
        <v>911</v>
      </c>
      <c r="B913" s="2">
        <v>42870</v>
      </c>
      <c r="C913" s="1" t="s">
        <v>48</v>
      </c>
      <c r="D913" s="1">
        <v>20.52</v>
      </c>
      <c r="E913" s="1">
        <v>3</v>
      </c>
      <c r="F913" s="23">
        <f t="shared" si="28"/>
        <v>5</v>
      </c>
      <c r="G913">
        <f t="shared" si="29"/>
        <v>2</v>
      </c>
    </row>
    <row r="914" spans="1:7" x14ac:dyDescent="0.35">
      <c r="A914" s="1">
        <v>912</v>
      </c>
      <c r="B914" s="2">
        <v>42775</v>
      </c>
      <c r="C914" s="1" t="s">
        <v>48</v>
      </c>
      <c r="D914" s="1">
        <v>14.98</v>
      </c>
      <c r="E914" s="1">
        <v>2</v>
      </c>
      <c r="F914" s="23">
        <f t="shared" si="28"/>
        <v>2</v>
      </c>
      <c r="G914">
        <f t="shared" si="29"/>
        <v>1</v>
      </c>
    </row>
    <row r="915" spans="1:7" x14ac:dyDescent="0.35">
      <c r="A915" s="1">
        <v>913</v>
      </c>
      <c r="B915" s="2">
        <v>42688</v>
      </c>
      <c r="C915" s="1" t="s">
        <v>48</v>
      </c>
      <c r="D915" s="1">
        <v>6.68</v>
      </c>
      <c r="E915" s="1">
        <v>1</v>
      </c>
      <c r="F915" s="23">
        <f t="shared" si="28"/>
        <v>11</v>
      </c>
      <c r="G915">
        <f t="shared" si="29"/>
        <v>4</v>
      </c>
    </row>
    <row r="916" spans="1:7" x14ac:dyDescent="0.35">
      <c r="A916" s="1">
        <v>914</v>
      </c>
      <c r="B916" s="2">
        <v>42585</v>
      </c>
      <c r="C916" s="1" t="s">
        <v>48</v>
      </c>
      <c r="D916" s="1">
        <v>14.96</v>
      </c>
      <c r="E916" s="1">
        <v>4</v>
      </c>
      <c r="F916" s="23">
        <f t="shared" si="28"/>
        <v>8</v>
      </c>
      <c r="G916">
        <f t="shared" si="29"/>
        <v>3</v>
      </c>
    </row>
    <row r="917" spans="1:7" x14ac:dyDescent="0.35">
      <c r="A917" s="1">
        <v>915</v>
      </c>
      <c r="B917" s="2">
        <v>42502</v>
      </c>
      <c r="C917" s="1" t="s">
        <v>48</v>
      </c>
      <c r="D917" s="1">
        <v>11.42</v>
      </c>
      <c r="E917" s="1">
        <v>3</v>
      </c>
      <c r="F917" s="23">
        <f t="shared" si="28"/>
        <v>5</v>
      </c>
      <c r="G917">
        <f t="shared" si="29"/>
        <v>2</v>
      </c>
    </row>
    <row r="918" spans="1:7" x14ac:dyDescent="0.35">
      <c r="A918" s="1">
        <v>916</v>
      </c>
      <c r="B918" s="2">
        <v>42414</v>
      </c>
      <c r="C918" s="1" t="s">
        <v>48</v>
      </c>
      <c r="D918" s="1">
        <v>7.03</v>
      </c>
      <c r="E918" s="1">
        <v>2</v>
      </c>
      <c r="F918" s="23">
        <f t="shared" si="28"/>
        <v>2</v>
      </c>
      <c r="G918">
        <f t="shared" si="29"/>
        <v>1</v>
      </c>
    </row>
    <row r="919" spans="1:7" x14ac:dyDescent="0.35">
      <c r="A919" s="1">
        <v>917</v>
      </c>
      <c r="B919" s="2">
        <v>44691</v>
      </c>
      <c r="C919" s="1" t="s">
        <v>49</v>
      </c>
      <c r="D919" s="1">
        <v>284.23</v>
      </c>
      <c r="E919" s="1">
        <v>3</v>
      </c>
      <c r="F919" s="23">
        <f t="shared" si="28"/>
        <v>5</v>
      </c>
      <c r="G919">
        <f t="shared" si="29"/>
        <v>2</v>
      </c>
    </row>
    <row r="920" spans="1:7" x14ac:dyDescent="0.35">
      <c r="A920" s="1">
        <v>918</v>
      </c>
      <c r="B920" s="2">
        <v>44599</v>
      </c>
      <c r="C920" s="1" t="s">
        <v>49</v>
      </c>
      <c r="D920" s="1">
        <v>235.11</v>
      </c>
      <c r="E920" s="1">
        <v>2</v>
      </c>
      <c r="F920" s="23">
        <f t="shared" si="28"/>
        <v>2</v>
      </c>
      <c r="G920">
        <f t="shared" si="29"/>
        <v>1</v>
      </c>
    </row>
    <row r="921" spans="1:7" x14ac:dyDescent="0.35">
      <c r="A921" s="1">
        <v>919</v>
      </c>
      <c r="B921" s="2">
        <v>44515</v>
      </c>
      <c r="C921" s="1" t="s">
        <v>49</v>
      </c>
      <c r="D921" s="1">
        <v>105.67</v>
      </c>
      <c r="E921" s="1">
        <v>1</v>
      </c>
      <c r="F921" s="23">
        <f t="shared" si="28"/>
        <v>11</v>
      </c>
      <c r="G921">
        <f t="shared" si="29"/>
        <v>4</v>
      </c>
    </row>
    <row r="922" spans="1:7" x14ac:dyDescent="0.35">
      <c r="A922" s="1">
        <v>920</v>
      </c>
      <c r="B922" s="2">
        <v>44411</v>
      </c>
      <c r="C922" s="1" t="s">
        <v>49</v>
      </c>
      <c r="D922" s="1">
        <v>619.48</v>
      </c>
      <c r="E922" s="1">
        <v>4</v>
      </c>
      <c r="F922" s="23">
        <f t="shared" si="28"/>
        <v>8</v>
      </c>
      <c r="G922">
        <f t="shared" si="29"/>
        <v>3</v>
      </c>
    </row>
    <row r="923" spans="1:7" x14ac:dyDescent="0.35">
      <c r="A923" s="1">
        <v>921</v>
      </c>
      <c r="B923" s="2">
        <v>44325</v>
      </c>
      <c r="C923" s="1" t="s">
        <v>49</v>
      </c>
      <c r="D923" s="1">
        <v>142.91999999999999</v>
      </c>
      <c r="E923" s="1">
        <v>3</v>
      </c>
      <c r="F923" s="23">
        <f t="shared" si="28"/>
        <v>5</v>
      </c>
      <c r="G923">
        <f t="shared" si="29"/>
        <v>2</v>
      </c>
    </row>
    <row r="924" spans="1:7" x14ac:dyDescent="0.35">
      <c r="A924" s="1">
        <v>922</v>
      </c>
      <c r="B924" s="2">
        <v>44239</v>
      </c>
      <c r="C924" s="1" t="s">
        <v>49</v>
      </c>
      <c r="D924" s="1">
        <v>184.52</v>
      </c>
      <c r="E924" s="1">
        <v>2</v>
      </c>
      <c r="F924" s="23">
        <f t="shared" si="28"/>
        <v>2</v>
      </c>
      <c r="G924">
        <f t="shared" si="29"/>
        <v>1</v>
      </c>
    </row>
    <row r="925" spans="1:7" x14ac:dyDescent="0.35">
      <c r="A925" s="1">
        <v>923</v>
      </c>
      <c r="B925" s="2">
        <v>44144</v>
      </c>
      <c r="C925" s="1" t="s">
        <v>49</v>
      </c>
      <c r="D925" s="1">
        <v>127.7</v>
      </c>
      <c r="E925" s="1">
        <v>1</v>
      </c>
      <c r="F925" s="23">
        <f t="shared" si="28"/>
        <v>11</v>
      </c>
      <c r="G925">
        <f t="shared" si="29"/>
        <v>4</v>
      </c>
    </row>
    <row r="926" spans="1:7" x14ac:dyDescent="0.35">
      <c r="A926" s="1">
        <v>924</v>
      </c>
      <c r="B926" s="2">
        <v>44057</v>
      </c>
      <c r="C926" s="1" t="s">
        <v>49</v>
      </c>
      <c r="D926" s="1">
        <v>356.18</v>
      </c>
      <c r="E926" s="1">
        <v>4</v>
      </c>
      <c r="F926" s="23">
        <f t="shared" si="28"/>
        <v>8</v>
      </c>
      <c r="G926">
        <f t="shared" si="29"/>
        <v>3</v>
      </c>
    </row>
    <row r="927" spans="1:7" x14ac:dyDescent="0.35">
      <c r="A927" s="1">
        <v>925</v>
      </c>
      <c r="B927" s="2">
        <v>43961</v>
      </c>
      <c r="C927" s="1" t="s">
        <v>49</v>
      </c>
      <c r="D927" s="1">
        <v>302.77</v>
      </c>
      <c r="E927" s="1">
        <v>3</v>
      </c>
      <c r="F927" s="23">
        <f t="shared" si="28"/>
        <v>5</v>
      </c>
      <c r="G927">
        <f t="shared" si="29"/>
        <v>2</v>
      </c>
    </row>
    <row r="928" spans="1:7" x14ac:dyDescent="0.35">
      <c r="A928" s="1">
        <v>926</v>
      </c>
      <c r="B928" s="2">
        <v>43867</v>
      </c>
      <c r="C928" s="1" t="s">
        <v>49</v>
      </c>
      <c r="D928" s="1">
        <v>264.48</v>
      </c>
      <c r="E928" s="1">
        <v>2</v>
      </c>
      <c r="F928" s="23">
        <f t="shared" si="28"/>
        <v>2</v>
      </c>
      <c r="G928">
        <f t="shared" si="29"/>
        <v>1</v>
      </c>
    </row>
    <row r="929" spans="1:7" x14ac:dyDescent="0.35">
      <c r="A929" s="1">
        <v>927</v>
      </c>
      <c r="B929" s="2">
        <v>43779</v>
      </c>
      <c r="C929" s="1" t="s">
        <v>49</v>
      </c>
      <c r="D929" s="1">
        <v>122.04</v>
      </c>
      <c r="E929" s="1">
        <v>1</v>
      </c>
      <c r="F929" s="23">
        <f t="shared" si="28"/>
        <v>11</v>
      </c>
      <c r="G929">
        <f t="shared" si="29"/>
        <v>4</v>
      </c>
    </row>
    <row r="930" spans="1:7" x14ac:dyDescent="0.35">
      <c r="A930" s="1">
        <v>928</v>
      </c>
      <c r="B930" s="2">
        <v>43682</v>
      </c>
      <c r="C930" s="1" t="s">
        <v>49</v>
      </c>
      <c r="D930" s="1">
        <v>422.54</v>
      </c>
      <c r="E930" s="1">
        <v>4</v>
      </c>
      <c r="F930" s="23">
        <f t="shared" si="28"/>
        <v>8</v>
      </c>
      <c r="G930">
        <f t="shared" si="29"/>
        <v>3</v>
      </c>
    </row>
    <row r="931" spans="1:7" x14ac:dyDescent="0.35">
      <c r="A931" s="1">
        <v>929</v>
      </c>
      <c r="B931" s="2">
        <v>43588</v>
      </c>
      <c r="C931" s="1" t="s">
        <v>49</v>
      </c>
      <c r="D931" s="1">
        <v>285.51</v>
      </c>
      <c r="E931" s="1">
        <v>3</v>
      </c>
      <c r="F931" s="23">
        <f t="shared" si="28"/>
        <v>5</v>
      </c>
      <c r="G931">
        <f t="shared" si="29"/>
        <v>2</v>
      </c>
    </row>
    <row r="932" spans="1:7" x14ac:dyDescent="0.35">
      <c r="A932" s="1">
        <v>930</v>
      </c>
      <c r="B932" s="2">
        <v>43497</v>
      </c>
      <c r="C932" s="1" t="s">
        <v>49</v>
      </c>
      <c r="D932" s="1">
        <v>171.94</v>
      </c>
      <c r="E932" s="1">
        <v>2</v>
      </c>
      <c r="F932" s="23">
        <f t="shared" si="28"/>
        <v>2</v>
      </c>
      <c r="G932">
        <f t="shared" si="29"/>
        <v>1</v>
      </c>
    </row>
    <row r="933" spans="1:7" x14ac:dyDescent="0.35">
      <c r="A933" s="1">
        <v>931</v>
      </c>
      <c r="B933" s="2">
        <v>43409</v>
      </c>
      <c r="C933" s="1" t="s">
        <v>49</v>
      </c>
      <c r="D933" s="1">
        <v>85.65</v>
      </c>
      <c r="E933" s="1">
        <v>1</v>
      </c>
      <c r="F933" s="23">
        <f t="shared" si="28"/>
        <v>11</v>
      </c>
      <c r="G933">
        <f t="shared" si="29"/>
        <v>4</v>
      </c>
    </row>
    <row r="934" spans="1:7" x14ac:dyDescent="0.35">
      <c r="A934" s="1">
        <v>932</v>
      </c>
      <c r="B934" s="2">
        <v>43319</v>
      </c>
      <c r="C934" s="1" t="s">
        <v>49</v>
      </c>
      <c r="D934" s="1">
        <v>346.42</v>
      </c>
      <c r="E934" s="1">
        <v>4</v>
      </c>
      <c r="F934" s="23">
        <f t="shared" si="28"/>
        <v>8</v>
      </c>
      <c r="G934">
        <f t="shared" si="29"/>
        <v>3</v>
      </c>
    </row>
    <row r="935" spans="1:7" x14ac:dyDescent="0.35">
      <c r="A935" s="1">
        <v>933</v>
      </c>
      <c r="B935" s="2">
        <v>43229</v>
      </c>
      <c r="C935" s="1" t="s">
        <v>49</v>
      </c>
      <c r="D935" s="1">
        <v>235.95</v>
      </c>
      <c r="E935" s="1">
        <v>3</v>
      </c>
      <c r="F935" s="23">
        <f t="shared" si="28"/>
        <v>5</v>
      </c>
      <c r="G935">
        <f t="shared" si="29"/>
        <v>2</v>
      </c>
    </row>
    <row r="936" spans="1:7" x14ac:dyDescent="0.35">
      <c r="A936" s="1">
        <v>934</v>
      </c>
      <c r="B936" s="2">
        <v>43135</v>
      </c>
      <c r="C936" s="1" t="s">
        <v>49</v>
      </c>
      <c r="D936" s="1">
        <v>163.08000000000001</v>
      </c>
      <c r="E936" s="1">
        <v>2</v>
      </c>
      <c r="F936" s="23">
        <f t="shared" si="28"/>
        <v>2</v>
      </c>
      <c r="G936">
        <f t="shared" si="29"/>
        <v>1</v>
      </c>
    </row>
    <row r="937" spans="1:7" x14ac:dyDescent="0.35">
      <c r="A937" s="1">
        <v>935</v>
      </c>
      <c r="B937" s="2">
        <v>43053</v>
      </c>
      <c r="C937" s="1" t="s">
        <v>49</v>
      </c>
      <c r="D937" s="1">
        <v>77.3</v>
      </c>
      <c r="E937" s="1">
        <v>1</v>
      </c>
      <c r="F937" s="23">
        <f t="shared" si="28"/>
        <v>11</v>
      </c>
      <c r="G937">
        <f t="shared" si="29"/>
        <v>4</v>
      </c>
    </row>
    <row r="938" spans="1:7" x14ac:dyDescent="0.35">
      <c r="A938" s="1">
        <v>936</v>
      </c>
      <c r="B938" s="2">
        <v>42956</v>
      </c>
      <c r="C938" s="1" t="s">
        <v>49</v>
      </c>
      <c r="D938" s="1">
        <v>250.37</v>
      </c>
      <c r="E938" s="1">
        <v>4</v>
      </c>
      <c r="F938" s="23">
        <f t="shared" si="28"/>
        <v>8</v>
      </c>
      <c r="G938">
        <f t="shared" si="29"/>
        <v>3</v>
      </c>
    </row>
    <row r="939" spans="1:7" x14ac:dyDescent="0.35">
      <c r="A939" s="1">
        <v>937</v>
      </c>
      <c r="B939" s="2">
        <v>42863</v>
      </c>
      <c r="C939" s="1" t="s">
        <v>49</v>
      </c>
      <c r="D939" s="1">
        <v>205.08</v>
      </c>
      <c r="E939" s="1">
        <v>3</v>
      </c>
      <c r="F939" s="23">
        <f t="shared" si="28"/>
        <v>5</v>
      </c>
      <c r="G939">
        <f t="shared" si="29"/>
        <v>2</v>
      </c>
    </row>
    <row r="940" spans="1:7" x14ac:dyDescent="0.35">
      <c r="A940" s="1">
        <v>938</v>
      </c>
      <c r="B940" s="2">
        <v>42771</v>
      </c>
      <c r="C940" s="1" t="s">
        <v>49</v>
      </c>
      <c r="D940" s="1">
        <v>141.77000000000001</v>
      </c>
      <c r="E940" s="1">
        <v>2</v>
      </c>
      <c r="F940" s="23">
        <f t="shared" si="28"/>
        <v>2</v>
      </c>
      <c r="G940">
        <f t="shared" si="29"/>
        <v>1</v>
      </c>
    </row>
    <row r="941" spans="1:7" x14ac:dyDescent="0.35">
      <c r="A941" s="1">
        <v>939</v>
      </c>
      <c r="B941" s="2">
        <v>42683</v>
      </c>
      <c r="C941" s="1" t="s">
        <v>49</v>
      </c>
      <c r="D941" s="1">
        <v>70.33</v>
      </c>
      <c r="E941" s="1">
        <v>1</v>
      </c>
      <c r="F941" s="23">
        <f t="shared" si="28"/>
        <v>11</v>
      </c>
      <c r="G941">
        <f t="shared" si="29"/>
        <v>4</v>
      </c>
    </row>
    <row r="942" spans="1:7" x14ac:dyDescent="0.35">
      <c r="A942" s="1">
        <v>940</v>
      </c>
      <c r="B942" s="2">
        <v>42590</v>
      </c>
      <c r="C942" s="1" t="s">
        <v>49</v>
      </c>
      <c r="D942" s="1">
        <v>306.62</v>
      </c>
      <c r="E942" s="1">
        <v>4</v>
      </c>
      <c r="F942" s="23">
        <f t="shared" si="28"/>
        <v>8</v>
      </c>
      <c r="G942">
        <f t="shared" si="29"/>
        <v>3</v>
      </c>
    </row>
    <row r="943" spans="1:7" x14ac:dyDescent="0.35">
      <c r="A943" s="1">
        <v>941</v>
      </c>
      <c r="B943" s="2">
        <v>42493</v>
      </c>
      <c r="C943" s="1" t="s">
        <v>49</v>
      </c>
      <c r="D943" s="1">
        <v>199.49</v>
      </c>
      <c r="E943" s="1">
        <v>3</v>
      </c>
      <c r="F943" s="23">
        <f t="shared" si="28"/>
        <v>5</v>
      </c>
      <c r="G943">
        <f t="shared" si="29"/>
        <v>2</v>
      </c>
    </row>
    <row r="944" spans="1:7" x14ac:dyDescent="0.35">
      <c r="A944" s="1">
        <v>942</v>
      </c>
      <c r="B944" s="2">
        <v>42406</v>
      </c>
      <c r="C944" s="1" t="s">
        <v>49</v>
      </c>
      <c r="D944" s="1">
        <v>125.62</v>
      </c>
      <c r="E944" s="1">
        <v>2</v>
      </c>
      <c r="F944" s="23">
        <f t="shared" si="28"/>
        <v>2</v>
      </c>
      <c r="G944">
        <f t="shared" si="29"/>
        <v>1</v>
      </c>
    </row>
    <row r="945" spans="1:7" x14ac:dyDescent="0.35">
      <c r="A945" s="1">
        <v>943</v>
      </c>
      <c r="B945" s="2">
        <v>42312</v>
      </c>
      <c r="C945" s="1" t="s">
        <v>49</v>
      </c>
      <c r="D945" s="1">
        <v>72.11</v>
      </c>
      <c r="E945" s="1">
        <v>1</v>
      </c>
      <c r="F945" s="23">
        <f t="shared" si="28"/>
        <v>11</v>
      </c>
      <c r="G945">
        <f t="shared" si="29"/>
        <v>4</v>
      </c>
    </row>
    <row r="946" spans="1:7" x14ac:dyDescent="0.35">
      <c r="A946" s="1">
        <v>944</v>
      </c>
      <c r="B946" s="2">
        <v>44680</v>
      </c>
      <c r="C946" s="1" t="s">
        <v>50</v>
      </c>
      <c r="D946" s="1">
        <v>33.18</v>
      </c>
      <c r="E946" s="1">
        <v>3</v>
      </c>
      <c r="F946" s="23">
        <f t="shared" si="28"/>
        <v>4</v>
      </c>
      <c r="G946">
        <f t="shared" si="29"/>
        <v>2</v>
      </c>
    </row>
    <row r="947" spans="1:7" x14ac:dyDescent="0.35">
      <c r="A947" s="1">
        <v>945</v>
      </c>
      <c r="B947" s="2">
        <v>44589</v>
      </c>
      <c r="C947" s="1" t="s">
        <v>50</v>
      </c>
      <c r="D947" s="1">
        <v>21.92</v>
      </c>
      <c r="E947" s="1">
        <v>2</v>
      </c>
      <c r="F947" s="23">
        <f t="shared" si="28"/>
        <v>1</v>
      </c>
      <c r="G947">
        <f t="shared" si="29"/>
        <v>1</v>
      </c>
    </row>
    <row r="948" spans="1:7" x14ac:dyDescent="0.35">
      <c r="A948" s="1">
        <v>946</v>
      </c>
      <c r="B948" s="2">
        <v>44516</v>
      </c>
      <c r="C948" s="1" t="s">
        <v>50</v>
      </c>
      <c r="D948" s="1">
        <v>7.46</v>
      </c>
      <c r="E948" s="1">
        <v>1</v>
      </c>
      <c r="F948" s="23">
        <f t="shared" si="28"/>
        <v>11</v>
      </c>
      <c r="G948">
        <f t="shared" si="29"/>
        <v>4</v>
      </c>
    </row>
    <row r="949" spans="1:7" x14ac:dyDescent="0.35">
      <c r="A949" s="1">
        <v>947</v>
      </c>
      <c r="B949" s="2">
        <v>44413</v>
      </c>
      <c r="C949" s="1" t="s">
        <v>50</v>
      </c>
      <c r="D949" s="1">
        <v>55.9</v>
      </c>
      <c r="E949" s="1">
        <v>4</v>
      </c>
      <c r="F949" s="23">
        <f t="shared" si="28"/>
        <v>8</v>
      </c>
      <c r="G949">
        <f t="shared" si="29"/>
        <v>3</v>
      </c>
    </row>
    <row r="950" spans="1:7" x14ac:dyDescent="0.35">
      <c r="A950" s="1">
        <v>948</v>
      </c>
      <c r="B950" s="2">
        <v>44313</v>
      </c>
      <c r="C950" s="1" t="s">
        <v>50</v>
      </c>
      <c r="D950" s="1">
        <v>39.57</v>
      </c>
      <c r="E950" s="1">
        <v>3</v>
      </c>
      <c r="F950" s="23">
        <f t="shared" si="28"/>
        <v>4</v>
      </c>
      <c r="G950">
        <f t="shared" si="29"/>
        <v>2</v>
      </c>
    </row>
    <row r="951" spans="1:7" x14ac:dyDescent="0.35">
      <c r="A951" s="1">
        <v>949</v>
      </c>
      <c r="B951" s="2">
        <v>44234</v>
      </c>
      <c r="C951" s="1" t="s">
        <v>50</v>
      </c>
      <c r="D951" s="1">
        <v>28.05</v>
      </c>
      <c r="E951" s="1">
        <v>2</v>
      </c>
      <c r="F951" s="23">
        <f t="shared" si="28"/>
        <v>2</v>
      </c>
      <c r="G951">
        <f t="shared" si="29"/>
        <v>1</v>
      </c>
    </row>
    <row r="952" spans="1:7" x14ac:dyDescent="0.35">
      <c r="A952" s="1">
        <v>950</v>
      </c>
      <c r="B952" s="2">
        <v>44148</v>
      </c>
      <c r="C952" s="1" t="s">
        <v>50</v>
      </c>
      <c r="D952" s="1">
        <v>4.1500000000000004</v>
      </c>
      <c r="E952" s="1">
        <v>1</v>
      </c>
      <c r="F952" s="23">
        <f t="shared" si="28"/>
        <v>11</v>
      </c>
      <c r="G952">
        <f t="shared" si="29"/>
        <v>4</v>
      </c>
    </row>
    <row r="953" spans="1:7" x14ac:dyDescent="0.35">
      <c r="A953" s="1">
        <v>951</v>
      </c>
      <c r="B953" s="2">
        <v>44056</v>
      </c>
      <c r="C953" s="1" t="s">
        <v>50</v>
      </c>
      <c r="D953" s="1">
        <v>22.12</v>
      </c>
      <c r="E953" s="1">
        <v>4</v>
      </c>
      <c r="F953" s="23">
        <f t="shared" si="28"/>
        <v>8</v>
      </c>
      <c r="G953">
        <f t="shared" si="29"/>
        <v>3</v>
      </c>
    </row>
    <row r="954" spans="1:7" x14ac:dyDescent="0.35">
      <c r="A954" s="1">
        <v>952</v>
      </c>
      <c r="B954" s="2">
        <v>43964</v>
      </c>
      <c r="C954" s="1" t="s">
        <v>50</v>
      </c>
      <c r="D954" s="1">
        <v>12.69</v>
      </c>
      <c r="E954" s="1">
        <v>3</v>
      </c>
      <c r="F954" s="23">
        <f t="shared" si="28"/>
        <v>5</v>
      </c>
      <c r="G954">
        <f t="shared" si="29"/>
        <v>2</v>
      </c>
    </row>
    <row r="955" spans="1:7" x14ac:dyDescent="0.35">
      <c r="A955" s="1">
        <v>953</v>
      </c>
      <c r="B955" s="2">
        <v>43865</v>
      </c>
      <c r="C955" s="1" t="s">
        <v>50</v>
      </c>
      <c r="D955" s="1">
        <v>11.26</v>
      </c>
      <c r="E955" s="1">
        <v>2</v>
      </c>
      <c r="F955" s="23">
        <f t="shared" si="28"/>
        <v>2</v>
      </c>
      <c r="G955">
        <f t="shared" si="29"/>
        <v>1</v>
      </c>
    </row>
    <row r="956" spans="1:7" x14ac:dyDescent="0.35">
      <c r="A956" s="1">
        <v>954</v>
      </c>
      <c r="B956" s="2">
        <v>43798</v>
      </c>
      <c r="C956" s="1" t="s">
        <v>50</v>
      </c>
      <c r="D956" s="1">
        <v>3.63</v>
      </c>
      <c r="E956" s="1">
        <v>1</v>
      </c>
      <c r="F956" s="23">
        <f t="shared" si="28"/>
        <v>11</v>
      </c>
      <c r="G956">
        <f t="shared" si="29"/>
        <v>4</v>
      </c>
    </row>
    <row r="957" spans="1:7" x14ac:dyDescent="0.35">
      <c r="A957" s="1">
        <v>955</v>
      </c>
      <c r="B957" s="2">
        <v>43688</v>
      </c>
      <c r="C957" s="1" t="s">
        <v>50</v>
      </c>
      <c r="D957" s="1">
        <v>25.81</v>
      </c>
      <c r="E957" s="1">
        <v>4</v>
      </c>
      <c r="F957" s="23">
        <f t="shared" si="28"/>
        <v>8</v>
      </c>
      <c r="G957">
        <f t="shared" si="29"/>
        <v>3</v>
      </c>
    </row>
    <row r="958" spans="1:7" x14ac:dyDescent="0.35">
      <c r="A958" s="1">
        <v>956</v>
      </c>
      <c r="B958" s="2">
        <v>43587</v>
      </c>
      <c r="C958" s="1" t="s">
        <v>50</v>
      </c>
      <c r="D958" s="1">
        <v>14.47</v>
      </c>
      <c r="E958" s="1">
        <v>3</v>
      </c>
      <c r="F958" s="23">
        <f t="shared" si="28"/>
        <v>5</v>
      </c>
      <c r="G958">
        <f t="shared" si="29"/>
        <v>2</v>
      </c>
    </row>
    <row r="959" spans="1:7" x14ac:dyDescent="0.35">
      <c r="A959" s="1">
        <v>957</v>
      </c>
      <c r="B959" s="2">
        <v>43496</v>
      </c>
      <c r="C959" s="1" t="s">
        <v>50</v>
      </c>
      <c r="D959" s="1">
        <v>8.2799999999999994</v>
      </c>
      <c r="E959" s="1">
        <v>2</v>
      </c>
      <c r="F959" s="23">
        <f t="shared" si="28"/>
        <v>1</v>
      </c>
      <c r="G959">
        <f t="shared" si="29"/>
        <v>1</v>
      </c>
    </row>
    <row r="960" spans="1:7" x14ac:dyDescent="0.35">
      <c r="A960" s="1">
        <v>958</v>
      </c>
      <c r="B960" s="2">
        <v>43416</v>
      </c>
      <c r="C960" s="1" t="s">
        <v>50</v>
      </c>
      <c r="D960" s="1">
        <v>3.69</v>
      </c>
      <c r="E960" s="1">
        <v>1</v>
      </c>
      <c r="F960" s="23">
        <f t="shared" si="28"/>
        <v>11</v>
      </c>
      <c r="G960">
        <f t="shared" si="29"/>
        <v>4</v>
      </c>
    </row>
    <row r="961" spans="1:7" x14ac:dyDescent="0.35">
      <c r="A961" s="1">
        <v>959</v>
      </c>
      <c r="B961" s="2">
        <v>43314</v>
      </c>
      <c r="C961" s="1" t="s">
        <v>50</v>
      </c>
      <c r="D961" s="1">
        <v>0.25</v>
      </c>
      <c r="E961" s="1">
        <v>4</v>
      </c>
      <c r="F961" s="23">
        <f t="shared" si="28"/>
        <v>8</v>
      </c>
      <c r="G961">
        <f t="shared" si="29"/>
        <v>3</v>
      </c>
    </row>
    <row r="962" spans="1:7" x14ac:dyDescent="0.35">
      <c r="A962" s="1">
        <v>960</v>
      </c>
      <c r="B962" s="2">
        <v>44223</v>
      </c>
      <c r="C962" s="1" t="s">
        <v>51</v>
      </c>
      <c r="D962" s="1">
        <v>120.23</v>
      </c>
      <c r="E962" s="1">
        <v>2</v>
      </c>
      <c r="F962" s="23">
        <f t="shared" si="28"/>
        <v>1</v>
      </c>
      <c r="G962">
        <f t="shared" si="29"/>
        <v>1</v>
      </c>
    </row>
    <row r="963" spans="1:7" x14ac:dyDescent="0.35">
      <c r="A963" s="1">
        <v>961</v>
      </c>
      <c r="B963" s="2">
        <v>44139</v>
      </c>
      <c r="C963" s="1" t="s">
        <v>51</v>
      </c>
      <c r="D963" s="1">
        <v>33.39</v>
      </c>
      <c r="E963" s="1">
        <v>1</v>
      </c>
      <c r="F963" s="23">
        <f t="shared" ref="F963:F1026" si="30">VALUE(LEFT(TEXT(B963,"mm-dd-yyyy"),2))</f>
        <v>11</v>
      </c>
      <c r="G963">
        <f t="shared" ref="G963:G1026" si="31">IF(F963&lt;4, 1, IF(F963&lt;7, 2, IF(F963&lt;10, 3, IF(F963&lt;13, 4))))</f>
        <v>4</v>
      </c>
    </row>
    <row r="964" spans="1:7" x14ac:dyDescent="0.35">
      <c r="A964" s="1">
        <v>962</v>
      </c>
      <c r="B964" s="2">
        <v>44057</v>
      </c>
      <c r="C964" s="1" t="s">
        <v>51</v>
      </c>
      <c r="D964" s="1">
        <v>25.2</v>
      </c>
      <c r="E964" s="1">
        <v>4</v>
      </c>
      <c r="F964" s="23">
        <f t="shared" si="30"/>
        <v>8</v>
      </c>
      <c r="G964">
        <f t="shared" si="31"/>
        <v>3</v>
      </c>
    </row>
    <row r="965" spans="1:7" x14ac:dyDescent="0.35">
      <c r="A965" s="1">
        <v>963</v>
      </c>
      <c r="B965" s="2">
        <v>43958</v>
      </c>
      <c r="C965" s="1" t="s">
        <v>51</v>
      </c>
      <c r="D965" s="1">
        <v>53.96</v>
      </c>
      <c r="E965" s="1">
        <v>3</v>
      </c>
      <c r="F965" s="23">
        <f t="shared" si="30"/>
        <v>5</v>
      </c>
      <c r="G965">
        <f t="shared" si="31"/>
        <v>2</v>
      </c>
    </row>
    <row r="966" spans="1:7" x14ac:dyDescent="0.35">
      <c r="A966" s="1">
        <v>964</v>
      </c>
      <c r="B966" s="2">
        <v>43858</v>
      </c>
      <c r="C966" s="1" t="s">
        <v>51</v>
      </c>
      <c r="D966" s="1">
        <v>48.26</v>
      </c>
      <c r="E966" s="1">
        <v>2</v>
      </c>
      <c r="F966" s="23">
        <f t="shared" si="30"/>
        <v>1</v>
      </c>
      <c r="G966">
        <f t="shared" si="31"/>
        <v>1</v>
      </c>
    </row>
    <row r="967" spans="1:7" x14ac:dyDescent="0.35">
      <c r="A967" s="1">
        <v>965</v>
      </c>
      <c r="B967" s="2">
        <v>43770</v>
      </c>
      <c r="C967" s="1" t="s">
        <v>51</v>
      </c>
      <c r="D967" s="1">
        <v>19.18</v>
      </c>
      <c r="E967" s="1">
        <v>1</v>
      </c>
      <c r="F967" s="23">
        <f t="shared" si="30"/>
        <v>11</v>
      </c>
      <c r="G967">
        <f t="shared" si="31"/>
        <v>4</v>
      </c>
    </row>
    <row r="968" spans="1:7" x14ac:dyDescent="0.35">
      <c r="A968" s="1">
        <v>966</v>
      </c>
      <c r="B968" s="2">
        <v>43672</v>
      </c>
      <c r="C968" s="1" t="s">
        <v>51</v>
      </c>
      <c r="D968" s="1">
        <v>74.37</v>
      </c>
      <c r="E968" s="1">
        <v>4</v>
      </c>
      <c r="F968" s="23">
        <f t="shared" si="30"/>
        <v>7</v>
      </c>
      <c r="G968">
        <f t="shared" si="31"/>
        <v>3</v>
      </c>
    </row>
    <row r="969" spans="1:7" x14ac:dyDescent="0.35">
      <c r="A969" s="1">
        <v>967</v>
      </c>
      <c r="B969" s="2">
        <v>43574</v>
      </c>
      <c r="C969" s="1" t="s">
        <v>51</v>
      </c>
      <c r="D969" s="1">
        <v>48.17</v>
      </c>
      <c r="E969" s="1">
        <v>3</v>
      </c>
      <c r="F969" s="23">
        <f t="shared" si="30"/>
        <v>4</v>
      </c>
      <c r="G969">
        <f t="shared" si="31"/>
        <v>2</v>
      </c>
    </row>
    <row r="970" spans="1:7" x14ac:dyDescent="0.35">
      <c r="A970" s="1">
        <v>968</v>
      </c>
      <c r="B970" s="2">
        <v>43492</v>
      </c>
      <c r="C970" s="1" t="s">
        <v>51</v>
      </c>
      <c r="D970" s="1">
        <v>26.45</v>
      </c>
      <c r="E970" s="1">
        <v>2</v>
      </c>
      <c r="F970" s="23">
        <f t="shared" si="30"/>
        <v>1</v>
      </c>
      <c r="G970">
        <f t="shared" si="31"/>
        <v>1</v>
      </c>
    </row>
    <row r="971" spans="1:7" x14ac:dyDescent="0.35">
      <c r="A971" s="1">
        <v>969</v>
      </c>
      <c r="B971" s="2">
        <v>43405</v>
      </c>
      <c r="C971" s="1" t="s">
        <v>51</v>
      </c>
      <c r="D971" s="1">
        <v>8.34</v>
      </c>
      <c r="E971" s="1">
        <v>1</v>
      </c>
      <c r="F971" s="23">
        <f t="shared" si="30"/>
        <v>11</v>
      </c>
      <c r="G971">
        <f t="shared" si="31"/>
        <v>4</v>
      </c>
    </row>
    <row r="972" spans="1:7" x14ac:dyDescent="0.35">
      <c r="A972" s="1">
        <v>970</v>
      </c>
      <c r="B972" s="2">
        <v>43312</v>
      </c>
      <c r="C972" s="1" t="s">
        <v>51</v>
      </c>
      <c r="D972" s="1">
        <v>37.71</v>
      </c>
      <c r="E972" s="1">
        <v>4</v>
      </c>
      <c r="F972" s="23">
        <f t="shared" si="30"/>
        <v>7</v>
      </c>
      <c r="G972">
        <f t="shared" si="31"/>
        <v>3</v>
      </c>
    </row>
    <row r="973" spans="1:7" x14ac:dyDescent="0.35">
      <c r="A973" s="1">
        <v>971</v>
      </c>
      <c r="B973" s="2">
        <v>43212</v>
      </c>
      <c r="C973" s="1" t="s">
        <v>51</v>
      </c>
      <c r="D973" s="1">
        <v>25.04</v>
      </c>
      <c r="E973" s="1">
        <v>3</v>
      </c>
      <c r="F973" s="23">
        <f t="shared" si="30"/>
        <v>4</v>
      </c>
      <c r="G973">
        <f t="shared" si="31"/>
        <v>2</v>
      </c>
    </row>
    <row r="974" spans="1:7" x14ac:dyDescent="0.35">
      <c r="A974" s="1">
        <v>972</v>
      </c>
      <c r="B974" s="2">
        <v>43125</v>
      </c>
      <c r="C974" s="1" t="s">
        <v>51</v>
      </c>
      <c r="D974" s="1">
        <v>13.68</v>
      </c>
      <c r="E974" s="1">
        <v>2</v>
      </c>
      <c r="F974" s="23">
        <f t="shared" si="30"/>
        <v>1</v>
      </c>
      <c r="G974">
        <f t="shared" si="31"/>
        <v>1</v>
      </c>
    </row>
    <row r="975" spans="1:7" x14ac:dyDescent="0.35">
      <c r="A975" s="1">
        <v>973</v>
      </c>
      <c r="B975" s="2">
        <v>43038</v>
      </c>
      <c r="C975" s="1" t="s">
        <v>51</v>
      </c>
      <c r="D975" s="1">
        <v>2.62</v>
      </c>
      <c r="E975" s="1">
        <v>1</v>
      </c>
      <c r="F975" s="23">
        <f t="shared" si="30"/>
        <v>10</v>
      </c>
      <c r="G975">
        <f t="shared" si="31"/>
        <v>4</v>
      </c>
    </row>
    <row r="976" spans="1:7" x14ac:dyDescent="0.35">
      <c r="A976" s="1">
        <v>974</v>
      </c>
      <c r="B976" s="2">
        <v>42940</v>
      </c>
      <c r="C976" s="1" t="s">
        <v>51</v>
      </c>
      <c r="D976" s="1">
        <v>23.96</v>
      </c>
      <c r="E976" s="1">
        <v>4</v>
      </c>
      <c r="F976" s="23">
        <f t="shared" si="30"/>
        <v>7</v>
      </c>
      <c r="G976">
        <f t="shared" si="31"/>
        <v>3</v>
      </c>
    </row>
    <row r="977" spans="1:7" x14ac:dyDescent="0.35">
      <c r="A977" s="1">
        <v>975</v>
      </c>
      <c r="B977" s="2">
        <v>42858</v>
      </c>
      <c r="C977" s="1" t="s">
        <v>51</v>
      </c>
      <c r="D977" s="1">
        <v>21.73</v>
      </c>
      <c r="E977" s="1">
        <v>3</v>
      </c>
      <c r="F977" s="23">
        <f t="shared" si="30"/>
        <v>5</v>
      </c>
      <c r="G977">
        <f t="shared" si="31"/>
        <v>2</v>
      </c>
    </row>
    <row r="978" spans="1:7" x14ac:dyDescent="0.35">
      <c r="A978" s="1">
        <v>976</v>
      </c>
      <c r="B978" s="2">
        <v>42771</v>
      </c>
      <c r="C978" s="1" t="s">
        <v>51</v>
      </c>
      <c r="D978" s="1">
        <v>13.58</v>
      </c>
      <c r="E978" s="1">
        <v>2</v>
      </c>
      <c r="F978" s="23">
        <f t="shared" si="30"/>
        <v>2</v>
      </c>
      <c r="G978">
        <f t="shared" si="31"/>
        <v>1</v>
      </c>
    </row>
    <row r="979" spans="1:7" x14ac:dyDescent="0.35">
      <c r="A979" s="1">
        <v>977</v>
      </c>
      <c r="B979" s="2">
        <v>42689</v>
      </c>
      <c r="C979" s="1" t="s">
        <v>51</v>
      </c>
      <c r="D979" s="1">
        <v>5.36</v>
      </c>
      <c r="E979" s="1">
        <v>1</v>
      </c>
      <c r="F979" s="23">
        <f t="shared" si="30"/>
        <v>11</v>
      </c>
      <c r="G979">
        <f t="shared" si="31"/>
        <v>4</v>
      </c>
    </row>
    <row r="980" spans="1:7" x14ac:dyDescent="0.35">
      <c r="A980" s="1">
        <v>978</v>
      </c>
      <c r="B980" s="2">
        <v>42487</v>
      </c>
      <c r="C980" s="1" t="s">
        <v>51</v>
      </c>
      <c r="D980" s="1">
        <v>12.24</v>
      </c>
      <c r="E980" s="1">
        <v>3</v>
      </c>
      <c r="F980" s="23">
        <f t="shared" si="30"/>
        <v>4</v>
      </c>
      <c r="G980">
        <f t="shared" si="31"/>
        <v>2</v>
      </c>
    </row>
    <row r="981" spans="1:7" x14ac:dyDescent="0.35">
      <c r="A981" s="1">
        <v>979</v>
      </c>
      <c r="B981" s="2">
        <v>42415</v>
      </c>
      <c r="C981" s="1" t="s">
        <v>51</v>
      </c>
      <c r="D981" s="1">
        <v>5.82</v>
      </c>
      <c r="E981" s="1">
        <v>2</v>
      </c>
      <c r="F981" s="23">
        <f t="shared" si="30"/>
        <v>2</v>
      </c>
      <c r="G981">
        <f t="shared" si="31"/>
        <v>1</v>
      </c>
    </row>
    <row r="982" spans="1:7" x14ac:dyDescent="0.35">
      <c r="A982" s="1">
        <v>980</v>
      </c>
      <c r="B982" s="2">
        <v>42326</v>
      </c>
      <c r="C982" s="1" t="s">
        <v>51</v>
      </c>
      <c r="D982" s="1">
        <v>-0.04</v>
      </c>
      <c r="E982" s="1">
        <v>1</v>
      </c>
      <c r="F982" s="23">
        <f t="shared" si="30"/>
        <v>11</v>
      </c>
      <c r="G982">
        <f t="shared" si="31"/>
        <v>4</v>
      </c>
    </row>
    <row r="983" spans="1:7" x14ac:dyDescent="0.35">
      <c r="A983" s="1">
        <v>981</v>
      </c>
      <c r="B983" s="2">
        <v>44685</v>
      </c>
      <c r="C983" s="1" t="s">
        <v>52</v>
      </c>
      <c r="D983" s="1">
        <v>131.77000000000001</v>
      </c>
      <c r="E983" s="1">
        <v>3</v>
      </c>
      <c r="F983" s="23">
        <f t="shared" si="30"/>
        <v>5</v>
      </c>
      <c r="G983">
        <f t="shared" si="31"/>
        <v>2</v>
      </c>
    </row>
    <row r="984" spans="1:7" x14ac:dyDescent="0.35">
      <c r="A984" s="1">
        <v>982</v>
      </c>
      <c r="B984" s="2">
        <v>44592</v>
      </c>
      <c r="C984" s="1" t="s">
        <v>52</v>
      </c>
      <c r="D984" s="1">
        <v>90.17</v>
      </c>
      <c r="E984" s="1">
        <v>2</v>
      </c>
      <c r="F984" s="23">
        <f t="shared" si="30"/>
        <v>1</v>
      </c>
      <c r="G984">
        <f t="shared" si="31"/>
        <v>1</v>
      </c>
    </row>
    <row r="985" spans="1:7" x14ac:dyDescent="0.35">
      <c r="A985" s="1">
        <v>983</v>
      </c>
      <c r="B985" s="2">
        <v>44509</v>
      </c>
      <c r="C985" s="1" t="s">
        <v>52</v>
      </c>
      <c r="D985" s="1">
        <v>48.07</v>
      </c>
      <c r="E985" s="1">
        <v>1</v>
      </c>
      <c r="F985" s="23">
        <f t="shared" si="30"/>
        <v>11</v>
      </c>
      <c r="G985">
        <f t="shared" si="31"/>
        <v>4</v>
      </c>
    </row>
    <row r="986" spans="1:7" x14ac:dyDescent="0.35">
      <c r="A986" s="1">
        <v>984</v>
      </c>
      <c r="B986" s="2">
        <v>44407</v>
      </c>
      <c r="C986" s="1" t="s">
        <v>52</v>
      </c>
      <c r="D986" s="1">
        <v>154.32</v>
      </c>
      <c r="E986" s="1">
        <v>4</v>
      </c>
      <c r="F986" s="23">
        <f t="shared" si="30"/>
        <v>7</v>
      </c>
      <c r="G986">
        <f t="shared" si="31"/>
        <v>3</v>
      </c>
    </row>
    <row r="987" spans="1:7" x14ac:dyDescent="0.35">
      <c r="A987" s="1">
        <v>985</v>
      </c>
      <c r="B987" s="2">
        <v>44313</v>
      </c>
      <c r="C987" s="1" t="s">
        <v>52</v>
      </c>
      <c r="D987" s="1">
        <v>112.65</v>
      </c>
      <c r="E987" s="1">
        <v>3</v>
      </c>
      <c r="F987" s="23">
        <f t="shared" si="30"/>
        <v>4</v>
      </c>
      <c r="G987">
        <f t="shared" si="31"/>
        <v>2</v>
      </c>
    </row>
    <row r="988" spans="1:7" x14ac:dyDescent="0.35">
      <c r="A988" s="1">
        <v>986</v>
      </c>
      <c r="B988" s="2">
        <v>44230</v>
      </c>
      <c r="C988" s="1" t="s">
        <v>52</v>
      </c>
      <c r="D988" s="1">
        <v>66.180000000000007</v>
      </c>
      <c r="E988" s="1">
        <v>2</v>
      </c>
      <c r="F988" s="23">
        <f t="shared" si="30"/>
        <v>2</v>
      </c>
      <c r="G988">
        <f t="shared" si="31"/>
        <v>1</v>
      </c>
    </row>
    <row r="989" spans="1:7" x14ac:dyDescent="0.35">
      <c r="A989" s="1">
        <v>987</v>
      </c>
      <c r="B989" s="2">
        <v>44147</v>
      </c>
      <c r="C989" s="1" t="s">
        <v>52</v>
      </c>
      <c r="D989" s="1">
        <v>34.549999999999997</v>
      </c>
      <c r="E989" s="1">
        <v>1</v>
      </c>
      <c r="F989" s="23">
        <f t="shared" si="30"/>
        <v>11</v>
      </c>
      <c r="G989">
        <f t="shared" si="31"/>
        <v>4</v>
      </c>
    </row>
    <row r="990" spans="1:7" x14ac:dyDescent="0.35">
      <c r="A990" s="1">
        <v>988</v>
      </c>
      <c r="B990" s="2">
        <v>44061</v>
      </c>
      <c r="C990" s="1" t="s">
        <v>52</v>
      </c>
      <c r="D990" s="1">
        <v>77.680000000000007</v>
      </c>
      <c r="E990" s="1">
        <v>4</v>
      </c>
      <c r="F990" s="23">
        <f t="shared" si="30"/>
        <v>8</v>
      </c>
      <c r="G990">
        <f t="shared" si="31"/>
        <v>3</v>
      </c>
    </row>
    <row r="991" spans="1:7" x14ac:dyDescent="0.35">
      <c r="A991" s="1">
        <v>989</v>
      </c>
      <c r="B991" s="2">
        <v>43963</v>
      </c>
      <c r="C991" s="1" t="s">
        <v>52</v>
      </c>
      <c r="D991" s="1">
        <v>58.76</v>
      </c>
      <c r="E991" s="1">
        <v>3</v>
      </c>
      <c r="F991" s="23">
        <f t="shared" si="30"/>
        <v>5</v>
      </c>
      <c r="G991">
        <f t="shared" si="31"/>
        <v>2</v>
      </c>
    </row>
    <row r="992" spans="1:7" x14ac:dyDescent="0.35">
      <c r="A992" s="1">
        <v>990</v>
      </c>
      <c r="B992" s="2">
        <v>43861</v>
      </c>
      <c r="C992" s="1" t="s">
        <v>52</v>
      </c>
      <c r="D992" s="1">
        <v>55.75</v>
      </c>
      <c r="E992" s="1">
        <v>2</v>
      </c>
      <c r="F992" s="23">
        <f t="shared" si="30"/>
        <v>1</v>
      </c>
      <c r="G992">
        <f t="shared" si="31"/>
        <v>1</v>
      </c>
    </row>
    <row r="993" spans="1:7" x14ac:dyDescent="0.35">
      <c r="A993" s="1">
        <v>991</v>
      </c>
      <c r="B993" s="2">
        <v>43773</v>
      </c>
      <c r="C993" s="1" t="s">
        <v>52</v>
      </c>
      <c r="D993" s="1">
        <v>28.08</v>
      </c>
      <c r="E993" s="1">
        <v>1</v>
      </c>
      <c r="F993" s="23">
        <f t="shared" si="30"/>
        <v>11</v>
      </c>
      <c r="G993">
        <f t="shared" si="31"/>
        <v>4</v>
      </c>
    </row>
    <row r="994" spans="1:7" x14ac:dyDescent="0.35">
      <c r="A994" s="1">
        <v>992</v>
      </c>
      <c r="B994" s="2">
        <v>43681</v>
      </c>
      <c r="C994" s="1" t="s">
        <v>52</v>
      </c>
      <c r="D994" s="1">
        <v>80.739999999999995</v>
      </c>
      <c r="E994" s="1">
        <v>4</v>
      </c>
      <c r="F994" s="23">
        <f t="shared" si="30"/>
        <v>8</v>
      </c>
      <c r="G994">
        <f t="shared" si="31"/>
        <v>3</v>
      </c>
    </row>
    <row r="995" spans="1:7" x14ac:dyDescent="0.35">
      <c r="A995" s="1">
        <v>993</v>
      </c>
      <c r="B995" s="2">
        <v>43584</v>
      </c>
      <c r="C995" s="1" t="s">
        <v>52</v>
      </c>
      <c r="D995" s="1">
        <v>42.33</v>
      </c>
      <c r="E995" s="1">
        <v>3</v>
      </c>
      <c r="F995" s="23">
        <f t="shared" si="30"/>
        <v>4</v>
      </c>
      <c r="G995">
        <f t="shared" si="31"/>
        <v>2</v>
      </c>
    </row>
    <row r="996" spans="1:7" x14ac:dyDescent="0.35">
      <c r="A996" s="1">
        <v>994</v>
      </c>
      <c r="B996" s="2">
        <v>43499</v>
      </c>
      <c r="C996" s="1" t="s">
        <v>52</v>
      </c>
      <c r="D996" s="1">
        <v>23.69</v>
      </c>
      <c r="E996" s="1">
        <v>2</v>
      </c>
      <c r="F996" s="23">
        <f t="shared" si="30"/>
        <v>2</v>
      </c>
      <c r="G996">
        <f t="shared" si="31"/>
        <v>1</v>
      </c>
    </row>
    <row r="997" spans="1:7" x14ac:dyDescent="0.35">
      <c r="A997" s="1">
        <v>995</v>
      </c>
      <c r="B997" s="2">
        <v>43409</v>
      </c>
      <c r="C997" s="1" t="s">
        <v>52</v>
      </c>
      <c r="D997" s="1">
        <v>10.02</v>
      </c>
      <c r="E997" s="1">
        <v>1</v>
      </c>
      <c r="F997" s="23">
        <f t="shared" si="30"/>
        <v>11</v>
      </c>
      <c r="G997">
        <f t="shared" si="31"/>
        <v>4</v>
      </c>
    </row>
    <row r="998" spans="1:7" x14ac:dyDescent="0.35">
      <c r="A998" s="1">
        <v>996</v>
      </c>
      <c r="B998" s="2">
        <v>43314</v>
      </c>
      <c r="C998" s="1" t="s">
        <v>52</v>
      </c>
      <c r="D998" s="1">
        <v>36.58</v>
      </c>
      <c r="E998" s="1">
        <v>4</v>
      </c>
      <c r="F998" s="23">
        <f t="shared" si="30"/>
        <v>8</v>
      </c>
      <c r="G998">
        <f t="shared" si="31"/>
        <v>3</v>
      </c>
    </row>
    <row r="999" spans="1:7" x14ac:dyDescent="0.35">
      <c r="A999" s="1">
        <v>997</v>
      </c>
      <c r="B999" s="2">
        <v>43219</v>
      </c>
      <c r="C999" s="1" t="s">
        <v>52</v>
      </c>
      <c r="D999" s="1">
        <v>26.68</v>
      </c>
      <c r="E999" s="1">
        <v>3</v>
      </c>
      <c r="F999" s="23">
        <f t="shared" si="30"/>
        <v>4</v>
      </c>
      <c r="G999">
        <f t="shared" si="31"/>
        <v>2</v>
      </c>
    </row>
    <row r="1000" spans="1:7" x14ac:dyDescent="0.35">
      <c r="A1000" s="1">
        <v>998</v>
      </c>
      <c r="B1000" s="2">
        <v>43137</v>
      </c>
      <c r="C1000" s="1" t="s">
        <v>52</v>
      </c>
      <c r="D1000" s="1">
        <v>16.97</v>
      </c>
      <c r="E1000" s="1">
        <v>2</v>
      </c>
      <c r="F1000" s="23">
        <f t="shared" si="30"/>
        <v>2</v>
      </c>
      <c r="G1000">
        <f t="shared" si="31"/>
        <v>1</v>
      </c>
    </row>
    <row r="1001" spans="1:7" x14ac:dyDescent="0.35">
      <c r="A1001" s="1">
        <v>999</v>
      </c>
      <c r="B1001" s="2">
        <v>43048</v>
      </c>
      <c r="C1001" s="1" t="s">
        <v>52</v>
      </c>
      <c r="D1001" s="1">
        <v>7.53</v>
      </c>
      <c r="E1001" s="1">
        <v>1</v>
      </c>
      <c r="F1001" s="23">
        <f t="shared" si="30"/>
        <v>11</v>
      </c>
      <c r="G1001">
        <f t="shared" si="31"/>
        <v>4</v>
      </c>
    </row>
    <row r="1002" spans="1:7" x14ac:dyDescent="0.35">
      <c r="A1002" s="1">
        <v>1000</v>
      </c>
      <c r="B1002" s="2">
        <v>42949</v>
      </c>
      <c r="C1002" s="1" t="s">
        <v>52</v>
      </c>
      <c r="D1002" s="1">
        <v>28.64</v>
      </c>
      <c r="E1002" s="1">
        <v>4</v>
      </c>
      <c r="F1002" s="23">
        <f t="shared" si="30"/>
        <v>8</v>
      </c>
      <c r="G1002">
        <f t="shared" si="31"/>
        <v>3</v>
      </c>
    </row>
    <row r="1003" spans="1:7" x14ac:dyDescent="0.35">
      <c r="A1003" s="1">
        <v>1001</v>
      </c>
      <c r="B1003" s="2">
        <v>42863</v>
      </c>
      <c r="C1003" s="1" t="s">
        <v>52</v>
      </c>
      <c r="D1003" s="1">
        <v>20.39</v>
      </c>
      <c r="E1003" s="1">
        <v>3</v>
      </c>
      <c r="F1003" s="23">
        <f t="shared" si="30"/>
        <v>5</v>
      </c>
      <c r="G1003">
        <f t="shared" si="31"/>
        <v>2</v>
      </c>
    </row>
    <row r="1004" spans="1:7" x14ac:dyDescent="0.35">
      <c r="A1004" s="1">
        <v>1002</v>
      </c>
      <c r="B1004" s="2">
        <v>42773</v>
      </c>
      <c r="C1004" s="1" t="s">
        <v>52</v>
      </c>
      <c r="D1004" s="1">
        <v>14.24</v>
      </c>
      <c r="E1004" s="1">
        <v>2</v>
      </c>
      <c r="F1004" s="23">
        <f t="shared" si="30"/>
        <v>2</v>
      </c>
      <c r="G1004">
        <f t="shared" si="31"/>
        <v>1</v>
      </c>
    </row>
    <row r="1005" spans="1:7" x14ac:dyDescent="0.35">
      <c r="A1005" s="1">
        <v>1003</v>
      </c>
      <c r="B1005" s="2">
        <v>42687</v>
      </c>
      <c r="C1005" s="1" t="s">
        <v>52</v>
      </c>
      <c r="D1005" s="1">
        <v>60.12</v>
      </c>
      <c r="E1005" s="1">
        <v>1</v>
      </c>
      <c r="F1005" s="23">
        <f t="shared" si="30"/>
        <v>11</v>
      </c>
      <c r="G1005">
        <f t="shared" si="31"/>
        <v>4</v>
      </c>
    </row>
    <row r="1006" spans="1:7" x14ac:dyDescent="0.35">
      <c r="A1006" s="1">
        <v>1004</v>
      </c>
      <c r="B1006" s="2">
        <v>42584</v>
      </c>
      <c r="C1006" s="1" t="s">
        <v>52</v>
      </c>
      <c r="D1006" s="1">
        <v>24.74</v>
      </c>
      <c r="E1006" s="1">
        <v>4</v>
      </c>
      <c r="F1006" s="23">
        <f t="shared" si="30"/>
        <v>8</v>
      </c>
      <c r="G1006">
        <f t="shared" si="31"/>
        <v>3</v>
      </c>
    </row>
    <row r="1007" spans="1:7" x14ac:dyDescent="0.35">
      <c r="A1007" s="1">
        <v>1005</v>
      </c>
      <c r="B1007" s="2">
        <v>42488</v>
      </c>
      <c r="C1007" s="1" t="s">
        <v>52</v>
      </c>
      <c r="D1007" s="1">
        <v>19.489999999999998</v>
      </c>
      <c r="E1007" s="1">
        <v>3</v>
      </c>
      <c r="F1007" s="23">
        <f t="shared" si="30"/>
        <v>4</v>
      </c>
      <c r="G1007">
        <f t="shared" si="31"/>
        <v>2</v>
      </c>
    </row>
    <row r="1008" spans="1:7" x14ac:dyDescent="0.35">
      <c r="A1008" s="1">
        <v>1006</v>
      </c>
      <c r="B1008" s="2">
        <v>42316</v>
      </c>
      <c r="C1008" s="1" t="s">
        <v>52</v>
      </c>
      <c r="D1008" s="1">
        <v>6.09</v>
      </c>
      <c r="E1008" s="1">
        <v>1</v>
      </c>
      <c r="F1008" s="23">
        <f t="shared" si="30"/>
        <v>11</v>
      </c>
      <c r="G1008">
        <f t="shared" si="31"/>
        <v>4</v>
      </c>
    </row>
    <row r="1009" spans="1:7" x14ac:dyDescent="0.35">
      <c r="A1009" s="1">
        <v>1007</v>
      </c>
      <c r="B1009" s="2">
        <v>44691</v>
      </c>
      <c r="C1009" s="1" t="s">
        <v>53</v>
      </c>
      <c r="D1009" s="1">
        <v>37.93</v>
      </c>
      <c r="E1009" s="1">
        <v>3</v>
      </c>
      <c r="F1009" s="23">
        <f t="shared" si="30"/>
        <v>5</v>
      </c>
      <c r="G1009">
        <f t="shared" si="31"/>
        <v>2</v>
      </c>
    </row>
    <row r="1010" spans="1:7" x14ac:dyDescent="0.35">
      <c r="A1010" s="1">
        <v>1008</v>
      </c>
      <c r="B1010" s="2">
        <v>44603</v>
      </c>
      <c r="C1010" s="1" t="s">
        <v>53</v>
      </c>
      <c r="D1010" s="1">
        <v>27.43</v>
      </c>
      <c r="E1010" s="1">
        <v>2</v>
      </c>
      <c r="F1010" s="23">
        <f t="shared" si="30"/>
        <v>2</v>
      </c>
      <c r="G1010">
        <f t="shared" si="31"/>
        <v>1</v>
      </c>
    </row>
    <row r="1011" spans="1:7" x14ac:dyDescent="0.35">
      <c r="A1011" s="1">
        <v>1009</v>
      </c>
      <c r="B1011" s="2">
        <v>44516</v>
      </c>
      <c r="C1011" s="1" t="s">
        <v>53</v>
      </c>
      <c r="D1011" s="1">
        <v>7.14</v>
      </c>
      <c r="E1011" s="1">
        <v>1</v>
      </c>
      <c r="F1011" s="23">
        <f t="shared" si="30"/>
        <v>11</v>
      </c>
      <c r="G1011">
        <f t="shared" si="31"/>
        <v>4</v>
      </c>
    </row>
    <row r="1012" spans="1:7" x14ac:dyDescent="0.35">
      <c r="A1012" s="1">
        <v>1010</v>
      </c>
      <c r="B1012" s="2">
        <v>44414</v>
      </c>
      <c r="C1012" s="1" t="s">
        <v>53</v>
      </c>
      <c r="D1012" s="1">
        <v>94.99</v>
      </c>
      <c r="E1012" s="1">
        <v>4</v>
      </c>
      <c r="F1012" s="23">
        <f t="shared" si="30"/>
        <v>8</v>
      </c>
      <c r="G1012">
        <f t="shared" si="31"/>
        <v>3</v>
      </c>
    </row>
    <row r="1013" spans="1:7" x14ac:dyDescent="0.35">
      <c r="A1013" s="1">
        <v>1011</v>
      </c>
      <c r="B1013" s="2">
        <v>44326</v>
      </c>
      <c r="C1013" s="1" t="s">
        <v>53</v>
      </c>
      <c r="D1013" s="1">
        <v>69.900000000000006</v>
      </c>
      <c r="E1013" s="1">
        <v>3</v>
      </c>
      <c r="F1013" s="23">
        <f t="shared" si="30"/>
        <v>5</v>
      </c>
      <c r="G1013">
        <f t="shared" si="31"/>
        <v>2</v>
      </c>
    </row>
    <row r="1014" spans="1:7" x14ac:dyDescent="0.35">
      <c r="A1014" s="1">
        <v>1012</v>
      </c>
      <c r="B1014" s="2">
        <v>44236</v>
      </c>
      <c r="C1014" s="1" t="s">
        <v>53</v>
      </c>
      <c r="D1014" s="1">
        <v>47.24</v>
      </c>
      <c r="E1014" s="1">
        <v>2</v>
      </c>
      <c r="F1014" s="23">
        <f t="shared" si="30"/>
        <v>2</v>
      </c>
      <c r="G1014">
        <f t="shared" si="31"/>
        <v>1</v>
      </c>
    </row>
    <row r="1015" spans="1:7" x14ac:dyDescent="0.35">
      <c r="A1015" s="1">
        <v>1013</v>
      </c>
      <c r="B1015" s="2">
        <v>44148</v>
      </c>
      <c r="C1015" s="1" t="s">
        <v>53</v>
      </c>
      <c r="D1015" s="1">
        <v>6.46</v>
      </c>
      <c r="E1015" s="1">
        <v>1</v>
      </c>
      <c r="F1015" s="23">
        <f t="shared" si="30"/>
        <v>11</v>
      </c>
      <c r="G1015">
        <f t="shared" si="31"/>
        <v>4</v>
      </c>
    </row>
    <row r="1016" spans="1:7" x14ac:dyDescent="0.35">
      <c r="A1016" s="1">
        <v>1014</v>
      </c>
      <c r="B1016" s="2">
        <v>44057</v>
      </c>
      <c r="C1016" s="1" t="s">
        <v>53</v>
      </c>
      <c r="D1016" s="1">
        <v>32.43</v>
      </c>
      <c r="E1016" s="1">
        <v>4</v>
      </c>
      <c r="F1016" s="23">
        <f t="shared" si="30"/>
        <v>8</v>
      </c>
      <c r="G1016">
        <f t="shared" si="31"/>
        <v>3</v>
      </c>
    </row>
    <row r="1017" spans="1:7" x14ac:dyDescent="0.35">
      <c r="A1017" s="1">
        <v>1015</v>
      </c>
      <c r="B1017" s="2">
        <v>44679</v>
      </c>
      <c r="C1017" s="1" t="s">
        <v>54</v>
      </c>
      <c r="D1017" s="1">
        <v>95.13</v>
      </c>
      <c r="E1017" s="1">
        <v>3</v>
      </c>
      <c r="F1017" s="23">
        <f t="shared" si="30"/>
        <v>4</v>
      </c>
      <c r="G1017">
        <f t="shared" si="31"/>
        <v>2</v>
      </c>
    </row>
    <row r="1018" spans="1:7" x14ac:dyDescent="0.35">
      <c r="A1018" s="1">
        <v>1016</v>
      </c>
      <c r="B1018" s="2">
        <v>44598</v>
      </c>
      <c r="C1018" s="1" t="s">
        <v>54</v>
      </c>
      <c r="D1018" s="1">
        <v>68.45</v>
      </c>
      <c r="E1018" s="1">
        <v>2</v>
      </c>
      <c r="F1018" s="23">
        <f t="shared" si="30"/>
        <v>2</v>
      </c>
      <c r="G1018">
        <f t="shared" si="31"/>
        <v>1</v>
      </c>
    </row>
    <row r="1019" spans="1:7" x14ac:dyDescent="0.35">
      <c r="A1019" s="1">
        <v>1017</v>
      </c>
      <c r="B1019" s="2">
        <v>44515</v>
      </c>
      <c r="C1019" s="1" t="s">
        <v>54</v>
      </c>
      <c r="D1019" s="1">
        <v>25.29</v>
      </c>
      <c r="E1019" s="1">
        <v>1</v>
      </c>
      <c r="F1019" s="23">
        <f t="shared" si="30"/>
        <v>11</v>
      </c>
      <c r="G1019">
        <f t="shared" si="31"/>
        <v>4</v>
      </c>
    </row>
    <row r="1020" spans="1:7" x14ac:dyDescent="0.35">
      <c r="A1020" s="1">
        <v>1018</v>
      </c>
      <c r="B1020" s="2">
        <v>44418</v>
      </c>
      <c r="C1020" s="1" t="s">
        <v>54</v>
      </c>
      <c r="D1020" s="1">
        <v>118.45</v>
      </c>
      <c r="E1020" s="1">
        <v>4</v>
      </c>
      <c r="F1020" s="23">
        <f t="shared" si="30"/>
        <v>8</v>
      </c>
      <c r="G1020">
        <f t="shared" si="31"/>
        <v>3</v>
      </c>
    </row>
    <row r="1021" spans="1:7" x14ac:dyDescent="0.35">
      <c r="A1021" s="1">
        <v>1019</v>
      </c>
      <c r="B1021" s="2">
        <v>44314</v>
      </c>
      <c r="C1021" s="1" t="s">
        <v>54</v>
      </c>
      <c r="D1021" s="1">
        <v>106.84</v>
      </c>
      <c r="E1021" s="1">
        <v>3</v>
      </c>
      <c r="F1021" s="23">
        <f t="shared" si="30"/>
        <v>4</v>
      </c>
      <c r="G1021">
        <f t="shared" si="31"/>
        <v>2</v>
      </c>
    </row>
    <row r="1022" spans="1:7" x14ac:dyDescent="0.35">
      <c r="A1022" s="1">
        <v>1020</v>
      </c>
      <c r="B1022" s="2">
        <v>44234</v>
      </c>
      <c r="C1022" s="1" t="s">
        <v>54</v>
      </c>
      <c r="D1022" s="1">
        <v>72.91</v>
      </c>
      <c r="E1022" s="1">
        <v>2</v>
      </c>
      <c r="F1022" s="23">
        <f t="shared" si="30"/>
        <v>2</v>
      </c>
      <c r="G1022">
        <f t="shared" si="31"/>
        <v>1</v>
      </c>
    </row>
    <row r="1023" spans="1:7" x14ac:dyDescent="0.35">
      <c r="A1023" s="1">
        <v>1021</v>
      </c>
      <c r="B1023" s="2">
        <v>44145</v>
      </c>
      <c r="C1023" s="1" t="s">
        <v>54</v>
      </c>
      <c r="D1023" s="1">
        <v>17.64</v>
      </c>
      <c r="E1023" s="1">
        <v>1</v>
      </c>
      <c r="F1023" s="23">
        <f t="shared" si="30"/>
        <v>11</v>
      </c>
      <c r="G1023">
        <f t="shared" si="31"/>
        <v>4</v>
      </c>
    </row>
    <row r="1024" spans="1:7" x14ac:dyDescent="0.35">
      <c r="A1024" s="1">
        <v>1022</v>
      </c>
      <c r="B1024" s="2">
        <v>44057</v>
      </c>
      <c r="C1024" s="1" t="s">
        <v>54</v>
      </c>
      <c r="D1024" s="1">
        <v>58.14</v>
      </c>
      <c r="E1024" s="1">
        <v>4</v>
      </c>
      <c r="F1024" s="23">
        <f t="shared" si="30"/>
        <v>8</v>
      </c>
      <c r="G1024">
        <f t="shared" si="31"/>
        <v>3</v>
      </c>
    </row>
    <row r="1025" spans="1:7" x14ac:dyDescent="0.35">
      <c r="A1025" s="1">
        <v>1023</v>
      </c>
      <c r="B1025" s="2">
        <v>43961</v>
      </c>
      <c r="C1025" s="1" t="s">
        <v>54</v>
      </c>
      <c r="D1025" s="1">
        <v>58.42</v>
      </c>
      <c r="E1025" s="1">
        <v>3</v>
      </c>
      <c r="F1025" s="23">
        <f t="shared" si="30"/>
        <v>5</v>
      </c>
      <c r="G1025">
        <f t="shared" si="31"/>
        <v>2</v>
      </c>
    </row>
    <row r="1026" spans="1:7" x14ac:dyDescent="0.35">
      <c r="A1026" s="1">
        <v>1024</v>
      </c>
      <c r="B1026" s="2">
        <v>43865</v>
      </c>
      <c r="C1026" s="1" t="s">
        <v>54</v>
      </c>
      <c r="D1026" s="1">
        <v>56.63</v>
      </c>
      <c r="E1026" s="1">
        <v>2</v>
      </c>
      <c r="F1026" s="23">
        <f t="shared" si="30"/>
        <v>2</v>
      </c>
      <c r="G1026">
        <f t="shared" si="31"/>
        <v>1</v>
      </c>
    </row>
    <row r="1027" spans="1:7" x14ac:dyDescent="0.35">
      <c r="A1027" s="1">
        <v>1025</v>
      </c>
      <c r="B1027" s="2">
        <v>43779</v>
      </c>
      <c r="C1027" s="1" t="s">
        <v>54</v>
      </c>
      <c r="D1027" s="1">
        <v>22.5</v>
      </c>
      <c r="E1027" s="1">
        <v>1</v>
      </c>
      <c r="F1027" s="23">
        <f t="shared" ref="F1027:F1068" si="32">VALUE(LEFT(TEXT(B1027,"mm-dd-yyyy"),2))</f>
        <v>11</v>
      </c>
      <c r="G1027">
        <f t="shared" ref="G1027:G1068" si="33">IF(F1027&lt;4, 1, IF(F1027&lt;7, 2, IF(F1027&lt;10, 3, IF(F1027&lt;13, 4))))</f>
        <v>4</v>
      </c>
    </row>
    <row r="1028" spans="1:7" x14ac:dyDescent="0.35">
      <c r="A1028" s="1">
        <v>1026</v>
      </c>
      <c r="B1028" s="2">
        <v>43677</v>
      </c>
      <c r="C1028" s="1" t="s">
        <v>54</v>
      </c>
      <c r="D1028" s="1">
        <v>62.31</v>
      </c>
      <c r="E1028" s="1">
        <v>4</v>
      </c>
      <c r="F1028" s="23">
        <f t="shared" si="32"/>
        <v>7</v>
      </c>
      <c r="G1028">
        <f t="shared" si="33"/>
        <v>3</v>
      </c>
    </row>
    <row r="1029" spans="1:7" x14ac:dyDescent="0.35">
      <c r="A1029" s="1">
        <v>1027</v>
      </c>
      <c r="B1029" s="2">
        <v>43583</v>
      </c>
      <c r="C1029" s="1" t="s">
        <v>54</v>
      </c>
      <c r="D1029" s="1">
        <v>37.03</v>
      </c>
      <c r="E1029" s="1">
        <v>3</v>
      </c>
      <c r="F1029" s="23">
        <f t="shared" si="32"/>
        <v>4</v>
      </c>
      <c r="G1029">
        <f t="shared" si="33"/>
        <v>2</v>
      </c>
    </row>
    <row r="1030" spans="1:7" x14ac:dyDescent="0.35">
      <c r="A1030" s="1">
        <v>1028</v>
      </c>
      <c r="B1030" s="2">
        <v>43499</v>
      </c>
      <c r="C1030" s="1" t="s">
        <v>54</v>
      </c>
      <c r="D1030" s="1">
        <v>24.23</v>
      </c>
      <c r="E1030" s="1">
        <v>2</v>
      </c>
      <c r="F1030" s="23">
        <f t="shared" si="32"/>
        <v>2</v>
      </c>
      <c r="G1030">
        <f t="shared" si="33"/>
        <v>1</v>
      </c>
    </row>
    <row r="1031" spans="1:7" x14ac:dyDescent="0.35">
      <c r="A1031" s="1">
        <v>1029</v>
      </c>
      <c r="B1031" s="2">
        <v>43416</v>
      </c>
      <c r="C1031" s="1" t="s">
        <v>54</v>
      </c>
      <c r="D1031" s="1">
        <v>7.71</v>
      </c>
      <c r="E1031" s="1">
        <v>1</v>
      </c>
      <c r="F1031" s="23">
        <f t="shared" si="32"/>
        <v>11</v>
      </c>
      <c r="G1031">
        <f t="shared" si="33"/>
        <v>4</v>
      </c>
    </row>
    <row r="1032" spans="1:7" x14ac:dyDescent="0.35">
      <c r="A1032" s="1">
        <v>1030</v>
      </c>
      <c r="B1032" s="2">
        <v>43317</v>
      </c>
      <c r="C1032" s="1" t="s">
        <v>54</v>
      </c>
      <c r="D1032" s="1">
        <v>26.18</v>
      </c>
      <c r="E1032" s="1">
        <v>4</v>
      </c>
      <c r="F1032" s="23">
        <f t="shared" si="32"/>
        <v>8</v>
      </c>
      <c r="G1032">
        <f t="shared" si="33"/>
        <v>3</v>
      </c>
    </row>
    <row r="1033" spans="1:7" x14ac:dyDescent="0.35">
      <c r="A1033" s="1">
        <v>1031</v>
      </c>
      <c r="B1033" s="2">
        <v>43229</v>
      </c>
      <c r="C1033" s="1" t="s">
        <v>54</v>
      </c>
      <c r="D1033" s="1">
        <v>15.44</v>
      </c>
      <c r="E1033" s="1">
        <v>3</v>
      </c>
      <c r="F1033" s="23">
        <f t="shared" si="32"/>
        <v>5</v>
      </c>
      <c r="G1033">
        <f t="shared" si="33"/>
        <v>2</v>
      </c>
    </row>
    <row r="1034" spans="1:7" x14ac:dyDescent="0.35">
      <c r="A1034" s="1">
        <v>1032</v>
      </c>
      <c r="B1034" s="2">
        <v>43138</v>
      </c>
      <c r="C1034" s="1" t="s">
        <v>54</v>
      </c>
      <c r="D1034" s="1">
        <v>12.39</v>
      </c>
      <c r="E1034" s="1">
        <v>2</v>
      </c>
      <c r="F1034" s="23">
        <f t="shared" si="32"/>
        <v>2</v>
      </c>
      <c r="G1034">
        <f t="shared" si="33"/>
        <v>1</v>
      </c>
    </row>
    <row r="1035" spans="1:7" x14ac:dyDescent="0.35">
      <c r="A1035" s="1">
        <v>1033</v>
      </c>
      <c r="B1035" s="2">
        <v>43050</v>
      </c>
      <c r="C1035" s="1" t="s">
        <v>54</v>
      </c>
      <c r="D1035" s="1">
        <v>7.52</v>
      </c>
      <c r="E1035" s="1">
        <v>1</v>
      </c>
      <c r="F1035" s="23">
        <f t="shared" si="32"/>
        <v>11</v>
      </c>
      <c r="G1035">
        <f t="shared" si="33"/>
        <v>4</v>
      </c>
    </row>
    <row r="1036" spans="1:7" x14ac:dyDescent="0.35">
      <c r="A1036" s="1">
        <v>1034</v>
      </c>
      <c r="B1036" s="2">
        <v>42956</v>
      </c>
      <c r="C1036" s="1" t="s">
        <v>54</v>
      </c>
      <c r="D1036" s="1">
        <v>31.79</v>
      </c>
      <c r="E1036" s="1">
        <v>4</v>
      </c>
      <c r="F1036" s="23">
        <f t="shared" si="32"/>
        <v>8</v>
      </c>
      <c r="G1036">
        <f t="shared" si="33"/>
        <v>3</v>
      </c>
    </row>
    <row r="1037" spans="1:7" x14ac:dyDescent="0.35">
      <c r="A1037" s="1">
        <v>1035</v>
      </c>
      <c r="B1037" s="2">
        <v>42859</v>
      </c>
      <c r="C1037" s="1" t="s">
        <v>54</v>
      </c>
      <c r="D1037" s="1">
        <v>21.56</v>
      </c>
      <c r="E1037" s="1">
        <v>3</v>
      </c>
      <c r="F1037" s="23">
        <f t="shared" si="32"/>
        <v>5</v>
      </c>
      <c r="G1037">
        <f t="shared" si="33"/>
        <v>2</v>
      </c>
    </row>
    <row r="1038" spans="1:7" x14ac:dyDescent="0.35">
      <c r="A1038" s="1">
        <v>1036</v>
      </c>
      <c r="B1038" s="2">
        <v>42774</v>
      </c>
      <c r="C1038" s="1" t="s">
        <v>54</v>
      </c>
      <c r="D1038" s="1">
        <v>15.39</v>
      </c>
      <c r="E1038" s="1">
        <v>2</v>
      </c>
      <c r="F1038" s="23">
        <f t="shared" si="32"/>
        <v>2</v>
      </c>
      <c r="G1038">
        <f t="shared" si="33"/>
        <v>1</v>
      </c>
    </row>
    <row r="1039" spans="1:7" x14ac:dyDescent="0.35">
      <c r="A1039" s="1">
        <v>1037</v>
      </c>
      <c r="B1039" s="2">
        <v>42688</v>
      </c>
      <c r="C1039" s="1" t="s">
        <v>54</v>
      </c>
      <c r="D1039" s="1">
        <v>7.53</v>
      </c>
      <c r="E1039" s="1">
        <v>1</v>
      </c>
      <c r="F1039" s="23">
        <f t="shared" si="32"/>
        <v>11</v>
      </c>
      <c r="G1039">
        <f t="shared" si="33"/>
        <v>4</v>
      </c>
    </row>
    <row r="1040" spans="1:7" x14ac:dyDescent="0.35">
      <c r="A1040" s="1">
        <v>1038</v>
      </c>
      <c r="B1040" s="2">
        <v>42597</v>
      </c>
      <c r="C1040" s="1" t="s">
        <v>54</v>
      </c>
      <c r="D1040" s="1">
        <v>24</v>
      </c>
      <c r="E1040" s="1">
        <v>4</v>
      </c>
      <c r="F1040" s="23">
        <f t="shared" si="32"/>
        <v>8</v>
      </c>
      <c r="G1040">
        <f t="shared" si="33"/>
        <v>3</v>
      </c>
    </row>
    <row r="1041" spans="1:7" x14ac:dyDescent="0.35">
      <c r="A1041" s="1">
        <v>1039</v>
      </c>
      <c r="B1041" s="2">
        <v>42502</v>
      </c>
      <c r="C1041" s="1" t="s">
        <v>54</v>
      </c>
      <c r="D1041" s="1">
        <v>14.18</v>
      </c>
      <c r="E1041" s="1">
        <v>3</v>
      </c>
      <c r="F1041" s="23">
        <f t="shared" si="32"/>
        <v>5</v>
      </c>
      <c r="G1041">
        <f t="shared" si="33"/>
        <v>2</v>
      </c>
    </row>
    <row r="1042" spans="1:7" x14ac:dyDescent="0.35">
      <c r="A1042" s="1">
        <v>1040</v>
      </c>
      <c r="B1042" s="2">
        <v>42415</v>
      </c>
      <c r="C1042" s="1" t="s">
        <v>54</v>
      </c>
      <c r="D1042" s="1">
        <v>8.3699999999999992</v>
      </c>
      <c r="E1042" s="1">
        <v>2</v>
      </c>
      <c r="F1042" s="23">
        <f t="shared" si="32"/>
        <v>2</v>
      </c>
      <c r="G1042">
        <f t="shared" si="33"/>
        <v>1</v>
      </c>
    </row>
    <row r="1043" spans="1:7" x14ac:dyDescent="0.35">
      <c r="A1043" s="1">
        <v>1041</v>
      </c>
      <c r="B1043" s="2">
        <v>42327</v>
      </c>
      <c r="C1043" s="1" t="s">
        <v>54</v>
      </c>
      <c r="D1043" s="1">
        <v>4.18</v>
      </c>
      <c r="E1043" s="1">
        <v>1</v>
      </c>
      <c r="F1043" s="23">
        <f t="shared" si="32"/>
        <v>11</v>
      </c>
      <c r="G1043">
        <f t="shared" si="33"/>
        <v>4</v>
      </c>
    </row>
    <row r="1044" spans="1:7" x14ac:dyDescent="0.35">
      <c r="A1044" s="1">
        <v>1042</v>
      </c>
      <c r="B1044" s="2">
        <v>42327</v>
      </c>
      <c r="C1044" s="1" t="s">
        <v>54</v>
      </c>
      <c r="D1044" s="1">
        <v>41.07</v>
      </c>
      <c r="E1044" s="1">
        <v>1</v>
      </c>
      <c r="F1044" s="23">
        <f t="shared" si="32"/>
        <v>11</v>
      </c>
      <c r="G1044">
        <f t="shared" si="33"/>
        <v>4</v>
      </c>
    </row>
    <row r="1045" spans="1:7" x14ac:dyDescent="0.35">
      <c r="A1045" s="1">
        <v>1043</v>
      </c>
      <c r="B1045" s="2">
        <v>44589</v>
      </c>
      <c r="C1045" s="1" t="s">
        <v>55</v>
      </c>
      <c r="D1045" s="1">
        <v>87.7</v>
      </c>
      <c r="E1045" s="1">
        <v>2</v>
      </c>
      <c r="F1045" s="23">
        <f t="shared" si="32"/>
        <v>1</v>
      </c>
      <c r="G1045">
        <f t="shared" si="33"/>
        <v>1</v>
      </c>
    </row>
    <row r="1046" spans="1:7" x14ac:dyDescent="0.35">
      <c r="A1046" s="1">
        <v>1044</v>
      </c>
      <c r="B1046" s="2">
        <v>44511</v>
      </c>
      <c r="C1046" s="1" t="s">
        <v>55</v>
      </c>
      <c r="D1046" s="1">
        <v>49.17</v>
      </c>
      <c r="E1046" s="1">
        <v>1</v>
      </c>
      <c r="F1046" s="23">
        <f t="shared" si="32"/>
        <v>11</v>
      </c>
      <c r="G1046">
        <f t="shared" si="33"/>
        <v>4</v>
      </c>
    </row>
    <row r="1047" spans="1:7" x14ac:dyDescent="0.35">
      <c r="A1047" s="1">
        <v>1045</v>
      </c>
      <c r="B1047" s="2">
        <v>44410</v>
      </c>
      <c r="C1047" s="1" t="s">
        <v>55</v>
      </c>
      <c r="D1047" s="1">
        <v>160.53</v>
      </c>
      <c r="E1047" s="1">
        <v>4</v>
      </c>
      <c r="F1047" s="23">
        <f t="shared" si="32"/>
        <v>8</v>
      </c>
      <c r="G1047">
        <f t="shared" si="33"/>
        <v>3</v>
      </c>
    </row>
    <row r="1048" spans="1:7" x14ac:dyDescent="0.35">
      <c r="A1048" s="1">
        <v>1046</v>
      </c>
      <c r="B1048" s="2">
        <v>44314</v>
      </c>
      <c r="C1048" s="1" t="s">
        <v>55</v>
      </c>
      <c r="D1048" s="1">
        <v>108.48</v>
      </c>
      <c r="E1048" s="1">
        <v>3</v>
      </c>
      <c r="F1048" s="23">
        <f t="shared" si="32"/>
        <v>4</v>
      </c>
      <c r="G1048">
        <f t="shared" si="33"/>
        <v>2</v>
      </c>
    </row>
    <row r="1049" spans="1:7" x14ac:dyDescent="0.35">
      <c r="A1049" s="1">
        <v>1047</v>
      </c>
      <c r="B1049" s="2">
        <v>44229</v>
      </c>
      <c r="C1049" s="1" t="s">
        <v>55</v>
      </c>
      <c r="D1049" s="1">
        <v>53.13</v>
      </c>
      <c r="E1049" s="1">
        <v>2</v>
      </c>
      <c r="F1049" s="23">
        <f t="shared" si="32"/>
        <v>2</v>
      </c>
      <c r="G1049">
        <f t="shared" si="33"/>
        <v>1</v>
      </c>
    </row>
    <row r="1050" spans="1:7" x14ac:dyDescent="0.35">
      <c r="A1050" s="1">
        <v>1048</v>
      </c>
      <c r="B1050" s="2">
        <v>44147</v>
      </c>
      <c r="C1050" s="1" t="s">
        <v>55</v>
      </c>
      <c r="D1050" s="1">
        <v>16.649999999999999</v>
      </c>
      <c r="E1050" s="1">
        <v>1</v>
      </c>
      <c r="F1050" s="23">
        <f t="shared" si="32"/>
        <v>11</v>
      </c>
      <c r="G1050">
        <f t="shared" si="33"/>
        <v>4</v>
      </c>
    </row>
    <row r="1051" spans="1:7" x14ac:dyDescent="0.35">
      <c r="A1051" s="1">
        <v>1049</v>
      </c>
      <c r="B1051" s="2">
        <v>44057</v>
      </c>
      <c r="C1051" s="1" t="s">
        <v>55</v>
      </c>
      <c r="D1051" s="1">
        <v>26.89</v>
      </c>
      <c r="E1051" s="1">
        <v>4</v>
      </c>
      <c r="F1051" s="23">
        <f t="shared" si="32"/>
        <v>8</v>
      </c>
      <c r="G1051">
        <f t="shared" si="33"/>
        <v>3</v>
      </c>
    </row>
    <row r="1052" spans="1:7" x14ac:dyDescent="0.35">
      <c r="A1052" s="1">
        <v>1050</v>
      </c>
      <c r="B1052" s="2">
        <v>43962</v>
      </c>
      <c r="C1052" s="1" t="s">
        <v>55</v>
      </c>
      <c r="D1052" s="1">
        <v>47.71</v>
      </c>
      <c r="E1052" s="1">
        <v>3</v>
      </c>
      <c r="F1052" s="23">
        <f t="shared" si="32"/>
        <v>5</v>
      </c>
      <c r="G1052">
        <f t="shared" si="33"/>
        <v>2</v>
      </c>
    </row>
    <row r="1053" spans="1:7" x14ac:dyDescent="0.35">
      <c r="A1053" s="1">
        <v>1051</v>
      </c>
      <c r="B1053" s="2">
        <v>43859</v>
      </c>
      <c r="C1053" s="1" t="s">
        <v>55</v>
      </c>
      <c r="D1053" s="1">
        <v>41.61</v>
      </c>
      <c r="E1053" s="1">
        <v>2</v>
      </c>
      <c r="F1053" s="23">
        <f t="shared" si="32"/>
        <v>1</v>
      </c>
      <c r="G1053">
        <f t="shared" si="33"/>
        <v>1</v>
      </c>
    </row>
    <row r="1054" spans="1:7" x14ac:dyDescent="0.35">
      <c r="A1054" s="1">
        <v>1052</v>
      </c>
      <c r="B1054" s="2">
        <v>43763</v>
      </c>
      <c r="C1054" s="1" t="s">
        <v>55</v>
      </c>
      <c r="D1054" s="1">
        <v>18.39</v>
      </c>
      <c r="E1054" s="1">
        <v>1</v>
      </c>
      <c r="F1054" s="23">
        <f t="shared" si="32"/>
        <v>10</v>
      </c>
      <c r="G1054">
        <f t="shared" si="33"/>
        <v>4</v>
      </c>
    </row>
    <row r="1055" spans="1:7" x14ac:dyDescent="0.35">
      <c r="A1055" s="1">
        <v>1053</v>
      </c>
      <c r="B1055" s="2">
        <v>43669</v>
      </c>
      <c r="C1055" s="1" t="s">
        <v>55</v>
      </c>
      <c r="D1055" s="1">
        <v>62.75</v>
      </c>
      <c r="E1055" s="1">
        <v>4</v>
      </c>
      <c r="F1055" s="23">
        <f t="shared" si="32"/>
        <v>7</v>
      </c>
      <c r="G1055">
        <f t="shared" si="33"/>
        <v>3</v>
      </c>
    </row>
    <row r="1056" spans="1:7" x14ac:dyDescent="0.35">
      <c r="A1056" s="1">
        <v>1054</v>
      </c>
      <c r="B1056" s="2">
        <v>43574</v>
      </c>
      <c r="C1056" s="1" t="s">
        <v>55</v>
      </c>
      <c r="D1056" s="1">
        <v>44.84</v>
      </c>
      <c r="E1056" s="1">
        <v>3</v>
      </c>
      <c r="F1056" s="23">
        <f t="shared" si="32"/>
        <v>4</v>
      </c>
      <c r="G1056">
        <f t="shared" si="33"/>
        <v>2</v>
      </c>
    </row>
    <row r="1057" spans="1:7" x14ac:dyDescent="0.35">
      <c r="A1057" s="1">
        <v>1055</v>
      </c>
      <c r="B1057" s="2">
        <v>43482</v>
      </c>
      <c r="C1057" s="1" t="s">
        <v>55</v>
      </c>
      <c r="D1057" s="1">
        <v>26.25</v>
      </c>
      <c r="E1057" s="1">
        <v>2</v>
      </c>
      <c r="F1057" s="23">
        <f t="shared" si="32"/>
        <v>1</v>
      </c>
      <c r="G1057">
        <f t="shared" si="33"/>
        <v>1</v>
      </c>
    </row>
    <row r="1058" spans="1:7" x14ac:dyDescent="0.35">
      <c r="A1058" s="1">
        <v>1056</v>
      </c>
      <c r="B1058" s="2">
        <v>43397</v>
      </c>
      <c r="C1058" s="1" t="s">
        <v>55</v>
      </c>
      <c r="D1058" s="1">
        <v>10.87</v>
      </c>
      <c r="E1058" s="1">
        <v>1</v>
      </c>
      <c r="F1058" s="23">
        <f t="shared" si="32"/>
        <v>10</v>
      </c>
      <c r="G1058">
        <f t="shared" si="33"/>
        <v>4</v>
      </c>
    </row>
    <row r="1059" spans="1:7" x14ac:dyDescent="0.35">
      <c r="A1059" s="1">
        <v>1057</v>
      </c>
      <c r="B1059" s="2">
        <v>43306</v>
      </c>
      <c r="C1059" s="1" t="s">
        <v>55</v>
      </c>
      <c r="D1059" s="1">
        <v>39.5</v>
      </c>
      <c r="E1059" s="1">
        <v>4</v>
      </c>
      <c r="F1059" s="23">
        <f t="shared" si="32"/>
        <v>7</v>
      </c>
      <c r="G1059">
        <f t="shared" si="33"/>
        <v>3</v>
      </c>
    </row>
    <row r="1060" spans="1:7" x14ac:dyDescent="0.35">
      <c r="A1060" s="1">
        <v>1058</v>
      </c>
      <c r="B1060" s="2">
        <v>43213</v>
      </c>
      <c r="C1060" s="1" t="s">
        <v>55</v>
      </c>
      <c r="D1060" s="1">
        <v>29.51</v>
      </c>
      <c r="E1060" s="1">
        <v>3</v>
      </c>
      <c r="F1060" s="23">
        <f t="shared" si="32"/>
        <v>4</v>
      </c>
      <c r="G1060">
        <f t="shared" si="33"/>
        <v>2</v>
      </c>
    </row>
    <row r="1061" spans="1:7" x14ac:dyDescent="0.35">
      <c r="A1061" s="1">
        <v>1059</v>
      </c>
      <c r="B1061" s="2">
        <v>43125</v>
      </c>
      <c r="C1061" s="1" t="s">
        <v>55</v>
      </c>
      <c r="D1061" s="1">
        <v>18.489999999999998</v>
      </c>
      <c r="E1061" s="1">
        <v>2</v>
      </c>
      <c r="F1061" s="23">
        <f t="shared" si="32"/>
        <v>1</v>
      </c>
      <c r="G1061">
        <f t="shared" si="33"/>
        <v>1</v>
      </c>
    </row>
    <row r="1062" spans="1:7" x14ac:dyDescent="0.35">
      <c r="A1062" s="1">
        <v>1060</v>
      </c>
      <c r="B1062" s="2">
        <v>43043</v>
      </c>
      <c r="C1062" s="1" t="s">
        <v>55</v>
      </c>
      <c r="D1062" s="1">
        <v>7.31</v>
      </c>
      <c r="E1062" s="1">
        <v>1</v>
      </c>
      <c r="F1062" s="23">
        <f t="shared" si="32"/>
        <v>11</v>
      </c>
      <c r="G1062">
        <f t="shared" si="33"/>
        <v>4</v>
      </c>
    </row>
    <row r="1063" spans="1:7" x14ac:dyDescent="0.35">
      <c r="A1063" s="1">
        <v>1061</v>
      </c>
      <c r="B1063" s="2">
        <v>42939</v>
      </c>
      <c r="C1063" s="1" t="s">
        <v>55</v>
      </c>
      <c r="D1063" s="1">
        <v>21</v>
      </c>
      <c r="E1063" s="1">
        <v>4</v>
      </c>
      <c r="F1063" s="23">
        <f t="shared" si="32"/>
        <v>7</v>
      </c>
      <c r="G1063">
        <f t="shared" si="33"/>
        <v>3</v>
      </c>
    </row>
    <row r="1064" spans="1:7" x14ac:dyDescent="0.35">
      <c r="A1064" s="1">
        <v>1062</v>
      </c>
      <c r="B1064" s="2">
        <v>42857</v>
      </c>
      <c r="C1064" s="1" t="s">
        <v>55</v>
      </c>
      <c r="D1064" s="1">
        <v>15.63</v>
      </c>
      <c r="E1064" s="1">
        <v>3</v>
      </c>
      <c r="F1064" s="23">
        <f t="shared" si="32"/>
        <v>5</v>
      </c>
      <c r="G1064">
        <f t="shared" si="33"/>
        <v>2</v>
      </c>
    </row>
    <row r="1065" spans="1:7" x14ac:dyDescent="0.35">
      <c r="A1065" s="1">
        <v>1063</v>
      </c>
      <c r="B1065" s="2">
        <v>42759</v>
      </c>
      <c r="C1065" s="1" t="s">
        <v>55</v>
      </c>
      <c r="D1065" s="1">
        <v>10.029999999999999</v>
      </c>
      <c r="E1065" s="1">
        <v>2</v>
      </c>
      <c r="F1065" s="23">
        <f t="shared" si="32"/>
        <v>1</v>
      </c>
      <c r="G1065">
        <f t="shared" si="33"/>
        <v>1</v>
      </c>
    </row>
    <row r="1066" spans="1:7" x14ac:dyDescent="0.35">
      <c r="A1066" s="1">
        <v>1064</v>
      </c>
      <c r="B1066" s="2">
        <v>42681</v>
      </c>
      <c r="C1066" s="1" t="s">
        <v>55</v>
      </c>
      <c r="D1066" s="1">
        <v>5.26</v>
      </c>
      <c r="E1066" s="1">
        <v>1</v>
      </c>
      <c r="F1066" s="23">
        <f t="shared" si="32"/>
        <v>11</v>
      </c>
      <c r="G1066">
        <f t="shared" si="33"/>
        <v>4</v>
      </c>
    </row>
    <row r="1067" spans="1:7" x14ac:dyDescent="0.35">
      <c r="A1067" s="1">
        <v>1065</v>
      </c>
      <c r="B1067" s="2">
        <v>42495</v>
      </c>
      <c r="C1067" s="1" t="s">
        <v>55</v>
      </c>
      <c r="D1067" s="1">
        <v>14.69</v>
      </c>
      <c r="E1067" s="1">
        <v>3</v>
      </c>
      <c r="F1067" s="23">
        <f t="shared" si="32"/>
        <v>5</v>
      </c>
      <c r="G1067">
        <f t="shared" si="33"/>
        <v>2</v>
      </c>
    </row>
    <row r="1068" spans="1:7" x14ac:dyDescent="0.35">
      <c r="A1068" s="1">
        <v>1066</v>
      </c>
      <c r="B1068" s="2">
        <v>42403</v>
      </c>
      <c r="C1068" s="1" t="s">
        <v>55</v>
      </c>
      <c r="D1068" s="1">
        <v>9.6</v>
      </c>
      <c r="E1068" s="1">
        <v>2</v>
      </c>
      <c r="F1068" s="23">
        <f t="shared" si="32"/>
        <v>2</v>
      </c>
      <c r="G1068">
        <f t="shared" si="33"/>
        <v>1</v>
      </c>
    </row>
  </sheetData>
  <autoFilter ref="A1:E1068" xr:uid="{6534C911-7598-48F0-9517-5D5F9E94B58B}"/>
  <mergeCells count="2">
    <mergeCell ref="I2:K6"/>
    <mergeCell ref="M2:P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A0BD5-E16F-40B0-95FE-32D22F5E6FE5}">
  <dimension ref="A1:K1068"/>
  <sheetViews>
    <sheetView workbookViewId="0">
      <selection activeCell="I12" sqref="I12"/>
    </sheetView>
  </sheetViews>
  <sheetFormatPr defaultRowHeight="14.5" x14ac:dyDescent="0.35"/>
  <cols>
    <col min="2" max="2" width="10.08984375" bestFit="1" customWidth="1"/>
    <col min="3" max="3" width="10.81640625" customWidth="1"/>
    <col min="5" max="5" width="9.08984375" customWidth="1"/>
    <col min="8" max="8" width="9.08984375" bestFit="1" customWidth="1"/>
    <col min="9" max="9" width="9.36328125" customWidth="1"/>
    <col min="11" max="11" width="0" hidden="1" customWidth="1"/>
  </cols>
  <sheetData>
    <row r="1" spans="1:11" x14ac:dyDescent="0.35">
      <c r="A1" s="8" t="s">
        <v>56</v>
      </c>
      <c r="B1" s="9" t="s">
        <v>57</v>
      </c>
      <c r="C1" s="9" t="s">
        <v>58</v>
      </c>
      <c r="D1" s="9" t="s">
        <v>59</v>
      </c>
      <c r="E1" s="10" t="s">
        <v>60</v>
      </c>
    </row>
    <row r="2" spans="1:11" x14ac:dyDescent="0.35">
      <c r="A2" s="3">
        <v>0</v>
      </c>
      <c r="B2" s="2">
        <v>44676</v>
      </c>
      <c r="C2" s="1" t="s">
        <v>4</v>
      </c>
      <c r="D2" s="1">
        <v>49.2</v>
      </c>
      <c r="E2" s="4">
        <f>'Raw Data'!G2</f>
        <v>2</v>
      </c>
      <c r="G2" s="36" t="s">
        <v>64</v>
      </c>
      <c r="H2" s="36"/>
      <c r="I2" s="36"/>
      <c r="J2" s="36"/>
      <c r="K2" cm="1">
        <f t="array" ref="K2:K1068">YEAR(Data_fixed[Date])</f>
        <v>2022</v>
      </c>
    </row>
    <row r="3" spans="1:11" x14ac:dyDescent="0.35">
      <c r="A3" s="3">
        <v>1</v>
      </c>
      <c r="B3" s="2">
        <v>44586</v>
      </c>
      <c r="C3" s="1" t="s">
        <v>4</v>
      </c>
      <c r="D3" s="1">
        <v>43.53</v>
      </c>
      <c r="E3" s="4">
        <f>'Raw Data'!G3</f>
        <v>1</v>
      </c>
      <c r="G3" s="36"/>
      <c r="H3" s="36"/>
      <c r="I3" s="36"/>
      <c r="J3" s="36"/>
      <c r="K3">
        <v>2022</v>
      </c>
    </row>
    <row r="4" spans="1:11" x14ac:dyDescent="0.35">
      <c r="A4" s="3">
        <v>2</v>
      </c>
      <c r="B4" s="2">
        <v>44515</v>
      </c>
      <c r="C4" s="1" t="s">
        <v>4</v>
      </c>
      <c r="D4" s="1">
        <v>14.77</v>
      </c>
      <c r="E4" s="4">
        <f>'Raw Data'!G4</f>
        <v>4</v>
      </c>
      <c r="G4" s="36"/>
      <c r="H4" s="36"/>
      <c r="I4" s="36"/>
      <c r="J4" s="36"/>
      <c r="K4">
        <v>2021</v>
      </c>
    </row>
    <row r="5" spans="1:11" x14ac:dyDescent="0.35">
      <c r="A5" s="3">
        <v>3</v>
      </c>
      <c r="B5" s="2">
        <v>44412</v>
      </c>
      <c r="C5" s="1" t="s">
        <v>4</v>
      </c>
      <c r="D5" s="1">
        <v>117.93</v>
      </c>
      <c r="E5" s="4">
        <f>'Raw Data'!G5</f>
        <v>3</v>
      </c>
      <c r="G5" s="36"/>
      <c r="H5" s="36"/>
      <c r="I5" s="36"/>
      <c r="J5" s="36"/>
      <c r="K5">
        <v>2021</v>
      </c>
    </row>
    <row r="6" spans="1:11" x14ac:dyDescent="0.35">
      <c r="A6" s="3">
        <v>4</v>
      </c>
      <c r="B6" s="2">
        <v>44311</v>
      </c>
      <c r="C6" s="1" t="s">
        <v>4</v>
      </c>
      <c r="D6" s="1">
        <v>78.33</v>
      </c>
      <c r="E6" s="4">
        <f>'Raw Data'!G6</f>
        <v>2</v>
      </c>
      <c r="G6" s="36"/>
      <c r="H6" s="36"/>
      <c r="I6" s="36"/>
      <c r="J6" s="36"/>
      <c r="K6">
        <v>2021</v>
      </c>
    </row>
    <row r="7" spans="1:11" x14ac:dyDescent="0.35">
      <c r="A7" s="3">
        <v>5</v>
      </c>
      <c r="B7" s="2">
        <v>44223</v>
      </c>
      <c r="C7" s="1" t="s">
        <v>4</v>
      </c>
      <c r="D7" s="1">
        <v>62.41</v>
      </c>
      <c r="E7" s="4">
        <f>'Raw Data'!G7</f>
        <v>1</v>
      </c>
      <c r="K7">
        <v>2021</v>
      </c>
    </row>
    <row r="8" spans="1:11" x14ac:dyDescent="0.35">
      <c r="A8" s="3">
        <v>6</v>
      </c>
      <c r="B8" s="2">
        <v>44140</v>
      </c>
      <c r="C8" s="1" t="s">
        <v>4</v>
      </c>
      <c r="D8" s="1">
        <v>12.97</v>
      </c>
      <c r="E8" s="4">
        <f>'Raw Data'!G8</f>
        <v>4</v>
      </c>
      <c r="H8" s="37" t="s">
        <v>63</v>
      </c>
      <c r="I8" s="38"/>
      <c r="K8">
        <v>2020</v>
      </c>
    </row>
    <row r="9" spans="1:11" x14ac:dyDescent="0.35">
      <c r="A9" s="3">
        <v>7</v>
      </c>
      <c r="B9" s="2">
        <v>44053</v>
      </c>
      <c r="C9" s="1" t="s">
        <v>4</v>
      </c>
      <c r="D9" s="1">
        <v>32.26</v>
      </c>
      <c r="E9" s="4">
        <f>'Raw Data'!G9</f>
        <v>3</v>
      </c>
      <c r="H9" s="11" t="s">
        <v>58</v>
      </c>
      <c r="I9" s="12"/>
      <c r="K9">
        <v>2020</v>
      </c>
    </row>
    <row r="10" spans="1:11" x14ac:dyDescent="0.35">
      <c r="A10" s="3">
        <v>8</v>
      </c>
      <c r="B10" s="2">
        <v>44684</v>
      </c>
      <c r="C10" s="1" t="s">
        <v>5</v>
      </c>
      <c r="D10" s="1">
        <v>34.83</v>
      </c>
      <c r="E10" s="4">
        <f>'Raw Data'!G10</f>
        <v>2</v>
      </c>
      <c r="H10" s="11" t="s">
        <v>62</v>
      </c>
      <c r="I10" s="13"/>
      <c r="K10">
        <v>2022</v>
      </c>
    </row>
    <row r="11" spans="1:11" x14ac:dyDescent="0.35">
      <c r="A11" s="3">
        <v>9</v>
      </c>
      <c r="B11" s="2">
        <v>44592</v>
      </c>
      <c r="C11" s="1" t="s">
        <v>5</v>
      </c>
      <c r="D11" s="1">
        <v>24.62</v>
      </c>
      <c r="E11" s="4">
        <f>'Raw Data'!G11</f>
        <v>1</v>
      </c>
      <c r="H11" s="11" t="s">
        <v>60</v>
      </c>
      <c r="I11" s="12"/>
      <c r="K11">
        <v>2022</v>
      </c>
    </row>
    <row r="12" spans="1:11" x14ac:dyDescent="0.35">
      <c r="A12" s="3">
        <v>10</v>
      </c>
      <c r="B12" s="2">
        <v>44510</v>
      </c>
      <c r="C12" s="1" t="s">
        <v>5</v>
      </c>
      <c r="D12" s="1">
        <v>9.34</v>
      </c>
      <c r="E12" s="4">
        <f>'Raw Data'!G12</f>
        <v>4</v>
      </c>
      <c r="H12" s="11" t="s">
        <v>59</v>
      </c>
      <c r="I12" s="14" t="str" cm="1">
        <f t="array" ref="I12">IFERROR(INDEX(Data_fixed[Profit], MATCH(I9&amp;I10&amp;I11, Data_fixed[Company]&amp;K2:K1068&amp;Data_fixed[Quarter], 0)), "N/A")</f>
        <v>N/A</v>
      </c>
      <c r="K12">
        <v>2021</v>
      </c>
    </row>
    <row r="13" spans="1:11" x14ac:dyDescent="0.35">
      <c r="A13" s="3">
        <v>11</v>
      </c>
      <c r="B13" s="2">
        <v>44417</v>
      </c>
      <c r="C13" s="1" t="s">
        <v>5</v>
      </c>
      <c r="D13" s="1">
        <v>41.05</v>
      </c>
      <c r="E13" s="4">
        <f>'Raw Data'!G13</f>
        <v>3</v>
      </c>
      <c r="K13">
        <v>2021</v>
      </c>
    </row>
    <row r="14" spans="1:11" x14ac:dyDescent="0.35">
      <c r="A14" s="3">
        <v>12</v>
      </c>
      <c r="B14" s="2">
        <v>44315</v>
      </c>
      <c r="C14" s="1" t="s">
        <v>5</v>
      </c>
      <c r="D14" s="1">
        <v>29.05</v>
      </c>
      <c r="E14" s="4">
        <f>'Raw Data'!G14</f>
        <v>2</v>
      </c>
      <c r="K14">
        <v>2021</v>
      </c>
    </row>
    <row r="15" spans="1:11" x14ac:dyDescent="0.35">
      <c r="A15" s="3">
        <v>13</v>
      </c>
      <c r="B15" s="2">
        <v>44232</v>
      </c>
      <c r="C15" s="1" t="s">
        <v>5</v>
      </c>
      <c r="D15" s="1">
        <v>18.010000000000002</v>
      </c>
      <c r="E15" s="4">
        <f>'Raw Data'!G15</f>
        <v>1</v>
      </c>
      <c r="K15">
        <v>2021</v>
      </c>
    </row>
    <row r="16" spans="1:11" x14ac:dyDescent="0.35">
      <c r="A16" s="3">
        <v>14</v>
      </c>
      <c r="B16" s="2">
        <v>44148</v>
      </c>
      <c r="C16" s="1" t="s">
        <v>5</v>
      </c>
      <c r="D16" s="1">
        <v>6.6</v>
      </c>
      <c r="E16" s="4">
        <f>'Raw Data'!G16</f>
        <v>4</v>
      </c>
      <c r="K16">
        <v>2020</v>
      </c>
    </row>
    <row r="17" spans="1:11" x14ac:dyDescent="0.35">
      <c r="A17" s="3">
        <v>15</v>
      </c>
      <c r="B17" s="2">
        <v>44061</v>
      </c>
      <c r="C17" s="1" t="s">
        <v>5</v>
      </c>
      <c r="D17" s="1">
        <v>21.02</v>
      </c>
      <c r="E17" s="4">
        <f>'Raw Data'!G17</f>
        <v>3</v>
      </c>
      <c r="K17">
        <v>2020</v>
      </c>
    </row>
    <row r="18" spans="1:11" x14ac:dyDescent="0.35">
      <c r="A18" s="3">
        <v>16</v>
      </c>
      <c r="B18" s="2">
        <v>43967</v>
      </c>
      <c r="C18" s="1" t="s">
        <v>5</v>
      </c>
      <c r="D18" s="1">
        <v>11.78</v>
      </c>
      <c r="E18" s="4">
        <f>'Raw Data'!G18</f>
        <v>2</v>
      </c>
      <c r="K18">
        <v>2020</v>
      </c>
    </row>
    <row r="19" spans="1:11" x14ac:dyDescent="0.35">
      <c r="A19" s="3">
        <v>17</v>
      </c>
      <c r="B19" s="2">
        <v>43866</v>
      </c>
      <c r="C19" s="1" t="s">
        <v>5</v>
      </c>
      <c r="D19" s="1">
        <v>8.86</v>
      </c>
      <c r="E19" s="4">
        <f>'Raw Data'!G19</f>
        <v>1</v>
      </c>
      <c r="K19">
        <v>2020</v>
      </c>
    </row>
    <row r="20" spans="1:11" x14ac:dyDescent="0.35">
      <c r="A20" s="3">
        <v>18</v>
      </c>
      <c r="B20" s="2">
        <v>43787</v>
      </c>
      <c r="C20" s="1" t="s">
        <v>5</v>
      </c>
      <c r="D20" s="1">
        <v>2.99</v>
      </c>
      <c r="E20" s="4">
        <f>'Raw Data'!G20</f>
        <v>4</v>
      </c>
      <c r="K20">
        <v>2019</v>
      </c>
    </row>
    <row r="21" spans="1:11" x14ac:dyDescent="0.35">
      <c r="A21" s="3">
        <v>19</v>
      </c>
      <c r="B21" s="2">
        <v>43717</v>
      </c>
      <c r="C21" s="1" t="s">
        <v>5</v>
      </c>
      <c r="D21" s="1">
        <v>15.88</v>
      </c>
      <c r="E21" s="4">
        <f>'Raw Data'!G21</f>
        <v>3</v>
      </c>
      <c r="K21">
        <v>2019</v>
      </c>
    </row>
    <row r="22" spans="1:11" x14ac:dyDescent="0.35">
      <c r="A22" s="3">
        <v>20</v>
      </c>
      <c r="B22" s="2">
        <v>43647</v>
      </c>
      <c r="C22" s="1" t="s">
        <v>5</v>
      </c>
      <c r="D22" s="1">
        <v>11.19</v>
      </c>
      <c r="E22" s="4">
        <f>'Raw Data'!G22</f>
        <v>3</v>
      </c>
      <c r="K22">
        <v>2019</v>
      </c>
    </row>
    <row r="23" spans="1:11" x14ac:dyDescent="0.35">
      <c r="A23" s="3">
        <v>21</v>
      </c>
      <c r="B23" s="2">
        <v>43467</v>
      </c>
      <c r="C23" s="1" t="s">
        <v>5</v>
      </c>
      <c r="D23" s="1">
        <v>4.55</v>
      </c>
      <c r="E23" s="4">
        <f>'Raw Data'!G23</f>
        <v>1</v>
      </c>
      <c r="K23">
        <v>2019</v>
      </c>
    </row>
    <row r="24" spans="1:11" x14ac:dyDescent="0.35">
      <c r="A24" s="3">
        <v>22</v>
      </c>
      <c r="B24" s="2">
        <v>43466</v>
      </c>
      <c r="C24" s="1" t="s">
        <v>5</v>
      </c>
      <c r="D24" s="1">
        <v>1.82</v>
      </c>
      <c r="E24" s="4">
        <f>'Raw Data'!G24</f>
        <v>1</v>
      </c>
      <c r="K24">
        <v>2019</v>
      </c>
    </row>
    <row r="25" spans="1:11" x14ac:dyDescent="0.35">
      <c r="A25" s="3">
        <v>23</v>
      </c>
      <c r="B25" s="2">
        <v>43955</v>
      </c>
      <c r="C25" s="1" t="s">
        <v>6</v>
      </c>
      <c r="D25" s="1">
        <v>40</v>
      </c>
      <c r="E25" s="4">
        <f>'Raw Data'!G25</f>
        <v>2</v>
      </c>
      <c r="K25">
        <v>2020</v>
      </c>
    </row>
    <row r="26" spans="1:11" x14ac:dyDescent="0.35">
      <c r="A26" s="3">
        <v>24</v>
      </c>
      <c r="B26" s="2">
        <v>43857</v>
      </c>
      <c r="C26" s="1" t="s">
        <v>6</v>
      </c>
      <c r="D26" s="1">
        <v>8.19</v>
      </c>
      <c r="E26" s="4">
        <f>'Raw Data'!G26</f>
        <v>1</v>
      </c>
      <c r="K26">
        <v>2020</v>
      </c>
    </row>
    <row r="27" spans="1:11" x14ac:dyDescent="0.35">
      <c r="A27" s="3">
        <v>25</v>
      </c>
      <c r="B27" s="2">
        <v>43776</v>
      </c>
      <c r="C27" s="1" t="s">
        <v>6</v>
      </c>
      <c r="D27" s="1">
        <v>3.22</v>
      </c>
      <c r="E27" s="4">
        <f>'Raw Data'!G27</f>
        <v>4</v>
      </c>
      <c r="K27">
        <v>2019</v>
      </c>
    </row>
    <row r="28" spans="1:11" x14ac:dyDescent="0.35">
      <c r="A28" s="3">
        <v>26</v>
      </c>
      <c r="B28" s="2">
        <v>43682</v>
      </c>
      <c r="C28" s="1" t="s">
        <v>6</v>
      </c>
      <c r="D28" s="1">
        <v>11.89</v>
      </c>
      <c r="E28" s="4">
        <f>'Raw Data'!G28</f>
        <v>3</v>
      </c>
      <c r="K28">
        <v>2019</v>
      </c>
    </row>
    <row r="29" spans="1:11" x14ac:dyDescent="0.35">
      <c r="A29" s="3">
        <v>27</v>
      </c>
      <c r="B29" s="2">
        <v>43593</v>
      </c>
      <c r="C29" s="1" t="s">
        <v>6</v>
      </c>
      <c r="D29" s="1">
        <v>7.66</v>
      </c>
      <c r="E29" s="4">
        <f>'Raw Data'!G29</f>
        <v>2</v>
      </c>
      <c r="K29">
        <v>2019</v>
      </c>
    </row>
    <row r="30" spans="1:11" x14ac:dyDescent="0.35">
      <c r="A30" s="3">
        <v>28</v>
      </c>
      <c r="B30" s="2">
        <v>43502</v>
      </c>
      <c r="C30" s="1" t="s">
        <v>6</v>
      </c>
      <c r="D30" s="1">
        <v>3.15</v>
      </c>
      <c r="E30" s="4">
        <f>'Raw Data'!G30</f>
        <v>1</v>
      </c>
      <c r="K30">
        <v>2019</v>
      </c>
    </row>
    <row r="31" spans="1:11" x14ac:dyDescent="0.35">
      <c r="A31" s="3">
        <v>29</v>
      </c>
      <c r="B31" s="2">
        <v>43415</v>
      </c>
      <c r="C31" s="1" t="s">
        <v>6</v>
      </c>
      <c r="D31" s="1">
        <v>-0.92</v>
      </c>
      <c r="E31" s="4">
        <f>'Raw Data'!G31</f>
        <v>4</v>
      </c>
      <c r="K31">
        <v>2018</v>
      </c>
    </row>
    <row r="32" spans="1:11" x14ac:dyDescent="0.35">
      <c r="A32" s="3">
        <v>30</v>
      </c>
      <c r="B32" s="2">
        <v>43321</v>
      </c>
      <c r="C32" s="1" t="s">
        <v>6</v>
      </c>
      <c r="D32" s="1">
        <v>2.0099999999999998</v>
      </c>
      <c r="E32" s="4">
        <f>'Raw Data'!G32</f>
        <v>3</v>
      </c>
      <c r="K32">
        <v>2018</v>
      </c>
    </row>
    <row r="33" spans="1:11" x14ac:dyDescent="0.35">
      <c r="A33" s="3">
        <v>31</v>
      </c>
      <c r="B33" s="2">
        <v>44672</v>
      </c>
      <c r="C33" s="1" t="s">
        <v>7</v>
      </c>
      <c r="D33" s="1">
        <v>120.01</v>
      </c>
      <c r="E33" s="4">
        <f>'Raw Data'!G33</f>
        <v>2</v>
      </c>
      <c r="K33">
        <v>2022</v>
      </c>
    </row>
    <row r="34" spans="1:11" x14ac:dyDescent="0.35">
      <c r="A34" s="3">
        <v>32</v>
      </c>
      <c r="B34" s="2">
        <v>44586</v>
      </c>
      <c r="C34" s="1" t="s">
        <v>7</v>
      </c>
      <c r="D34" s="1">
        <v>87.38</v>
      </c>
      <c r="E34" s="4">
        <f>'Raw Data'!G34</f>
        <v>1</v>
      </c>
      <c r="K34">
        <v>2022</v>
      </c>
    </row>
    <row r="35" spans="1:11" x14ac:dyDescent="0.35">
      <c r="A35" s="3">
        <v>33</v>
      </c>
      <c r="B35" s="2">
        <v>44501</v>
      </c>
      <c r="C35" s="1" t="s">
        <v>7</v>
      </c>
      <c r="D35" s="1">
        <v>42.39</v>
      </c>
      <c r="E35" s="4">
        <f>'Raw Data'!G35</f>
        <v>4</v>
      </c>
      <c r="K35">
        <v>2021</v>
      </c>
    </row>
    <row r="36" spans="1:11" x14ac:dyDescent="0.35">
      <c r="A36" s="3">
        <v>34</v>
      </c>
      <c r="B36" s="2">
        <v>44409</v>
      </c>
      <c r="C36" s="1" t="s">
        <v>7</v>
      </c>
      <c r="D36" s="1">
        <v>127.14</v>
      </c>
      <c r="E36" s="4">
        <f>'Raw Data'!G36</f>
        <v>3</v>
      </c>
      <c r="K36">
        <v>2021</v>
      </c>
    </row>
    <row r="37" spans="1:11" x14ac:dyDescent="0.35">
      <c r="A37" s="3">
        <v>35</v>
      </c>
      <c r="B37" s="2">
        <v>44227</v>
      </c>
      <c r="C37" s="1" t="s">
        <v>7</v>
      </c>
      <c r="D37" s="1">
        <v>70.010000000000005</v>
      </c>
      <c r="E37" s="4">
        <f>'Raw Data'!G37</f>
        <v>1</v>
      </c>
      <c r="K37">
        <v>2021</v>
      </c>
    </row>
    <row r="38" spans="1:11" x14ac:dyDescent="0.35">
      <c r="A38" s="3">
        <v>36</v>
      </c>
      <c r="B38" s="2">
        <v>44148</v>
      </c>
      <c r="C38" s="1" t="s">
        <v>7</v>
      </c>
      <c r="D38" s="1">
        <v>-0.95</v>
      </c>
      <c r="E38" s="4">
        <f>'Raw Data'!G38</f>
        <v>4</v>
      </c>
      <c r="K38">
        <v>2020</v>
      </c>
    </row>
    <row r="39" spans="1:11" x14ac:dyDescent="0.35">
      <c r="A39" s="3">
        <v>37</v>
      </c>
      <c r="B39" s="2">
        <v>44052</v>
      </c>
      <c r="C39" s="1" t="s">
        <v>7</v>
      </c>
      <c r="D39" s="1">
        <v>38.1</v>
      </c>
      <c r="E39" s="4">
        <f>'Raw Data'!G39</f>
        <v>3</v>
      </c>
      <c r="K39">
        <v>2020</v>
      </c>
    </row>
    <row r="40" spans="1:11" x14ac:dyDescent="0.35">
      <c r="A40" s="3">
        <v>38</v>
      </c>
      <c r="B40" s="2">
        <v>43955</v>
      </c>
      <c r="C40" s="1" t="s">
        <v>7</v>
      </c>
      <c r="D40" s="1">
        <v>29.02</v>
      </c>
      <c r="E40" s="4">
        <f>'Raw Data'!G40</f>
        <v>2</v>
      </c>
      <c r="K40">
        <v>2020</v>
      </c>
    </row>
    <row r="41" spans="1:11" x14ac:dyDescent="0.35">
      <c r="A41" s="3">
        <v>39</v>
      </c>
      <c r="B41" s="2">
        <v>43860</v>
      </c>
      <c r="C41" s="1" t="s">
        <v>7</v>
      </c>
      <c r="D41" s="1">
        <v>27.07</v>
      </c>
      <c r="E41" s="4">
        <f>'Raw Data'!G41</f>
        <v>1</v>
      </c>
      <c r="K41">
        <v>2020</v>
      </c>
    </row>
    <row r="42" spans="1:11" x14ac:dyDescent="0.35">
      <c r="A42" s="3">
        <v>40</v>
      </c>
      <c r="B42" s="2">
        <v>43770</v>
      </c>
      <c r="C42" s="1" t="s">
        <v>7</v>
      </c>
      <c r="D42" s="1">
        <v>9.81</v>
      </c>
      <c r="E42" s="4">
        <f>'Raw Data'!G42</f>
        <v>4</v>
      </c>
      <c r="K42">
        <v>2019</v>
      </c>
    </row>
    <row r="43" spans="1:11" x14ac:dyDescent="0.35">
      <c r="A43" s="3">
        <v>41</v>
      </c>
      <c r="B43" s="2">
        <v>43672</v>
      </c>
      <c r="C43" s="1" t="s">
        <v>7</v>
      </c>
      <c r="D43" s="1">
        <v>39.17</v>
      </c>
      <c r="E43" s="4">
        <f>'Raw Data'!G43</f>
        <v>3</v>
      </c>
      <c r="K43">
        <v>2019</v>
      </c>
    </row>
    <row r="44" spans="1:11" x14ac:dyDescent="0.35">
      <c r="A44" s="3">
        <v>42</v>
      </c>
      <c r="B44" s="2">
        <v>43583</v>
      </c>
      <c r="C44" s="1" t="s">
        <v>7</v>
      </c>
      <c r="D44" s="1">
        <v>14.55</v>
      </c>
      <c r="E44" s="4">
        <f>'Raw Data'!G44</f>
        <v>2</v>
      </c>
      <c r="K44">
        <v>2019</v>
      </c>
    </row>
    <row r="45" spans="1:11" x14ac:dyDescent="0.35">
      <c r="A45" s="3">
        <v>43</v>
      </c>
      <c r="B45" s="2">
        <v>43502</v>
      </c>
      <c r="C45" s="1" t="s">
        <v>7</v>
      </c>
      <c r="D45" s="1">
        <v>8.16</v>
      </c>
      <c r="E45" s="4">
        <f>'Raw Data'!G45</f>
        <v>1</v>
      </c>
      <c r="K45">
        <v>2019</v>
      </c>
    </row>
    <row r="46" spans="1:11" x14ac:dyDescent="0.35">
      <c r="A46" s="3">
        <v>44</v>
      </c>
      <c r="B46" s="2">
        <v>43406</v>
      </c>
      <c r="C46" s="1" t="s">
        <v>7</v>
      </c>
      <c r="D46" s="1">
        <v>2.67</v>
      </c>
      <c r="E46" s="4">
        <f>'Raw Data'!G46</f>
        <v>4</v>
      </c>
      <c r="K46">
        <v>2018</v>
      </c>
    </row>
    <row r="47" spans="1:11" x14ac:dyDescent="0.35">
      <c r="A47" s="3">
        <v>45</v>
      </c>
      <c r="B47" s="2">
        <v>43317</v>
      </c>
      <c r="C47" s="1" t="s">
        <v>7</v>
      </c>
      <c r="D47" s="1">
        <v>11.03</v>
      </c>
      <c r="E47" s="4">
        <f>'Raw Data'!G47</f>
        <v>3</v>
      </c>
      <c r="K47">
        <v>2018</v>
      </c>
    </row>
    <row r="48" spans="1:11" x14ac:dyDescent="0.35">
      <c r="A48" s="3">
        <v>46</v>
      </c>
      <c r="B48" s="2">
        <v>43214</v>
      </c>
      <c r="C48" s="1" t="s">
        <v>7</v>
      </c>
      <c r="D48" s="1">
        <v>4.45E-3</v>
      </c>
      <c r="E48" s="4">
        <f>'Raw Data'!G48</f>
        <v>2</v>
      </c>
      <c r="K48">
        <v>2018</v>
      </c>
    </row>
    <row r="49" spans="1:11" x14ac:dyDescent="0.35">
      <c r="A49" s="3">
        <v>47</v>
      </c>
      <c r="B49" s="2">
        <v>43144</v>
      </c>
      <c r="C49" s="1" t="s">
        <v>7</v>
      </c>
      <c r="D49" s="1">
        <v>-2.67</v>
      </c>
      <c r="E49" s="4">
        <f>'Raw Data'!G49</f>
        <v>1</v>
      </c>
      <c r="K49">
        <v>2018</v>
      </c>
    </row>
    <row r="50" spans="1:11" x14ac:dyDescent="0.35">
      <c r="A50" s="3">
        <v>48</v>
      </c>
      <c r="B50" s="2">
        <v>43055</v>
      </c>
      <c r="C50" s="1" t="s">
        <v>7</v>
      </c>
      <c r="D50" s="1">
        <v>-3.78</v>
      </c>
      <c r="E50" s="4">
        <f>'Raw Data'!G50</f>
        <v>4</v>
      </c>
      <c r="K50">
        <v>2017</v>
      </c>
    </row>
    <row r="51" spans="1:11" x14ac:dyDescent="0.35">
      <c r="A51" s="3">
        <v>49</v>
      </c>
      <c r="B51" s="2">
        <v>42965</v>
      </c>
      <c r="C51" s="1" t="s">
        <v>7</v>
      </c>
      <c r="D51" s="1">
        <v>-12.82</v>
      </c>
      <c r="E51" s="4">
        <f>'Raw Data'!G51</f>
        <v>3</v>
      </c>
      <c r="K51">
        <v>2017</v>
      </c>
    </row>
    <row r="52" spans="1:11" x14ac:dyDescent="0.35">
      <c r="A52" s="3">
        <v>50</v>
      </c>
      <c r="B52" s="2">
        <v>42861</v>
      </c>
      <c r="C52" s="1" t="s">
        <v>7</v>
      </c>
      <c r="D52" s="1">
        <v>-7.66</v>
      </c>
      <c r="E52" s="4">
        <f>'Raw Data'!G52</f>
        <v>2</v>
      </c>
      <c r="K52">
        <v>2017</v>
      </c>
    </row>
    <row r="53" spans="1:11" x14ac:dyDescent="0.35">
      <c r="A53" s="3">
        <v>51</v>
      </c>
      <c r="B53" s="2">
        <v>44690</v>
      </c>
      <c r="C53" s="1" t="s">
        <v>8</v>
      </c>
      <c r="D53" s="1">
        <v>717.7</v>
      </c>
      <c r="E53" s="4">
        <f>'Raw Data'!G53</f>
        <v>2</v>
      </c>
      <c r="K53">
        <v>2022</v>
      </c>
    </row>
    <row r="54" spans="1:11" x14ac:dyDescent="0.35">
      <c r="A54" s="3">
        <v>52</v>
      </c>
      <c r="B54" s="2">
        <v>44596</v>
      </c>
      <c r="C54" s="1" t="s">
        <v>8</v>
      </c>
      <c r="D54" s="1">
        <v>498.44</v>
      </c>
      <c r="E54" s="4">
        <f>'Raw Data'!G54</f>
        <v>1</v>
      </c>
      <c r="K54">
        <v>2022</v>
      </c>
    </row>
    <row r="55" spans="1:11" x14ac:dyDescent="0.35">
      <c r="A55" s="3">
        <v>53</v>
      </c>
      <c r="B55" s="2">
        <v>44515</v>
      </c>
      <c r="C55" s="1" t="s">
        <v>8</v>
      </c>
      <c r="D55" s="1">
        <v>214.1</v>
      </c>
      <c r="E55" s="4">
        <f>'Raw Data'!G55</f>
        <v>4</v>
      </c>
      <c r="K55">
        <v>2021</v>
      </c>
    </row>
    <row r="56" spans="1:11" x14ac:dyDescent="0.35">
      <c r="A56" s="3">
        <v>54</v>
      </c>
      <c r="B56" s="2">
        <v>44412</v>
      </c>
      <c r="C56" s="1" t="s">
        <v>8</v>
      </c>
      <c r="D56" s="1">
        <v>1210</v>
      </c>
      <c r="E56" s="4">
        <f>'Raw Data'!G56</f>
        <v>3</v>
      </c>
      <c r="K56">
        <v>2021</v>
      </c>
    </row>
    <row r="57" spans="1:11" x14ac:dyDescent="0.35">
      <c r="A57" s="3">
        <v>55</v>
      </c>
      <c r="B57" s="2">
        <v>44313</v>
      </c>
      <c r="C57" s="1" t="s">
        <v>8</v>
      </c>
      <c r="D57" s="1">
        <v>955.96</v>
      </c>
      <c r="E57" s="4">
        <f>'Raw Data'!G57</f>
        <v>2</v>
      </c>
      <c r="K57">
        <v>2021</v>
      </c>
    </row>
    <row r="58" spans="1:11" x14ac:dyDescent="0.35">
      <c r="A58" s="3">
        <v>56</v>
      </c>
      <c r="B58" s="2">
        <v>44229</v>
      </c>
      <c r="C58" s="1" t="s">
        <v>8</v>
      </c>
      <c r="D58" s="1">
        <v>615.49</v>
      </c>
      <c r="E58" s="4">
        <f>'Raw Data'!G58</f>
        <v>1</v>
      </c>
      <c r="K58">
        <v>2021</v>
      </c>
    </row>
    <row r="59" spans="1:11" x14ac:dyDescent="0.35">
      <c r="A59" s="3">
        <v>57</v>
      </c>
      <c r="B59" s="2">
        <v>44148</v>
      </c>
      <c r="C59" s="1" t="s">
        <v>8</v>
      </c>
      <c r="D59" s="1">
        <v>64.58</v>
      </c>
      <c r="E59" s="4">
        <f>'Raw Data'!G59</f>
        <v>4</v>
      </c>
      <c r="K59">
        <v>2020</v>
      </c>
    </row>
    <row r="60" spans="1:11" x14ac:dyDescent="0.35">
      <c r="A60" s="3">
        <v>58</v>
      </c>
      <c r="B60" s="2">
        <v>44059</v>
      </c>
      <c r="C60" s="1" t="s">
        <v>8</v>
      </c>
      <c r="D60" s="1">
        <v>649.24</v>
      </c>
      <c r="E60" s="4">
        <f>'Raw Data'!G60</f>
        <v>3</v>
      </c>
      <c r="K60">
        <v>2020</v>
      </c>
    </row>
    <row r="61" spans="1:11" x14ac:dyDescent="0.35">
      <c r="A61" s="3">
        <v>59</v>
      </c>
      <c r="B61" s="2">
        <v>43963</v>
      </c>
      <c r="C61" s="1" t="s">
        <v>8</v>
      </c>
      <c r="D61" s="1">
        <v>597.89</v>
      </c>
      <c r="E61" s="4">
        <f>'Raw Data'!G61</f>
        <v>2</v>
      </c>
      <c r="K61">
        <v>2020</v>
      </c>
    </row>
    <row r="62" spans="1:11" x14ac:dyDescent="0.35">
      <c r="A62" s="3">
        <v>60</v>
      </c>
      <c r="B62" s="2">
        <v>43864</v>
      </c>
      <c r="C62" s="1" t="s">
        <v>8</v>
      </c>
      <c r="D62" s="1">
        <v>481.63</v>
      </c>
      <c r="E62" s="4">
        <f>'Raw Data'!G62</f>
        <v>1</v>
      </c>
      <c r="K62">
        <v>2020</v>
      </c>
    </row>
    <row r="63" spans="1:11" x14ac:dyDescent="0.35">
      <c r="A63" s="3">
        <v>61</v>
      </c>
      <c r="B63" s="2">
        <v>43779</v>
      </c>
      <c r="C63" s="1" t="s">
        <v>8</v>
      </c>
      <c r="D63" s="1">
        <v>222.61</v>
      </c>
      <c r="E63" s="4">
        <f>'Raw Data'!G63</f>
        <v>4</v>
      </c>
      <c r="K63">
        <v>2019</v>
      </c>
    </row>
    <row r="64" spans="1:11" x14ac:dyDescent="0.35">
      <c r="A64" s="3">
        <v>62</v>
      </c>
      <c r="B64" s="2">
        <v>43692</v>
      </c>
      <c r="C64" s="1" t="s">
        <v>8</v>
      </c>
      <c r="D64" s="1">
        <v>920.71</v>
      </c>
      <c r="E64" s="4">
        <f>'Raw Data'!G64</f>
        <v>3</v>
      </c>
      <c r="K64">
        <v>2019</v>
      </c>
    </row>
    <row r="65" spans="1:11" x14ac:dyDescent="0.35">
      <c r="A65" s="3">
        <v>63</v>
      </c>
      <c r="B65" s="2">
        <v>43585</v>
      </c>
      <c r="C65" s="1" t="s">
        <v>8</v>
      </c>
      <c r="D65" s="1">
        <v>643.02</v>
      </c>
      <c r="E65" s="4">
        <f>'Raw Data'!G65</f>
        <v>2</v>
      </c>
      <c r="K65">
        <v>2019</v>
      </c>
    </row>
    <row r="66" spans="1:11" x14ac:dyDescent="0.35">
      <c r="A66" s="3">
        <v>64</v>
      </c>
      <c r="B66" s="2">
        <v>43499</v>
      </c>
      <c r="C66" s="1" t="s">
        <v>8</v>
      </c>
      <c r="D66" s="1">
        <v>392.35</v>
      </c>
      <c r="E66" s="4">
        <f>'Raw Data'!G66</f>
        <v>1</v>
      </c>
      <c r="K66">
        <v>2019</v>
      </c>
    </row>
    <row r="67" spans="1:11" x14ac:dyDescent="0.35">
      <c r="A67" s="3">
        <v>65</v>
      </c>
      <c r="B67" s="2">
        <v>43418</v>
      </c>
      <c r="C67" s="1" t="s">
        <v>8</v>
      </c>
      <c r="D67" s="1">
        <v>156.16</v>
      </c>
      <c r="E67" s="4">
        <f>'Raw Data'!G67</f>
        <v>4</v>
      </c>
      <c r="K67">
        <v>2018</v>
      </c>
    </row>
    <row r="68" spans="1:11" x14ac:dyDescent="0.35">
      <c r="A68" s="3">
        <v>66</v>
      </c>
      <c r="B68" s="2">
        <v>43318</v>
      </c>
      <c r="C68" s="1" t="s">
        <v>8</v>
      </c>
      <c r="D68" s="1">
        <v>663.89</v>
      </c>
      <c r="E68" s="4">
        <f>'Raw Data'!G68</f>
        <v>3</v>
      </c>
      <c r="K68">
        <v>2018</v>
      </c>
    </row>
    <row r="69" spans="1:11" x14ac:dyDescent="0.35">
      <c r="A69" s="3">
        <v>67</v>
      </c>
      <c r="B69" s="2">
        <v>43227</v>
      </c>
      <c r="C69" s="1" t="s">
        <v>8</v>
      </c>
      <c r="D69" s="1">
        <v>358.19</v>
      </c>
      <c r="E69" s="4">
        <f>'Raw Data'!G69</f>
        <v>2</v>
      </c>
      <c r="K69">
        <v>2018</v>
      </c>
    </row>
    <row r="70" spans="1:11" x14ac:dyDescent="0.35">
      <c r="A70" s="3">
        <v>68</v>
      </c>
      <c r="B70" s="2">
        <v>43141</v>
      </c>
      <c r="C70" s="1" t="s">
        <v>8</v>
      </c>
      <c r="D70" s="1">
        <v>215.94</v>
      </c>
      <c r="E70" s="4">
        <f>'Raw Data'!G70</f>
        <v>1</v>
      </c>
      <c r="K70">
        <v>2018</v>
      </c>
    </row>
    <row r="71" spans="1:11" x14ac:dyDescent="0.35">
      <c r="A71" s="3">
        <v>69</v>
      </c>
      <c r="B71" s="2">
        <v>43054</v>
      </c>
      <c r="C71" s="1" t="s">
        <v>8</v>
      </c>
      <c r="D71" s="1">
        <v>80.67</v>
      </c>
      <c r="E71" s="4">
        <f>'Raw Data'!G71</f>
        <v>4</v>
      </c>
      <c r="K71">
        <v>2017</v>
      </c>
    </row>
    <row r="72" spans="1:11" x14ac:dyDescent="0.35">
      <c r="A72" s="3">
        <v>70</v>
      </c>
      <c r="B72" s="2">
        <v>42956</v>
      </c>
      <c r="C72" s="1" t="s">
        <v>8</v>
      </c>
      <c r="D72" s="1">
        <v>576.41</v>
      </c>
      <c r="E72" s="4">
        <f>'Raw Data'!G72</f>
        <v>3</v>
      </c>
      <c r="K72">
        <v>2017</v>
      </c>
    </row>
    <row r="73" spans="1:11" x14ac:dyDescent="0.35">
      <c r="A73" s="3">
        <v>71</v>
      </c>
      <c r="B73" s="2">
        <v>42861</v>
      </c>
      <c r="C73" s="1" t="s">
        <v>8</v>
      </c>
      <c r="D73" s="1">
        <v>443.74</v>
      </c>
      <c r="E73" s="4">
        <f>'Raw Data'!G73</f>
        <v>2</v>
      </c>
      <c r="K73">
        <v>2017</v>
      </c>
    </row>
    <row r="74" spans="1:11" x14ac:dyDescent="0.35">
      <c r="A74" s="3">
        <v>72</v>
      </c>
      <c r="B74" s="2">
        <v>42774</v>
      </c>
      <c r="C74" s="1" t="s">
        <v>8</v>
      </c>
      <c r="D74" s="1">
        <v>295.69</v>
      </c>
      <c r="E74" s="4">
        <f>'Raw Data'!G74</f>
        <v>1</v>
      </c>
      <c r="K74">
        <v>2017</v>
      </c>
    </row>
    <row r="75" spans="1:11" x14ac:dyDescent="0.35">
      <c r="A75" s="3">
        <v>73</v>
      </c>
      <c r="B75" s="2">
        <v>42687</v>
      </c>
      <c r="C75" s="1" t="s">
        <v>8</v>
      </c>
      <c r="D75" s="1">
        <v>126.65</v>
      </c>
      <c r="E75" s="4">
        <f>'Raw Data'!G75</f>
        <v>4</v>
      </c>
      <c r="K75">
        <v>2016</v>
      </c>
    </row>
    <row r="76" spans="1:11" x14ac:dyDescent="0.35">
      <c r="A76" s="3">
        <v>74</v>
      </c>
      <c r="B76" s="2">
        <v>42595</v>
      </c>
      <c r="C76" s="1" t="s">
        <v>8</v>
      </c>
      <c r="D76" s="1">
        <v>472.68</v>
      </c>
      <c r="E76" s="4">
        <f>'Raw Data'!G76</f>
        <v>3</v>
      </c>
      <c r="K76">
        <v>2016</v>
      </c>
    </row>
    <row r="77" spans="1:11" x14ac:dyDescent="0.35">
      <c r="A77" s="3">
        <v>75</v>
      </c>
      <c r="B77" s="2">
        <v>42492</v>
      </c>
      <c r="C77" s="1" t="s">
        <v>8</v>
      </c>
      <c r="D77" s="1">
        <v>330.25</v>
      </c>
      <c r="E77" s="4">
        <f>'Raw Data'!G77</f>
        <v>2</v>
      </c>
      <c r="K77">
        <v>2016</v>
      </c>
    </row>
    <row r="78" spans="1:11" x14ac:dyDescent="0.35">
      <c r="A78" s="3">
        <v>76</v>
      </c>
      <c r="B78" s="2">
        <v>42402</v>
      </c>
      <c r="C78" s="1" t="s">
        <v>8</v>
      </c>
      <c r="D78" s="1">
        <v>206.25</v>
      </c>
      <c r="E78" s="4">
        <f>'Raw Data'!G78</f>
        <v>1</v>
      </c>
      <c r="K78">
        <v>2016</v>
      </c>
    </row>
    <row r="79" spans="1:11" x14ac:dyDescent="0.35">
      <c r="A79" s="3">
        <v>77</v>
      </c>
      <c r="B79" s="2">
        <v>42315</v>
      </c>
      <c r="C79" s="1" t="s">
        <v>8</v>
      </c>
      <c r="D79" s="1">
        <v>105.4</v>
      </c>
      <c r="E79" s="4">
        <f>'Raw Data'!G79</f>
        <v>4</v>
      </c>
      <c r="K79">
        <v>2015</v>
      </c>
    </row>
    <row r="80" spans="1:11" x14ac:dyDescent="0.35">
      <c r="A80" s="3">
        <v>78</v>
      </c>
      <c r="B80" s="2">
        <v>44672</v>
      </c>
      <c r="C80" s="1" t="s">
        <v>9</v>
      </c>
      <c r="D80" s="1">
        <v>52.81</v>
      </c>
      <c r="E80" s="4">
        <f>'Raw Data'!G80</f>
        <v>2</v>
      </c>
      <c r="K80">
        <v>2022</v>
      </c>
    </row>
    <row r="81" spans="1:11" x14ac:dyDescent="0.35">
      <c r="A81" s="3">
        <v>79</v>
      </c>
      <c r="B81" s="2">
        <v>44592</v>
      </c>
      <c r="C81" s="1" t="s">
        <v>9</v>
      </c>
      <c r="D81" s="1">
        <v>37.53</v>
      </c>
      <c r="E81" s="4">
        <f>'Raw Data'!G81</f>
        <v>1</v>
      </c>
      <c r="K81">
        <v>2022</v>
      </c>
    </row>
    <row r="82" spans="1:11" x14ac:dyDescent="0.35">
      <c r="A82" s="3">
        <v>80</v>
      </c>
      <c r="B82" s="2">
        <v>44503</v>
      </c>
      <c r="C82" s="1" t="s">
        <v>9</v>
      </c>
      <c r="D82" s="1">
        <v>15.57</v>
      </c>
      <c r="E82" s="4">
        <f>'Raw Data'!G82</f>
        <v>4</v>
      </c>
      <c r="K82">
        <v>2021</v>
      </c>
    </row>
    <row r="83" spans="1:11" x14ac:dyDescent="0.35">
      <c r="A83" s="3">
        <v>81</v>
      </c>
      <c r="B83" s="2">
        <v>44410</v>
      </c>
      <c r="C83" s="1" t="s">
        <v>9</v>
      </c>
      <c r="D83" s="1">
        <v>65.47</v>
      </c>
      <c r="E83" s="4">
        <f>'Raw Data'!G83</f>
        <v>3</v>
      </c>
      <c r="K83">
        <v>2021</v>
      </c>
    </row>
    <row r="84" spans="1:11" x14ac:dyDescent="0.35">
      <c r="A84" s="3">
        <v>82</v>
      </c>
      <c r="B84" s="2">
        <v>44315</v>
      </c>
      <c r="C84" s="1" t="s">
        <v>9</v>
      </c>
      <c r="D84" s="1">
        <v>48.18</v>
      </c>
      <c r="E84" s="4">
        <f>'Raw Data'!G84</f>
        <v>2</v>
      </c>
      <c r="K84">
        <v>2021</v>
      </c>
    </row>
    <row r="85" spans="1:11" x14ac:dyDescent="0.35">
      <c r="A85" s="3">
        <v>83</v>
      </c>
      <c r="B85" s="2">
        <v>44227</v>
      </c>
      <c r="C85" s="1" t="s">
        <v>9</v>
      </c>
      <c r="D85" s="1">
        <v>27.42</v>
      </c>
      <c r="E85" s="4">
        <f>'Raw Data'!G85</f>
        <v>1</v>
      </c>
      <c r="K85">
        <v>2021</v>
      </c>
    </row>
    <row r="86" spans="1:11" x14ac:dyDescent="0.35">
      <c r="A86" s="3">
        <v>84</v>
      </c>
      <c r="B86" s="2">
        <v>44147</v>
      </c>
      <c r="C86" s="1" t="s">
        <v>9</v>
      </c>
      <c r="D86" s="1">
        <v>4.0599999999999996</v>
      </c>
      <c r="E86" s="4">
        <f>'Raw Data'!G86</f>
        <v>4</v>
      </c>
      <c r="K86">
        <v>2020</v>
      </c>
    </row>
    <row r="87" spans="1:11" x14ac:dyDescent="0.35">
      <c r="A87" s="3">
        <v>85</v>
      </c>
      <c r="B87" s="2">
        <v>44056</v>
      </c>
      <c r="C87" s="1" t="s">
        <v>9</v>
      </c>
      <c r="D87" s="1">
        <v>14.68</v>
      </c>
      <c r="E87" s="4">
        <f>'Raw Data'!G87</f>
        <v>3</v>
      </c>
      <c r="K87">
        <v>2020</v>
      </c>
    </row>
    <row r="88" spans="1:11" x14ac:dyDescent="0.35">
      <c r="A88" s="3">
        <v>86</v>
      </c>
      <c r="B88" s="2">
        <v>43956</v>
      </c>
      <c r="C88" s="1" t="s">
        <v>9</v>
      </c>
      <c r="D88" s="1">
        <v>155.44</v>
      </c>
      <c r="E88" s="4">
        <f>'Raw Data'!G88</f>
        <v>2</v>
      </c>
      <c r="K88">
        <v>2020</v>
      </c>
    </row>
    <row r="89" spans="1:11" x14ac:dyDescent="0.35">
      <c r="A89" s="3">
        <v>87</v>
      </c>
      <c r="B89" s="2">
        <v>43861</v>
      </c>
      <c r="C89" s="1" t="s">
        <v>9</v>
      </c>
      <c r="D89" s="1">
        <v>10.06</v>
      </c>
      <c r="E89" s="4">
        <f>'Raw Data'!G89</f>
        <v>1</v>
      </c>
      <c r="K89">
        <v>2020</v>
      </c>
    </row>
    <row r="90" spans="1:11" x14ac:dyDescent="0.35">
      <c r="A90" s="3">
        <v>88</v>
      </c>
      <c r="B90" s="2">
        <v>43763</v>
      </c>
      <c r="C90" s="1" t="s">
        <v>9</v>
      </c>
      <c r="D90" s="1">
        <v>4.5599999999999996</v>
      </c>
      <c r="E90" s="4">
        <f>'Raw Data'!G90</f>
        <v>4</v>
      </c>
      <c r="K90">
        <v>2019</v>
      </c>
    </row>
    <row r="91" spans="1:11" x14ac:dyDescent="0.35">
      <c r="A91" s="3">
        <v>89</v>
      </c>
      <c r="B91" s="2">
        <v>43686</v>
      </c>
      <c r="C91" s="1" t="s">
        <v>9</v>
      </c>
      <c r="D91" s="1">
        <v>16.38</v>
      </c>
      <c r="E91" s="4">
        <f>'Raw Data'!G91</f>
        <v>3</v>
      </c>
      <c r="K91">
        <v>2019</v>
      </c>
    </row>
    <row r="92" spans="1:11" x14ac:dyDescent="0.35">
      <c r="A92" s="3">
        <v>90</v>
      </c>
      <c r="B92" s="2">
        <v>43583</v>
      </c>
      <c r="C92" s="1" t="s">
        <v>9</v>
      </c>
      <c r="D92" s="1">
        <v>11.63</v>
      </c>
      <c r="E92" s="4">
        <f>'Raw Data'!G92</f>
        <v>2</v>
      </c>
      <c r="K92">
        <v>2019</v>
      </c>
    </row>
    <row r="93" spans="1:11" x14ac:dyDescent="0.35">
      <c r="A93" s="3">
        <v>91</v>
      </c>
      <c r="B93" s="2">
        <v>43493</v>
      </c>
      <c r="C93" s="1" t="s">
        <v>9</v>
      </c>
      <c r="D93" s="1">
        <v>7.42</v>
      </c>
      <c r="E93" s="4">
        <f>'Raw Data'!G93</f>
        <v>1</v>
      </c>
      <c r="K93">
        <v>2019</v>
      </c>
    </row>
    <row r="94" spans="1:11" x14ac:dyDescent="0.35">
      <c r="A94" s="3">
        <v>92</v>
      </c>
      <c r="B94" s="2">
        <v>43405</v>
      </c>
      <c r="C94" s="1" t="s">
        <v>9</v>
      </c>
      <c r="D94" s="1">
        <v>2.4700000000000002</v>
      </c>
      <c r="E94" s="4">
        <f>'Raw Data'!G94</f>
        <v>4</v>
      </c>
      <c r="K94">
        <v>2018</v>
      </c>
    </row>
    <row r="95" spans="1:11" x14ac:dyDescent="0.35">
      <c r="A95" s="3">
        <v>93</v>
      </c>
      <c r="B95" s="2">
        <v>43312</v>
      </c>
      <c r="C95" s="1" t="s">
        <v>9</v>
      </c>
      <c r="D95" s="1">
        <v>11.49</v>
      </c>
      <c r="E95" s="4">
        <f>'Raw Data'!G95</f>
        <v>3</v>
      </c>
      <c r="K95">
        <v>2018</v>
      </c>
    </row>
    <row r="96" spans="1:11" x14ac:dyDescent="0.35">
      <c r="A96" s="3">
        <v>94</v>
      </c>
      <c r="B96" s="2">
        <v>43216</v>
      </c>
      <c r="C96" s="1" t="s">
        <v>9</v>
      </c>
      <c r="D96" s="1">
        <v>8.2899999999999991</v>
      </c>
      <c r="E96" s="4">
        <f>'Raw Data'!G96</f>
        <v>2</v>
      </c>
      <c r="K96">
        <v>2018</v>
      </c>
    </row>
    <row r="97" spans="1:11" x14ac:dyDescent="0.35">
      <c r="A97" s="3">
        <v>95</v>
      </c>
      <c r="B97" s="2">
        <v>43128</v>
      </c>
      <c r="C97" s="1" t="s">
        <v>9</v>
      </c>
      <c r="D97" s="1">
        <v>4.5999999999999996</v>
      </c>
      <c r="E97" s="4">
        <f>'Raw Data'!G97</f>
        <v>1</v>
      </c>
      <c r="K97">
        <v>2018</v>
      </c>
    </row>
    <row r="98" spans="1:11" x14ac:dyDescent="0.35">
      <c r="A98" s="3">
        <v>96</v>
      </c>
      <c r="B98" s="2">
        <v>43047</v>
      </c>
      <c r="C98" s="1" t="s">
        <v>9</v>
      </c>
      <c r="D98" s="1">
        <v>1.8</v>
      </c>
      <c r="E98" s="4">
        <f>'Raw Data'!G98</f>
        <v>4</v>
      </c>
      <c r="K98">
        <v>2017</v>
      </c>
    </row>
    <row r="99" spans="1:11" x14ac:dyDescent="0.35">
      <c r="A99" s="3">
        <v>97</v>
      </c>
      <c r="B99" s="2">
        <v>42960</v>
      </c>
      <c r="C99" s="1" t="s">
        <v>9</v>
      </c>
      <c r="D99" s="1">
        <v>6.27</v>
      </c>
      <c r="E99" s="4">
        <f>'Raw Data'!G99</f>
        <v>3</v>
      </c>
      <c r="K99">
        <v>2017</v>
      </c>
    </row>
    <row r="100" spans="1:11" x14ac:dyDescent="0.35">
      <c r="A100" s="3">
        <v>98</v>
      </c>
      <c r="B100" s="2">
        <v>42773</v>
      </c>
      <c r="C100" s="1" t="s">
        <v>9</v>
      </c>
      <c r="D100" s="1">
        <v>3.37</v>
      </c>
      <c r="E100" s="4">
        <f>'Raw Data'!G100</f>
        <v>1</v>
      </c>
      <c r="K100">
        <v>2017</v>
      </c>
    </row>
    <row r="101" spans="1:11" x14ac:dyDescent="0.35">
      <c r="A101" s="3">
        <v>99</v>
      </c>
      <c r="B101" s="2">
        <v>42688</v>
      </c>
      <c r="C101" s="1" t="s">
        <v>9</v>
      </c>
      <c r="D101" s="1">
        <v>1.48</v>
      </c>
      <c r="E101" s="4">
        <f>'Raw Data'!G101</f>
        <v>4</v>
      </c>
      <c r="K101">
        <v>2016</v>
      </c>
    </row>
    <row r="102" spans="1:11" x14ac:dyDescent="0.35">
      <c r="A102" s="3">
        <v>100</v>
      </c>
      <c r="B102" s="2">
        <v>42592</v>
      </c>
      <c r="C102" s="1" t="s">
        <v>9</v>
      </c>
      <c r="D102" s="1">
        <v>3.75</v>
      </c>
      <c r="E102" s="4">
        <f>'Raw Data'!G102</f>
        <v>3</v>
      </c>
      <c r="K102">
        <v>2016</v>
      </c>
    </row>
    <row r="103" spans="1:11" x14ac:dyDescent="0.35">
      <c r="A103" s="3">
        <v>101</v>
      </c>
      <c r="B103" s="2">
        <v>42492</v>
      </c>
      <c r="C103" s="1" t="s">
        <v>9</v>
      </c>
      <c r="D103" s="1">
        <v>3.5</v>
      </c>
      <c r="E103" s="4">
        <f>'Raw Data'!G103</f>
        <v>2</v>
      </c>
      <c r="K103">
        <v>2016</v>
      </c>
    </row>
    <row r="104" spans="1:11" x14ac:dyDescent="0.35">
      <c r="A104" s="3">
        <v>102</v>
      </c>
      <c r="B104" s="2">
        <v>42403</v>
      </c>
      <c r="C104" s="1" t="s">
        <v>9</v>
      </c>
      <c r="D104" s="1">
        <v>2.34</v>
      </c>
      <c r="E104" s="4">
        <f>'Raw Data'!G104</f>
        <v>1</v>
      </c>
      <c r="K104">
        <v>2016</v>
      </c>
    </row>
    <row r="105" spans="1:11" x14ac:dyDescent="0.35">
      <c r="A105" s="3">
        <v>103</v>
      </c>
      <c r="B105" s="2">
        <v>42329</v>
      </c>
      <c r="C105" s="1" t="s">
        <v>9</v>
      </c>
      <c r="D105" s="1">
        <v>7.0000000000000007E-2</v>
      </c>
      <c r="E105" s="4">
        <f>'Raw Data'!G105</f>
        <v>4</v>
      </c>
      <c r="K105">
        <v>2015</v>
      </c>
    </row>
    <row r="106" spans="1:11" x14ac:dyDescent="0.35">
      <c r="A106" s="3">
        <v>104</v>
      </c>
      <c r="B106" s="2">
        <v>44690</v>
      </c>
      <c r="C106" s="1" t="s">
        <v>10</v>
      </c>
      <c r="D106" s="1">
        <v>436.13</v>
      </c>
      <c r="E106" s="4">
        <f>'Raw Data'!G106</f>
        <v>2</v>
      </c>
      <c r="K106">
        <v>2022</v>
      </c>
    </row>
    <row r="107" spans="1:11" x14ac:dyDescent="0.35">
      <c r="A107" s="3">
        <v>105</v>
      </c>
      <c r="B107" s="2">
        <v>44588</v>
      </c>
      <c r="C107" s="1" t="s">
        <v>10</v>
      </c>
      <c r="D107" s="1">
        <v>334.48</v>
      </c>
      <c r="E107" s="4">
        <f>'Raw Data'!G107</f>
        <v>1</v>
      </c>
      <c r="K107">
        <v>2022</v>
      </c>
    </row>
    <row r="108" spans="1:11" x14ac:dyDescent="0.35">
      <c r="A108" s="3">
        <v>106</v>
      </c>
      <c r="B108" s="2">
        <v>44498</v>
      </c>
      <c r="C108" s="1" t="s">
        <v>10</v>
      </c>
      <c r="D108" s="1">
        <v>173.58</v>
      </c>
      <c r="E108" s="4">
        <f>'Raw Data'!G108</f>
        <v>4</v>
      </c>
      <c r="K108">
        <v>2021</v>
      </c>
    </row>
    <row r="109" spans="1:11" x14ac:dyDescent="0.35">
      <c r="A109" s="3">
        <v>107</v>
      </c>
      <c r="B109" s="2">
        <v>44407</v>
      </c>
      <c r="C109" s="1" t="s">
        <v>10</v>
      </c>
      <c r="D109" s="1">
        <v>713.72</v>
      </c>
      <c r="E109" s="4">
        <f>'Raw Data'!G109</f>
        <v>3</v>
      </c>
      <c r="K109">
        <v>2021</v>
      </c>
    </row>
    <row r="110" spans="1:11" x14ac:dyDescent="0.35">
      <c r="A110" s="3">
        <v>108</v>
      </c>
      <c r="B110" s="2">
        <v>44326</v>
      </c>
      <c r="C110" s="1" t="s">
        <v>10</v>
      </c>
      <c r="D110" s="1">
        <v>518.15</v>
      </c>
      <c r="E110" s="4">
        <f>'Raw Data'!G110</f>
        <v>2</v>
      </c>
      <c r="K110">
        <v>2021</v>
      </c>
    </row>
    <row r="111" spans="1:11" x14ac:dyDescent="0.35">
      <c r="A111" s="3">
        <v>109</v>
      </c>
      <c r="B111" s="2">
        <v>44237</v>
      </c>
      <c r="C111" s="1" t="s">
        <v>10</v>
      </c>
      <c r="D111" s="1">
        <v>324</v>
      </c>
      <c r="E111" s="4">
        <f>'Raw Data'!G111</f>
        <v>1</v>
      </c>
      <c r="K111">
        <v>2021</v>
      </c>
    </row>
    <row r="112" spans="1:11" x14ac:dyDescent="0.35">
      <c r="A112" s="3">
        <v>110</v>
      </c>
      <c r="B112" s="2">
        <v>44146</v>
      </c>
      <c r="C112" s="1" t="s">
        <v>10</v>
      </c>
      <c r="D112" s="1">
        <v>198.09</v>
      </c>
      <c r="E112" s="4">
        <f>'Raw Data'!G112</f>
        <v>4</v>
      </c>
      <c r="K112">
        <v>2020</v>
      </c>
    </row>
    <row r="113" spans="1:11" x14ac:dyDescent="0.35">
      <c r="A113" s="3">
        <v>111</v>
      </c>
      <c r="B113" s="2">
        <v>44056</v>
      </c>
      <c r="C113" s="1" t="s">
        <v>10</v>
      </c>
      <c r="D113" s="1">
        <v>274.99</v>
      </c>
      <c r="E113" s="4">
        <f>'Raw Data'!G113</f>
        <v>3</v>
      </c>
      <c r="K113">
        <v>2020</v>
      </c>
    </row>
    <row r="114" spans="1:11" x14ac:dyDescent="0.35">
      <c r="A114" s="3">
        <v>112</v>
      </c>
      <c r="B114" s="2">
        <v>43962</v>
      </c>
      <c r="C114" s="1" t="s">
        <v>10</v>
      </c>
      <c r="D114" s="1">
        <v>264.24</v>
      </c>
      <c r="E114" s="4">
        <f>'Raw Data'!G114</f>
        <v>2</v>
      </c>
      <c r="K114">
        <v>2020</v>
      </c>
    </row>
    <row r="115" spans="1:11" x14ac:dyDescent="0.35">
      <c r="A115" s="3">
        <v>113</v>
      </c>
      <c r="B115" s="2">
        <v>43871</v>
      </c>
      <c r="C115" s="1" t="s">
        <v>10</v>
      </c>
      <c r="D115" s="1">
        <v>246.91</v>
      </c>
      <c r="E115" s="4">
        <f>'Raw Data'!G115</f>
        <v>1</v>
      </c>
      <c r="K115">
        <v>2020</v>
      </c>
    </row>
    <row r="116" spans="1:11" x14ac:dyDescent="0.35">
      <c r="A116" s="3">
        <v>114</v>
      </c>
      <c r="B116" s="2">
        <v>43782</v>
      </c>
      <c r="C116" s="1" t="s">
        <v>10</v>
      </c>
      <c r="D116" s="1">
        <v>95.88</v>
      </c>
      <c r="E116" s="4">
        <f>'Raw Data'!G116</f>
        <v>4</v>
      </c>
      <c r="K116">
        <v>2019</v>
      </c>
    </row>
    <row r="117" spans="1:11" x14ac:dyDescent="0.35">
      <c r="A117" s="3">
        <v>115</v>
      </c>
      <c r="B117" s="2">
        <v>43691</v>
      </c>
      <c r="C117" s="1" t="s">
        <v>10</v>
      </c>
      <c r="D117" s="1">
        <v>430.2</v>
      </c>
      <c r="E117" s="4">
        <f>'Raw Data'!G117</f>
        <v>3</v>
      </c>
      <c r="K117">
        <v>2019</v>
      </c>
    </row>
    <row r="118" spans="1:11" x14ac:dyDescent="0.35">
      <c r="A118" s="3">
        <v>116</v>
      </c>
      <c r="B118" s="2">
        <v>43591</v>
      </c>
      <c r="C118" s="1" t="s">
        <v>10</v>
      </c>
      <c r="D118" s="1">
        <v>287.25</v>
      </c>
      <c r="E118" s="4">
        <f>'Raw Data'!G118</f>
        <v>2</v>
      </c>
      <c r="K118">
        <v>2019</v>
      </c>
    </row>
    <row r="119" spans="1:11" x14ac:dyDescent="0.35">
      <c r="A119" s="3">
        <v>117</v>
      </c>
      <c r="B119" s="2">
        <v>43500</v>
      </c>
      <c r="C119" s="1" t="s">
        <v>10</v>
      </c>
      <c r="D119" s="1">
        <v>179.96</v>
      </c>
      <c r="E119" s="4">
        <f>'Raw Data'!G119</f>
        <v>1</v>
      </c>
      <c r="K119">
        <v>2019</v>
      </c>
    </row>
    <row r="120" spans="1:11" x14ac:dyDescent="0.35">
      <c r="A120" s="3">
        <v>118</v>
      </c>
      <c r="B120" s="2">
        <v>43419</v>
      </c>
      <c r="C120" s="1" t="s">
        <v>10</v>
      </c>
      <c r="D120" s="1">
        <v>83.45</v>
      </c>
      <c r="E120" s="4">
        <f>'Raw Data'!G120</f>
        <v>4</v>
      </c>
      <c r="K120">
        <v>2018</v>
      </c>
    </row>
    <row r="121" spans="1:11" x14ac:dyDescent="0.35">
      <c r="A121" s="3">
        <v>119</v>
      </c>
      <c r="B121" s="2">
        <v>43321</v>
      </c>
      <c r="C121" s="1" t="s">
        <v>10</v>
      </c>
      <c r="D121" s="1">
        <v>238.35</v>
      </c>
      <c r="E121" s="4">
        <f>'Raw Data'!G121</f>
        <v>3</v>
      </c>
      <c r="K121">
        <v>2018</v>
      </c>
    </row>
    <row r="122" spans="1:11" x14ac:dyDescent="0.35">
      <c r="A122" s="3">
        <v>120</v>
      </c>
      <c r="B122" s="2">
        <v>43231</v>
      </c>
      <c r="C122" s="1" t="s">
        <v>10</v>
      </c>
      <c r="D122" s="1">
        <v>177.54</v>
      </c>
      <c r="E122" s="4">
        <f>'Raw Data'!G122</f>
        <v>2</v>
      </c>
      <c r="K122">
        <v>2018</v>
      </c>
    </row>
    <row r="123" spans="1:11" x14ac:dyDescent="0.35">
      <c r="A123" s="3">
        <v>121</v>
      </c>
      <c r="B123" s="2">
        <v>43137</v>
      </c>
      <c r="C123" s="1" t="s">
        <v>10</v>
      </c>
      <c r="D123" s="1">
        <v>112.31</v>
      </c>
      <c r="E123" s="4">
        <f>'Raw Data'!G123</f>
        <v>1</v>
      </c>
      <c r="K123">
        <v>2018</v>
      </c>
    </row>
    <row r="124" spans="1:11" x14ac:dyDescent="0.35">
      <c r="A124" s="3">
        <v>122</v>
      </c>
      <c r="B124" s="2">
        <v>43051</v>
      </c>
      <c r="C124" s="1" t="s">
        <v>10</v>
      </c>
      <c r="D124" s="1">
        <v>54.14</v>
      </c>
      <c r="E124" s="4">
        <f>'Raw Data'!G124</f>
        <v>4</v>
      </c>
      <c r="K124">
        <v>2017</v>
      </c>
    </row>
    <row r="125" spans="1:11" x14ac:dyDescent="0.35">
      <c r="A125" s="3">
        <v>123</v>
      </c>
      <c r="B125" s="2">
        <v>42959</v>
      </c>
      <c r="C125" s="1" t="s">
        <v>10</v>
      </c>
      <c r="D125" s="1">
        <v>262.89999999999998</v>
      </c>
      <c r="E125" s="4">
        <f>'Raw Data'!G125</f>
        <v>3</v>
      </c>
      <c r="K125">
        <v>2017</v>
      </c>
    </row>
    <row r="126" spans="1:11" x14ac:dyDescent="0.35">
      <c r="A126" s="3">
        <v>124</v>
      </c>
      <c r="B126" s="2">
        <v>42865</v>
      </c>
      <c r="C126" s="1" t="s">
        <v>10</v>
      </c>
      <c r="D126" s="1">
        <v>208.58</v>
      </c>
      <c r="E126" s="4">
        <f>'Raw Data'!G126</f>
        <v>2</v>
      </c>
      <c r="K126">
        <v>2017</v>
      </c>
    </row>
    <row r="127" spans="1:11" x14ac:dyDescent="0.35">
      <c r="A127" s="3">
        <v>125</v>
      </c>
      <c r="B127" s="2">
        <v>42772</v>
      </c>
      <c r="C127" s="1" t="s">
        <v>10</v>
      </c>
      <c r="D127" s="1">
        <v>147.02000000000001</v>
      </c>
      <c r="E127" s="4">
        <f>'Raw Data'!G127</f>
        <v>1</v>
      </c>
      <c r="K127">
        <v>2017</v>
      </c>
    </row>
    <row r="128" spans="1:11" x14ac:dyDescent="0.35">
      <c r="A128" s="3">
        <v>126</v>
      </c>
      <c r="B128" s="2">
        <v>42687</v>
      </c>
      <c r="C128" s="1" t="s">
        <v>10</v>
      </c>
      <c r="D128" s="1">
        <v>69.34</v>
      </c>
      <c r="E128" s="4">
        <f>'Raw Data'!G128</f>
        <v>4</v>
      </c>
      <c r="K128">
        <v>2016</v>
      </c>
    </row>
    <row r="129" spans="1:11" x14ac:dyDescent="0.35">
      <c r="A129" s="3">
        <v>127</v>
      </c>
      <c r="B129" s="2">
        <v>42595</v>
      </c>
      <c r="C129" s="1" t="s">
        <v>10</v>
      </c>
      <c r="D129" s="1">
        <v>192.7</v>
      </c>
      <c r="E129" s="4">
        <f>'Raw Data'!G129</f>
        <v>3</v>
      </c>
      <c r="K129">
        <v>2016</v>
      </c>
    </row>
    <row r="130" spans="1:11" x14ac:dyDescent="0.35">
      <c r="A130" s="3">
        <v>128</v>
      </c>
      <c r="B130" s="2">
        <v>42498</v>
      </c>
      <c r="C130" s="1" t="s">
        <v>10</v>
      </c>
      <c r="D130" s="1">
        <v>152.47</v>
      </c>
      <c r="E130" s="4">
        <f>'Raw Data'!G130</f>
        <v>2</v>
      </c>
      <c r="K130">
        <v>2016</v>
      </c>
    </row>
    <row r="131" spans="1:11" x14ac:dyDescent="0.35">
      <c r="A131" s="3">
        <v>129</v>
      </c>
      <c r="B131" s="2">
        <v>42410</v>
      </c>
      <c r="C131" s="1" t="s">
        <v>10</v>
      </c>
      <c r="D131" s="1">
        <v>88.58</v>
      </c>
      <c r="E131" s="4">
        <f>'Raw Data'!G131</f>
        <v>1</v>
      </c>
      <c r="K131">
        <v>2016</v>
      </c>
    </row>
    <row r="132" spans="1:11" x14ac:dyDescent="0.35">
      <c r="A132" s="3">
        <v>130</v>
      </c>
      <c r="B132" s="2">
        <v>44669</v>
      </c>
      <c r="C132" s="1" t="s">
        <v>11</v>
      </c>
      <c r="D132" s="1">
        <v>166.13</v>
      </c>
      <c r="E132" s="4">
        <f>'Raw Data'!G132</f>
        <v>2</v>
      </c>
      <c r="K132">
        <v>2022</v>
      </c>
    </row>
    <row r="133" spans="1:11" x14ac:dyDescent="0.35">
      <c r="A133" s="3">
        <v>131</v>
      </c>
      <c r="B133" s="2">
        <v>44580</v>
      </c>
      <c r="C133" s="1" t="s">
        <v>11</v>
      </c>
      <c r="D133" s="1">
        <v>104.43</v>
      </c>
      <c r="E133" s="4">
        <f>'Raw Data'!G133</f>
        <v>1</v>
      </c>
      <c r="K133">
        <v>2022</v>
      </c>
    </row>
    <row r="134" spans="1:11" x14ac:dyDescent="0.35">
      <c r="A134" s="3">
        <v>132</v>
      </c>
      <c r="B134" s="2">
        <v>44490</v>
      </c>
      <c r="C134" s="1" t="s">
        <v>11</v>
      </c>
      <c r="D134" s="1">
        <v>29.64</v>
      </c>
      <c r="E134" s="4">
        <f>'Raw Data'!G134</f>
        <v>4</v>
      </c>
      <c r="K134">
        <v>2021</v>
      </c>
    </row>
    <row r="135" spans="1:11" x14ac:dyDescent="0.35">
      <c r="A135" s="3">
        <v>133</v>
      </c>
      <c r="B135" s="2">
        <v>44396</v>
      </c>
      <c r="C135" s="1" t="s">
        <v>11</v>
      </c>
      <c r="D135" s="1">
        <v>141.52000000000001</v>
      </c>
      <c r="E135" s="4">
        <f>'Raw Data'!G135</f>
        <v>3</v>
      </c>
      <c r="K135">
        <v>2021</v>
      </c>
    </row>
    <row r="136" spans="1:11" x14ac:dyDescent="0.35">
      <c r="A136" s="3">
        <v>134</v>
      </c>
      <c r="B136" s="2">
        <v>44302</v>
      </c>
      <c r="C136" s="1" t="s">
        <v>11</v>
      </c>
      <c r="D136" s="1">
        <v>97.88</v>
      </c>
      <c r="E136" s="4">
        <f>'Raw Data'!G136</f>
        <v>2</v>
      </c>
      <c r="K136">
        <v>2021</v>
      </c>
    </row>
    <row r="137" spans="1:11" x14ac:dyDescent="0.35">
      <c r="A137" s="3">
        <v>135</v>
      </c>
      <c r="B137" s="2">
        <v>44214</v>
      </c>
      <c r="C137" s="1" t="s">
        <v>11</v>
      </c>
      <c r="D137" s="1">
        <v>62.88</v>
      </c>
      <c r="E137" s="4">
        <f>'Raw Data'!G137</f>
        <v>1</v>
      </c>
      <c r="K137">
        <v>2021</v>
      </c>
    </row>
    <row r="138" spans="1:11" x14ac:dyDescent="0.35">
      <c r="A138" s="3">
        <v>136</v>
      </c>
      <c r="B138" s="2">
        <v>44123</v>
      </c>
      <c r="C138" s="1" t="s">
        <v>11</v>
      </c>
      <c r="D138" s="1">
        <v>29.71</v>
      </c>
      <c r="E138" s="4">
        <f>'Raw Data'!G138</f>
        <v>4</v>
      </c>
      <c r="K138">
        <v>2020</v>
      </c>
    </row>
    <row r="139" spans="1:11" x14ac:dyDescent="0.35">
      <c r="A139" s="3">
        <v>137</v>
      </c>
      <c r="B139" s="2">
        <v>44031</v>
      </c>
      <c r="C139" s="1" t="s">
        <v>11</v>
      </c>
      <c r="D139" s="1">
        <v>139.72</v>
      </c>
      <c r="E139" s="4">
        <f>'Raw Data'!G139</f>
        <v>3</v>
      </c>
      <c r="K139">
        <v>2020</v>
      </c>
    </row>
    <row r="140" spans="1:11" x14ac:dyDescent="0.35">
      <c r="A140" s="3">
        <v>138</v>
      </c>
      <c r="B140" s="2">
        <v>43952</v>
      </c>
      <c r="C140" s="1" t="s">
        <v>11</v>
      </c>
      <c r="D140" s="1">
        <v>86.67</v>
      </c>
      <c r="E140" s="4">
        <f>'Raw Data'!G140</f>
        <v>2</v>
      </c>
      <c r="K140">
        <v>2020</v>
      </c>
    </row>
    <row r="141" spans="1:11" x14ac:dyDescent="0.35">
      <c r="A141" s="3">
        <v>139</v>
      </c>
      <c r="B141" s="2">
        <v>43846</v>
      </c>
      <c r="C141" s="1" t="s">
        <v>11</v>
      </c>
      <c r="D141" s="1">
        <v>66.930000000000007</v>
      </c>
      <c r="E141" s="4">
        <f>'Raw Data'!G141</f>
        <v>1</v>
      </c>
      <c r="K141">
        <v>2020</v>
      </c>
    </row>
    <row r="142" spans="1:11" x14ac:dyDescent="0.35">
      <c r="A142" s="3">
        <v>140</v>
      </c>
      <c r="B142" s="2">
        <v>43758</v>
      </c>
      <c r="C142" s="1" t="s">
        <v>11</v>
      </c>
      <c r="D142" s="1">
        <v>26.83</v>
      </c>
      <c r="E142" s="4">
        <f>'Raw Data'!G142</f>
        <v>4</v>
      </c>
      <c r="K142">
        <v>2019</v>
      </c>
    </row>
    <row r="143" spans="1:11" x14ac:dyDescent="0.35">
      <c r="A143" s="3">
        <v>141</v>
      </c>
      <c r="B143" s="2">
        <v>43664</v>
      </c>
      <c r="C143" s="1" t="s">
        <v>11</v>
      </c>
      <c r="D143" s="1">
        <v>133.21</v>
      </c>
      <c r="E143" s="4">
        <f>'Raw Data'!G143</f>
        <v>3</v>
      </c>
      <c r="K143">
        <v>2019</v>
      </c>
    </row>
    <row r="144" spans="1:11" x14ac:dyDescent="0.35">
      <c r="A144" s="3">
        <v>142</v>
      </c>
      <c r="B144" s="2">
        <v>43571</v>
      </c>
      <c r="C144" s="1" t="s">
        <v>11</v>
      </c>
      <c r="D144" s="1">
        <v>91.89</v>
      </c>
      <c r="E144" s="4">
        <f>'Raw Data'!G144</f>
        <v>2</v>
      </c>
      <c r="K144">
        <v>2019</v>
      </c>
    </row>
    <row r="145" spans="1:11" x14ac:dyDescent="0.35">
      <c r="A145" s="3">
        <v>143</v>
      </c>
      <c r="B145" s="2">
        <v>43480</v>
      </c>
      <c r="C145" s="1" t="s">
        <v>11</v>
      </c>
      <c r="D145" s="1">
        <v>56.31</v>
      </c>
      <c r="E145" s="4">
        <f>'Raw Data'!G145</f>
        <v>1</v>
      </c>
      <c r="K145">
        <v>2019</v>
      </c>
    </row>
    <row r="146" spans="1:11" x14ac:dyDescent="0.35">
      <c r="A146" s="3">
        <v>144</v>
      </c>
      <c r="B146" s="2">
        <v>43396</v>
      </c>
      <c r="C146" s="1" t="s">
        <v>11</v>
      </c>
      <c r="D146" s="1">
        <v>23.07</v>
      </c>
      <c r="E146" s="4">
        <f>'Raw Data'!G146</f>
        <v>4</v>
      </c>
      <c r="K146">
        <v>2018</v>
      </c>
    </row>
    <row r="147" spans="1:11" x14ac:dyDescent="0.35">
      <c r="A147" s="3">
        <v>145</v>
      </c>
      <c r="B147" s="2">
        <v>43299</v>
      </c>
      <c r="C147" s="1" t="s">
        <v>11</v>
      </c>
      <c r="D147" s="1">
        <v>102.17</v>
      </c>
      <c r="E147" s="4">
        <f>'Raw Data'!G147</f>
        <v>3</v>
      </c>
      <c r="K147">
        <v>2018</v>
      </c>
    </row>
    <row r="148" spans="1:11" x14ac:dyDescent="0.35">
      <c r="A148" s="3">
        <v>146</v>
      </c>
      <c r="B148" s="2">
        <v>43205</v>
      </c>
      <c r="C148" s="1" t="s">
        <v>11</v>
      </c>
      <c r="D148" s="1">
        <v>73.069999999999993</v>
      </c>
      <c r="E148" s="4">
        <f>'Raw Data'!G148</f>
        <v>2</v>
      </c>
      <c r="K148">
        <v>2018</v>
      </c>
    </row>
    <row r="149" spans="1:11" x14ac:dyDescent="0.35">
      <c r="A149" s="3">
        <v>147</v>
      </c>
      <c r="B149" s="2">
        <v>43115</v>
      </c>
      <c r="C149" s="1" t="s">
        <v>11</v>
      </c>
      <c r="D149" s="1">
        <v>47.69</v>
      </c>
      <c r="E149" s="4">
        <f>'Raw Data'!G149</f>
        <v>1</v>
      </c>
      <c r="K149">
        <v>2018</v>
      </c>
    </row>
    <row r="150" spans="1:11" x14ac:dyDescent="0.35">
      <c r="A150" s="3">
        <v>148</v>
      </c>
      <c r="B150" s="2">
        <v>43026</v>
      </c>
      <c r="C150" s="1" t="s">
        <v>11</v>
      </c>
      <c r="D150" s="1">
        <v>24.13</v>
      </c>
      <c r="E150" s="4">
        <f>'Raw Data'!G150</f>
        <v>4</v>
      </c>
      <c r="K150">
        <v>2017</v>
      </c>
    </row>
    <row r="151" spans="1:11" x14ac:dyDescent="0.35">
      <c r="A151" s="3">
        <v>149</v>
      </c>
      <c r="B151" s="2">
        <v>42932</v>
      </c>
      <c r="C151" s="1" t="s">
        <v>11</v>
      </c>
      <c r="D151" s="1">
        <v>80.239999999999995</v>
      </c>
      <c r="E151" s="4">
        <f>'Raw Data'!G151</f>
        <v>3</v>
      </c>
      <c r="K151">
        <v>2017</v>
      </c>
    </row>
    <row r="152" spans="1:11" x14ac:dyDescent="0.35">
      <c r="A152" s="3">
        <v>150</v>
      </c>
      <c r="B152" s="2">
        <v>42840</v>
      </c>
      <c r="C152" s="1" t="s">
        <v>11</v>
      </c>
      <c r="D152" s="1">
        <v>57.66</v>
      </c>
      <c r="E152" s="4">
        <f>'Raw Data'!G152</f>
        <v>2</v>
      </c>
      <c r="K152">
        <v>2017</v>
      </c>
    </row>
    <row r="153" spans="1:11" x14ac:dyDescent="0.35">
      <c r="A153" s="3">
        <v>151</v>
      </c>
      <c r="B153" s="2">
        <v>42749</v>
      </c>
      <c r="C153" s="1" t="s">
        <v>11</v>
      </c>
      <c r="D153" s="1">
        <v>33.69</v>
      </c>
      <c r="E153" s="4">
        <f>'Raw Data'!G153</f>
        <v>1</v>
      </c>
      <c r="K153">
        <v>2017</v>
      </c>
    </row>
    <row r="154" spans="1:11" x14ac:dyDescent="0.35">
      <c r="A154" s="3">
        <v>152</v>
      </c>
      <c r="B154" s="2">
        <v>42661</v>
      </c>
      <c r="C154" s="1" t="s">
        <v>11</v>
      </c>
      <c r="D154" s="1">
        <v>15.03</v>
      </c>
      <c r="E154" s="4">
        <f>'Raw Data'!G154</f>
        <v>4</v>
      </c>
      <c r="K154">
        <v>2016</v>
      </c>
    </row>
    <row r="155" spans="1:11" x14ac:dyDescent="0.35">
      <c r="A155" s="3">
        <v>153</v>
      </c>
      <c r="B155" s="2">
        <v>42569</v>
      </c>
      <c r="C155" s="1" t="s">
        <v>11</v>
      </c>
      <c r="D155" s="1">
        <v>54.46</v>
      </c>
      <c r="E155" s="4">
        <f>'Raw Data'!G155</f>
        <v>3</v>
      </c>
      <c r="K155">
        <v>2016</v>
      </c>
    </row>
    <row r="156" spans="1:11" x14ac:dyDescent="0.35">
      <c r="A156" s="3">
        <v>154</v>
      </c>
      <c r="B156" s="2">
        <v>42473</v>
      </c>
      <c r="C156" s="1" t="s">
        <v>11</v>
      </c>
      <c r="D156" s="1">
        <v>38.04</v>
      </c>
      <c r="E156" s="4">
        <f>'Raw Data'!G156</f>
        <v>2</v>
      </c>
      <c r="K156">
        <v>2016</v>
      </c>
    </row>
    <row r="157" spans="1:11" x14ac:dyDescent="0.35">
      <c r="A157" s="3">
        <v>155</v>
      </c>
      <c r="B157" s="2">
        <v>42386</v>
      </c>
      <c r="C157" s="1" t="s">
        <v>11</v>
      </c>
      <c r="D157" s="1">
        <v>23.47</v>
      </c>
      <c r="E157" s="4">
        <f>'Raw Data'!G157</f>
        <v>1</v>
      </c>
      <c r="K157">
        <v>2016</v>
      </c>
    </row>
    <row r="158" spans="1:11" x14ac:dyDescent="0.35">
      <c r="A158" s="3">
        <v>156</v>
      </c>
      <c r="B158" s="2">
        <v>42303</v>
      </c>
      <c r="C158" s="1" t="s">
        <v>11</v>
      </c>
      <c r="D158" s="1">
        <v>11.06</v>
      </c>
      <c r="E158" s="4">
        <f>'Raw Data'!G158</f>
        <v>4</v>
      </c>
      <c r="K158">
        <v>2015</v>
      </c>
    </row>
    <row r="159" spans="1:11" x14ac:dyDescent="0.35">
      <c r="A159" s="3">
        <v>157</v>
      </c>
      <c r="B159" s="2">
        <v>43866</v>
      </c>
      <c r="C159" s="1" t="s">
        <v>13</v>
      </c>
      <c r="D159" s="1">
        <v>200.99</v>
      </c>
      <c r="E159" s="4">
        <f>'Raw Data'!G159</f>
        <v>1</v>
      </c>
      <c r="K159">
        <v>2020</v>
      </c>
    </row>
    <row r="160" spans="1:11" x14ac:dyDescent="0.35">
      <c r="A160" s="3">
        <v>158</v>
      </c>
      <c r="B160" s="2">
        <v>43774</v>
      </c>
      <c r="C160" s="1" t="s">
        <v>13</v>
      </c>
      <c r="D160" s="1">
        <v>83.78</v>
      </c>
      <c r="E160" s="4">
        <f>'Raw Data'!G160</f>
        <v>4</v>
      </c>
      <c r="K160">
        <v>2019</v>
      </c>
    </row>
    <row r="161" spans="1:11" x14ac:dyDescent="0.35">
      <c r="A161" s="3">
        <v>159</v>
      </c>
      <c r="B161" s="2">
        <v>43679</v>
      </c>
      <c r="C161" s="1" t="s">
        <v>13</v>
      </c>
      <c r="D161" s="1">
        <v>310.41000000000003</v>
      </c>
      <c r="E161" s="4">
        <f>'Raw Data'!G161</f>
        <v>3</v>
      </c>
      <c r="K161">
        <v>2019</v>
      </c>
    </row>
    <row r="162" spans="1:11" x14ac:dyDescent="0.35">
      <c r="A162" s="3">
        <v>160</v>
      </c>
      <c r="B162" s="2">
        <v>43597</v>
      </c>
      <c r="C162" s="1" t="s">
        <v>13</v>
      </c>
      <c r="D162" s="1">
        <v>235.87</v>
      </c>
      <c r="E162" s="4">
        <f>'Raw Data'!G162</f>
        <v>2</v>
      </c>
      <c r="K162">
        <v>2019</v>
      </c>
    </row>
    <row r="163" spans="1:11" x14ac:dyDescent="0.35">
      <c r="A163" s="3">
        <v>161</v>
      </c>
      <c r="B163" s="2">
        <v>43501</v>
      </c>
      <c r="C163" s="1" t="s">
        <v>13</v>
      </c>
      <c r="D163" s="1">
        <v>155.13</v>
      </c>
      <c r="E163" s="4">
        <f>'Raw Data'!G163</f>
        <v>1</v>
      </c>
      <c r="K163">
        <v>2019</v>
      </c>
    </row>
    <row r="164" spans="1:11" x14ac:dyDescent="0.35">
      <c r="A164" s="3">
        <v>162</v>
      </c>
      <c r="B164" s="2">
        <v>43416</v>
      </c>
      <c r="C164" s="1" t="s">
        <v>13</v>
      </c>
      <c r="D164" s="1">
        <v>80.42</v>
      </c>
      <c r="E164" s="4">
        <f>'Raw Data'!G164</f>
        <v>4</v>
      </c>
      <c r="K164">
        <v>2018</v>
      </c>
    </row>
    <row r="165" spans="1:11" x14ac:dyDescent="0.35">
      <c r="A165" s="3">
        <v>163</v>
      </c>
      <c r="B165" s="2">
        <v>43328</v>
      </c>
      <c r="C165" s="1" t="s">
        <v>13</v>
      </c>
      <c r="D165" s="1">
        <v>281.04000000000002</v>
      </c>
      <c r="E165" s="4">
        <f>'Raw Data'!G165</f>
        <v>3</v>
      </c>
      <c r="K165">
        <v>2018</v>
      </c>
    </row>
    <row r="166" spans="1:11" x14ac:dyDescent="0.35">
      <c r="A166" s="3">
        <v>164</v>
      </c>
      <c r="B166" s="2">
        <v>43229</v>
      </c>
      <c r="C166" s="1" t="s">
        <v>13</v>
      </c>
      <c r="D166" s="1">
        <v>213.12</v>
      </c>
      <c r="E166" s="4">
        <f>'Raw Data'!G166</f>
        <v>2</v>
      </c>
      <c r="K166">
        <v>2018</v>
      </c>
    </row>
    <row r="167" spans="1:11" x14ac:dyDescent="0.35">
      <c r="A167" s="3">
        <v>165</v>
      </c>
      <c r="B167" s="2">
        <v>43142</v>
      </c>
      <c r="C167" s="1" t="s">
        <v>13</v>
      </c>
      <c r="D167" s="1">
        <v>145.44</v>
      </c>
      <c r="E167" s="4">
        <f>'Raw Data'!G167</f>
        <v>1</v>
      </c>
      <c r="K167">
        <v>2018</v>
      </c>
    </row>
    <row r="168" spans="1:11" x14ac:dyDescent="0.35">
      <c r="A168" s="3">
        <v>166</v>
      </c>
      <c r="B168" s="2">
        <v>43046</v>
      </c>
      <c r="C168" s="1" t="s">
        <v>13</v>
      </c>
      <c r="D168" s="1">
        <v>67.83</v>
      </c>
      <c r="E168" s="4">
        <f>'Raw Data'!G168</f>
        <v>4</v>
      </c>
      <c r="K168">
        <v>2017</v>
      </c>
    </row>
    <row r="169" spans="1:11" x14ac:dyDescent="0.35">
      <c r="A169" s="3">
        <v>167</v>
      </c>
      <c r="B169" s="2">
        <v>42963</v>
      </c>
      <c r="C169" s="1" t="s">
        <v>13</v>
      </c>
      <c r="D169" s="1">
        <v>250.69</v>
      </c>
      <c r="E169" s="4">
        <f>'Raw Data'!G169</f>
        <v>3</v>
      </c>
      <c r="K169">
        <v>2017</v>
      </c>
    </row>
    <row r="170" spans="1:11" x14ac:dyDescent="0.35">
      <c r="A170" s="3">
        <v>168</v>
      </c>
      <c r="B170" s="2">
        <v>42869</v>
      </c>
      <c r="C170" s="1" t="s">
        <v>13</v>
      </c>
      <c r="D170" s="1">
        <v>204.67</v>
      </c>
      <c r="E170" s="4">
        <f>'Raw Data'!G170</f>
        <v>2</v>
      </c>
      <c r="K170">
        <v>2017</v>
      </c>
    </row>
    <row r="171" spans="1:11" x14ac:dyDescent="0.35">
      <c r="A171" s="3">
        <v>169</v>
      </c>
      <c r="B171" s="2">
        <v>42690</v>
      </c>
      <c r="C171" s="1" t="s">
        <v>13</v>
      </c>
      <c r="D171" s="1">
        <v>61.52</v>
      </c>
      <c r="E171" s="4">
        <f>'Raw Data'!G171</f>
        <v>4</v>
      </c>
      <c r="K171">
        <v>2016</v>
      </c>
    </row>
    <row r="172" spans="1:11" x14ac:dyDescent="0.35">
      <c r="A172" s="3">
        <v>170</v>
      </c>
      <c r="B172" s="2">
        <v>42602</v>
      </c>
      <c r="C172" s="1" t="s">
        <v>13</v>
      </c>
      <c r="D172" s="1">
        <v>186.86</v>
      </c>
      <c r="E172" s="4">
        <f>'Raw Data'!G172</f>
        <v>3</v>
      </c>
      <c r="K172">
        <v>2016</v>
      </c>
    </row>
    <row r="173" spans="1:11" x14ac:dyDescent="0.35">
      <c r="A173" s="3">
        <v>171</v>
      </c>
      <c r="B173" s="2">
        <v>42501</v>
      </c>
      <c r="C173" s="1" t="s">
        <v>13</v>
      </c>
      <c r="D173" s="1">
        <v>125.2</v>
      </c>
      <c r="E173" s="4">
        <f>'Raw Data'!G173</f>
        <v>2</v>
      </c>
      <c r="K173">
        <v>2016</v>
      </c>
    </row>
    <row r="174" spans="1:11" x14ac:dyDescent="0.35">
      <c r="A174" s="3">
        <v>172</v>
      </c>
      <c r="B174" s="2">
        <v>42416</v>
      </c>
      <c r="C174" s="1" t="s">
        <v>13</v>
      </c>
      <c r="D174" s="1">
        <v>88.02</v>
      </c>
      <c r="E174" s="4">
        <f>'Raw Data'!G174</f>
        <v>1</v>
      </c>
      <c r="K174">
        <v>2016</v>
      </c>
    </row>
    <row r="175" spans="1:11" x14ac:dyDescent="0.35">
      <c r="A175" s="3">
        <v>173</v>
      </c>
      <c r="B175" s="2">
        <v>44686</v>
      </c>
      <c r="C175" s="1" t="s">
        <v>14</v>
      </c>
      <c r="D175" s="1">
        <v>13.15</v>
      </c>
      <c r="E175" s="4">
        <f>'Raw Data'!G175</f>
        <v>2</v>
      </c>
      <c r="K175">
        <v>2022</v>
      </c>
    </row>
    <row r="176" spans="1:11" x14ac:dyDescent="0.35">
      <c r="A176" s="3">
        <v>174</v>
      </c>
      <c r="B176" s="2">
        <v>44587</v>
      </c>
      <c r="C176" s="1" t="s">
        <v>14</v>
      </c>
      <c r="D176" s="1">
        <v>9.6300000000000008</v>
      </c>
      <c r="E176" s="4">
        <f>'Raw Data'!G176</f>
        <v>1</v>
      </c>
      <c r="K176">
        <v>2022</v>
      </c>
    </row>
    <row r="177" spans="1:11" x14ac:dyDescent="0.35">
      <c r="A177" s="3">
        <v>175</v>
      </c>
      <c r="B177" s="2">
        <v>44501</v>
      </c>
      <c r="C177" s="1" t="s">
        <v>14</v>
      </c>
      <c r="D177" s="1">
        <v>3.46</v>
      </c>
      <c r="E177" s="4">
        <f>'Raw Data'!G177</f>
        <v>4</v>
      </c>
      <c r="K177">
        <v>2021</v>
      </c>
    </row>
    <row r="178" spans="1:11" x14ac:dyDescent="0.35">
      <c r="A178" s="3">
        <v>176</v>
      </c>
      <c r="B178" s="2">
        <v>44411</v>
      </c>
      <c r="C178" s="1" t="s">
        <v>14</v>
      </c>
      <c r="D178" s="1">
        <v>42.13</v>
      </c>
      <c r="E178" s="4">
        <f>'Raw Data'!G178</f>
        <v>3</v>
      </c>
      <c r="K178">
        <v>2021</v>
      </c>
    </row>
    <row r="179" spans="1:11" x14ac:dyDescent="0.35">
      <c r="A179" s="3">
        <v>177</v>
      </c>
      <c r="B179" s="2">
        <v>44314</v>
      </c>
      <c r="C179" s="1" t="s">
        <v>14</v>
      </c>
      <c r="D179" s="1">
        <v>25.46</v>
      </c>
      <c r="E179" s="4">
        <f>'Raw Data'!G179</f>
        <v>2</v>
      </c>
      <c r="K179">
        <v>2021</v>
      </c>
    </row>
    <row r="180" spans="1:11" x14ac:dyDescent="0.35">
      <c r="A180" s="3">
        <v>178</v>
      </c>
      <c r="B180" s="2">
        <v>44230</v>
      </c>
      <c r="C180" s="1" t="s">
        <v>14</v>
      </c>
      <c r="D180" s="1">
        <v>29.56</v>
      </c>
      <c r="E180" s="4">
        <f>'Raw Data'!G180</f>
        <v>1</v>
      </c>
      <c r="K180">
        <v>2021</v>
      </c>
    </row>
    <row r="181" spans="1:11" x14ac:dyDescent="0.35">
      <c r="A181" s="3">
        <v>179</v>
      </c>
      <c r="B181" s="2">
        <v>44147</v>
      </c>
      <c r="C181" s="1" t="s">
        <v>14</v>
      </c>
      <c r="D181" s="1">
        <v>1.1299999999999999</v>
      </c>
      <c r="E181" s="4">
        <f>'Raw Data'!G181</f>
        <v>4</v>
      </c>
      <c r="K181">
        <v>2020</v>
      </c>
    </row>
    <row r="182" spans="1:11" x14ac:dyDescent="0.35">
      <c r="A182" s="3">
        <v>180</v>
      </c>
      <c r="B182" s="2">
        <v>44055</v>
      </c>
      <c r="C182" s="1" t="s">
        <v>14</v>
      </c>
      <c r="D182" s="1">
        <v>23.95</v>
      </c>
      <c r="E182" s="4">
        <f>'Raw Data'!G182</f>
        <v>3</v>
      </c>
      <c r="K182">
        <v>2020</v>
      </c>
    </row>
    <row r="183" spans="1:11" x14ac:dyDescent="0.35">
      <c r="A183" s="3">
        <v>181</v>
      </c>
      <c r="B183" s="2">
        <v>43970</v>
      </c>
      <c r="C183" s="1" t="s">
        <v>14</v>
      </c>
      <c r="D183" s="1">
        <v>15.99</v>
      </c>
      <c r="E183" s="4">
        <f>'Raw Data'!G183</f>
        <v>2</v>
      </c>
      <c r="K183">
        <v>2020</v>
      </c>
    </row>
    <row r="184" spans="1:11" x14ac:dyDescent="0.35">
      <c r="A184" s="3">
        <v>182</v>
      </c>
      <c r="B184" s="2">
        <v>43851</v>
      </c>
      <c r="C184" s="1" t="s">
        <v>14</v>
      </c>
      <c r="D184" s="1">
        <v>16.61</v>
      </c>
      <c r="E184" s="4">
        <f>'Raw Data'!G184</f>
        <v>1</v>
      </c>
      <c r="K184">
        <v>2020</v>
      </c>
    </row>
    <row r="185" spans="1:11" x14ac:dyDescent="0.35">
      <c r="A185" s="3">
        <v>183</v>
      </c>
      <c r="B185" s="2">
        <v>43772</v>
      </c>
      <c r="C185" s="1" t="s">
        <v>14</v>
      </c>
      <c r="D185" s="1">
        <v>5.46</v>
      </c>
      <c r="E185" s="4">
        <f>'Raw Data'!G185</f>
        <v>4</v>
      </c>
      <c r="K185">
        <v>2019</v>
      </c>
    </row>
    <row r="186" spans="1:11" x14ac:dyDescent="0.35">
      <c r="A186" s="3">
        <v>184</v>
      </c>
      <c r="B186" s="2">
        <v>43675</v>
      </c>
      <c r="C186" s="1" t="s">
        <v>14</v>
      </c>
      <c r="D186" s="1">
        <v>30.48</v>
      </c>
      <c r="E186" s="4">
        <f>'Raw Data'!G186</f>
        <v>3</v>
      </c>
      <c r="K186">
        <v>2019</v>
      </c>
    </row>
    <row r="187" spans="1:11" x14ac:dyDescent="0.35">
      <c r="A187" s="3">
        <v>185</v>
      </c>
      <c r="B187" s="2">
        <v>43578</v>
      </c>
      <c r="C187" s="1" t="s">
        <v>14</v>
      </c>
      <c r="D187" s="1">
        <v>22.3</v>
      </c>
      <c r="E187" s="4">
        <f>'Raw Data'!G187</f>
        <v>2</v>
      </c>
      <c r="K187">
        <v>2019</v>
      </c>
    </row>
    <row r="188" spans="1:11" x14ac:dyDescent="0.35">
      <c r="A188" s="3">
        <v>186</v>
      </c>
      <c r="B188" s="2">
        <v>43490</v>
      </c>
      <c r="C188" s="1" t="s">
        <v>14</v>
      </c>
      <c r="D188" s="1">
        <v>15.18</v>
      </c>
      <c r="E188" s="4">
        <f>'Raw Data'!G188</f>
        <v>1</v>
      </c>
      <c r="K188">
        <v>2019</v>
      </c>
    </row>
    <row r="189" spans="1:11" x14ac:dyDescent="0.35">
      <c r="A189" s="3">
        <v>187</v>
      </c>
      <c r="B189" s="2">
        <v>43402</v>
      </c>
      <c r="C189" s="1" t="s">
        <v>14</v>
      </c>
      <c r="D189" s="1">
        <v>4.93</v>
      </c>
      <c r="E189" s="4">
        <f>'Raw Data'!G189</f>
        <v>4</v>
      </c>
      <c r="K189">
        <v>2018</v>
      </c>
    </row>
    <row r="190" spans="1:11" x14ac:dyDescent="0.35">
      <c r="A190" s="3">
        <v>188</v>
      </c>
      <c r="B190" s="2">
        <v>42856</v>
      </c>
      <c r="C190" s="1" t="s">
        <v>14</v>
      </c>
      <c r="D190" s="1">
        <v>-6.43</v>
      </c>
      <c r="E190" s="4">
        <f>'Raw Data'!G190</f>
        <v>2</v>
      </c>
      <c r="K190">
        <v>2017</v>
      </c>
    </row>
    <row r="191" spans="1:11" x14ac:dyDescent="0.35">
      <c r="A191" s="3">
        <v>189</v>
      </c>
      <c r="B191" s="2">
        <v>42771</v>
      </c>
      <c r="C191" s="1" t="s">
        <v>14</v>
      </c>
      <c r="D191" s="1">
        <v>-2.0299999999999998</v>
      </c>
      <c r="E191" s="4">
        <f>'Raw Data'!G191</f>
        <v>1</v>
      </c>
      <c r="K191">
        <v>2017</v>
      </c>
    </row>
    <row r="192" spans="1:11" x14ac:dyDescent="0.35">
      <c r="A192" s="3">
        <v>190</v>
      </c>
      <c r="B192" s="2">
        <v>44501</v>
      </c>
      <c r="C192" s="1" t="s">
        <v>15</v>
      </c>
      <c r="D192" s="1">
        <v>-0.75</v>
      </c>
      <c r="E192" s="4">
        <f>'Raw Data'!G192</f>
        <v>4</v>
      </c>
      <c r="K192">
        <v>2021</v>
      </c>
    </row>
    <row r="193" spans="1:11" x14ac:dyDescent="0.35">
      <c r="A193" s="3">
        <v>191</v>
      </c>
      <c r="B193" s="2">
        <v>44414</v>
      </c>
      <c r="C193" s="1" t="s">
        <v>15</v>
      </c>
      <c r="D193" s="1">
        <v>-1.84</v>
      </c>
      <c r="E193" s="4">
        <f>'Raw Data'!G193</f>
        <v>3</v>
      </c>
      <c r="K193">
        <v>2021</v>
      </c>
    </row>
    <row r="194" spans="1:11" x14ac:dyDescent="0.35">
      <c r="A194" s="3">
        <v>192</v>
      </c>
      <c r="B194" s="2">
        <v>44321</v>
      </c>
      <c r="C194" s="1" t="s">
        <v>15</v>
      </c>
      <c r="D194" s="1">
        <v>-3.66</v>
      </c>
      <c r="E194" s="4">
        <f>'Raw Data'!G194</f>
        <v>2</v>
      </c>
      <c r="K194">
        <v>2021</v>
      </c>
    </row>
    <row r="195" spans="1:11" x14ac:dyDescent="0.35">
      <c r="A195" s="3">
        <v>193</v>
      </c>
      <c r="B195" s="2">
        <v>44227</v>
      </c>
      <c r="C195" s="1" t="s">
        <v>15</v>
      </c>
      <c r="D195" s="1">
        <v>1.63</v>
      </c>
      <c r="E195" s="4">
        <f>'Raw Data'!G195</f>
        <v>1</v>
      </c>
      <c r="K195">
        <v>2021</v>
      </c>
    </row>
    <row r="196" spans="1:11" x14ac:dyDescent="0.35">
      <c r="A196" s="3">
        <v>194</v>
      </c>
      <c r="B196" s="2">
        <v>44144</v>
      </c>
      <c r="C196" s="1" t="s">
        <v>15</v>
      </c>
      <c r="D196" s="1">
        <v>0.55000000000000004</v>
      </c>
      <c r="E196" s="4">
        <f>'Raw Data'!G196</f>
        <v>4</v>
      </c>
      <c r="K196">
        <v>2020</v>
      </c>
    </row>
    <row r="197" spans="1:11" x14ac:dyDescent="0.35">
      <c r="A197" s="3">
        <v>195</v>
      </c>
      <c r="B197" s="2">
        <v>44058</v>
      </c>
      <c r="C197" s="1" t="s">
        <v>15</v>
      </c>
      <c r="D197" s="1">
        <v>1.82</v>
      </c>
      <c r="E197" s="4">
        <f>'Raw Data'!G197</f>
        <v>3</v>
      </c>
      <c r="K197">
        <v>2020</v>
      </c>
    </row>
    <row r="198" spans="1:11" x14ac:dyDescent="0.35">
      <c r="A198" s="3">
        <v>196</v>
      </c>
      <c r="B198" s="2">
        <v>43977</v>
      </c>
      <c r="C198" s="1" t="s">
        <v>15</v>
      </c>
      <c r="D198" s="1">
        <v>2.15</v>
      </c>
      <c r="E198" s="4">
        <f>'Raw Data'!G198</f>
        <v>2</v>
      </c>
      <c r="K198">
        <v>2020</v>
      </c>
    </row>
    <row r="199" spans="1:11" x14ac:dyDescent="0.35">
      <c r="A199" s="3">
        <v>197</v>
      </c>
      <c r="B199" s="2">
        <v>43860</v>
      </c>
      <c r="C199" s="1" t="s">
        <v>15</v>
      </c>
      <c r="D199" s="1">
        <v>0.44</v>
      </c>
      <c r="E199" s="4">
        <f>'Raw Data'!G199</f>
        <v>1</v>
      </c>
      <c r="K199">
        <v>2020</v>
      </c>
    </row>
    <row r="200" spans="1:11" x14ac:dyDescent="0.35">
      <c r="A200" s="3">
        <v>198</v>
      </c>
      <c r="B200" s="2">
        <v>43797</v>
      </c>
      <c r="C200" s="1" t="s">
        <v>15</v>
      </c>
      <c r="D200" s="1">
        <v>-2.48</v>
      </c>
      <c r="E200" s="4">
        <f>'Raw Data'!G200</f>
        <v>4</v>
      </c>
      <c r="K200">
        <v>2019</v>
      </c>
    </row>
    <row r="201" spans="1:11" x14ac:dyDescent="0.35">
      <c r="A201" s="3">
        <v>199</v>
      </c>
      <c r="B201" s="2">
        <v>44669</v>
      </c>
      <c r="C201" s="1" t="s">
        <v>16</v>
      </c>
      <c r="D201" s="1">
        <v>204.82</v>
      </c>
      <c r="E201" s="4">
        <f>'Raw Data'!G201</f>
        <v>2</v>
      </c>
      <c r="K201">
        <v>2022</v>
      </c>
    </row>
    <row r="202" spans="1:11" x14ac:dyDescent="0.35">
      <c r="A202" s="3">
        <v>200</v>
      </c>
      <c r="B202" s="2">
        <v>44581</v>
      </c>
      <c r="C202" s="1" t="s">
        <v>16</v>
      </c>
      <c r="D202" s="1">
        <v>147.88999999999999</v>
      </c>
      <c r="E202" s="4">
        <f>'Raw Data'!G202</f>
        <v>1</v>
      </c>
      <c r="K202">
        <v>2022</v>
      </c>
    </row>
    <row r="203" spans="1:11" x14ac:dyDescent="0.35">
      <c r="A203" s="3">
        <v>201</v>
      </c>
      <c r="B203" s="2">
        <v>44501</v>
      </c>
      <c r="C203" s="1" t="s">
        <v>16</v>
      </c>
      <c r="D203" s="1">
        <v>55.33</v>
      </c>
      <c r="E203" s="4">
        <f>'Raw Data'!G203</f>
        <v>4</v>
      </c>
      <c r="K203">
        <v>2021</v>
      </c>
    </row>
    <row r="204" spans="1:11" x14ac:dyDescent="0.35">
      <c r="A204" s="3">
        <v>202</v>
      </c>
      <c r="B204" s="2">
        <v>44410</v>
      </c>
      <c r="C204" s="1" t="s">
        <v>16</v>
      </c>
      <c r="D204" s="1">
        <v>227.65</v>
      </c>
      <c r="E204" s="4">
        <f>'Raw Data'!G204</f>
        <v>3</v>
      </c>
      <c r="K204">
        <v>2021</v>
      </c>
    </row>
    <row r="205" spans="1:11" x14ac:dyDescent="0.35">
      <c r="A205" s="3">
        <v>203</v>
      </c>
      <c r="B205" s="2">
        <v>44312</v>
      </c>
      <c r="C205" s="1" t="s">
        <v>16</v>
      </c>
      <c r="D205" s="1">
        <v>211.57</v>
      </c>
      <c r="E205" s="4">
        <f>'Raw Data'!G205</f>
        <v>2</v>
      </c>
      <c r="K205">
        <v>2021</v>
      </c>
    </row>
    <row r="206" spans="1:11" x14ac:dyDescent="0.35">
      <c r="A206" s="3">
        <v>204</v>
      </c>
      <c r="B206" s="2">
        <v>44229</v>
      </c>
      <c r="C206" s="1" t="s">
        <v>16</v>
      </c>
      <c r="D206" s="1">
        <v>120.98</v>
      </c>
      <c r="E206" s="4">
        <f>'Raw Data'!G206</f>
        <v>1</v>
      </c>
      <c r="K206">
        <v>2021</v>
      </c>
    </row>
    <row r="207" spans="1:11" x14ac:dyDescent="0.35">
      <c r="A207" s="3">
        <v>205</v>
      </c>
      <c r="B207" s="2">
        <v>44153</v>
      </c>
      <c r="C207" s="1" t="s">
        <v>16</v>
      </c>
      <c r="D207" s="1">
        <v>18.43</v>
      </c>
      <c r="E207" s="4">
        <f>'Raw Data'!G207</f>
        <v>4</v>
      </c>
      <c r="K207">
        <v>2020</v>
      </c>
    </row>
    <row r="208" spans="1:11" x14ac:dyDescent="0.35">
      <c r="A208" s="3">
        <v>206</v>
      </c>
      <c r="B208" s="2">
        <v>44056</v>
      </c>
      <c r="C208" s="1" t="s">
        <v>16</v>
      </c>
      <c r="D208" s="1">
        <v>77.930000000000007</v>
      </c>
      <c r="E208" s="4">
        <f>'Raw Data'!G208</f>
        <v>3</v>
      </c>
      <c r="K208">
        <v>2020</v>
      </c>
    </row>
    <row r="209" spans="1:11" x14ac:dyDescent="0.35">
      <c r="A209" s="3">
        <v>207</v>
      </c>
      <c r="B209" s="2">
        <v>43962</v>
      </c>
      <c r="C209" s="1" t="s">
        <v>16</v>
      </c>
      <c r="D209" s="1">
        <v>84.66</v>
      </c>
      <c r="E209" s="4">
        <f>'Raw Data'!G209</f>
        <v>2</v>
      </c>
      <c r="K209">
        <v>2020</v>
      </c>
    </row>
    <row r="210" spans="1:11" x14ac:dyDescent="0.35">
      <c r="A210" s="3">
        <v>208</v>
      </c>
      <c r="B210" s="2">
        <v>43853</v>
      </c>
      <c r="C210" s="1" t="s">
        <v>16</v>
      </c>
      <c r="D210" s="1">
        <v>78.709999999999994</v>
      </c>
      <c r="E210" s="4">
        <f>'Raw Data'!G210</f>
        <v>1</v>
      </c>
      <c r="K210">
        <v>2020</v>
      </c>
    </row>
    <row r="211" spans="1:11" x14ac:dyDescent="0.35">
      <c r="A211" s="3">
        <v>209</v>
      </c>
      <c r="B211" s="2">
        <v>43763</v>
      </c>
      <c r="C211" s="1" t="s">
        <v>16</v>
      </c>
      <c r="D211" s="1">
        <v>33.450000000000003</v>
      </c>
      <c r="E211" s="4">
        <f>'Raw Data'!G211</f>
        <v>4</v>
      </c>
      <c r="K211">
        <v>2019</v>
      </c>
    </row>
    <row r="212" spans="1:11" x14ac:dyDescent="0.35">
      <c r="A212" s="3">
        <v>210</v>
      </c>
      <c r="B212" s="2">
        <v>43671</v>
      </c>
      <c r="C212" s="1" t="s">
        <v>16</v>
      </c>
      <c r="D212" s="1">
        <v>68.06</v>
      </c>
      <c r="E212" s="4">
        <f>'Raw Data'!G212</f>
        <v>3</v>
      </c>
      <c r="K212">
        <v>2019</v>
      </c>
    </row>
    <row r="213" spans="1:11" x14ac:dyDescent="0.35">
      <c r="A213" s="3">
        <v>211</v>
      </c>
      <c r="B213" s="2">
        <v>43577</v>
      </c>
      <c r="C213" s="1" t="s">
        <v>16</v>
      </c>
      <c r="D213" s="1">
        <v>40.82</v>
      </c>
      <c r="E213" s="4">
        <f>'Raw Data'!G213</f>
        <v>2</v>
      </c>
      <c r="K213">
        <v>2019</v>
      </c>
    </row>
    <row r="214" spans="1:11" x14ac:dyDescent="0.35">
      <c r="A214" s="3">
        <v>212</v>
      </c>
      <c r="B214" s="2">
        <v>43495</v>
      </c>
      <c r="C214" s="1" t="s">
        <v>16</v>
      </c>
      <c r="D214" s="1">
        <v>19.600000000000001</v>
      </c>
      <c r="E214" s="4">
        <f>'Raw Data'!G214</f>
        <v>1</v>
      </c>
      <c r="K214">
        <v>2019</v>
      </c>
    </row>
    <row r="215" spans="1:11" x14ac:dyDescent="0.35">
      <c r="A215" s="3">
        <v>213</v>
      </c>
      <c r="B215" s="2">
        <v>43403</v>
      </c>
      <c r="C215" s="1" t="s">
        <v>16</v>
      </c>
      <c r="D215" s="1">
        <v>7.61</v>
      </c>
      <c r="E215" s="4">
        <f>'Raw Data'!G215</f>
        <v>4</v>
      </c>
      <c r="K215">
        <v>2018</v>
      </c>
    </row>
    <row r="216" spans="1:11" x14ac:dyDescent="0.35">
      <c r="A216" s="3">
        <v>214</v>
      </c>
      <c r="B216" s="2">
        <v>43306</v>
      </c>
      <c r="C216" s="1" t="s">
        <v>16</v>
      </c>
      <c r="D216" s="1">
        <v>15.87</v>
      </c>
      <c r="E216" s="4">
        <f>'Raw Data'!G216</f>
        <v>3</v>
      </c>
      <c r="K216">
        <v>2018</v>
      </c>
    </row>
    <row r="217" spans="1:11" x14ac:dyDescent="0.35">
      <c r="A217" s="3">
        <v>215</v>
      </c>
      <c r="B217" s="2">
        <v>43224</v>
      </c>
      <c r="C217" s="1" t="s">
        <v>16</v>
      </c>
      <c r="D217" s="1">
        <v>11.47</v>
      </c>
      <c r="E217" s="4">
        <f>'Raw Data'!G217</f>
        <v>2</v>
      </c>
      <c r="K217">
        <v>2018</v>
      </c>
    </row>
    <row r="218" spans="1:11" x14ac:dyDescent="0.35">
      <c r="A218" s="3">
        <v>216</v>
      </c>
      <c r="B218" s="2">
        <v>43123</v>
      </c>
      <c r="C218" s="1" t="s">
        <v>16</v>
      </c>
      <c r="D218" s="1">
        <v>7.47</v>
      </c>
      <c r="E218" s="4">
        <f>'Raw Data'!G218</f>
        <v>1</v>
      </c>
      <c r="K218">
        <v>2018</v>
      </c>
    </row>
    <row r="219" spans="1:11" x14ac:dyDescent="0.35">
      <c r="A219" s="3">
        <v>217</v>
      </c>
      <c r="B219" s="2">
        <v>43041</v>
      </c>
      <c r="C219" s="1" t="s">
        <v>16</v>
      </c>
      <c r="D219" s="1">
        <v>2.73</v>
      </c>
      <c r="E219" s="4">
        <f>'Raw Data'!G219</f>
        <v>4</v>
      </c>
      <c r="K219">
        <v>2017</v>
      </c>
    </row>
    <row r="220" spans="1:11" x14ac:dyDescent="0.35">
      <c r="A220" s="3">
        <v>218</v>
      </c>
      <c r="B220" s="2">
        <v>42945</v>
      </c>
      <c r="C220" s="1" t="s">
        <v>16</v>
      </c>
      <c r="D220" s="1">
        <v>11.29</v>
      </c>
      <c r="E220" s="4">
        <f>'Raw Data'!G220</f>
        <v>3</v>
      </c>
      <c r="K220">
        <v>2017</v>
      </c>
    </row>
    <row r="221" spans="1:11" x14ac:dyDescent="0.35">
      <c r="A221" s="3">
        <v>219</v>
      </c>
      <c r="B221" s="2">
        <v>42866</v>
      </c>
      <c r="C221" s="1" t="s">
        <v>16</v>
      </c>
      <c r="D221" s="1">
        <v>10.17</v>
      </c>
      <c r="E221" s="4">
        <f>'Raw Data'!G221</f>
        <v>2</v>
      </c>
      <c r="K221">
        <v>2017</v>
      </c>
    </row>
    <row r="222" spans="1:11" x14ac:dyDescent="0.35">
      <c r="A222" s="3">
        <v>220</v>
      </c>
      <c r="B222" s="2">
        <v>42772</v>
      </c>
      <c r="C222" s="1" t="s">
        <v>16</v>
      </c>
      <c r="D222" s="1">
        <v>7.19</v>
      </c>
      <c r="E222" s="4">
        <f>'Raw Data'!G222</f>
        <v>1</v>
      </c>
      <c r="K222">
        <v>2017</v>
      </c>
    </row>
    <row r="223" spans="1:11" x14ac:dyDescent="0.35">
      <c r="A223" s="3">
        <v>221</v>
      </c>
      <c r="B223" s="2">
        <v>42684</v>
      </c>
      <c r="C223" s="1" t="s">
        <v>16</v>
      </c>
      <c r="D223" s="1">
        <v>3.75</v>
      </c>
      <c r="E223" s="4">
        <f>'Raw Data'!G223</f>
        <v>4</v>
      </c>
      <c r="K223">
        <v>2016</v>
      </c>
    </row>
    <row r="224" spans="1:11" x14ac:dyDescent="0.35">
      <c r="A224" s="3">
        <v>222</v>
      </c>
      <c r="B224" s="2">
        <v>42587</v>
      </c>
      <c r="C224" s="1" t="s">
        <v>16</v>
      </c>
      <c r="D224" s="1">
        <v>18.829999999999998</v>
      </c>
      <c r="E224" s="4">
        <f>'Raw Data'!G224</f>
        <v>3</v>
      </c>
      <c r="K224">
        <v>2016</v>
      </c>
    </row>
    <row r="225" spans="1:11" x14ac:dyDescent="0.35">
      <c r="A225" s="3">
        <v>223</v>
      </c>
      <c r="B225" s="2">
        <v>42484</v>
      </c>
      <c r="C225" s="1" t="s">
        <v>16</v>
      </c>
      <c r="D225" s="1">
        <v>14.87</v>
      </c>
      <c r="E225" s="4">
        <f>'Raw Data'!G225</f>
        <v>2</v>
      </c>
      <c r="K225">
        <v>2016</v>
      </c>
    </row>
    <row r="226" spans="1:11" x14ac:dyDescent="0.35">
      <c r="A226" s="3">
        <v>224</v>
      </c>
      <c r="B226" s="2">
        <v>42394</v>
      </c>
      <c r="C226" s="1" t="s">
        <v>16</v>
      </c>
      <c r="D226" s="1">
        <v>9.94</v>
      </c>
      <c r="E226" s="4">
        <f>'Raw Data'!G226</f>
        <v>1</v>
      </c>
      <c r="K226">
        <v>2016</v>
      </c>
    </row>
    <row r="227" spans="1:11" x14ac:dyDescent="0.35">
      <c r="A227" s="3">
        <v>225</v>
      </c>
      <c r="B227" s="2">
        <v>44692</v>
      </c>
      <c r="C227" s="1" t="s">
        <v>17</v>
      </c>
      <c r="D227" s="1">
        <v>283.48</v>
      </c>
      <c r="E227" s="4">
        <f>'Raw Data'!G227</f>
        <v>2</v>
      </c>
      <c r="K227">
        <v>2022</v>
      </c>
    </row>
    <row r="228" spans="1:11" x14ac:dyDescent="0.35">
      <c r="A228" s="3">
        <v>226</v>
      </c>
      <c r="B228" s="2">
        <v>44603</v>
      </c>
      <c r="C228" s="1" t="s">
        <v>17</v>
      </c>
      <c r="D228" s="1">
        <v>190.02</v>
      </c>
      <c r="E228" s="4">
        <f>'Raw Data'!G228</f>
        <v>1</v>
      </c>
      <c r="K228">
        <v>2022</v>
      </c>
    </row>
    <row r="229" spans="1:11" x14ac:dyDescent="0.35">
      <c r="A229" s="3">
        <v>227</v>
      </c>
      <c r="B229" s="2">
        <v>44514</v>
      </c>
      <c r="C229" s="1" t="s">
        <v>17</v>
      </c>
      <c r="D229" s="1">
        <v>92.09</v>
      </c>
      <c r="E229" s="4">
        <f>'Raw Data'!G229</f>
        <v>4</v>
      </c>
      <c r="K229">
        <v>2021</v>
      </c>
    </row>
    <row r="230" spans="1:11" x14ac:dyDescent="0.35">
      <c r="A230" s="3">
        <v>228</v>
      </c>
      <c r="B230" s="2">
        <v>44423</v>
      </c>
      <c r="C230" s="1" t="s">
        <v>17</v>
      </c>
      <c r="D230" s="1">
        <v>359.59</v>
      </c>
      <c r="E230" s="4">
        <f>'Raw Data'!G230</f>
        <v>3</v>
      </c>
      <c r="K230">
        <v>2021</v>
      </c>
    </row>
    <row r="231" spans="1:11" x14ac:dyDescent="0.35">
      <c r="A231" s="3">
        <v>229</v>
      </c>
      <c r="B231" s="2">
        <v>44323</v>
      </c>
      <c r="C231" s="1" t="s">
        <v>17</v>
      </c>
      <c r="D231" s="1">
        <v>285.81</v>
      </c>
      <c r="E231" s="4">
        <f>'Raw Data'!G231</f>
        <v>2</v>
      </c>
      <c r="K231">
        <v>2021</v>
      </c>
    </row>
    <row r="232" spans="1:11" x14ac:dyDescent="0.35">
      <c r="A232" s="3">
        <v>230</v>
      </c>
      <c r="B232" s="2">
        <v>44231</v>
      </c>
      <c r="C232" s="1" t="s">
        <v>17</v>
      </c>
      <c r="D232" s="1">
        <v>174.41</v>
      </c>
      <c r="E232" s="4">
        <f>'Raw Data'!G232</f>
        <v>1</v>
      </c>
      <c r="K232">
        <v>2021</v>
      </c>
    </row>
    <row r="233" spans="1:11" x14ac:dyDescent="0.35">
      <c r="A233" s="3">
        <v>231</v>
      </c>
      <c r="B233" s="2">
        <v>44148</v>
      </c>
      <c r="C233" s="1" t="s">
        <v>17</v>
      </c>
      <c r="D233" s="1">
        <v>42.08</v>
      </c>
      <c r="E233" s="4">
        <f>'Raw Data'!G233</f>
        <v>4</v>
      </c>
      <c r="K233">
        <v>2020</v>
      </c>
    </row>
    <row r="234" spans="1:11" x14ac:dyDescent="0.35">
      <c r="A234" s="3">
        <v>232</v>
      </c>
      <c r="B234" s="2">
        <v>44059</v>
      </c>
      <c r="C234" s="1" t="s">
        <v>17</v>
      </c>
      <c r="D234" s="1">
        <v>82.8</v>
      </c>
      <c r="E234" s="4">
        <f>'Raw Data'!G234</f>
        <v>3</v>
      </c>
      <c r="K234">
        <v>2020</v>
      </c>
    </row>
    <row r="235" spans="1:11" x14ac:dyDescent="0.35">
      <c r="A235" s="3">
        <v>233</v>
      </c>
      <c r="B235" s="2">
        <v>43962</v>
      </c>
      <c r="C235" s="1" t="s">
        <v>17</v>
      </c>
      <c r="D235" s="1">
        <v>51.29</v>
      </c>
      <c r="E235" s="4">
        <f>'Raw Data'!G235</f>
        <v>2</v>
      </c>
      <c r="K235">
        <v>2020</v>
      </c>
    </row>
    <row r="236" spans="1:11" x14ac:dyDescent="0.35">
      <c r="A236" s="3">
        <v>234</v>
      </c>
      <c r="B236" s="2">
        <v>43867</v>
      </c>
      <c r="C236" s="1" t="s">
        <v>17</v>
      </c>
      <c r="D236" s="1">
        <v>111.89</v>
      </c>
      <c r="E236" s="4">
        <f>'Raw Data'!G236</f>
        <v>1</v>
      </c>
      <c r="K236">
        <v>2020</v>
      </c>
    </row>
    <row r="237" spans="1:11" x14ac:dyDescent="0.35">
      <c r="A237" s="3">
        <v>235</v>
      </c>
      <c r="B237" s="2">
        <v>43784</v>
      </c>
      <c r="C237" s="1" t="s">
        <v>17</v>
      </c>
      <c r="D237" s="1">
        <v>30.91</v>
      </c>
      <c r="E237" s="4">
        <f>'Raw Data'!G237</f>
        <v>4</v>
      </c>
      <c r="K237">
        <v>2019</v>
      </c>
    </row>
    <row r="238" spans="1:11" x14ac:dyDescent="0.35">
      <c r="A238" s="3">
        <v>236</v>
      </c>
      <c r="B238" s="2">
        <v>43692</v>
      </c>
      <c r="C238" s="1" t="s">
        <v>17</v>
      </c>
      <c r="D238" s="1">
        <v>205.34</v>
      </c>
      <c r="E238" s="4">
        <f>'Raw Data'!G238</f>
        <v>3</v>
      </c>
      <c r="K238">
        <v>2019</v>
      </c>
    </row>
    <row r="239" spans="1:11" x14ac:dyDescent="0.35">
      <c r="A239" s="3">
        <v>237</v>
      </c>
      <c r="B239" s="2">
        <v>43590</v>
      </c>
      <c r="C239" s="1" t="s">
        <v>17</v>
      </c>
      <c r="D239" s="1">
        <v>164.41</v>
      </c>
      <c r="E239" s="4">
        <f>'Raw Data'!G239</f>
        <v>2</v>
      </c>
      <c r="K239">
        <v>2019</v>
      </c>
    </row>
    <row r="240" spans="1:11" x14ac:dyDescent="0.35">
      <c r="A240" s="3">
        <v>238</v>
      </c>
      <c r="B240" s="2">
        <v>43500</v>
      </c>
      <c r="C240" s="1" t="s">
        <v>17</v>
      </c>
      <c r="D240" s="1">
        <v>113.43</v>
      </c>
      <c r="E240" s="4">
        <f>'Raw Data'!G240</f>
        <v>1</v>
      </c>
      <c r="K240">
        <v>2019</v>
      </c>
    </row>
    <row r="241" spans="1:11" x14ac:dyDescent="0.35">
      <c r="A241" s="3">
        <v>239</v>
      </c>
      <c r="B241" s="2">
        <v>43419</v>
      </c>
      <c r="C241" s="1" t="s">
        <v>17</v>
      </c>
      <c r="D241" s="1">
        <v>29.08</v>
      </c>
      <c r="E241" s="4">
        <f>'Raw Data'!G241</f>
        <v>4</v>
      </c>
      <c r="K241">
        <v>2018</v>
      </c>
    </row>
    <row r="242" spans="1:11" x14ac:dyDescent="0.35">
      <c r="A242" s="3">
        <v>240</v>
      </c>
      <c r="B242" s="2">
        <v>43328</v>
      </c>
      <c r="C242" s="1" t="s">
        <v>17</v>
      </c>
      <c r="D242" s="1">
        <v>168.42</v>
      </c>
      <c r="E242" s="4">
        <f>'Raw Data'!G242</f>
        <v>3</v>
      </c>
      <c r="K242">
        <v>2018</v>
      </c>
    </row>
    <row r="243" spans="1:11" x14ac:dyDescent="0.35">
      <c r="A243" s="3">
        <v>241</v>
      </c>
      <c r="B243" s="2">
        <v>43230</v>
      </c>
      <c r="C243" s="1" t="s">
        <v>17</v>
      </c>
      <c r="D243" s="1">
        <v>143.75</v>
      </c>
      <c r="E243" s="4">
        <f>'Raw Data'!G243</f>
        <v>2</v>
      </c>
      <c r="K243">
        <v>2018</v>
      </c>
    </row>
    <row r="244" spans="1:11" x14ac:dyDescent="0.35">
      <c r="A244" s="3">
        <v>242</v>
      </c>
      <c r="B244" s="2">
        <v>43142</v>
      </c>
      <c r="C244" s="1" t="s">
        <v>17</v>
      </c>
      <c r="D244" s="1">
        <v>97.95</v>
      </c>
      <c r="E244" s="4">
        <f>'Raw Data'!G244</f>
        <v>1</v>
      </c>
      <c r="K244">
        <v>2018</v>
      </c>
    </row>
    <row r="245" spans="1:11" x14ac:dyDescent="0.35">
      <c r="A245" s="3">
        <v>243</v>
      </c>
      <c r="B245" s="2">
        <v>43054</v>
      </c>
      <c r="C245" s="1" t="s">
        <v>17</v>
      </c>
      <c r="D245" s="1">
        <v>18.05</v>
      </c>
      <c r="E245" s="4">
        <f>'Raw Data'!G245</f>
        <v>4</v>
      </c>
      <c r="K245">
        <v>2017</v>
      </c>
    </row>
    <row r="246" spans="1:11" x14ac:dyDescent="0.35">
      <c r="A246" s="3">
        <v>244</v>
      </c>
      <c r="B246" s="2">
        <v>42963</v>
      </c>
      <c r="C246" s="1" t="s">
        <v>17</v>
      </c>
      <c r="D246" s="1">
        <v>161.43</v>
      </c>
      <c r="E246" s="4">
        <f>'Raw Data'!G246</f>
        <v>3</v>
      </c>
      <c r="K246">
        <v>2017</v>
      </c>
    </row>
    <row r="247" spans="1:11" x14ac:dyDescent="0.35">
      <c r="A247" s="3">
        <v>245</v>
      </c>
      <c r="B247" s="2">
        <v>42869</v>
      </c>
      <c r="C247" s="1" t="s">
        <v>17</v>
      </c>
      <c r="D247" s="1">
        <v>195.81</v>
      </c>
      <c r="E247" s="4">
        <f>'Raw Data'!G247</f>
        <v>2</v>
      </c>
      <c r="K247">
        <v>2017</v>
      </c>
    </row>
    <row r="248" spans="1:11" x14ac:dyDescent="0.35">
      <c r="A248" s="3">
        <v>246</v>
      </c>
      <c r="B248" s="2">
        <v>42777</v>
      </c>
      <c r="C248" s="1" t="s">
        <v>17</v>
      </c>
      <c r="D248" s="1">
        <v>180.34</v>
      </c>
      <c r="E248" s="4">
        <f>'Raw Data'!G248</f>
        <v>1</v>
      </c>
      <c r="K248">
        <v>2017</v>
      </c>
    </row>
    <row r="249" spans="1:11" x14ac:dyDescent="0.35">
      <c r="A249" s="3">
        <v>247</v>
      </c>
      <c r="B249" s="2">
        <v>42686</v>
      </c>
      <c r="C249" s="1" t="s">
        <v>17</v>
      </c>
      <c r="D249" s="1">
        <v>30.12</v>
      </c>
      <c r="E249" s="4">
        <f>'Raw Data'!G249</f>
        <v>4</v>
      </c>
      <c r="K249">
        <v>2016</v>
      </c>
    </row>
    <row r="250" spans="1:11" x14ac:dyDescent="0.35">
      <c r="A250" s="3">
        <v>248</v>
      </c>
      <c r="B250" s="2">
        <v>42604</v>
      </c>
      <c r="C250" s="1" t="s">
        <v>17</v>
      </c>
      <c r="D250" s="1">
        <v>262.52</v>
      </c>
      <c r="E250" s="4">
        <f>'Raw Data'!G250</f>
        <v>3</v>
      </c>
      <c r="K250">
        <v>2016</v>
      </c>
    </row>
    <row r="251" spans="1:11" x14ac:dyDescent="0.35">
      <c r="A251" s="3">
        <v>249</v>
      </c>
      <c r="B251" s="2">
        <v>42424</v>
      </c>
      <c r="C251" s="1" t="s">
        <v>17</v>
      </c>
      <c r="D251" s="1">
        <v>119.02</v>
      </c>
      <c r="E251" s="4">
        <f>'Raw Data'!G251</f>
        <v>1</v>
      </c>
      <c r="K251">
        <v>2016</v>
      </c>
    </row>
    <row r="252" spans="1:11" x14ac:dyDescent="0.35">
      <c r="A252" s="3">
        <v>250</v>
      </c>
      <c r="B252" s="2">
        <v>42340</v>
      </c>
      <c r="C252" s="1" t="s">
        <v>17</v>
      </c>
      <c r="D252" s="1">
        <v>10.97</v>
      </c>
      <c r="E252" s="4">
        <f>'Raw Data'!G252</f>
        <v>4</v>
      </c>
      <c r="K252">
        <v>2015</v>
      </c>
    </row>
    <row r="253" spans="1:11" x14ac:dyDescent="0.35">
      <c r="A253" s="3">
        <v>251</v>
      </c>
      <c r="B253" s="2">
        <v>44684</v>
      </c>
      <c r="C253" s="1" t="s">
        <v>18</v>
      </c>
      <c r="D253" s="1">
        <v>10.51</v>
      </c>
      <c r="E253" s="4">
        <f>'Raw Data'!G253</f>
        <v>2</v>
      </c>
      <c r="K253">
        <v>2022</v>
      </c>
    </row>
    <row r="254" spans="1:11" x14ac:dyDescent="0.35">
      <c r="A254" s="3">
        <v>252</v>
      </c>
      <c r="B254" s="2">
        <v>44594</v>
      </c>
      <c r="C254" s="1" t="s">
        <v>18</v>
      </c>
      <c r="D254" s="1">
        <v>7.38</v>
      </c>
      <c r="E254" s="4">
        <f>'Raw Data'!G254</f>
        <v>1</v>
      </c>
      <c r="K254">
        <v>2022</v>
      </c>
    </row>
    <row r="255" spans="1:11" x14ac:dyDescent="0.35">
      <c r="A255" s="3">
        <v>253</v>
      </c>
      <c r="B255" s="2">
        <v>44514</v>
      </c>
      <c r="C255" s="1" t="s">
        <v>18</v>
      </c>
      <c r="D255" s="1">
        <v>3.16</v>
      </c>
      <c r="E255" s="4">
        <f>'Raw Data'!G255</f>
        <v>4</v>
      </c>
      <c r="K255">
        <v>2021</v>
      </c>
    </row>
    <row r="256" spans="1:11" x14ac:dyDescent="0.35">
      <c r="A256" s="3">
        <v>254</v>
      </c>
      <c r="B256" s="2">
        <v>44413</v>
      </c>
      <c r="C256" s="1" t="s">
        <v>18</v>
      </c>
      <c r="D256" s="1">
        <v>22.06</v>
      </c>
      <c r="E256" s="4">
        <f>'Raw Data'!G256</f>
        <v>3</v>
      </c>
      <c r="K256">
        <v>2021</v>
      </c>
    </row>
    <row r="257" spans="1:11" x14ac:dyDescent="0.35">
      <c r="A257" s="3">
        <v>255</v>
      </c>
      <c r="B257" s="2">
        <v>44314</v>
      </c>
      <c r="C257" s="1" t="s">
        <v>18</v>
      </c>
      <c r="D257" s="1">
        <v>20.239999999999998</v>
      </c>
      <c r="E257" s="4">
        <f>'Raw Data'!G257</f>
        <v>2</v>
      </c>
      <c r="K257">
        <v>2021</v>
      </c>
    </row>
    <row r="258" spans="1:11" x14ac:dyDescent="0.35">
      <c r="A258" s="3">
        <v>256</v>
      </c>
      <c r="B258" s="2">
        <v>44229</v>
      </c>
      <c r="C258" s="1" t="s">
        <v>18</v>
      </c>
      <c r="D258" s="1">
        <v>13.89</v>
      </c>
      <c r="E258" s="4">
        <f>'Raw Data'!G258</f>
        <v>1</v>
      </c>
      <c r="K258">
        <v>2021</v>
      </c>
    </row>
    <row r="259" spans="1:11" x14ac:dyDescent="0.35">
      <c r="A259" s="3">
        <v>257</v>
      </c>
      <c r="B259" s="2">
        <v>44146</v>
      </c>
      <c r="C259" s="1" t="s">
        <v>18</v>
      </c>
      <c r="D259" s="1">
        <v>2.23</v>
      </c>
      <c r="E259" s="4">
        <f>'Raw Data'!G259</f>
        <v>4</v>
      </c>
      <c r="K259">
        <v>2020</v>
      </c>
    </row>
    <row r="260" spans="1:11" x14ac:dyDescent="0.35">
      <c r="A260" s="3">
        <v>258</v>
      </c>
      <c r="B260" s="2">
        <v>44055</v>
      </c>
      <c r="C260" s="1" t="s">
        <v>18</v>
      </c>
      <c r="D260" s="1">
        <v>3.58</v>
      </c>
      <c r="E260" s="4">
        <f>'Raw Data'!G260</f>
        <v>3</v>
      </c>
      <c r="K260">
        <v>2020</v>
      </c>
    </row>
    <row r="261" spans="1:11" x14ac:dyDescent="0.35">
      <c r="A261" s="3">
        <v>259</v>
      </c>
      <c r="B261" s="2">
        <v>43970</v>
      </c>
      <c r="C261" s="1" t="s">
        <v>18</v>
      </c>
      <c r="D261" s="1">
        <v>2.08</v>
      </c>
      <c r="E261" s="4">
        <f>'Raw Data'!G261</f>
        <v>2</v>
      </c>
      <c r="K261">
        <v>2020</v>
      </c>
    </row>
    <row r="262" spans="1:11" x14ac:dyDescent="0.35">
      <c r="A262" s="3">
        <v>260</v>
      </c>
      <c r="B262" s="2">
        <v>43866</v>
      </c>
      <c r="C262" s="1" t="s">
        <v>18</v>
      </c>
      <c r="D262" s="1">
        <v>4.1500000000000004</v>
      </c>
      <c r="E262" s="4">
        <f>'Raw Data'!G262</f>
        <v>1</v>
      </c>
      <c r="K262">
        <v>2020</v>
      </c>
    </row>
    <row r="263" spans="1:11" x14ac:dyDescent="0.35">
      <c r="A263" s="3">
        <v>261</v>
      </c>
      <c r="B263" s="2">
        <v>43784</v>
      </c>
      <c r="C263" s="1" t="s">
        <v>18</v>
      </c>
      <c r="D263" s="1">
        <v>0.39</v>
      </c>
      <c r="E263" s="4">
        <f>'Raw Data'!G263</f>
        <v>4</v>
      </c>
      <c r="K263">
        <v>2019</v>
      </c>
    </row>
    <row r="264" spans="1:11" x14ac:dyDescent="0.35">
      <c r="A264" s="3">
        <v>262</v>
      </c>
      <c r="B264" s="2">
        <v>43683</v>
      </c>
      <c r="C264" s="1" t="s">
        <v>18</v>
      </c>
      <c r="D264" s="1">
        <v>14.65</v>
      </c>
      <c r="E264" s="4">
        <f>'Raw Data'!G264</f>
        <v>3</v>
      </c>
      <c r="K264">
        <v>2019</v>
      </c>
    </row>
    <row r="265" spans="1:11" x14ac:dyDescent="0.35">
      <c r="A265" s="3">
        <v>263</v>
      </c>
      <c r="B265" s="2">
        <v>43576</v>
      </c>
      <c r="C265" s="1" t="s">
        <v>18</v>
      </c>
      <c r="D265" s="1">
        <v>6.9</v>
      </c>
      <c r="E265" s="4">
        <f>'Raw Data'!G265</f>
        <v>2</v>
      </c>
      <c r="K265">
        <v>2019</v>
      </c>
    </row>
    <row r="266" spans="1:11" x14ac:dyDescent="0.35">
      <c r="A266" s="3">
        <v>264</v>
      </c>
      <c r="B266" s="2">
        <v>43507</v>
      </c>
      <c r="C266" s="1" t="s">
        <v>18</v>
      </c>
      <c r="D266" s="1">
        <v>4.09</v>
      </c>
      <c r="E266" s="4">
        <f>'Raw Data'!G266</f>
        <v>1</v>
      </c>
      <c r="K266">
        <v>2019</v>
      </c>
    </row>
    <row r="267" spans="1:11" x14ac:dyDescent="0.35">
      <c r="A267" s="3">
        <v>265</v>
      </c>
      <c r="B267" s="2">
        <v>43424</v>
      </c>
      <c r="C267" s="1" t="s">
        <v>18</v>
      </c>
      <c r="D267" s="1">
        <v>-1.71</v>
      </c>
      <c r="E267" s="4">
        <f>'Raw Data'!G267</f>
        <v>4</v>
      </c>
      <c r="K267">
        <v>2018</v>
      </c>
    </row>
    <row r="268" spans="1:11" x14ac:dyDescent="0.35">
      <c r="A268" s="3">
        <v>266</v>
      </c>
      <c r="B268" s="2">
        <v>44679</v>
      </c>
      <c r="C268" s="1" t="s">
        <v>19</v>
      </c>
      <c r="D268" s="1">
        <v>118.35</v>
      </c>
      <c r="E268" s="4">
        <f>'Raw Data'!G268</f>
        <v>2</v>
      </c>
      <c r="K268">
        <v>2022</v>
      </c>
    </row>
    <row r="269" spans="1:11" x14ac:dyDescent="0.35">
      <c r="A269" s="3">
        <v>267</v>
      </c>
      <c r="B269" s="2">
        <v>44592</v>
      </c>
      <c r="C269" s="1" t="s">
        <v>19</v>
      </c>
      <c r="D269" s="1">
        <v>82.74</v>
      </c>
      <c r="E269" s="4">
        <f>'Raw Data'!G269</f>
        <v>1</v>
      </c>
      <c r="K269">
        <v>2022</v>
      </c>
    </row>
    <row r="270" spans="1:11" x14ac:dyDescent="0.35">
      <c r="A270" s="3">
        <v>268</v>
      </c>
      <c r="B270" s="2">
        <v>44512</v>
      </c>
      <c r="C270" s="1" t="s">
        <v>19</v>
      </c>
      <c r="D270" s="1">
        <v>47.49</v>
      </c>
      <c r="E270" s="4">
        <f>'Raw Data'!G270</f>
        <v>4</v>
      </c>
      <c r="K270">
        <v>2021</v>
      </c>
    </row>
    <row r="271" spans="1:11" x14ac:dyDescent="0.35">
      <c r="A271" s="3">
        <v>269</v>
      </c>
      <c r="B271" s="2">
        <v>44416</v>
      </c>
      <c r="C271" s="1" t="s">
        <v>19</v>
      </c>
      <c r="D271" s="1">
        <v>126.08</v>
      </c>
      <c r="E271" s="4">
        <f>'Raw Data'!G271</f>
        <v>3</v>
      </c>
      <c r="K271">
        <v>2021</v>
      </c>
    </row>
    <row r="272" spans="1:11" x14ac:dyDescent="0.35">
      <c r="A272" s="3">
        <v>270</v>
      </c>
      <c r="B272" s="2">
        <v>44313</v>
      </c>
      <c r="C272" s="1" t="s">
        <v>19</v>
      </c>
      <c r="D272" s="1">
        <v>104.72</v>
      </c>
      <c r="E272" s="4">
        <f>'Raw Data'!G272</f>
        <v>2</v>
      </c>
      <c r="K272">
        <v>2021</v>
      </c>
    </row>
    <row r="273" spans="1:11" x14ac:dyDescent="0.35">
      <c r="A273" s="3">
        <v>271</v>
      </c>
      <c r="B273" s="2">
        <v>44229</v>
      </c>
      <c r="C273" s="1" t="s">
        <v>19</v>
      </c>
      <c r="D273" s="1">
        <v>64.95</v>
      </c>
      <c r="E273" s="4">
        <f>'Raw Data'!G273</f>
        <v>1</v>
      </c>
      <c r="K273">
        <v>2021</v>
      </c>
    </row>
    <row r="274" spans="1:11" x14ac:dyDescent="0.35">
      <c r="A274" s="3">
        <v>272</v>
      </c>
      <c r="B274" s="2">
        <v>44144</v>
      </c>
      <c r="C274" s="1" t="s">
        <v>19</v>
      </c>
      <c r="D274" s="1">
        <v>21.8</v>
      </c>
      <c r="E274" s="4">
        <f>'Raw Data'!G274</f>
        <v>4</v>
      </c>
      <c r="K274">
        <v>2020</v>
      </c>
    </row>
    <row r="275" spans="1:11" x14ac:dyDescent="0.35">
      <c r="A275" s="3">
        <v>273</v>
      </c>
      <c r="B275" s="2">
        <v>44060</v>
      </c>
      <c r="C275" s="1" t="s">
        <v>19</v>
      </c>
      <c r="D275" s="1">
        <v>47.41</v>
      </c>
      <c r="E275" s="4">
        <f>'Raw Data'!G275</f>
        <v>3</v>
      </c>
      <c r="K275">
        <v>2020</v>
      </c>
    </row>
    <row r="276" spans="1:11" x14ac:dyDescent="0.35">
      <c r="A276" s="3">
        <v>274</v>
      </c>
      <c r="B276" s="2">
        <v>43961</v>
      </c>
      <c r="C276" s="1" t="s">
        <v>19</v>
      </c>
      <c r="D276" s="1">
        <v>36.58</v>
      </c>
      <c r="E276" s="4">
        <f>'Raw Data'!G276</f>
        <v>2</v>
      </c>
      <c r="K276">
        <v>2020</v>
      </c>
    </row>
    <row r="277" spans="1:11" x14ac:dyDescent="0.35">
      <c r="A277" s="3">
        <v>275</v>
      </c>
      <c r="B277" s="2">
        <v>43853</v>
      </c>
      <c r="C277" s="1" t="s">
        <v>19</v>
      </c>
      <c r="D277" s="1">
        <v>33.47</v>
      </c>
      <c r="E277" s="4">
        <f>'Raw Data'!G277</f>
        <v>1</v>
      </c>
      <c r="K277">
        <v>2020</v>
      </c>
    </row>
    <row r="278" spans="1:11" x14ac:dyDescent="0.35">
      <c r="A278" s="3">
        <v>276</v>
      </c>
      <c r="B278" s="2">
        <v>43763</v>
      </c>
      <c r="C278" s="1" t="s">
        <v>19</v>
      </c>
      <c r="D278" s="1">
        <v>16.100000000000001</v>
      </c>
      <c r="E278" s="4">
        <f>'Raw Data'!G278</f>
        <v>4</v>
      </c>
      <c r="K278">
        <v>2019</v>
      </c>
    </row>
    <row r="279" spans="1:11" x14ac:dyDescent="0.35">
      <c r="A279" s="3">
        <v>277</v>
      </c>
      <c r="B279" s="2">
        <v>43672</v>
      </c>
      <c r="C279" s="1" t="s">
        <v>19</v>
      </c>
      <c r="D279" s="1">
        <v>37.51</v>
      </c>
      <c r="E279" s="4">
        <f>'Raw Data'!G279</f>
        <v>3</v>
      </c>
      <c r="K279">
        <v>2019</v>
      </c>
    </row>
    <row r="280" spans="1:11" x14ac:dyDescent="0.35">
      <c r="A280" s="3">
        <v>278</v>
      </c>
      <c r="B280" s="2">
        <v>43578</v>
      </c>
      <c r="C280" s="1" t="s">
        <v>19</v>
      </c>
      <c r="D280" s="1">
        <v>21.93</v>
      </c>
      <c r="E280" s="4">
        <f>'Raw Data'!G280</f>
        <v>2</v>
      </c>
      <c r="K280">
        <v>2019</v>
      </c>
    </row>
    <row r="281" spans="1:11" x14ac:dyDescent="0.35">
      <c r="A281" s="3">
        <v>279</v>
      </c>
      <c r="B281" s="2">
        <v>43488</v>
      </c>
      <c r="C281" s="1" t="s">
        <v>19</v>
      </c>
      <c r="D281" s="1">
        <v>12.96</v>
      </c>
      <c r="E281" s="4">
        <f>'Raw Data'!G281</f>
        <v>1</v>
      </c>
      <c r="K281">
        <v>2019</v>
      </c>
    </row>
    <row r="282" spans="1:11" x14ac:dyDescent="0.35">
      <c r="A282" s="3">
        <v>280</v>
      </c>
      <c r="B282" s="2">
        <v>43401</v>
      </c>
      <c r="C282" s="1" t="s">
        <v>19</v>
      </c>
      <c r="D282" s="1">
        <v>6.64</v>
      </c>
      <c r="E282" s="4">
        <f>'Raw Data'!G282</f>
        <v>4</v>
      </c>
      <c r="K282">
        <v>2018</v>
      </c>
    </row>
    <row r="283" spans="1:11" x14ac:dyDescent="0.35">
      <c r="A283" s="3">
        <v>281</v>
      </c>
      <c r="B283" s="2">
        <v>43303</v>
      </c>
      <c r="C283" s="1" t="s">
        <v>19</v>
      </c>
      <c r="D283" s="1">
        <v>11.42</v>
      </c>
      <c r="E283" s="4">
        <f>'Raw Data'!G283</f>
        <v>3</v>
      </c>
      <c r="K283">
        <v>2018</v>
      </c>
    </row>
    <row r="284" spans="1:11" x14ac:dyDescent="0.35">
      <c r="A284" s="3">
        <v>282</v>
      </c>
      <c r="B284" s="2">
        <v>43208</v>
      </c>
      <c r="C284" s="1" t="s">
        <v>19</v>
      </c>
      <c r="D284" s="1">
        <v>6.98</v>
      </c>
      <c r="E284" s="4">
        <f>'Raw Data'!G284</f>
        <v>2</v>
      </c>
      <c r="K284">
        <v>2018</v>
      </c>
    </row>
    <row r="285" spans="1:11" x14ac:dyDescent="0.35">
      <c r="A285" s="3">
        <v>283</v>
      </c>
      <c r="B285" s="2">
        <v>43124</v>
      </c>
      <c r="C285" s="1" t="s">
        <v>19</v>
      </c>
      <c r="D285" s="1">
        <v>1.23</v>
      </c>
      <c r="E285" s="4">
        <f>'Raw Data'!G285</f>
        <v>1</v>
      </c>
      <c r="K285">
        <v>2018</v>
      </c>
    </row>
    <row r="286" spans="1:11" x14ac:dyDescent="0.35">
      <c r="A286" s="3">
        <v>284</v>
      </c>
      <c r="B286" s="2">
        <v>43043</v>
      </c>
      <c r="C286" s="1" t="s">
        <v>19</v>
      </c>
      <c r="D286" s="1">
        <v>-1.0900000000000001</v>
      </c>
      <c r="E286" s="4">
        <f>'Raw Data'!G286</f>
        <v>4</v>
      </c>
      <c r="K286">
        <v>2017</v>
      </c>
    </row>
    <row r="287" spans="1:11" x14ac:dyDescent="0.35">
      <c r="A287" s="3">
        <v>285</v>
      </c>
      <c r="B287" s="2">
        <v>42965</v>
      </c>
      <c r="C287" s="1" t="s">
        <v>19</v>
      </c>
      <c r="D287" s="1">
        <v>-5.62</v>
      </c>
      <c r="E287" s="4">
        <f>'Raw Data'!G287</f>
        <v>3</v>
      </c>
      <c r="K287">
        <v>2017</v>
      </c>
    </row>
    <row r="288" spans="1:11" x14ac:dyDescent="0.35">
      <c r="A288" s="3">
        <v>286</v>
      </c>
      <c r="B288" s="2">
        <v>42866</v>
      </c>
      <c r="C288" s="1" t="s">
        <v>19</v>
      </c>
      <c r="D288" s="1">
        <v>-3.71</v>
      </c>
      <c r="E288" s="4">
        <f>'Raw Data'!G288</f>
        <v>2</v>
      </c>
      <c r="K288">
        <v>2017</v>
      </c>
    </row>
    <row r="289" spans="1:11" x14ac:dyDescent="0.35">
      <c r="A289" s="3">
        <v>287</v>
      </c>
      <c r="B289" s="2">
        <v>44679</v>
      </c>
      <c r="C289" s="1" t="s">
        <v>20</v>
      </c>
      <c r="D289" s="1">
        <v>52.94</v>
      </c>
      <c r="E289" s="4">
        <f>'Raw Data'!G289</f>
        <v>2</v>
      </c>
      <c r="K289">
        <v>2022</v>
      </c>
    </row>
    <row r="290" spans="1:11" x14ac:dyDescent="0.35">
      <c r="A290" s="3">
        <v>288</v>
      </c>
      <c r="B290" s="2">
        <v>44605</v>
      </c>
      <c r="C290" s="1" t="s">
        <v>20</v>
      </c>
      <c r="D290" s="1">
        <v>41.96</v>
      </c>
      <c r="E290" s="4">
        <f>'Raw Data'!G290</f>
        <v>1</v>
      </c>
      <c r="K290">
        <v>2022</v>
      </c>
    </row>
    <row r="291" spans="1:11" x14ac:dyDescent="0.35">
      <c r="A291" s="3">
        <v>289</v>
      </c>
      <c r="B291" s="2">
        <v>44516</v>
      </c>
      <c r="C291" s="1" t="s">
        <v>20</v>
      </c>
      <c r="D291" s="1">
        <v>16.29</v>
      </c>
      <c r="E291" s="4">
        <f>'Raw Data'!G291</f>
        <v>4</v>
      </c>
      <c r="K291">
        <v>2021</v>
      </c>
    </row>
    <row r="292" spans="1:11" x14ac:dyDescent="0.35">
      <c r="A292" s="3">
        <v>290</v>
      </c>
      <c r="B292" s="2">
        <v>44424</v>
      </c>
      <c r="C292" s="1" t="s">
        <v>20</v>
      </c>
      <c r="D292" s="1">
        <v>53.2</v>
      </c>
      <c r="E292" s="4">
        <f>'Raw Data'!G292</f>
        <v>3</v>
      </c>
      <c r="K292">
        <v>2021</v>
      </c>
    </row>
    <row r="293" spans="1:11" x14ac:dyDescent="0.35">
      <c r="A293" s="3">
        <v>291</v>
      </c>
      <c r="B293" s="2">
        <v>44328</v>
      </c>
      <c r="C293" s="1" t="s">
        <v>20</v>
      </c>
      <c r="D293" s="1">
        <v>35.159999999999997</v>
      </c>
      <c r="E293" s="4">
        <f>'Raw Data'!G293</f>
        <v>2</v>
      </c>
      <c r="K293">
        <v>2021</v>
      </c>
    </row>
    <row r="294" spans="1:11" x14ac:dyDescent="0.35">
      <c r="A294" s="3">
        <v>292</v>
      </c>
      <c r="B294" s="2">
        <v>44239</v>
      </c>
      <c r="C294" s="1" t="s">
        <v>20</v>
      </c>
      <c r="D294" s="1">
        <v>27.44</v>
      </c>
      <c r="E294" s="4">
        <f>'Raw Data'!G294</f>
        <v>1</v>
      </c>
      <c r="K294">
        <v>2021</v>
      </c>
    </row>
    <row r="295" spans="1:11" x14ac:dyDescent="0.35">
      <c r="A295" s="3">
        <v>293</v>
      </c>
      <c r="B295" s="2">
        <v>44148</v>
      </c>
      <c r="C295" s="1" t="s">
        <v>20</v>
      </c>
      <c r="D295" s="1">
        <v>11.54</v>
      </c>
      <c r="E295" s="4">
        <f>'Raw Data'!G295</f>
        <v>4</v>
      </c>
      <c r="K295">
        <v>2020</v>
      </c>
    </row>
    <row r="296" spans="1:11" x14ac:dyDescent="0.35">
      <c r="A296" s="3">
        <v>294</v>
      </c>
      <c r="B296" s="2">
        <v>44061</v>
      </c>
      <c r="C296" s="1" t="s">
        <v>20</v>
      </c>
      <c r="D296" s="1">
        <v>22.39</v>
      </c>
      <c r="E296" s="4">
        <f>'Raw Data'!G296</f>
        <v>3</v>
      </c>
      <c r="K296">
        <v>2020</v>
      </c>
    </row>
    <row r="297" spans="1:11" x14ac:dyDescent="0.35">
      <c r="A297" s="3">
        <v>295</v>
      </c>
      <c r="B297" s="2">
        <v>43964</v>
      </c>
      <c r="C297" s="1" t="s">
        <v>20</v>
      </c>
      <c r="D297" s="1">
        <v>18.21</v>
      </c>
      <c r="E297" s="4">
        <f>'Raw Data'!G297</f>
        <v>2</v>
      </c>
      <c r="K297">
        <v>2020</v>
      </c>
    </row>
    <row r="298" spans="1:11" x14ac:dyDescent="0.35">
      <c r="A298" s="3">
        <v>296</v>
      </c>
      <c r="B298" s="2">
        <v>43873</v>
      </c>
      <c r="C298" s="1" t="s">
        <v>20</v>
      </c>
      <c r="D298" s="1">
        <v>20.56</v>
      </c>
      <c r="E298" s="4">
        <f>'Raw Data'!G298</f>
        <v>1</v>
      </c>
      <c r="K298">
        <v>2020</v>
      </c>
    </row>
    <row r="299" spans="1:11" x14ac:dyDescent="0.35">
      <c r="A299" s="3">
        <v>297</v>
      </c>
      <c r="B299" s="2">
        <v>43784</v>
      </c>
      <c r="C299" s="1" t="s">
        <v>20</v>
      </c>
      <c r="D299" s="1">
        <v>10.050000000000001</v>
      </c>
      <c r="E299" s="4">
        <f>'Raw Data'!G299</f>
        <v>4</v>
      </c>
      <c r="K299">
        <v>2019</v>
      </c>
    </row>
    <row r="300" spans="1:11" x14ac:dyDescent="0.35">
      <c r="A300" s="3">
        <v>298</v>
      </c>
      <c r="B300" s="2">
        <v>43694</v>
      </c>
      <c r="C300" s="1" t="s">
        <v>20</v>
      </c>
      <c r="D300" s="1">
        <v>24.69</v>
      </c>
      <c r="E300" s="4">
        <f>'Raw Data'!G300</f>
        <v>3</v>
      </c>
      <c r="K300">
        <v>2019</v>
      </c>
    </row>
    <row r="301" spans="1:11" x14ac:dyDescent="0.35">
      <c r="A301" s="3">
        <v>299</v>
      </c>
      <c r="B301" s="2">
        <v>43598</v>
      </c>
      <c r="C301" s="1" t="s">
        <v>20</v>
      </c>
      <c r="D301" s="1">
        <v>18.25</v>
      </c>
      <c r="E301" s="4">
        <f>'Raw Data'!G301</f>
        <v>2</v>
      </c>
      <c r="K301">
        <v>2019</v>
      </c>
    </row>
    <row r="302" spans="1:11" x14ac:dyDescent="0.35">
      <c r="A302" s="3">
        <v>300</v>
      </c>
      <c r="B302" s="2">
        <v>43508</v>
      </c>
      <c r="C302" s="1" t="s">
        <v>20</v>
      </c>
      <c r="D302" s="1">
        <v>8.57</v>
      </c>
      <c r="E302" s="4">
        <f>'Raw Data'!G302</f>
        <v>1</v>
      </c>
      <c r="K302">
        <v>2019</v>
      </c>
    </row>
    <row r="303" spans="1:11" x14ac:dyDescent="0.35">
      <c r="A303" s="3">
        <v>301</v>
      </c>
      <c r="B303" s="2">
        <v>43420</v>
      </c>
      <c r="C303" s="1" t="s">
        <v>20</v>
      </c>
      <c r="D303" s="1">
        <v>4.7300000000000004</v>
      </c>
      <c r="E303" s="4">
        <f>'Raw Data'!G303</f>
        <v>4</v>
      </c>
      <c r="K303">
        <v>2018</v>
      </c>
    </row>
    <row r="304" spans="1:11" x14ac:dyDescent="0.35">
      <c r="A304" s="3">
        <v>302</v>
      </c>
      <c r="B304" s="2">
        <v>43328</v>
      </c>
      <c r="C304" s="1" t="s">
        <v>20</v>
      </c>
      <c r="D304" s="1">
        <v>168.42</v>
      </c>
      <c r="E304" s="4">
        <f>'Raw Data'!G304</f>
        <v>3</v>
      </c>
      <c r="K304">
        <v>2018</v>
      </c>
    </row>
    <row r="305" spans="1:11" x14ac:dyDescent="0.35">
      <c r="A305" s="3">
        <v>303</v>
      </c>
      <c r="B305" s="2">
        <v>43234</v>
      </c>
      <c r="C305" s="1" t="s">
        <v>20</v>
      </c>
      <c r="D305" s="1">
        <v>11.42</v>
      </c>
      <c r="E305" s="4">
        <f>'Raw Data'!G305</f>
        <v>2</v>
      </c>
      <c r="K305">
        <v>2018</v>
      </c>
    </row>
    <row r="306" spans="1:11" x14ac:dyDescent="0.35">
      <c r="A306" s="3">
        <v>304</v>
      </c>
      <c r="B306" s="2">
        <v>43141</v>
      </c>
      <c r="C306" s="1" t="s">
        <v>20</v>
      </c>
      <c r="D306" s="1">
        <v>7.22</v>
      </c>
      <c r="E306" s="4">
        <f>'Raw Data'!G306</f>
        <v>1</v>
      </c>
      <c r="K306">
        <v>2018</v>
      </c>
    </row>
    <row r="307" spans="1:11" x14ac:dyDescent="0.35">
      <c r="A307" s="3">
        <v>305</v>
      </c>
      <c r="B307" s="2">
        <v>43050</v>
      </c>
      <c r="C307" s="1" t="s">
        <v>20</v>
      </c>
      <c r="D307" s="1">
        <v>3.7</v>
      </c>
      <c r="E307" s="4">
        <f>'Raw Data'!G307</f>
        <v>4</v>
      </c>
      <c r="K307">
        <v>2017</v>
      </c>
    </row>
    <row r="308" spans="1:11" x14ac:dyDescent="0.35">
      <c r="A308" s="3">
        <v>306</v>
      </c>
      <c r="B308" s="2">
        <v>42960</v>
      </c>
      <c r="C308" s="1" t="s">
        <v>20</v>
      </c>
      <c r="D308" s="1">
        <v>16.04</v>
      </c>
      <c r="E308" s="4">
        <f>'Raw Data'!G308</f>
        <v>3</v>
      </c>
      <c r="K308">
        <v>2017</v>
      </c>
    </row>
    <row r="309" spans="1:11" x14ac:dyDescent="0.35">
      <c r="A309" s="3">
        <v>307</v>
      </c>
      <c r="B309" s="2">
        <v>42864</v>
      </c>
      <c r="C309" s="1" t="s">
        <v>20</v>
      </c>
      <c r="D309" s="1">
        <v>12.23</v>
      </c>
      <c r="E309" s="4">
        <f>'Raw Data'!G309</f>
        <v>2</v>
      </c>
      <c r="K309">
        <v>2017</v>
      </c>
    </row>
    <row r="310" spans="1:11" x14ac:dyDescent="0.35">
      <c r="A310" s="3">
        <v>308</v>
      </c>
      <c r="B310" s="2">
        <v>42775</v>
      </c>
      <c r="C310" s="1" t="s">
        <v>20</v>
      </c>
      <c r="D310" s="1">
        <v>8.94</v>
      </c>
      <c r="E310" s="4">
        <f>'Raw Data'!G310</f>
        <v>1</v>
      </c>
      <c r="K310">
        <v>2017</v>
      </c>
    </row>
    <row r="311" spans="1:11" x14ac:dyDescent="0.35">
      <c r="A311" s="3">
        <v>309</v>
      </c>
      <c r="B311" s="2">
        <v>42688</v>
      </c>
      <c r="C311" s="1" t="s">
        <v>20</v>
      </c>
      <c r="D311" s="1">
        <v>2.44</v>
      </c>
      <c r="E311" s="4">
        <f>'Raw Data'!G311</f>
        <v>4</v>
      </c>
      <c r="K311">
        <v>2016</v>
      </c>
    </row>
    <row r="312" spans="1:11" x14ac:dyDescent="0.35">
      <c r="A312" s="3">
        <v>310</v>
      </c>
      <c r="B312" s="2">
        <v>42595</v>
      </c>
      <c r="C312" s="1" t="s">
        <v>20</v>
      </c>
      <c r="D312" s="1">
        <v>12.31</v>
      </c>
      <c r="E312" s="4">
        <f>'Raw Data'!G312</f>
        <v>3</v>
      </c>
      <c r="K312">
        <v>2016</v>
      </c>
    </row>
    <row r="313" spans="1:11" x14ac:dyDescent="0.35">
      <c r="A313" s="3">
        <v>311</v>
      </c>
      <c r="B313" s="2">
        <v>44673</v>
      </c>
      <c r="C313" s="1" t="s">
        <v>21</v>
      </c>
      <c r="D313" s="1">
        <v>111.86</v>
      </c>
      <c r="E313" s="4">
        <f>'Raw Data'!G313</f>
        <v>2</v>
      </c>
      <c r="K313">
        <v>2022</v>
      </c>
    </row>
    <row r="314" spans="1:11" x14ac:dyDescent="0.35">
      <c r="A314" s="3">
        <v>312</v>
      </c>
      <c r="B314" s="2">
        <v>44587</v>
      </c>
      <c r="C314" s="1" t="s">
        <v>21</v>
      </c>
      <c r="D314" s="1">
        <v>84.09</v>
      </c>
      <c r="E314" s="4">
        <f>'Raw Data'!G314</f>
        <v>1</v>
      </c>
      <c r="K314">
        <v>2022</v>
      </c>
    </row>
    <row r="315" spans="1:11" x14ac:dyDescent="0.35">
      <c r="A315" s="3">
        <v>313</v>
      </c>
      <c r="B315" s="2">
        <v>44503</v>
      </c>
      <c r="C315" s="1" t="s">
        <v>21</v>
      </c>
      <c r="D315" s="1">
        <v>48.01</v>
      </c>
      <c r="E315" s="4">
        <f>'Raw Data'!G315</f>
        <v>4</v>
      </c>
      <c r="K315">
        <v>2021</v>
      </c>
    </row>
    <row r="316" spans="1:11" x14ac:dyDescent="0.35">
      <c r="A316" s="3">
        <v>314</v>
      </c>
      <c r="B316" s="2">
        <v>44418</v>
      </c>
      <c r="C316" s="1" t="s">
        <v>21</v>
      </c>
      <c r="D316" s="1">
        <v>55.21</v>
      </c>
      <c r="E316" s="4">
        <f>'Raw Data'!G316</f>
        <v>3</v>
      </c>
      <c r="K316">
        <v>2021</v>
      </c>
    </row>
    <row r="317" spans="1:11" x14ac:dyDescent="0.35">
      <c r="A317" s="3">
        <v>315</v>
      </c>
      <c r="B317" s="2">
        <v>44305</v>
      </c>
      <c r="C317" s="1" t="s">
        <v>21</v>
      </c>
      <c r="D317" s="1">
        <v>60.09</v>
      </c>
      <c r="E317" s="4">
        <f>'Raw Data'!G317</f>
        <v>2</v>
      </c>
      <c r="K317">
        <v>2021</v>
      </c>
    </row>
    <row r="318" spans="1:11" x14ac:dyDescent="0.35">
      <c r="A318" s="3">
        <v>316</v>
      </c>
      <c r="B318" s="2">
        <v>44230</v>
      </c>
      <c r="C318" s="1" t="s">
        <v>21</v>
      </c>
      <c r="D318" s="1">
        <v>27.55</v>
      </c>
      <c r="E318" s="4">
        <f>'Raw Data'!G318</f>
        <v>1</v>
      </c>
      <c r="K318">
        <v>2021</v>
      </c>
    </row>
    <row r="319" spans="1:11" x14ac:dyDescent="0.35">
      <c r="A319" s="3">
        <v>317</v>
      </c>
      <c r="B319" s="2">
        <v>44161</v>
      </c>
      <c r="C319" s="1" t="s">
        <v>21</v>
      </c>
      <c r="D319" s="1">
        <v>-4.18</v>
      </c>
      <c r="E319" s="4">
        <f>'Raw Data'!G319</f>
        <v>4</v>
      </c>
      <c r="K319">
        <v>2020</v>
      </c>
    </row>
    <row r="320" spans="1:11" x14ac:dyDescent="0.35">
      <c r="A320" s="3">
        <v>318</v>
      </c>
      <c r="B320" s="2">
        <v>44054</v>
      </c>
      <c r="C320" s="1" t="s">
        <v>21</v>
      </c>
      <c r="D320" s="1">
        <v>4.8600000000000003</v>
      </c>
      <c r="E320" s="4">
        <f>'Raw Data'!G320</f>
        <v>3</v>
      </c>
      <c r="K320">
        <v>2020</v>
      </c>
    </row>
    <row r="321" spans="1:11" x14ac:dyDescent="0.35">
      <c r="A321" s="3">
        <v>319</v>
      </c>
      <c r="B321" s="2">
        <v>43977</v>
      </c>
      <c r="C321" s="1" t="s">
        <v>21</v>
      </c>
      <c r="D321" s="1">
        <v>4.0999999999999996</v>
      </c>
      <c r="E321" s="4">
        <f>'Raw Data'!G321</f>
        <v>2</v>
      </c>
      <c r="K321">
        <v>2020</v>
      </c>
    </row>
    <row r="322" spans="1:11" x14ac:dyDescent="0.35">
      <c r="A322" s="3">
        <v>320</v>
      </c>
      <c r="B322" s="2">
        <v>43868</v>
      </c>
      <c r="C322" s="1" t="s">
        <v>21</v>
      </c>
      <c r="D322" s="1">
        <v>2.7</v>
      </c>
      <c r="E322" s="4">
        <f>'Raw Data'!G322</f>
        <v>1</v>
      </c>
      <c r="K322">
        <v>2020</v>
      </c>
    </row>
    <row r="323" spans="1:11" x14ac:dyDescent="0.35">
      <c r="A323" s="3">
        <v>321</v>
      </c>
      <c r="B323" s="2">
        <v>43777</v>
      </c>
      <c r="C323" s="1" t="s">
        <v>21</v>
      </c>
      <c r="D323" s="1">
        <v>7.48</v>
      </c>
      <c r="E323" s="4">
        <f>'Raw Data'!G323</f>
        <v>4</v>
      </c>
      <c r="K323">
        <v>2019</v>
      </c>
    </row>
    <row r="324" spans="1:11" x14ac:dyDescent="0.35">
      <c r="A324" s="3">
        <v>322</v>
      </c>
      <c r="B324" s="2">
        <v>43677</v>
      </c>
      <c r="C324" s="1" t="s">
        <v>21</v>
      </c>
      <c r="D324" s="1">
        <v>20.75</v>
      </c>
      <c r="E324" s="4">
        <f>'Raw Data'!G324</f>
        <v>3</v>
      </c>
      <c r="K324">
        <v>2019</v>
      </c>
    </row>
    <row r="325" spans="1:11" x14ac:dyDescent="0.35">
      <c r="A325" s="3">
        <v>323</v>
      </c>
      <c r="B325" s="2">
        <v>43576</v>
      </c>
      <c r="C325" s="1" t="s">
        <v>21</v>
      </c>
      <c r="D325" s="1">
        <v>20.04</v>
      </c>
      <c r="E325" s="4">
        <f>'Raw Data'!G325</f>
        <v>2</v>
      </c>
      <c r="K325">
        <v>2019</v>
      </c>
    </row>
    <row r="326" spans="1:11" x14ac:dyDescent="0.35">
      <c r="A326" s="3">
        <v>324</v>
      </c>
      <c r="B326" s="2">
        <v>43488</v>
      </c>
      <c r="C326" s="1" t="s">
        <v>21</v>
      </c>
      <c r="D326" s="1">
        <v>4.91</v>
      </c>
      <c r="E326" s="4">
        <f>'Raw Data'!G326</f>
        <v>1</v>
      </c>
      <c r="K326">
        <v>2019</v>
      </c>
    </row>
    <row r="327" spans="1:11" x14ac:dyDescent="0.35">
      <c r="A327" s="3">
        <v>325</v>
      </c>
      <c r="B327" s="2">
        <v>43402</v>
      </c>
      <c r="C327" s="1" t="s">
        <v>21</v>
      </c>
      <c r="D327" s="1">
        <v>1.24</v>
      </c>
      <c r="E327" s="4">
        <f>'Raw Data'!G327</f>
        <v>4</v>
      </c>
      <c r="K327">
        <v>2018</v>
      </c>
    </row>
    <row r="328" spans="1:11" x14ac:dyDescent="0.35">
      <c r="A328" s="3">
        <v>326</v>
      </c>
      <c r="B328" s="2">
        <v>43305</v>
      </c>
      <c r="C328" s="1" t="s">
        <v>21</v>
      </c>
      <c r="D328" s="1">
        <v>25.99</v>
      </c>
      <c r="E328" s="4">
        <f>'Raw Data'!G328</f>
        <v>3</v>
      </c>
      <c r="K328">
        <v>2018</v>
      </c>
    </row>
    <row r="329" spans="1:11" x14ac:dyDescent="0.35">
      <c r="A329" s="3">
        <v>327</v>
      </c>
      <c r="B329" s="2">
        <v>43212</v>
      </c>
      <c r="C329" s="1" t="s">
        <v>21</v>
      </c>
      <c r="D329" s="1">
        <v>19.239999999999998</v>
      </c>
      <c r="E329" s="4">
        <f>'Raw Data'!G329</f>
        <v>2</v>
      </c>
      <c r="K329">
        <v>2018</v>
      </c>
    </row>
    <row r="330" spans="1:11" x14ac:dyDescent="0.35">
      <c r="A330" s="3">
        <v>328</v>
      </c>
      <c r="B330" s="2">
        <v>43122</v>
      </c>
      <c r="C330" s="1" t="s">
        <v>21</v>
      </c>
      <c r="D330" s="1">
        <v>6.54</v>
      </c>
      <c r="E330" s="4">
        <f>'Raw Data'!G330</f>
        <v>1</v>
      </c>
      <c r="K330">
        <v>2018</v>
      </c>
    </row>
    <row r="331" spans="1:11" x14ac:dyDescent="0.35">
      <c r="A331" s="3">
        <v>329</v>
      </c>
      <c r="B331" s="2">
        <v>43054</v>
      </c>
      <c r="C331" s="1" t="s">
        <v>21</v>
      </c>
      <c r="D331" s="1">
        <v>1.62</v>
      </c>
      <c r="E331" s="4">
        <f>'Raw Data'!G331</f>
        <v>4</v>
      </c>
      <c r="K331">
        <v>2017</v>
      </c>
    </row>
    <row r="332" spans="1:11" x14ac:dyDescent="0.35">
      <c r="A332" s="3">
        <v>330</v>
      </c>
      <c r="B332" s="2">
        <v>42969</v>
      </c>
      <c r="C332" s="1" t="s">
        <v>21</v>
      </c>
      <c r="D332" s="1">
        <v>22.29</v>
      </c>
      <c r="E332" s="4">
        <f>'Raw Data'!G332</f>
        <v>3</v>
      </c>
      <c r="K332">
        <v>2017</v>
      </c>
    </row>
    <row r="333" spans="1:11" x14ac:dyDescent="0.35">
      <c r="A333" s="3">
        <v>331</v>
      </c>
      <c r="B333" s="2">
        <v>42866</v>
      </c>
      <c r="C333" s="1" t="s">
        <v>21</v>
      </c>
      <c r="D333" s="1">
        <v>20.77</v>
      </c>
      <c r="E333" s="4">
        <f>'Raw Data'!G333</f>
        <v>2</v>
      </c>
      <c r="K333">
        <v>2017</v>
      </c>
    </row>
    <row r="334" spans="1:11" x14ac:dyDescent="0.35">
      <c r="A334" s="3">
        <v>332</v>
      </c>
      <c r="B334" s="2">
        <v>42775</v>
      </c>
      <c r="C334" s="1" t="s">
        <v>21</v>
      </c>
      <c r="D334" s="1">
        <v>13.99</v>
      </c>
      <c r="E334" s="4">
        <f>'Raw Data'!G334</f>
        <v>1</v>
      </c>
      <c r="K334">
        <v>2017</v>
      </c>
    </row>
    <row r="335" spans="1:11" x14ac:dyDescent="0.35">
      <c r="A335" s="3">
        <v>333</v>
      </c>
      <c r="B335" s="2">
        <v>42688</v>
      </c>
      <c r="C335" s="1" t="s">
        <v>21</v>
      </c>
      <c r="D335" s="1">
        <v>5.51</v>
      </c>
      <c r="E335" s="4">
        <f>'Raw Data'!G335</f>
        <v>4</v>
      </c>
      <c r="K335">
        <v>2016</v>
      </c>
    </row>
    <row r="336" spans="1:11" x14ac:dyDescent="0.35">
      <c r="A336" s="3">
        <v>334</v>
      </c>
      <c r="B336" s="2">
        <v>42593</v>
      </c>
      <c r="C336" s="1" t="s">
        <v>21</v>
      </c>
      <c r="D336" s="1">
        <v>26.41</v>
      </c>
      <c r="E336" s="4">
        <f>'Raw Data'!G336</f>
        <v>3</v>
      </c>
      <c r="K336">
        <v>2016</v>
      </c>
    </row>
    <row r="337" spans="1:11" x14ac:dyDescent="0.35">
      <c r="A337" s="3">
        <v>335</v>
      </c>
      <c r="B337" s="2">
        <v>42416</v>
      </c>
      <c r="C337" s="1" t="s">
        <v>21</v>
      </c>
      <c r="D337" s="1">
        <v>11.39</v>
      </c>
      <c r="E337" s="4">
        <f>'Raw Data'!G337</f>
        <v>1</v>
      </c>
      <c r="K337">
        <v>2016</v>
      </c>
    </row>
    <row r="338" spans="1:11" x14ac:dyDescent="0.35">
      <c r="A338" s="3">
        <v>336</v>
      </c>
      <c r="B338" s="2">
        <v>42327</v>
      </c>
      <c r="C338" s="1" t="s">
        <v>21</v>
      </c>
      <c r="D338" s="1">
        <v>5.91</v>
      </c>
      <c r="E338" s="4">
        <f>'Raw Data'!G338</f>
        <v>4</v>
      </c>
      <c r="K338">
        <v>2015</v>
      </c>
    </row>
    <row r="339" spans="1:11" x14ac:dyDescent="0.35">
      <c r="A339" s="3">
        <v>337</v>
      </c>
      <c r="B339" s="2">
        <v>44691</v>
      </c>
      <c r="C339" s="1" t="s">
        <v>22</v>
      </c>
      <c r="D339" s="1">
        <v>51.45</v>
      </c>
      <c r="E339" s="4">
        <f>'Raw Data'!G339</f>
        <v>2</v>
      </c>
      <c r="K339">
        <v>2022</v>
      </c>
    </row>
    <row r="340" spans="1:11" x14ac:dyDescent="0.35">
      <c r="A340" s="3">
        <v>338</v>
      </c>
      <c r="B340" s="2">
        <v>44601</v>
      </c>
      <c r="C340" s="1" t="s">
        <v>22</v>
      </c>
      <c r="D340" s="1">
        <v>45.25</v>
      </c>
      <c r="E340" s="4">
        <f>'Raw Data'!G340</f>
        <v>1</v>
      </c>
      <c r="K340">
        <v>2022</v>
      </c>
    </row>
    <row r="341" spans="1:11" x14ac:dyDescent="0.35">
      <c r="A341" s="3">
        <v>339</v>
      </c>
      <c r="B341" s="2">
        <v>44516</v>
      </c>
      <c r="C341" s="1" t="s">
        <v>22</v>
      </c>
      <c r="D341" s="1">
        <v>11.97</v>
      </c>
      <c r="E341" s="4">
        <f>'Raw Data'!G341</f>
        <v>4</v>
      </c>
      <c r="K341">
        <v>2021</v>
      </c>
    </row>
    <row r="342" spans="1:11" x14ac:dyDescent="0.35">
      <c r="A342" s="3">
        <v>340</v>
      </c>
      <c r="B342" s="2">
        <v>44425</v>
      </c>
      <c r="C342" s="1" t="s">
        <v>22</v>
      </c>
      <c r="D342" s="1">
        <v>149.06</v>
      </c>
      <c r="E342" s="4">
        <f>'Raw Data'!G342</f>
        <v>3</v>
      </c>
      <c r="K342">
        <v>2021</v>
      </c>
    </row>
    <row r="343" spans="1:11" x14ac:dyDescent="0.35">
      <c r="A343" s="3">
        <v>341</v>
      </c>
      <c r="B343" s="2">
        <v>44322</v>
      </c>
      <c r="C343" s="1" t="s">
        <v>22</v>
      </c>
      <c r="D343" s="1">
        <v>86.64</v>
      </c>
      <c r="E343" s="4">
        <f>'Raw Data'!G343</f>
        <v>2</v>
      </c>
      <c r="K343">
        <v>2021</v>
      </c>
    </row>
    <row r="344" spans="1:11" x14ac:dyDescent="0.35">
      <c r="A344" s="3">
        <v>342</v>
      </c>
      <c r="B344" s="2">
        <v>44242</v>
      </c>
      <c r="C344" s="1" t="s">
        <v>22</v>
      </c>
      <c r="D344" s="1">
        <v>37.21</v>
      </c>
      <c r="E344" s="4">
        <f>'Raw Data'!G344</f>
        <v>1</v>
      </c>
      <c r="K344">
        <v>2021</v>
      </c>
    </row>
    <row r="345" spans="1:11" x14ac:dyDescent="0.35">
      <c r="A345" s="3">
        <v>343</v>
      </c>
      <c r="B345" s="2">
        <v>44155</v>
      </c>
      <c r="C345" s="1" t="s">
        <v>22</v>
      </c>
      <c r="D345" s="1">
        <v>18.53</v>
      </c>
      <c r="E345" s="4">
        <f>'Raw Data'!G345</f>
        <v>4</v>
      </c>
      <c r="K345">
        <v>2020</v>
      </c>
    </row>
    <row r="346" spans="1:11" x14ac:dyDescent="0.35">
      <c r="A346" s="3">
        <v>344</v>
      </c>
      <c r="B346" s="2">
        <v>44693</v>
      </c>
      <c r="C346" s="1" t="s">
        <v>23</v>
      </c>
      <c r="D346" s="1">
        <v>130.41</v>
      </c>
      <c r="E346" s="4">
        <f>'Raw Data'!G346</f>
        <v>2</v>
      </c>
      <c r="K346">
        <v>2022</v>
      </c>
    </row>
    <row r="347" spans="1:11" x14ac:dyDescent="0.35">
      <c r="A347" s="3">
        <v>345</v>
      </c>
      <c r="B347" s="2">
        <v>44587</v>
      </c>
      <c r="C347" s="1" t="s">
        <v>23</v>
      </c>
      <c r="D347" s="1">
        <v>92.44</v>
      </c>
      <c r="E347" s="4">
        <f>'Raw Data'!G347</f>
        <v>1</v>
      </c>
      <c r="K347">
        <v>2022</v>
      </c>
    </row>
    <row r="348" spans="1:11" x14ac:dyDescent="0.35">
      <c r="A348" s="3">
        <v>346</v>
      </c>
      <c r="B348" s="2">
        <v>44503</v>
      </c>
      <c r="C348" s="1" t="s">
        <v>23</v>
      </c>
      <c r="D348" s="1">
        <v>46.68</v>
      </c>
      <c r="E348" s="4">
        <f>'Raw Data'!G348</f>
        <v>4</v>
      </c>
      <c r="K348">
        <v>2021</v>
      </c>
    </row>
    <row r="349" spans="1:11" x14ac:dyDescent="0.35">
      <c r="A349" s="3">
        <v>347</v>
      </c>
      <c r="B349" s="2">
        <v>44411</v>
      </c>
      <c r="C349" s="1" t="s">
        <v>23</v>
      </c>
      <c r="D349" s="1">
        <v>193.19</v>
      </c>
      <c r="E349" s="4">
        <f>'Raw Data'!G349</f>
        <v>3</v>
      </c>
      <c r="K349">
        <v>2021</v>
      </c>
    </row>
    <row r="350" spans="1:11" x14ac:dyDescent="0.35">
      <c r="A350" s="3">
        <v>348</v>
      </c>
      <c r="B350" s="2">
        <v>44312</v>
      </c>
      <c r="C350" s="1" t="s">
        <v>23</v>
      </c>
      <c r="D350" s="1">
        <v>157.68</v>
      </c>
      <c r="E350" s="4">
        <f>'Raw Data'!G350</f>
        <v>2</v>
      </c>
      <c r="K350">
        <v>2021</v>
      </c>
    </row>
    <row r="351" spans="1:11" x14ac:dyDescent="0.35">
      <c r="A351" s="3">
        <v>349</v>
      </c>
      <c r="B351" s="2">
        <v>44220</v>
      </c>
      <c r="C351" s="1" t="s">
        <v>23</v>
      </c>
      <c r="D351" s="1">
        <v>90.4</v>
      </c>
      <c r="E351" s="4">
        <f>'Raw Data'!G351</f>
        <v>1</v>
      </c>
      <c r="K351">
        <v>2021</v>
      </c>
    </row>
    <row r="352" spans="1:11" x14ac:dyDescent="0.35">
      <c r="A352" s="3">
        <v>350</v>
      </c>
      <c r="B352" s="2">
        <v>44146</v>
      </c>
      <c r="C352" s="1" t="s">
        <v>23</v>
      </c>
      <c r="D352" s="1">
        <v>27.7</v>
      </c>
      <c r="E352" s="4">
        <f>'Raw Data'!G352</f>
        <v>4</v>
      </c>
      <c r="K352">
        <v>2020</v>
      </c>
    </row>
    <row r="353" spans="1:11" x14ac:dyDescent="0.35">
      <c r="A353" s="3">
        <v>351</v>
      </c>
      <c r="B353" s="2">
        <v>44057</v>
      </c>
      <c r="C353" s="1" t="s">
        <v>23</v>
      </c>
      <c r="D353" s="1">
        <v>71.58</v>
      </c>
      <c r="E353" s="4">
        <f>'Raw Data'!G353</f>
        <v>3</v>
      </c>
      <c r="K353">
        <v>2020</v>
      </c>
    </row>
    <row r="354" spans="1:11" x14ac:dyDescent="0.35">
      <c r="A354" s="3">
        <v>352</v>
      </c>
      <c r="B354" s="2">
        <v>43958</v>
      </c>
      <c r="C354" s="1" t="s">
        <v>23</v>
      </c>
      <c r="D354" s="1">
        <v>98.91</v>
      </c>
      <c r="E354" s="4">
        <f>'Raw Data'!G354</f>
        <v>2</v>
      </c>
      <c r="K354">
        <v>2020</v>
      </c>
    </row>
    <row r="355" spans="1:11" x14ac:dyDescent="0.35">
      <c r="A355" s="3">
        <v>353</v>
      </c>
      <c r="B355" s="2">
        <v>43853</v>
      </c>
      <c r="C355" s="1" t="s">
        <v>23</v>
      </c>
      <c r="D355" s="1">
        <v>70.89</v>
      </c>
      <c r="E355" s="4">
        <f>'Raw Data'!G355</f>
        <v>1</v>
      </c>
      <c r="K355">
        <v>2020</v>
      </c>
    </row>
    <row r="356" spans="1:11" x14ac:dyDescent="0.35">
      <c r="A356" s="3">
        <v>354</v>
      </c>
      <c r="B356" s="2">
        <v>43770</v>
      </c>
      <c r="C356" s="1" t="s">
        <v>23</v>
      </c>
      <c r="D356" s="1">
        <v>31.76</v>
      </c>
      <c r="E356" s="4">
        <f>'Raw Data'!G356</f>
        <v>4</v>
      </c>
      <c r="K356">
        <v>2019</v>
      </c>
    </row>
    <row r="357" spans="1:11" x14ac:dyDescent="0.35">
      <c r="A357" s="3">
        <v>355</v>
      </c>
      <c r="B357" s="2">
        <v>43675</v>
      </c>
      <c r="C357" s="1" t="s">
        <v>23</v>
      </c>
      <c r="D357" s="1">
        <v>110.93</v>
      </c>
      <c r="E357" s="4">
        <f>'Raw Data'!G357</f>
        <v>3</v>
      </c>
      <c r="K357">
        <v>2019</v>
      </c>
    </row>
    <row r="358" spans="1:11" x14ac:dyDescent="0.35">
      <c r="A358" s="3">
        <v>356</v>
      </c>
      <c r="B358" s="2">
        <v>43572</v>
      </c>
      <c r="C358" s="1" t="s">
        <v>23</v>
      </c>
      <c r="D358" s="1">
        <v>79.150000000000006</v>
      </c>
      <c r="E358" s="4">
        <f>'Raw Data'!G358</f>
        <v>2</v>
      </c>
      <c r="K358">
        <v>2019</v>
      </c>
    </row>
    <row r="359" spans="1:11" x14ac:dyDescent="0.35">
      <c r="A359" s="3">
        <v>357</v>
      </c>
      <c r="B359" s="2">
        <v>43486</v>
      </c>
      <c r="C359" s="1" t="s">
        <v>23</v>
      </c>
      <c r="D359" s="1">
        <v>48.51</v>
      </c>
      <c r="E359" s="4">
        <f>'Raw Data'!G359</f>
        <v>1</v>
      </c>
      <c r="K359">
        <v>2019</v>
      </c>
    </row>
    <row r="360" spans="1:11" x14ac:dyDescent="0.35">
      <c r="A360" s="3">
        <v>358</v>
      </c>
      <c r="B360" s="2">
        <v>43399</v>
      </c>
      <c r="C360" s="1" t="s">
        <v>23</v>
      </c>
      <c r="D360" s="1">
        <v>23.12</v>
      </c>
      <c r="E360" s="4">
        <f>'Raw Data'!G360</f>
        <v>4</v>
      </c>
      <c r="K360">
        <v>2018</v>
      </c>
    </row>
    <row r="361" spans="1:11" x14ac:dyDescent="0.35">
      <c r="A361" s="3">
        <v>359</v>
      </c>
      <c r="B361" s="2">
        <v>43301</v>
      </c>
      <c r="C361" s="1" t="s">
        <v>23</v>
      </c>
      <c r="D361" s="1">
        <v>88.37</v>
      </c>
      <c r="E361" s="4">
        <f>'Raw Data'!G361</f>
        <v>3</v>
      </c>
      <c r="K361">
        <v>2018</v>
      </c>
    </row>
    <row r="362" spans="1:11" x14ac:dyDescent="0.35">
      <c r="A362" s="3">
        <v>360</v>
      </c>
      <c r="B362" s="2">
        <v>43214</v>
      </c>
      <c r="C362" s="1" t="s">
        <v>23</v>
      </c>
      <c r="D362" s="1">
        <v>66.599999999999994</v>
      </c>
      <c r="E362" s="4">
        <f>'Raw Data'!G362</f>
        <v>2</v>
      </c>
      <c r="K362">
        <v>2018</v>
      </c>
    </row>
    <row r="363" spans="1:11" x14ac:dyDescent="0.35">
      <c r="A363" s="3">
        <v>361</v>
      </c>
      <c r="B363" s="2">
        <v>43128</v>
      </c>
      <c r="C363" s="1" t="s">
        <v>23</v>
      </c>
      <c r="D363" s="1">
        <v>44.56</v>
      </c>
      <c r="E363" s="4">
        <f>'Raw Data'!G363</f>
        <v>1</v>
      </c>
      <c r="K363">
        <v>2018</v>
      </c>
    </row>
    <row r="364" spans="1:11" x14ac:dyDescent="0.35">
      <c r="A364" s="3">
        <v>362</v>
      </c>
      <c r="B364" s="2">
        <v>43037</v>
      </c>
      <c r="C364" s="1" t="s">
        <v>23</v>
      </c>
      <c r="D364" s="1">
        <v>22.51</v>
      </c>
      <c r="E364" s="4">
        <f>'Raw Data'!G364</f>
        <v>4</v>
      </c>
      <c r="K364">
        <v>2017</v>
      </c>
    </row>
    <row r="365" spans="1:11" x14ac:dyDescent="0.35">
      <c r="A365" s="3">
        <v>363</v>
      </c>
      <c r="B365" s="2">
        <v>42931</v>
      </c>
      <c r="C365" s="1" t="s">
        <v>23</v>
      </c>
      <c r="D365" s="1">
        <v>107.11</v>
      </c>
      <c r="E365" s="4">
        <f>'Raw Data'!G365</f>
        <v>3</v>
      </c>
      <c r="K365">
        <v>2017</v>
      </c>
    </row>
    <row r="366" spans="1:11" x14ac:dyDescent="0.35">
      <c r="A366" s="3">
        <v>364</v>
      </c>
      <c r="B366" s="2">
        <v>42848</v>
      </c>
      <c r="C366" s="1" t="s">
        <v>23</v>
      </c>
      <c r="D366" s="1">
        <v>78.319999999999993</v>
      </c>
      <c r="E366" s="4">
        <f>'Raw Data'!G366</f>
        <v>2</v>
      </c>
      <c r="K366">
        <v>2017</v>
      </c>
    </row>
    <row r="367" spans="1:11" x14ac:dyDescent="0.35">
      <c r="A367" s="3">
        <v>365</v>
      </c>
      <c r="B367" s="2">
        <v>42759</v>
      </c>
      <c r="C367" s="1" t="s">
        <v>23</v>
      </c>
      <c r="D367" s="1">
        <v>51.88</v>
      </c>
      <c r="E367" s="4">
        <f>'Raw Data'!G367</f>
        <v>1</v>
      </c>
      <c r="K367">
        <v>2017</v>
      </c>
    </row>
    <row r="368" spans="1:11" x14ac:dyDescent="0.35">
      <c r="A368" s="3">
        <v>366</v>
      </c>
      <c r="B368" s="2">
        <v>42677</v>
      </c>
      <c r="C368" s="1" t="s">
        <v>23</v>
      </c>
      <c r="D368" s="1">
        <v>24.87</v>
      </c>
      <c r="E368" s="4">
        <f>'Raw Data'!G368</f>
        <v>4</v>
      </c>
      <c r="K368">
        <v>2016</v>
      </c>
    </row>
    <row r="369" spans="1:11" x14ac:dyDescent="0.35">
      <c r="A369" s="3">
        <v>367</v>
      </c>
      <c r="B369" s="2">
        <v>42569</v>
      </c>
      <c r="C369" s="1" t="s">
        <v>23</v>
      </c>
      <c r="D369" s="1">
        <v>62.44</v>
      </c>
      <c r="E369" s="4">
        <f>'Raw Data'!G369</f>
        <v>3</v>
      </c>
      <c r="K369">
        <v>2016</v>
      </c>
    </row>
    <row r="370" spans="1:11" x14ac:dyDescent="0.35">
      <c r="A370" s="3">
        <v>368</v>
      </c>
      <c r="B370" s="2">
        <v>42484</v>
      </c>
      <c r="C370" s="1" t="s">
        <v>23</v>
      </c>
      <c r="D370" s="1">
        <v>41.16</v>
      </c>
      <c r="E370" s="4">
        <f>'Raw Data'!G370</f>
        <v>2</v>
      </c>
      <c r="K370">
        <v>2016</v>
      </c>
    </row>
    <row r="371" spans="1:11" x14ac:dyDescent="0.35">
      <c r="A371" s="3">
        <v>369</v>
      </c>
      <c r="B371" s="2">
        <v>42396</v>
      </c>
      <c r="C371" s="1" t="s">
        <v>23</v>
      </c>
      <c r="D371" s="1">
        <v>24.48</v>
      </c>
      <c r="E371" s="4">
        <f>'Raw Data'!G371</f>
        <v>1</v>
      </c>
      <c r="K371">
        <v>2016</v>
      </c>
    </row>
    <row r="372" spans="1:11" x14ac:dyDescent="0.35">
      <c r="A372" s="3">
        <v>370</v>
      </c>
      <c r="B372" s="2">
        <v>42316</v>
      </c>
      <c r="C372" s="1" t="s">
        <v>23</v>
      </c>
      <c r="D372" s="1">
        <v>10.33</v>
      </c>
      <c r="E372" s="4">
        <f>'Raw Data'!G372</f>
        <v>4</v>
      </c>
      <c r="K372">
        <v>2015</v>
      </c>
    </row>
    <row r="373" spans="1:11" x14ac:dyDescent="0.35">
      <c r="A373" s="3">
        <v>371</v>
      </c>
      <c r="B373" s="2">
        <v>42219</v>
      </c>
      <c r="C373" s="1" t="s">
        <v>23</v>
      </c>
      <c r="D373" s="1">
        <v>16.43</v>
      </c>
      <c r="E373" s="4">
        <f>'Raw Data'!G373</f>
        <v>3</v>
      </c>
      <c r="K373">
        <v>2015</v>
      </c>
    </row>
    <row r="374" spans="1:11" x14ac:dyDescent="0.35">
      <c r="A374" s="3">
        <v>372</v>
      </c>
      <c r="B374" s="2">
        <v>42219</v>
      </c>
      <c r="C374" s="1" t="s">
        <v>23</v>
      </c>
      <c r="D374" s="1">
        <v>16.43</v>
      </c>
      <c r="E374" s="4">
        <f>'Raw Data'!G374</f>
        <v>3</v>
      </c>
      <c r="K374">
        <v>2015</v>
      </c>
    </row>
    <row r="375" spans="1:11" x14ac:dyDescent="0.35">
      <c r="A375" s="3">
        <v>373</v>
      </c>
      <c r="B375" s="2">
        <v>42114</v>
      </c>
      <c r="C375" s="1" t="s">
        <v>23</v>
      </c>
      <c r="D375" s="1">
        <v>12.88</v>
      </c>
      <c r="E375" s="4">
        <f>'Raw Data'!G375</f>
        <v>2</v>
      </c>
      <c r="K375">
        <v>2015</v>
      </c>
    </row>
    <row r="376" spans="1:11" x14ac:dyDescent="0.35">
      <c r="A376" s="3">
        <v>374</v>
      </c>
      <c r="B376" s="2">
        <v>44685</v>
      </c>
      <c r="C376" s="1" t="s">
        <v>24</v>
      </c>
      <c r="D376" s="1">
        <v>100.02</v>
      </c>
      <c r="E376" s="4">
        <f>'Raw Data'!G376</f>
        <v>2</v>
      </c>
      <c r="K376">
        <v>2022</v>
      </c>
    </row>
    <row r="377" spans="1:11" x14ac:dyDescent="0.35">
      <c r="A377" s="3">
        <v>375</v>
      </c>
      <c r="B377" s="2">
        <v>44591</v>
      </c>
      <c r="C377" s="1" t="s">
        <v>24</v>
      </c>
      <c r="D377" s="1">
        <v>81.84</v>
      </c>
      <c r="E377" s="4">
        <f>'Raw Data'!G377</f>
        <v>1</v>
      </c>
      <c r="K377">
        <v>2022</v>
      </c>
    </row>
    <row r="378" spans="1:11" x14ac:dyDescent="0.35">
      <c r="A378" s="3">
        <v>376</v>
      </c>
      <c r="B378" s="2">
        <v>44518</v>
      </c>
      <c r="C378" s="1" t="s">
        <v>24</v>
      </c>
      <c r="D378" s="1">
        <v>28.67</v>
      </c>
      <c r="E378" s="4">
        <f>'Raw Data'!G378</f>
        <v>4</v>
      </c>
      <c r="K378">
        <v>2021</v>
      </c>
    </row>
    <row r="379" spans="1:11" x14ac:dyDescent="0.35">
      <c r="A379" s="3">
        <v>377</v>
      </c>
      <c r="B379" s="2">
        <v>44412</v>
      </c>
      <c r="C379" s="1" t="s">
        <v>24</v>
      </c>
      <c r="D379" s="1">
        <v>92.98</v>
      </c>
      <c r="E379" s="4">
        <f>'Raw Data'!G379</f>
        <v>3</v>
      </c>
      <c r="K379">
        <v>2021</v>
      </c>
    </row>
    <row r="380" spans="1:11" x14ac:dyDescent="0.35">
      <c r="A380" s="3">
        <v>378</v>
      </c>
      <c r="B380" s="2">
        <v>44318</v>
      </c>
      <c r="C380" s="1" t="s">
        <v>24</v>
      </c>
      <c r="D380" s="1">
        <v>64.239999999999995</v>
      </c>
      <c r="E380" s="4">
        <f>'Raw Data'!G380</f>
        <v>2</v>
      </c>
      <c r="K380">
        <v>2021</v>
      </c>
    </row>
    <row r="381" spans="1:11" x14ac:dyDescent="0.35">
      <c r="A381" s="3">
        <v>379</v>
      </c>
      <c r="B381" s="2">
        <v>44218</v>
      </c>
      <c r="C381" s="1" t="s">
        <v>24</v>
      </c>
      <c r="D381" s="1">
        <v>54.37</v>
      </c>
      <c r="E381" s="4">
        <f>'Raw Data'!G381</f>
        <v>1</v>
      </c>
      <c r="K381">
        <v>2021</v>
      </c>
    </row>
    <row r="382" spans="1:11" x14ac:dyDescent="0.35">
      <c r="A382" s="3">
        <v>380</v>
      </c>
      <c r="B382" s="2">
        <v>44146</v>
      </c>
      <c r="C382" s="1" t="s">
        <v>24</v>
      </c>
      <c r="D382" s="1">
        <v>19.88</v>
      </c>
      <c r="E382" s="4">
        <f>'Raw Data'!G382</f>
        <v>4</v>
      </c>
      <c r="K382">
        <v>2020</v>
      </c>
    </row>
    <row r="383" spans="1:11" x14ac:dyDescent="0.35">
      <c r="A383" s="3">
        <v>381</v>
      </c>
      <c r="B383" s="2">
        <v>44056</v>
      </c>
      <c r="C383" s="1" t="s">
        <v>24</v>
      </c>
      <c r="D383" s="1">
        <v>35.159999999999997</v>
      </c>
      <c r="E383" s="4">
        <f>'Raw Data'!G383</f>
        <v>3</v>
      </c>
      <c r="K383">
        <v>2020</v>
      </c>
    </row>
    <row r="384" spans="1:11" x14ac:dyDescent="0.35">
      <c r="A384" s="3">
        <v>382</v>
      </c>
      <c r="B384" s="2">
        <v>43959</v>
      </c>
      <c r="C384" s="1" t="s">
        <v>24</v>
      </c>
      <c r="D384" s="1">
        <v>30.22</v>
      </c>
      <c r="E384" s="4">
        <f>'Raw Data'!G384</f>
        <v>2</v>
      </c>
      <c r="K384">
        <v>2020</v>
      </c>
    </row>
    <row r="385" spans="1:11" x14ac:dyDescent="0.35">
      <c r="A385" s="3">
        <v>383</v>
      </c>
      <c r="B385" s="2">
        <v>43860</v>
      </c>
      <c r="C385" s="1" t="s">
        <v>24</v>
      </c>
      <c r="D385" s="1">
        <v>20.95</v>
      </c>
      <c r="E385" s="4">
        <f>'Raw Data'!G385</f>
        <v>1</v>
      </c>
      <c r="K385">
        <v>2020</v>
      </c>
    </row>
    <row r="386" spans="1:11" x14ac:dyDescent="0.35">
      <c r="A386" s="3">
        <v>384</v>
      </c>
      <c r="B386" s="2">
        <v>43787</v>
      </c>
      <c r="C386" s="1" t="s">
        <v>24</v>
      </c>
      <c r="D386" s="1">
        <v>5.46</v>
      </c>
      <c r="E386" s="4">
        <f>'Raw Data'!G386</f>
        <v>4</v>
      </c>
      <c r="K386">
        <v>2019</v>
      </c>
    </row>
    <row r="387" spans="1:11" x14ac:dyDescent="0.35">
      <c r="A387" s="3">
        <v>385</v>
      </c>
      <c r="B387" s="2">
        <v>43682</v>
      </c>
      <c r="C387" s="1" t="s">
        <v>24</v>
      </c>
      <c r="D387" s="1">
        <v>30.81</v>
      </c>
      <c r="E387" s="4">
        <f>'Raw Data'!G387</f>
        <v>3</v>
      </c>
      <c r="K387">
        <v>2019</v>
      </c>
    </row>
    <row r="388" spans="1:11" x14ac:dyDescent="0.35">
      <c r="A388" s="3">
        <v>386</v>
      </c>
      <c r="B388" s="2">
        <v>43502</v>
      </c>
      <c r="C388" s="1" t="s">
        <v>24</v>
      </c>
      <c r="D388" s="1">
        <v>0.12</v>
      </c>
      <c r="E388" s="4">
        <f>'Raw Data'!G388</f>
        <v>1</v>
      </c>
      <c r="K388">
        <v>2019</v>
      </c>
    </row>
    <row r="389" spans="1:11" x14ac:dyDescent="0.35">
      <c r="A389" s="3">
        <v>387</v>
      </c>
      <c r="B389" s="2">
        <v>44327</v>
      </c>
      <c r="C389" s="1" t="s">
        <v>25</v>
      </c>
      <c r="D389" s="1">
        <v>43.94</v>
      </c>
      <c r="E389" s="4">
        <f>'Raw Data'!G389</f>
        <v>2</v>
      </c>
      <c r="K389">
        <v>2021</v>
      </c>
    </row>
    <row r="390" spans="1:11" x14ac:dyDescent="0.35">
      <c r="A390" s="3">
        <v>388</v>
      </c>
      <c r="B390" s="2">
        <v>44236</v>
      </c>
      <c r="C390" s="1" t="s">
        <v>25</v>
      </c>
      <c r="D390" s="1">
        <v>22.89</v>
      </c>
      <c r="E390" s="4">
        <f>'Raw Data'!G390</f>
        <v>1</v>
      </c>
      <c r="K390">
        <v>2021</v>
      </c>
    </row>
    <row r="391" spans="1:11" x14ac:dyDescent="0.35">
      <c r="A391" s="3">
        <v>389</v>
      </c>
      <c r="B391" s="2">
        <v>44148</v>
      </c>
      <c r="C391" s="1" t="s">
        <v>25</v>
      </c>
      <c r="D391" s="1">
        <v>1.66</v>
      </c>
      <c r="E391" s="4">
        <f>'Raw Data'!G391</f>
        <v>4</v>
      </c>
      <c r="K391">
        <v>2020</v>
      </c>
    </row>
    <row r="392" spans="1:11" x14ac:dyDescent="0.35">
      <c r="A392" s="3">
        <v>390</v>
      </c>
      <c r="B392" s="2">
        <v>44057</v>
      </c>
      <c r="C392" s="1" t="s">
        <v>25</v>
      </c>
      <c r="D392" s="1">
        <v>-11.49</v>
      </c>
      <c r="E392" s="4">
        <f>'Raw Data'!G392</f>
        <v>3</v>
      </c>
      <c r="K392">
        <v>2020</v>
      </c>
    </row>
    <row r="393" spans="1:11" x14ac:dyDescent="0.35">
      <c r="A393" s="3">
        <v>391</v>
      </c>
      <c r="B393" s="2">
        <v>43961</v>
      </c>
      <c r="C393" s="1" t="s">
        <v>25</v>
      </c>
      <c r="D393" s="1">
        <v>4.5999999999999996</v>
      </c>
      <c r="E393" s="4">
        <f>'Raw Data'!G393</f>
        <v>2</v>
      </c>
      <c r="K393">
        <v>2020</v>
      </c>
    </row>
    <row r="394" spans="1:11" x14ac:dyDescent="0.35">
      <c r="A394" s="3">
        <v>392</v>
      </c>
      <c r="B394" s="2">
        <v>43872</v>
      </c>
      <c r="C394" s="1" t="s">
        <v>25</v>
      </c>
      <c r="D394" s="1">
        <v>10.210000000000001</v>
      </c>
      <c r="E394" s="4">
        <f>'Raw Data'!G394</f>
        <v>1</v>
      </c>
      <c r="K394">
        <v>2020</v>
      </c>
    </row>
    <row r="395" spans="1:11" x14ac:dyDescent="0.35">
      <c r="A395" s="3">
        <v>393</v>
      </c>
      <c r="B395" s="2">
        <v>43784</v>
      </c>
      <c r="C395" s="1" t="s">
        <v>25</v>
      </c>
      <c r="D395" s="1">
        <v>4.66</v>
      </c>
      <c r="E395" s="4">
        <f>'Raw Data'!G395</f>
        <v>4</v>
      </c>
      <c r="K395">
        <v>2019</v>
      </c>
    </row>
    <row r="396" spans="1:11" x14ac:dyDescent="0.35">
      <c r="A396" s="3">
        <v>394</v>
      </c>
      <c r="B396" s="2">
        <v>43684</v>
      </c>
      <c r="C396" s="1" t="s">
        <v>25</v>
      </c>
      <c r="D396" s="1">
        <v>27.44</v>
      </c>
      <c r="E396" s="4">
        <f>'Raw Data'!G396</f>
        <v>3</v>
      </c>
      <c r="K396">
        <v>2019</v>
      </c>
    </row>
    <row r="397" spans="1:11" x14ac:dyDescent="0.35">
      <c r="A397" s="3">
        <v>395</v>
      </c>
      <c r="B397" s="2">
        <v>43592</v>
      </c>
      <c r="C397" s="1" t="s">
        <v>25</v>
      </c>
      <c r="D397" s="1">
        <v>18.940000000000001</v>
      </c>
      <c r="E397" s="4">
        <f>'Raw Data'!G397</f>
        <v>2</v>
      </c>
      <c r="K397">
        <v>2019</v>
      </c>
    </row>
    <row r="398" spans="1:11" x14ac:dyDescent="0.35">
      <c r="A398" s="3">
        <v>396</v>
      </c>
      <c r="B398" s="2">
        <v>43507</v>
      </c>
      <c r="C398" s="1" t="s">
        <v>25</v>
      </c>
      <c r="D398" s="1">
        <v>12.54</v>
      </c>
      <c r="E398" s="4">
        <f>'Raw Data'!G398</f>
        <v>1</v>
      </c>
      <c r="K398">
        <v>2019</v>
      </c>
    </row>
    <row r="399" spans="1:11" x14ac:dyDescent="0.35">
      <c r="A399" s="3">
        <v>397</v>
      </c>
      <c r="B399" s="2">
        <v>43419</v>
      </c>
      <c r="C399" s="1" t="s">
        <v>25</v>
      </c>
      <c r="D399" s="1">
        <v>5.1100000000000003</v>
      </c>
      <c r="E399" s="4">
        <f>'Raw Data'!G399</f>
        <v>4</v>
      </c>
      <c r="K399">
        <v>2018</v>
      </c>
    </row>
    <row r="400" spans="1:11" x14ac:dyDescent="0.35">
      <c r="A400" s="3">
        <v>398</v>
      </c>
      <c r="B400" s="2">
        <v>43326</v>
      </c>
      <c r="C400" s="1" t="s">
        <v>25</v>
      </c>
      <c r="D400" s="1">
        <v>11.38</v>
      </c>
      <c r="E400" s="4">
        <f>'Raw Data'!G400</f>
        <v>3</v>
      </c>
      <c r="K400">
        <v>2018</v>
      </c>
    </row>
    <row r="401" spans="1:11" x14ac:dyDescent="0.35">
      <c r="A401" s="3">
        <v>399</v>
      </c>
      <c r="B401" s="2">
        <v>43234</v>
      </c>
      <c r="C401" s="1" t="s">
        <v>25</v>
      </c>
      <c r="D401" s="1">
        <v>5.81</v>
      </c>
      <c r="E401" s="4">
        <f>'Raw Data'!G401</f>
        <v>2</v>
      </c>
      <c r="K401">
        <v>2018</v>
      </c>
    </row>
    <row r="402" spans="1:11" x14ac:dyDescent="0.35">
      <c r="A402" s="3">
        <v>400</v>
      </c>
      <c r="B402" s="2">
        <v>43142</v>
      </c>
      <c r="C402" s="1" t="s">
        <v>25</v>
      </c>
      <c r="D402" s="1">
        <v>3.69</v>
      </c>
      <c r="E402" s="4">
        <f>'Raw Data'!G402</f>
        <v>1</v>
      </c>
      <c r="K402">
        <v>2018</v>
      </c>
    </row>
    <row r="403" spans="1:11" x14ac:dyDescent="0.35">
      <c r="A403" s="3">
        <v>401</v>
      </c>
      <c r="B403" s="2">
        <v>43054</v>
      </c>
      <c r="C403" s="1" t="s">
        <v>25</v>
      </c>
      <c r="D403" s="1">
        <v>2.5499999999999998</v>
      </c>
      <c r="E403" s="4">
        <f>'Raw Data'!G403</f>
        <v>4</v>
      </c>
      <c r="K403">
        <v>2017</v>
      </c>
    </row>
    <row r="404" spans="1:11" x14ac:dyDescent="0.35">
      <c r="A404" s="3">
        <v>402</v>
      </c>
      <c r="B404" s="2">
        <v>42962</v>
      </c>
      <c r="C404" s="1" t="s">
        <v>25</v>
      </c>
      <c r="D404" s="1">
        <v>9.1</v>
      </c>
      <c r="E404" s="4">
        <f>'Raw Data'!G404</f>
        <v>3</v>
      </c>
      <c r="K404">
        <v>2017</v>
      </c>
    </row>
    <row r="405" spans="1:11" x14ac:dyDescent="0.35">
      <c r="A405" s="3">
        <v>403</v>
      </c>
      <c r="B405" s="2">
        <v>42864</v>
      </c>
      <c r="C405" s="1" t="s">
        <v>25</v>
      </c>
      <c r="D405" s="1">
        <v>5.72</v>
      </c>
      <c r="E405" s="4">
        <f>'Raw Data'!G405</f>
        <v>2</v>
      </c>
      <c r="K405">
        <v>2017</v>
      </c>
    </row>
    <row r="406" spans="1:11" x14ac:dyDescent="0.35">
      <c r="A406" s="3">
        <v>404</v>
      </c>
      <c r="B406" s="2">
        <v>42773</v>
      </c>
      <c r="C406" s="1" t="s">
        <v>25</v>
      </c>
      <c r="D406" s="1">
        <v>4.57</v>
      </c>
      <c r="E406" s="4">
        <f>'Raw Data'!G406</f>
        <v>1</v>
      </c>
      <c r="K406">
        <v>2017</v>
      </c>
    </row>
    <row r="407" spans="1:11" x14ac:dyDescent="0.35">
      <c r="A407" s="3">
        <v>405</v>
      </c>
      <c r="B407" s="2">
        <v>42686</v>
      </c>
      <c r="C407" s="1" t="s">
        <v>25</v>
      </c>
      <c r="D407" s="1">
        <v>1.75</v>
      </c>
      <c r="E407" s="4">
        <f>'Raw Data'!G407</f>
        <v>4</v>
      </c>
      <c r="K407">
        <v>2016</v>
      </c>
    </row>
    <row r="408" spans="1:11" x14ac:dyDescent="0.35">
      <c r="A408" s="3">
        <v>406</v>
      </c>
      <c r="B408" s="2">
        <v>42595</v>
      </c>
      <c r="C408" s="1" t="s">
        <v>25</v>
      </c>
      <c r="D408" s="1">
        <v>8.91</v>
      </c>
      <c r="E408" s="4">
        <f>'Raw Data'!G408</f>
        <v>3</v>
      </c>
      <c r="K408">
        <v>2016</v>
      </c>
    </row>
    <row r="409" spans="1:11" x14ac:dyDescent="0.35">
      <c r="A409" s="3">
        <v>407</v>
      </c>
      <c r="B409" s="2">
        <v>42501</v>
      </c>
      <c r="C409" s="1" t="s">
        <v>25</v>
      </c>
      <c r="D409" s="1">
        <v>5.69</v>
      </c>
      <c r="E409" s="4">
        <f>'Raw Data'!G409</f>
        <v>2</v>
      </c>
      <c r="K409">
        <v>2016</v>
      </c>
    </row>
    <row r="410" spans="1:11" x14ac:dyDescent="0.35">
      <c r="A410" s="3">
        <v>408</v>
      </c>
      <c r="B410" s="2">
        <v>42410</v>
      </c>
      <c r="C410" s="1" t="s">
        <v>25</v>
      </c>
      <c r="D410" s="1">
        <v>3.69</v>
      </c>
      <c r="E410" s="4">
        <f>'Raw Data'!G410</f>
        <v>1</v>
      </c>
      <c r="K410">
        <v>2016</v>
      </c>
    </row>
    <row r="411" spans="1:11" x14ac:dyDescent="0.35">
      <c r="A411" s="3">
        <v>409</v>
      </c>
      <c r="B411" s="2">
        <v>42329</v>
      </c>
      <c r="C411" s="1" t="s">
        <v>25</v>
      </c>
      <c r="D411" s="1">
        <v>1.65</v>
      </c>
      <c r="E411" s="4">
        <f>'Raw Data'!G411</f>
        <v>4</v>
      </c>
      <c r="K411">
        <v>2015</v>
      </c>
    </row>
    <row r="412" spans="1:11" x14ac:dyDescent="0.35">
      <c r="A412" s="3">
        <v>410</v>
      </c>
      <c r="B412" s="2">
        <v>44677</v>
      </c>
      <c r="C412" s="1" t="s">
        <v>26</v>
      </c>
      <c r="D412" s="1">
        <v>76.34</v>
      </c>
      <c r="E412" s="4">
        <f>'Raw Data'!G412</f>
        <v>2</v>
      </c>
      <c r="K412">
        <v>2022</v>
      </c>
    </row>
    <row r="413" spans="1:11" x14ac:dyDescent="0.35">
      <c r="A413" s="3">
        <v>411</v>
      </c>
      <c r="B413" s="2">
        <v>44592</v>
      </c>
      <c r="C413" s="1" t="s">
        <v>26</v>
      </c>
      <c r="D413" s="1">
        <v>55.63</v>
      </c>
      <c r="E413" s="4">
        <f>'Raw Data'!G413</f>
        <v>1</v>
      </c>
      <c r="K413">
        <v>2022</v>
      </c>
    </row>
    <row r="414" spans="1:11" x14ac:dyDescent="0.35">
      <c r="A414" s="3">
        <v>412</v>
      </c>
      <c r="B414" s="2">
        <v>44503</v>
      </c>
      <c r="C414" s="1" t="s">
        <v>26</v>
      </c>
      <c r="D414" s="1">
        <v>23.25</v>
      </c>
      <c r="E414" s="4">
        <f>'Raw Data'!G414</f>
        <v>4</v>
      </c>
      <c r="K414">
        <v>2021</v>
      </c>
    </row>
    <row r="415" spans="1:11" x14ac:dyDescent="0.35">
      <c r="A415" s="3">
        <v>413</v>
      </c>
      <c r="B415" s="2">
        <v>44407</v>
      </c>
      <c r="C415" s="1" t="s">
        <v>26</v>
      </c>
      <c r="D415" s="1">
        <v>98.04</v>
      </c>
      <c r="E415" s="4">
        <f>'Raw Data'!G415</f>
        <v>3</v>
      </c>
      <c r="K415">
        <v>2021</v>
      </c>
    </row>
    <row r="416" spans="1:11" x14ac:dyDescent="0.35">
      <c r="A416" s="3">
        <v>414</v>
      </c>
      <c r="B416" s="2">
        <v>44314</v>
      </c>
      <c r="C416" s="1" t="s">
        <v>26</v>
      </c>
      <c r="D416" s="1">
        <v>66.84</v>
      </c>
      <c r="E416" s="4">
        <f>'Raw Data'!G416</f>
        <v>2</v>
      </c>
      <c r="K416">
        <v>2021</v>
      </c>
    </row>
    <row r="417" spans="1:11" x14ac:dyDescent="0.35">
      <c r="A417" s="3">
        <v>415</v>
      </c>
      <c r="B417" s="2">
        <v>44230</v>
      </c>
      <c r="C417" s="1" t="s">
        <v>26</v>
      </c>
      <c r="D417" s="1">
        <v>37.28</v>
      </c>
      <c r="E417" s="4">
        <f>'Raw Data'!G417</f>
        <v>1</v>
      </c>
      <c r="K417">
        <v>2021</v>
      </c>
    </row>
    <row r="418" spans="1:11" x14ac:dyDescent="0.35">
      <c r="A418" s="3">
        <v>416</v>
      </c>
      <c r="B418" s="2">
        <v>44145</v>
      </c>
      <c r="C418" s="1" t="s">
        <v>26</v>
      </c>
      <c r="D418" s="1">
        <v>10.54</v>
      </c>
      <c r="E418" s="4">
        <f>'Raw Data'!G418</f>
        <v>4</v>
      </c>
      <c r="K418">
        <v>2020</v>
      </c>
    </row>
    <row r="419" spans="1:11" x14ac:dyDescent="0.35">
      <c r="A419" s="3">
        <v>417</v>
      </c>
      <c r="B419" s="2">
        <v>44055</v>
      </c>
      <c r="C419" s="1" t="s">
        <v>26</v>
      </c>
      <c r="D419" s="1">
        <v>20.079999999999998</v>
      </c>
      <c r="E419" s="4">
        <f>'Raw Data'!G419</f>
        <v>3</v>
      </c>
      <c r="K419">
        <v>2020</v>
      </c>
    </row>
    <row r="420" spans="1:11" x14ac:dyDescent="0.35">
      <c r="A420" s="3">
        <v>418</v>
      </c>
      <c r="B420" s="2">
        <v>43968</v>
      </c>
      <c r="C420" s="1" t="s">
        <v>26</v>
      </c>
      <c r="D420" s="1">
        <v>18.2</v>
      </c>
      <c r="E420" s="4">
        <f>'Raw Data'!G420</f>
        <v>2</v>
      </c>
      <c r="K420">
        <v>2020</v>
      </c>
    </row>
    <row r="421" spans="1:11" x14ac:dyDescent="0.35">
      <c r="A421" s="3">
        <v>419</v>
      </c>
      <c r="B421" s="2">
        <v>43860</v>
      </c>
      <c r="C421" s="1" t="s">
        <v>26</v>
      </c>
      <c r="D421" s="1">
        <v>20.3</v>
      </c>
      <c r="E421" s="4">
        <f>'Raw Data'!G421</f>
        <v>1</v>
      </c>
      <c r="K421">
        <v>2020</v>
      </c>
    </row>
    <row r="422" spans="1:11" x14ac:dyDescent="0.35">
      <c r="A422" s="3">
        <v>420</v>
      </c>
      <c r="B422" s="2">
        <v>43773</v>
      </c>
      <c r="C422" s="1" t="s">
        <v>26</v>
      </c>
      <c r="D422" s="1">
        <v>8.31</v>
      </c>
      <c r="E422" s="4">
        <f>'Raw Data'!G422</f>
        <v>4</v>
      </c>
      <c r="K422">
        <v>2019</v>
      </c>
    </row>
    <row r="423" spans="1:11" x14ac:dyDescent="0.35">
      <c r="A423" s="3">
        <v>421</v>
      </c>
      <c r="B423" s="2">
        <v>43678</v>
      </c>
      <c r="C423" s="1" t="s">
        <v>26</v>
      </c>
      <c r="D423" s="1">
        <v>42.94</v>
      </c>
      <c r="E423" s="4">
        <f>'Raw Data'!G423</f>
        <v>3</v>
      </c>
      <c r="K423">
        <v>2019</v>
      </c>
    </row>
    <row r="424" spans="1:11" x14ac:dyDescent="0.35">
      <c r="A424" s="3">
        <v>422</v>
      </c>
      <c r="B424" s="2">
        <v>43584</v>
      </c>
      <c r="C424" s="1" t="s">
        <v>26</v>
      </c>
      <c r="D424" s="1">
        <v>28.71</v>
      </c>
      <c r="E424" s="4">
        <f>'Raw Data'!G424</f>
        <v>2</v>
      </c>
      <c r="K424">
        <v>2019</v>
      </c>
    </row>
    <row r="425" spans="1:11" x14ac:dyDescent="0.35">
      <c r="A425" s="3">
        <v>423</v>
      </c>
      <c r="B425" s="2">
        <v>43494</v>
      </c>
      <c r="C425" s="1" t="s">
        <v>26</v>
      </c>
      <c r="D425" s="1">
        <v>20.28</v>
      </c>
      <c r="E425" s="4">
        <f>'Raw Data'!G425</f>
        <v>1</v>
      </c>
      <c r="K425">
        <v>2019</v>
      </c>
    </row>
    <row r="426" spans="1:11" x14ac:dyDescent="0.35">
      <c r="A426" s="3">
        <v>424</v>
      </c>
      <c r="B426" s="2">
        <v>43409</v>
      </c>
      <c r="C426" s="1" t="s">
        <v>26</v>
      </c>
      <c r="D426" s="1">
        <v>8.5500000000000007</v>
      </c>
      <c r="E426" s="4">
        <f>'Raw Data'!G426</f>
        <v>4</v>
      </c>
      <c r="K426">
        <v>2018</v>
      </c>
    </row>
    <row r="427" spans="1:11" x14ac:dyDescent="0.35">
      <c r="A427" s="3">
        <v>425</v>
      </c>
      <c r="B427" s="2">
        <v>43317</v>
      </c>
      <c r="C427" s="1" t="s">
        <v>26</v>
      </c>
      <c r="D427" s="1">
        <v>14.77</v>
      </c>
      <c r="E427" s="4">
        <f>'Raw Data'!G427</f>
        <v>3</v>
      </c>
      <c r="K427">
        <v>2018</v>
      </c>
    </row>
    <row r="428" spans="1:11" x14ac:dyDescent="0.35">
      <c r="A428" s="3">
        <v>426</v>
      </c>
      <c r="B428" s="2">
        <v>43227</v>
      </c>
      <c r="C428" s="1" t="s">
        <v>26</v>
      </c>
      <c r="D428" s="1">
        <v>24.18</v>
      </c>
      <c r="E428" s="4">
        <f>'Raw Data'!G428</f>
        <v>2</v>
      </c>
      <c r="K428">
        <v>2018</v>
      </c>
    </row>
    <row r="429" spans="1:11" x14ac:dyDescent="0.35">
      <c r="A429" s="3">
        <v>427</v>
      </c>
      <c r="B429" s="2">
        <v>43138</v>
      </c>
      <c r="C429" s="1" t="s">
        <v>26</v>
      </c>
      <c r="D429" s="1">
        <v>17.690000000000001</v>
      </c>
      <c r="E429" s="4">
        <f>'Raw Data'!G429</f>
        <v>1</v>
      </c>
      <c r="K429">
        <v>2018</v>
      </c>
    </row>
    <row r="430" spans="1:11" x14ac:dyDescent="0.35">
      <c r="A430" s="3">
        <v>428</v>
      </c>
      <c r="B430" s="2">
        <v>43052</v>
      </c>
      <c r="C430" s="1" t="s">
        <v>26</v>
      </c>
      <c r="D430" s="1">
        <v>7.76</v>
      </c>
      <c r="E430" s="4">
        <f>'Raw Data'!G430</f>
        <v>4</v>
      </c>
      <c r="K430">
        <v>2017</v>
      </c>
    </row>
    <row r="431" spans="1:11" x14ac:dyDescent="0.35">
      <c r="A431" s="3">
        <v>429</v>
      </c>
      <c r="B431" s="2">
        <v>42891</v>
      </c>
      <c r="C431" s="1" t="s">
        <v>26</v>
      </c>
      <c r="D431" s="1">
        <v>43.66</v>
      </c>
      <c r="E431" s="4">
        <f>'Raw Data'!G431</f>
        <v>2</v>
      </c>
      <c r="K431">
        <v>2017</v>
      </c>
    </row>
    <row r="432" spans="1:11" x14ac:dyDescent="0.35">
      <c r="A432" s="3">
        <v>430</v>
      </c>
      <c r="B432" s="2">
        <v>44679</v>
      </c>
      <c r="C432" s="1" t="s">
        <v>27</v>
      </c>
      <c r="D432" s="1">
        <v>341.57</v>
      </c>
      <c r="E432" s="4">
        <f>'Raw Data'!G432</f>
        <v>2</v>
      </c>
      <c r="K432">
        <v>2022</v>
      </c>
    </row>
    <row r="433" spans="1:11" x14ac:dyDescent="0.35">
      <c r="A433" s="3">
        <v>431</v>
      </c>
      <c r="B433" s="2">
        <v>44592</v>
      </c>
      <c r="C433" s="1" t="s">
        <v>27</v>
      </c>
      <c r="D433" s="1">
        <v>266.56</v>
      </c>
      <c r="E433" s="4">
        <f>'Raw Data'!G433</f>
        <v>1</v>
      </c>
      <c r="K433">
        <v>2022</v>
      </c>
    </row>
    <row r="434" spans="1:11" x14ac:dyDescent="0.35">
      <c r="A434" s="3">
        <v>432</v>
      </c>
      <c r="B434" s="2">
        <v>44509</v>
      </c>
      <c r="C434" s="1" t="s">
        <v>27</v>
      </c>
      <c r="D434" s="1">
        <v>128.54</v>
      </c>
      <c r="E434" s="4">
        <f>'Raw Data'!G434</f>
        <v>4</v>
      </c>
      <c r="K434">
        <v>2021</v>
      </c>
    </row>
    <row r="435" spans="1:11" x14ac:dyDescent="0.35">
      <c r="A435" s="3">
        <v>433</v>
      </c>
      <c r="B435" s="2">
        <v>44410</v>
      </c>
      <c r="C435" s="1" t="s">
        <v>27</v>
      </c>
      <c r="D435" s="1">
        <v>447.23</v>
      </c>
      <c r="E435" s="4">
        <f>'Raw Data'!G435</f>
        <v>3</v>
      </c>
      <c r="K435">
        <v>2021</v>
      </c>
    </row>
    <row r="436" spans="1:11" x14ac:dyDescent="0.35">
      <c r="A436" s="3">
        <v>434</v>
      </c>
      <c r="B436" s="2">
        <v>44312</v>
      </c>
      <c r="C436" s="1" t="s">
        <v>27</v>
      </c>
      <c r="D436" s="1">
        <v>296.5</v>
      </c>
      <c r="E436" s="4">
        <f>'Raw Data'!G436</f>
        <v>2</v>
      </c>
      <c r="K436">
        <v>2021</v>
      </c>
    </row>
    <row r="437" spans="1:11" x14ac:dyDescent="0.35">
      <c r="A437" s="3">
        <v>435</v>
      </c>
      <c r="B437" s="2">
        <v>44228</v>
      </c>
      <c r="C437" s="1" t="s">
        <v>27</v>
      </c>
      <c r="D437" s="1">
        <v>140.72999999999999</v>
      </c>
      <c r="E437" s="4">
        <f>'Raw Data'!G437</f>
        <v>1</v>
      </c>
      <c r="K437">
        <v>2021</v>
      </c>
    </row>
    <row r="438" spans="1:11" x14ac:dyDescent="0.35">
      <c r="A438" s="3">
        <v>436</v>
      </c>
      <c r="B438" s="2">
        <v>44147</v>
      </c>
      <c r="C438" s="1" t="s">
        <v>27</v>
      </c>
      <c r="D438" s="1">
        <v>32.31</v>
      </c>
      <c r="E438" s="4">
        <f>'Raw Data'!G438</f>
        <v>4</v>
      </c>
      <c r="K438">
        <v>2020</v>
      </c>
    </row>
    <row r="439" spans="1:11" x14ac:dyDescent="0.35">
      <c r="A439" s="3">
        <v>437</v>
      </c>
      <c r="B439" s="2">
        <v>44055</v>
      </c>
      <c r="C439" s="1" t="s">
        <v>27</v>
      </c>
      <c r="D439" s="1">
        <v>162.26</v>
      </c>
      <c r="E439" s="4">
        <f>'Raw Data'!G439</f>
        <v>3</v>
      </c>
      <c r="K439">
        <v>2020</v>
      </c>
    </row>
    <row r="440" spans="1:11" x14ac:dyDescent="0.35">
      <c r="A440" s="3">
        <v>438</v>
      </c>
      <c r="B440" s="2">
        <v>43962</v>
      </c>
      <c r="C440" s="1" t="s">
        <v>27</v>
      </c>
      <c r="D440" s="1">
        <v>95.82</v>
      </c>
      <c r="E440" s="4">
        <f>'Raw Data'!G440</f>
        <v>2</v>
      </c>
      <c r="K440">
        <v>2020</v>
      </c>
    </row>
    <row r="441" spans="1:11" x14ac:dyDescent="0.35">
      <c r="A441" s="3">
        <v>439</v>
      </c>
      <c r="B441" s="2">
        <v>43857</v>
      </c>
      <c r="C441" s="1" t="s">
        <v>27</v>
      </c>
      <c r="D441" s="1">
        <v>81.99</v>
      </c>
      <c r="E441" s="4">
        <f>'Raw Data'!G441</f>
        <v>1</v>
      </c>
      <c r="K441">
        <v>2020</v>
      </c>
    </row>
    <row r="442" spans="1:11" x14ac:dyDescent="0.35">
      <c r="A442" s="3">
        <v>440</v>
      </c>
      <c r="B442" s="2">
        <v>43776</v>
      </c>
      <c r="C442" s="1" t="s">
        <v>27</v>
      </c>
      <c r="D442" s="1">
        <v>42.72</v>
      </c>
      <c r="E442" s="4">
        <f>'Raw Data'!G442</f>
        <v>4</v>
      </c>
      <c r="K442">
        <v>2019</v>
      </c>
    </row>
    <row r="443" spans="1:11" x14ac:dyDescent="0.35">
      <c r="A443" s="3">
        <v>441</v>
      </c>
      <c r="B443" s="2">
        <v>43676</v>
      </c>
      <c r="C443" s="1" t="s">
        <v>27</v>
      </c>
      <c r="D443" s="1">
        <v>167.62</v>
      </c>
      <c r="E443" s="4">
        <f>'Raw Data'!G443</f>
        <v>3</v>
      </c>
      <c r="K443">
        <v>2019</v>
      </c>
    </row>
    <row r="444" spans="1:11" x14ac:dyDescent="0.35">
      <c r="A444" s="3">
        <v>442</v>
      </c>
      <c r="B444" s="2">
        <v>43580</v>
      </c>
      <c r="C444" s="1" t="s">
        <v>27</v>
      </c>
      <c r="D444" s="1">
        <v>111.82</v>
      </c>
      <c r="E444" s="4">
        <f>'Raw Data'!G444</f>
        <v>2</v>
      </c>
      <c r="K444">
        <v>2019</v>
      </c>
    </row>
    <row r="445" spans="1:11" x14ac:dyDescent="0.35">
      <c r="A445" s="3">
        <v>443</v>
      </c>
      <c r="B445" s="2">
        <v>43492</v>
      </c>
      <c r="C445" s="1" t="s">
        <v>27</v>
      </c>
      <c r="D445" s="1">
        <v>61.85</v>
      </c>
      <c r="E445" s="4">
        <f>'Raw Data'!G445</f>
        <v>1</v>
      </c>
      <c r="K445">
        <v>2019</v>
      </c>
    </row>
    <row r="446" spans="1:11" x14ac:dyDescent="0.35">
      <c r="A446" s="3">
        <v>444</v>
      </c>
      <c r="B446" s="2">
        <v>43406</v>
      </c>
      <c r="C446" s="1" t="s">
        <v>27</v>
      </c>
      <c r="D446" s="1">
        <v>27.4</v>
      </c>
      <c r="E446" s="4">
        <f>'Raw Data'!G446</f>
        <v>4</v>
      </c>
      <c r="K446">
        <v>2018</v>
      </c>
    </row>
    <row r="447" spans="1:11" x14ac:dyDescent="0.35">
      <c r="A447" s="3">
        <v>445</v>
      </c>
      <c r="B447" s="2">
        <v>43307</v>
      </c>
      <c r="C447" s="1" t="s">
        <v>27</v>
      </c>
      <c r="D447" s="1">
        <v>94.73</v>
      </c>
      <c r="E447" s="4">
        <f>'Raw Data'!G447</f>
        <v>3</v>
      </c>
      <c r="K447">
        <v>2018</v>
      </c>
    </row>
    <row r="448" spans="1:11" x14ac:dyDescent="0.35">
      <c r="A448" s="3">
        <v>446</v>
      </c>
      <c r="B448" s="2">
        <v>43306</v>
      </c>
      <c r="C448" s="1" t="s">
        <v>27</v>
      </c>
      <c r="D448" s="1">
        <v>94.73</v>
      </c>
      <c r="E448" s="4">
        <f>'Raw Data'!G448</f>
        <v>3</v>
      </c>
      <c r="K448">
        <v>2018</v>
      </c>
    </row>
    <row r="449" spans="1:11" x14ac:dyDescent="0.35">
      <c r="A449" s="3">
        <v>447</v>
      </c>
      <c r="B449" s="2">
        <v>43221</v>
      </c>
      <c r="C449" s="1" t="s">
        <v>27</v>
      </c>
      <c r="D449" s="1">
        <v>59.93</v>
      </c>
      <c r="E449" s="4">
        <f>'Raw Data'!G449</f>
        <v>2</v>
      </c>
      <c r="K449">
        <v>2018</v>
      </c>
    </row>
    <row r="450" spans="1:11" x14ac:dyDescent="0.35">
      <c r="A450" s="3">
        <v>448</v>
      </c>
      <c r="B450" s="2">
        <v>43129</v>
      </c>
      <c r="C450" s="1" t="s">
        <v>27</v>
      </c>
      <c r="D450" s="1">
        <v>34.54</v>
      </c>
      <c r="E450" s="4">
        <f>'Raw Data'!G450</f>
        <v>1</v>
      </c>
      <c r="K450">
        <v>2018</v>
      </c>
    </row>
    <row r="451" spans="1:11" x14ac:dyDescent="0.35">
      <c r="A451" s="3">
        <v>449</v>
      </c>
      <c r="B451" s="2">
        <v>43044</v>
      </c>
      <c r="C451" s="1" t="s">
        <v>27</v>
      </c>
      <c r="D451" s="1">
        <v>19.010000000000002</v>
      </c>
      <c r="E451" s="4">
        <f>'Raw Data'!G451</f>
        <v>4</v>
      </c>
      <c r="K451">
        <v>2017</v>
      </c>
    </row>
    <row r="452" spans="1:11" x14ac:dyDescent="0.35">
      <c r="A452" s="3">
        <v>450</v>
      </c>
      <c r="B452" s="2">
        <v>42936</v>
      </c>
      <c r="C452" s="1" t="s">
        <v>27</v>
      </c>
      <c r="D452" s="1">
        <v>92.82</v>
      </c>
      <c r="E452" s="4">
        <f>'Raw Data'!G452</f>
        <v>3</v>
      </c>
      <c r="K452">
        <v>2017</v>
      </c>
    </row>
    <row r="453" spans="1:11" x14ac:dyDescent="0.35">
      <c r="A453" s="3">
        <v>451</v>
      </c>
      <c r="B453" s="2">
        <v>42856</v>
      </c>
      <c r="C453" s="1" t="s">
        <v>27</v>
      </c>
      <c r="D453" s="1">
        <v>69.3</v>
      </c>
      <c r="E453" s="4">
        <f>'Raw Data'!G453</f>
        <v>2</v>
      </c>
      <c r="K453">
        <v>2017</v>
      </c>
    </row>
    <row r="454" spans="1:11" x14ac:dyDescent="0.35">
      <c r="A454" s="3">
        <v>452</v>
      </c>
      <c r="B454" s="2">
        <v>42768</v>
      </c>
      <c r="C454" s="1" t="s">
        <v>27</v>
      </c>
      <c r="D454" s="1">
        <v>46.4</v>
      </c>
      <c r="E454" s="4">
        <f>'Raw Data'!G454</f>
        <v>1</v>
      </c>
      <c r="K454">
        <v>2017</v>
      </c>
    </row>
    <row r="455" spans="1:11" x14ac:dyDescent="0.35">
      <c r="A455" s="3">
        <v>453</v>
      </c>
      <c r="B455" s="2">
        <v>42684</v>
      </c>
      <c r="C455" s="1" t="s">
        <v>27</v>
      </c>
      <c r="D455" s="1">
        <v>21.42</v>
      </c>
      <c r="E455" s="4">
        <f>'Raw Data'!G455</f>
        <v>4</v>
      </c>
      <c r="K455">
        <v>2016</v>
      </c>
    </row>
    <row r="456" spans="1:11" x14ac:dyDescent="0.35">
      <c r="A456" s="3">
        <v>454</v>
      </c>
      <c r="B456" s="2">
        <v>42488</v>
      </c>
      <c r="C456" s="1" t="s">
        <v>27</v>
      </c>
      <c r="D456" s="1">
        <v>55.32</v>
      </c>
      <c r="E456" s="4">
        <f>'Raw Data'!G456</f>
        <v>2</v>
      </c>
      <c r="K456">
        <v>2016</v>
      </c>
    </row>
    <row r="457" spans="1:11" x14ac:dyDescent="0.35">
      <c r="A457" s="3">
        <v>455</v>
      </c>
      <c r="B457" s="2">
        <v>42402</v>
      </c>
      <c r="C457" s="1" t="s">
        <v>27</v>
      </c>
      <c r="D457" s="1">
        <v>29.72</v>
      </c>
      <c r="E457" s="4">
        <f>'Raw Data'!G457</f>
        <v>1</v>
      </c>
      <c r="K457">
        <v>2016</v>
      </c>
    </row>
    <row r="458" spans="1:11" x14ac:dyDescent="0.35">
      <c r="A458" s="3">
        <v>456</v>
      </c>
      <c r="B458" s="2">
        <v>42317</v>
      </c>
      <c r="C458" s="1" t="s">
        <v>27</v>
      </c>
      <c r="D458" s="1">
        <v>15.81</v>
      </c>
      <c r="E458" s="4">
        <f>'Raw Data'!G458</f>
        <v>4</v>
      </c>
      <c r="K458">
        <v>2015</v>
      </c>
    </row>
    <row r="459" spans="1:11" x14ac:dyDescent="0.35">
      <c r="A459" s="3">
        <v>457</v>
      </c>
      <c r="B459" s="2">
        <v>44679</v>
      </c>
      <c r="C459" s="1" t="s">
        <v>28</v>
      </c>
      <c r="D459" s="1">
        <v>174.99</v>
      </c>
      <c r="E459" s="4">
        <f>'Raw Data'!G459</f>
        <v>2</v>
      </c>
      <c r="K459">
        <v>2022</v>
      </c>
    </row>
    <row r="460" spans="1:11" x14ac:dyDescent="0.35">
      <c r="A460" s="3">
        <v>458</v>
      </c>
      <c r="B460" s="2">
        <v>44587</v>
      </c>
      <c r="C460" s="1" t="s">
        <v>28</v>
      </c>
      <c r="D460" s="1">
        <v>121.63</v>
      </c>
      <c r="E460" s="4">
        <f>'Raw Data'!G460</f>
        <v>1</v>
      </c>
      <c r="K460">
        <v>2022</v>
      </c>
    </row>
    <row r="461" spans="1:11" x14ac:dyDescent="0.35">
      <c r="A461" s="3">
        <v>459</v>
      </c>
      <c r="B461" s="2">
        <v>44497</v>
      </c>
      <c r="C461" s="1" t="s">
        <v>28</v>
      </c>
      <c r="D461" s="1">
        <v>63.76</v>
      </c>
      <c r="E461" s="4">
        <f>'Raw Data'!G461</f>
        <v>4</v>
      </c>
      <c r="K461">
        <v>2021</v>
      </c>
    </row>
    <row r="462" spans="1:11" x14ac:dyDescent="0.35">
      <c r="A462" s="3">
        <v>460</v>
      </c>
      <c r="B462" s="2">
        <v>44406</v>
      </c>
      <c r="C462" s="1" t="s">
        <v>28</v>
      </c>
      <c r="D462" s="1">
        <v>200.13</v>
      </c>
      <c r="E462" s="4">
        <f>'Raw Data'!G462</f>
        <v>3</v>
      </c>
      <c r="K462">
        <v>2021</v>
      </c>
    </row>
    <row r="463" spans="1:11" x14ac:dyDescent="0.35">
      <c r="A463" s="3">
        <v>461</v>
      </c>
      <c r="B463" s="2">
        <v>44311</v>
      </c>
      <c r="C463" s="1" t="s">
        <v>28</v>
      </c>
      <c r="D463" s="1">
        <v>147.5</v>
      </c>
      <c r="E463" s="4">
        <f>'Raw Data'!G463</f>
        <v>2</v>
      </c>
      <c r="K463">
        <v>2021</v>
      </c>
    </row>
    <row r="464" spans="1:11" x14ac:dyDescent="0.35">
      <c r="A464" s="3">
        <v>462</v>
      </c>
      <c r="B464" s="2">
        <v>44220</v>
      </c>
      <c r="C464" s="1" t="s">
        <v>28</v>
      </c>
      <c r="D464" s="1">
        <v>75.14</v>
      </c>
      <c r="E464" s="4">
        <f>'Raw Data'!G464</f>
        <v>1</v>
      </c>
      <c r="K464">
        <v>2021</v>
      </c>
    </row>
    <row r="465" spans="1:11" x14ac:dyDescent="0.35">
      <c r="A465" s="3">
        <v>463</v>
      </c>
      <c r="B465" s="2">
        <v>44146</v>
      </c>
      <c r="C465" s="1" t="s">
        <v>28</v>
      </c>
      <c r="D465" s="1">
        <v>21.73</v>
      </c>
      <c r="E465" s="4">
        <f>'Raw Data'!G465</f>
        <v>4</v>
      </c>
      <c r="K465">
        <v>2020</v>
      </c>
    </row>
    <row r="466" spans="1:11" x14ac:dyDescent="0.35">
      <c r="A466" s="3">
        <v>464</v>
      </c>
      <c r="B466" s="2">
        <v>44057</v>
      </c>
      <c r="C466" s="1" t="s">
        <v>28</v>
      </c>
      <c r="D466" s="1">
        <v>45.12</v>
      </c>
      <c r="E466" s="4">
        <f>'Raw Data'!G466</f>
        <v>3</v>
      </c>
      <c r="K466">
        <v>2020</v>
      </c>
    </row>
    <row r="467" spans="1:11" x14ac:dyDescent="0.35">
      <c r="A467" s="3">
        <v>465</v>
      </c>
      <c r="B467" s="2">
        <v>43961</v>
      </c>
      <c r="C467" s="1" t="s">
        <v>28</v>
      </c>
      <c r="D467" s="1">
        <v>29.93</v>
      </c>
      <c r="E467" s="4">
        <f>'Raw Data'!G467</f>
        <v>2</v>
      </c>
      <c r="K467">
        <v>2020</v>
      </c>
    </row>
    <row r="468" spans="1:11" x14ac:dyDescent="0.35">
      <c r="A468" s="3">
        <v>466</v>
      </c>
      <c r="B468" s="2">
        <v>43857</v>
      </c>
      <c r="C468" s="1" t="s">
        <v>28</v>
      </c>
      <c r="D468" s="1">
        <v>39.799999999999997</v>
      </c>
      <c r="E468" s="4">
        <f>'Raw Data'!G468</f>
        <v>1</v>
      </c>
      <c r="K468">
        <v>2020</v>
      </c>
    </row>
    <row r="469" spans="1:11" x14ac:dyDescent="0.35">
      <c r="A469" s="3">
        <v>467</v>
      </c>
      <c r="B469" s="2">
        <v>43765</v>
      </c>
      <c r="C469" s="1" t="s">
        <v>28</v>
      </c>
      <c r="D469" s="1">
        <v>21.36</v>
      </c>
      <c r="E469" s="4">
        <f>'Raw Data'!G469</f>
        <v>4</v>
      </c>
      <c r="K469">
        <v>2019</v>
      </c>
    </row>
    <row r="470" spans="1:11" x14ac:dyDescent="0.35">
      <c r="A470" s="3">
        <v>468</v>
      </c>
      <c r="B470" s="2">
        <v>43677</v>
      </c>
      <c r="C470" s="1" t="s">
        <v>28</v>
      </c>
      <c r="D470" s="1">
        <v>61.48</v>
      </c>
      <c r="E470" s="4">
        <f>'Raw Data'!G470</f>
        <v>3</v>
      </c>
      <c r="K470">
        <v>2019</v>
      </c>
    </row>
    <row r="471" spans="1:11" x14ac:dyDescent="0.35">
      <c r="A471" s="3">
        <v>469</v>
      </c>
      <c r="B471" s="2">
        <v>43583</v>
      </c>
      <c r="C471" s="1" t="s">
        <v>28</v>
      </c>
      <c r="D471" s="1">
        <v>35.950000000000003</v>
      </c>
      <c r="E471" s="4">
        <f>'Raw Data'!G471</f>
        <v>2</v>
      </c>
      <c r="K471">
        <v>2019</v>
      </c>
    </row>
    <row r="472" spans="1:11" x14ac:dyDescent="0.35">
      <c r="A472" s="3">
        <v>470</v>
      </c>
      <c r="B472" s="2">
        <v>43494</v>
      </c>
      <c r="C472" s="1" t="s">
        <v>28</v>
      </c>
      <c r="D472" s="1">
        <v>17.75</v>
      </c>
      <c r="E472" s="4">
        <f>'Raw Data'!G472</f>
        <v>1</v>
      </c>
      <c r="K472">
        <v>2019</v>
      </c>
    </row>
    <row r="473" spans="1:11" x14ac:dyDescent="0.35">
      <c r="A473" s="3">
        <v>471</v>
      </c>
      <c r="B473" s="2">
        <v>43405</v>
      </c>
      <c r="C473" s="1" t="s">
        <v>28</v>
      </c>
      <c r="D473" s="1">
        <v>5.81</v>
      </c>
      <c r="E473" s="4">
        <f>'Raw Data'!G473</f>
        <v>4</v>
      </c>
      <c r="K473">
        <v>2018</v>
      </c>
    </row>
    <row r="474" spans="1:11" x14ac:dyDescent="0.35">
      <c r="A474" s="3">
        <v>472</v>
      </c>
      <c r="B474" s="2">
        <v>43315</v>
      </c>
      <c r="C474" s="1" t="s">
        <v>28</v>
      </c>
      <c r="D474" s="1">
        <v>30.42</v>
      </c>
      <c r="E474" s="4">
        <f>'Raw Data'!G474</f>
        <v>3</v>
      </c>
      <c r="K474">
        <v>2018</v>
      </c>
    </row>
    <row r="475" spans="1:11" x14ac:dyDescent="0.35">
      <c r="A475" s="3">
        <v>473</v>
      </c>
      <c r="B475" s="2">
        <v>43221</v>
      </c>
      <c r="C475" s="1" t="s">
        <v>28</v>
      </c>
      <c r="D475" s="1">
        <v>21.21</v>
      </c>
      <c r="E475" s="4">
        <f>'Raw Data'!G475</f>
        <v>2</v>
      </c>
      <c r="K475">
        <v>2018</v>
      </c>
    </row>
    <row r="476" spans="1:11" x14ac:dyDescent="0.35">
      <c r="A476" s="3">
        <v>474</v>
      </c>
      <c r="B476" s="2">
        <v>43135</v>
      </c>
      <c r="C476" s="1" t="s">
        <v>28</v>
      </c>
      <c r="D476" s="1">
        <v>14.76</v>
      </c>
      <c r="E476" s="4">
        <f>'Raw Data'!G476</f>
        <v>1</v>
      </c>
      <c r="K476">
        <v>2018</v>
      </c>
    </row>
    <row r="477" spans="1:11" x14ac:dyDescent="0.35">
      <c r="A477" s="3">
        <v>475</v>
      </c>
      <c r="B477" s="2">
        <v>43054</v>
      </c>
      <c r="C477" s="1" t="s">
        <v>28</v>
      </c>
      <c r="D477" s="1">
        <v>5.22</v>
      </c>
      <c r="E477" s="4">
        <f>'Raw Data'!G477</f>
        <v>4</v>
      </c>
      <c r="K477">
        <v>2017</v>
      </c>
    </row>
    <row r="478" spans="1:11" x14ac:dyDescent="0.35">
      <c r="A478" s="3">
        <v>476</v>
      </c>
      <c r="B478" s="2">
        <v>42947</v>
      </c>
      <c r="C478" s="1" t="s">
        <v>28</v>
      </c>
      <c r="D478" s="1">
        <v>15.47</v>
      </c>
      <c r="E478" s="4">
        <f>'Raw Data'!G478</f>
        <v>3</v>
      </c>
      <c r="K478">
        <v>2017</v>
      </c>
    </row>
    <row r="479" spans="1:11" x14ac:dyDescent="0.35">
      <c r="A479" s="3">
        <v>477</v>
      </c>
      <c r="B479" s="2">
        <v>42863</v>
      </c>
      <c r="C479" s="1" t="s">
        <v>28</v>
      </c>
      <c r="D479" s="1">
        <v>12.19</v>
      </c>
      <c r="E479" s="4">
        <f>'Raw Data'!G479</f>
        <v>2</v>
      </c>
      <c r="K479">
        <v>2017</v>
      </c>
    </row>
    <row r="480" spans="1:11" x14ac:dyDescent="0.35">
      <c r="A480" s="3">
        <v>478</v>
      </c>
      <c r="B480" s="2">
        <v>42767</v>
      </c>
      <c r="C480" s="1" t="s">
        <v>28</v>
      </c>
      <c r="D480" s="1">
        <v>8.4</v>
      </c>
      <c r="E480" s="4">
        <f>'Raw Data'!G480</f>
        <v>1</v>
      </c>
      <c r="K480">
        <v>2017</v>
      </c>
    </row>
    <row r="481" spans="1:11" x14ac:dyDescent="0.35">
      <c r="A481" s="3">
        <v>479</v>
      </c>
      <c r="B481" s="2">
        <v>42682</v>
      </c>
      <c r="C481" s="1" t="s">
        <v>28</v>
      </c>
      <c r="D481" s="1">
        <v>3.13</v>
      </c>
      <c r="E481" s="4">
        <f>'Raw Data'!G481</f>
        <v>4</v>
      </c>
      <c r="K481">
        <v>2016</v>
      </c>
    </row>
    <row r="482" spans="1:11" x14ac:dyDescent="0.35">
      <c r="A482" s="3">
        <v>480</v>
      </c>
      <c r="B482" s="2">
        <v>42494</v>
      </c>
      <c r="C482" s="1" t="s">
        <v>28</v>
      </c>
      <c r="D482" s="1">
        <v>8.09</v>
      </c>
      <c r="E482" s="4">
        <f>'Raw Data'!G482</f>
        <v>2</v>
      </c>
      <c r="K482">
        <v>2016</v>
      </c>
    </row>
    <row r="483" spans="1:11" x14ac:dyDescent="0.35">
      <c r="A483" s="3">
        <v>481</v>
      </c>
      <c r="B483" s="2">
        <v>42408</v>
      </c>
      <c r="C483" s="1" t="s">
        <v>28</v>
      </c>
      <c r="D483" s="1">
        <v>5.59</v>
      </c>
      <c r="E483" s="4">
        <f>'Raw Data'!G483</f>
        <v>1</v>
      </c>
      <c r="K483">
        <v>2016</v>
      </c>
    </row>
    <row r="484" spans="1:11" x14ac:dyDescent="0.35">
      <c r="A484" s="3">
        <v>482</v>
      </c>
      <c r="B484" s="2">
        <v>42327</v>
      </c>
      <c r="C484" s="1" t="s">
        <v>28</v>
      </c>
      <c r="D484" s="1">
        <v>2.76</v>
      </c>
      <c r="E484" s="4">
        <f>'Raw Data'!G484</f>
        <v>4</v>
      </c>
      <c r="K484">
        <v>2015</v>
      </c>
    </row>
    <row r="485" spans="1:11" x14ac:dyDescent="0.35">
      <c r="A485" s="3">
        <v>483</v>
      </c>
      <c r="B485" s="2">
        <v>44687</v>
      </c>
      <c r="C485" s="1" t="s">
        <v>29</v>
      </c>
      <c r="D485" s="1">
        <v>50.28</v>
      </c>
      <c r="E485" s="4">
        <f>'Raw Data'!G485</f>
        <v>2</v>
      </c>
      <c r="K485">
        <v>2022</v>
      </c>
    </row>
    <row r="486" spans="1:11" x14ac:dyDescent="0.35">
      <c r="A486" s="3">
        <v>484</v>
      </c>
      <c r="B486" s="2">
        <v>44599</v>
      </c>
      <c r="C486" s="1" t="s">
        <v>29</v>
      </c>
      <c r="D486" s="1">
        <v>34.65</v>
      </c>
      <c r="E486" s="4">
        <f>'Raw Data'!G486</f>
        <v>1</v>
      </c>
      <c r="K486">
        <v>2022</v>
      </c>
    </row>
    <row r="487" spans="1:11" x14ac:dyDescent="0.35">
      <c r="A487" s="3">
        <v>485</v>
      </c>
      <c r="B487" s="2">
        <v>44509</v>
      </c>
      <c r="C487" s="1" t="s">
        <v>29</v>
      </c>
      <c r="D487" s="1">
        <v>19.91</v>
      </c>
      <c r="E487" s="4">
        <f>'Raw Data'!G487</f>
        <v>4</v>
      </c>
      <c r="K487">
        <v>2021</v>
      </c>
    </row>
    <row r="488" spans="1:11" x14ac:dyDescent="0.35">
      <c r="A488" s="3">
        <v>486</v>
      </c>
      <c r="B488" s="2">
        <v>44414</v>
      </c>
      <c r="C488" s="1" t="s">
        <v>29</v>
      </c>
      <c r="D488" s="1">
        <v>56.15</v>
      </c>
      <c r="E488" s="4">
        <f>'Raw Data'!G488</f>
        <v>3</v>
      </c>
      <c r="K488">
        <v>2021</v>
      </c>
    </row>
    <row r="489" spans="1:11" x14ac:dyDescent="0.35">
      <c r="A489" s="3">
        <v>487</v>
      </c>
      <c r="B489" s="2">
        <v>44318</v>
      </c>
      <c r="C489" s="1" t="s">
        <v>29</v>
      </c>
      <c r="D489" s="1">
        <v>51.18</v>
      </c>
      <c r="E489" s="4">
        <f>'Raw Data'!G489</f>
        <v>2</v>
      </c>
      <c r="K489">
        <v>2021</v>
      </c>
    </row>
    <row r="490" spans="1:11" x14ac:dyDescent="0.35">
      <c r="A490" s="3">
        <v>488</v>
      </c>
      <c r="B490" s="2">
        <v>44236</v>
      </c>
      <c r="C490" s="1" t="s">
        <v>29</v>
      </c>
      <c r="D490" s="1">
        <v>29.67</v>
      </c>
      <c r="E490" s="4">
        <f>'Raw Data'!G490</f>
        <v>1</v>
      </c>
      <c r="K490">
        <v>2021</v>
      </c>
    </row>
    <row r="491" spans="1:11" x14ac:dyDescent="0.35">
      <c r="A491" s="3">
        <v>489</v>
      </c>
      <c r="B491" s="2">
        <v>44141</v>
      </c>
      <c r="C491" s="1" t="s">
        <v>29</v>
      </c>
      <c r="D491" s="1">
        <v>15.76</v>
      </c>
      <c r="E491" s="4">
        <f>'Raw Data'!G491</f>
        <v>4</v>
      </c>
      <c r="K491">
        <v>2020</v>
      </c>
    </row>
    <row r="492" spans="1:11" x14ac:dyDescent="0.35">
      <c r="A492" s="3">
        <v>490</v>
      </c>
      <c r="B492" s="2">
        <v>44056</v>
      </c>
      <c r="C492" s="1" t="s">
        <v>29</v>
      </c>
      <c r="D492" s="1">
        <v>23.53</v>
      </c>
      <c r="E492" s="4">
        <f>'Raw Data'!G492</f>
        <v>3</v>
      </c>
      <c r="K492">
        <v>2020</v>
      </c>
    </row>
    <row r="493" spans="1:11" x14ac:dyDescent="0.35">
      <c r="A493" s="3">
        <v>491</v>
      </c>
      <c r="B493" s="2">
        <v>43961</v>
      </c>
      <c r="C493" s="1" t="s">
        <v>29</v>
      </c>
      <c r="D493" s="1">
        <v>15.33</v>
      </c>
      <c r="E493" s="4">
        <f>'Raw Data'!G493</f>
        <v>2</v>
      </c>
      <c r="K493">
        <v>2020</v>
      </c>
    </row>
    <row r="494" spans="1:11" x14ac:dyDescent="0.35">
      <c r="A494" s="3">
        <v>492</v>
      </c>
      <c r="B494" s="2">
        <v>43861</v>
      </c>
      <c r="C494" s="1" t="s">
        <v>29</v>
      </c>
      <c r="D494" s="1">
        <v>16.47</v>
      </c>
      <c r="E494" s="4">
        <f>'Raw Data'!G494</f>
        <v>1</v>
      </c>
      <c r="K494">
        <v>2020</v>
      </c>
    </row>
    <row r="495" spans="1:11" x14ac:dyDescent="0.35">
      <c r="A495" s="3">
        <v>493</v>
      </c>
      <c r="B495" s="2">
        <v>43779</v>
      </c>
      <c r="C495" s="1" t="s">
        <v>29</v>
      </c>
      <c r="D495" s="1">
        <v>4.5999999999999996</v>
      </c>
      <c r="E495" s="4">
        <f>'Raw Data'!G495</f>
        <v>4</v>
      </c>
      <c r="K495">
        <v>2019</v>
      </c>
    </row>
    <row r="496" spans="1:11" x14ac:dyDescent="0.35">
      <c r="A496" s="3">
        <v>494</v>
      </c>
      <c r="B496" s="2">
        <v>43679</v>
      </c>
      <c r="C496" s="1" t="s">
        <v>29</v>
      </c>
      <c r="D496" s="1">
        <v>19.18</v>
      </c>
      <c r="E496" s="4">
        <f>'Raw Data'!G496</f>
        <v>3</v>
      </c>
      <c r="K496">
        <v>2019</v>
      </c>
    </row>
    <row r="497" spans="1:11" x14ac:dyDescent="0.35">
      <c r="A497" s="3">
        <v>495</v>
      </c>
      <c r="B497" s="2">
        <v>43593</v>
      </c>
      <c r="C497" s="1" t="s">
        <v>29</v>
      </c>
      <c r="D497" s="1">
        <v>14</v>
      </c>
      <c r="E497" s="4">
        <f>'Raw Data'!G497</f>
        <v>2</v>
      </c>
      <c r="K497">
        <v>2019</v>
      </c>
    </row>
    <row r="498" spans="1:11" x14ac:dyDescent="0.35">
      <c r="A498" s="3">
        <v>496</v>
      </c>
      <c r="B498" s="2">
        <v>43504</v>
      </c>
      <c r="C498" s="1" t="s">
        <v>29</v>
      </c>
      <c r="D498" s="1">
        <v>7.13</v>
      </c>
      <c r="E498" s="4">
        <f>'Raw Data'!G498</f>
        <v>1</v>
      </c>
      <c r="K498">
        <v>2019</v>
      </c>
    </row>
    <row r="499" spans="1:11" x14ac:dyDescent="0.35">
      <c r="A499" s="3">
        <v>497</v>
      </c>
      <c r="B499" s="2">
        <v>43406</v>
      </c>
      <c r="C499" s="1" t="s">
        <v>29</v>
      </c>
      <c r="D499" s="1">
        <v>3.55</v>
      </c>
      <c r="E499" s="4">
        <f>'Raw Data'!G499</f>
        <v>4</v>
      </c>
      <c r="K499">
        <v>2018</v>
      </c>
    </row>
    <row r="500" spans="1:11" x14ac:dyDescent="0.35">
      <c r="A500" s="3">
        <v>498</v>
      </c>
      <c r="B500" s="2">
        <v>43329</v>
      </c>
      <c r="C500" s="1" t="s">
        <v>29</v>
      </c>
      <c r="D500" s="1">
        <v>9.58</v>
      </c>
      <c r="E500" s="4">
        <f>'Raw Data'!G500</f>
        <v>3</v>
      </c>
      <c r="K500">
        <v>2018</v>
      </c>
    </row>
    <row r="501" spans="1:11" x14ac:dyDescent="0.35">
      <c r="A501" s="3">
        <v>499</v>
      </c>
      <c r="B501" s="2">
        <v>43229</v>
      </c>
      <c r="C501" s="1" t="s">
        <v>29</v>
      </c>
      <c r="D501" s="1">
        <v>7.84</v>
      </c>
      <c r="E501" s="4">
        <f>'Raw Data'!G501</f>
        <v>2</v>
      </c>
      <c r="K501">
        <v>2018</v>
      </c>
    </row>
    <row r="502" spans="1:11" x14ac:dyDescent="0.35">
      <c r="A502" s="3">
        <v>500</v>
      </c>
      <c r="B502" s="2">
        <v>43047</v>
      </c>
      <c r="C502" s="1" t="s">
        <v>29</v>
      </c>
      <c r="D502" s="1">
        <v>1.47</v>
      </c>
      <c r="E502" s="4">
        <f>'Raw Data'!G502</f>
        <v>4</v>
      </c>
      <c r="K502">
        <v>2017</v>
      </c>
    </row>
    <row r="503" spans="1:11" x14ac:dyDescent="0.35">
      <c r="A503" s="3">
        <v>501</v>
      </c>
      <c r="B503" s="2">
        <v>42960</v>
      </c>
      <c r="C503" s="1" t="s">
        <v>29</v>
      </c>
      <c r="D503" s="1">
        <v>8.5</v>
      </c>
      <c r="E503" s="4">
        <f>'Raw Data'!G503</f>
        <v>3</v>
      </c>
      <c r="K503">
        <v>2017</v>
      </c>
    </row>
    <row r="504" spans="1:11" x14ac:dyDescent="0.35">
      <c r="A504" s="3">
        <v>502</v>
      </c>
      <c r="B504" s="2">
        <v>42947</v>
      </c>
      <c r="C504" s="1" t="s">
        <v>29</v>
      </c>
      <c r="D504" s="1">
        <v>6.78</v>
      </c>
      <c r="E504" s="4">
        <f>'Raw Data'!G504</f>
        <v>3</v>
      </c>
      <c r="K504">
        <v>2017</v>
      </c>
    </row>
    <row r="505" spans="1:11" x14ac:dyDescent="0.35">
      <c r="A505" s="3">
        <v>503</v>
      </c>
      <c r="B505" s="2">
        <v>42764</v>
      </c>
      <c r="C505" s="1" t="s">
        <v>29</v>
      </c>
      <c r="D505" s="1">
        <v>4.57</v>
      </c>
      <c r="E505" s="4">
        <f>'Raw Data'!G505</f>
        <v>1</v>
      </c>
      <c r="K505">
        <v>2017</v>
      </c>
    </row>
    <row r="506" spans="1:11" x14ac:dyDescent="0.35">
      <c r="A506" s="3">
        <v>504</v>
      </c>
      <c r="B506" s="2">
        <v>42682</v>
      </c>
      <c r="C506" s="1" t="s">
        <v>29</v>
      </c>
      <c r="D506" s="1">
        <v>0.98</v>
      </c>
      <c r="E506" s="4">
        <f>'Raw Data'!G506</f>
        <v>4</v>
      </c>
      <c r="K506">
        <v>2016</v>
      </c>
    </row>
    <row r="507" spans="1:11" x14ac:dyDescent="0.35">
      <c r="A507" s="3">
        <v>505</v>
      </c>
      <c r="B507" s="2">
        <v>42589</v>
      </c>
      <c r="C507" s="1" t="s">
        <v>29</v>
      </c>
      <c r="D507" s="1">
        <v>9.01</v>
      </c>
      <c r="E507" s="4">
        <f>'Raw Data'!G507</f>
        <v>3</v>
      </c>
      <c r="K507">
        <v>2016</v>
      </c>
    </row>
    <row r="508" spans="1:11" x14ac:dyDescent="0.35">
      <c r="A508" s="3">
        <v>506</v>
      </c>
      <c r="B508" s="2">
        <v>42490</v>
      </c>
      <c r="C508" s="1" t="s">
        <v>29</v>
      </c>
      <c r="D508" s="1">
        <v>7.46</v>
      </c>
      <c r="E508" s="4">
        <f>'Raw Data'!G508</f>
        <v>2</v>
      </c>
      <c r="K508">
        <v>2016</v>
      </c>
    </row>
    <row r="509" spans="1:11" x14ac:dyDescent="0.35">
      <c r="A509" s="3">
        <v>507</v>
      </c>
      <c r="B509" s="2">
        <v>42407</v>
      </c>
      <c r="C509" s="1" t="s">
        <v>29</v>
      </c>
      <c r="D509" s="1">
        <v>4.5</v>
      </c>
      <c r="E509" s="4">
        <f>'Raw Data'!G509</f>
        <v>1</v>
      </c>
      <c r="K509">
        <v>2016</v>
      </c>
    </row>
    <row r="510" spans="1:11" x14ac:dyDescent="0.35">
      <c r="A510" s="3">
        <v>508</v>
      </c>
      <c r="B510" s="2">
        <v>42322</v>
      </c>
      <c r="C510" s="1" t="s">
        <v>29</v>
      </c>
      <c r="D510" s="1">
        <v>0.96</v>
      </c>
      <c r="E510" s="4">
        <f>'Raw Data'!G510</f>
        <v>4</v>
      </c>
      <c r="K510">
        <v>2015</v>
      </c>
    </row>
    <row r="511" spans="1:11" x14ac:dyDescent="0.35">
      <c r="A511" s="3">
        <v>509</v>
      </c>
      <c r="B511" s="2">
        <v>44678</v>
      </c>
      <c r="C511" s="1" t="s">
        <v>30</v>
      </c>
      <c r="D511" s="1">
        <v>56.9</v>
      </c>
      <c r="E511" s="4">
        <f>'Raw Data'!G511</f>
        <v>2</v>
      </c>
      <c r="K511">
        <v>2022</v>
      </c>
    </row>
    <row r="512" spans="1:11" x14ac:dyDescent="0.35">
      <c r="A512" s="3">
        <v>510</v>
      </c>
      <c r="B512" s="2">
        <v>44606</v>
      </c>
      <c r="C512" s="1" t="s">
        <v>30</v>
      </c>
      <c r="D512" s="1">
        <v>20.190000000000001</v>
      </c>
      <c r="E512" s="4">
        <f>'Raw Data'!G512</f>
        <v>1</v>
      </c>
      <c r="K512">
        <v>2022</v>
      </c>
    </row>
    <row r="513" spans="1:11" x14ac:dyDescent="0.35">
      <c r="A513" s="3">
        <v>511</v>
      </c>
      <c r="B513" s="2">
        <v>44512</v>
      </c>
      <c r="C513" s="1" t="s">
        <v>30</v>
      </c>
      <c r="D513" s="1">
        <v>9.41</v>
      </c>
      <c r="E513" s="4">
        <f>'Raw Data'!G513</f>
        <v>4</v>
      </c>
      <c r="K513">
        <v>2021</v>
      </c>
    </row>
    <row r="514" spans="1:11" x14ac:dyDescent="0.35">
      <c r="A514" s="3">
        <v>512</v>
      </c>
      <c r="B514" s="2">
        <v>44414</v>
      </c>
      <c r="C514" s="1" t="s">
        <v>30</v>
      </c>
      <c r="D514" s="1">
        <v>156.84</v>
      </c>
      <c r="E514" s="4">
        <f>'Raw Data'!G514</f>
        <v>3</v>
      </c>
      <c r="K514">
        <v>2021</v>
      </c>
    </row>
    <row r="515" spans="1:11" x14ac:dyDescent="0.35">
      <c r="A515" s="3">
        <v>513</v>
      </c>
      <c r="B515" s="2">
        <v>44322</v>
      </c>
      <c r="C515" s="1" t="s">
        <v>30</v>
      </c>
      <c r="D515" s="1">
        <v>113.76</v>
      </c>
      <c r="E515" s="4">
        <f>'Raw Data'!G515</f>
        <v>2</v>
      </c>
      <c r="K515">
        <v>2021</v>
      </c>
    </row>
    <row r="516" spans="1:11" x14ac:dyDescent="0.35">
      <c r="A516" s="3">
        <v>514</v>
      </c>
      <c r="B516" s="2">
        <v>44237</v>
      </c>
      <c r="C516" s="1" t="s">
        <v>30</v>
      </c>
      <c r="D516" s="1">
        <v>100</v>
      </c>
      <c r="E516" s="4">
        <f>'Raw Data'!G516</f>
        <v>1</v>
      </c>
      <c r="K516">
        <v>2021</v>
      </c>
    </row>
    <row r="517" spans="1:11" x14ac:dyDescent="0.35">
      <c r="A517" s="3">
        <v>515</v>
      </c>
      <c r="B517" s="2">
        <v>44148</v>
      </c>
      <c r="C517" s="1" t="s">
        <v>30</v>
      </c>
      <c r="D517" s="1">
        <v>45.63</v>
      </c>
      <c r="E517" s="4">
        <f>'Raw Data'!G517</f>
        <v>4</v>
      </c>
      <c r="K517">
        <v>2020</v>
      </c>
    </row>
    <row r="518" spans="1:11" x14ac:dyDescent="0.35">
      <c r="A518" s="3">
        <v>516</v>
      </c>
      <c r="B518" s="2">
        <v>44060</v>
      </c>
      <c r="C518" s="1" t="s">
        <v>30</v>
      </c>
      <c r="D518" s="1">
        <v>13.15</v>
      </c>
      <c r="E518" s="4">
        <f>'Raw Data'!G518</f>
        <v>3</v>
      </c>
      <c r="K518">
        <v>2020</v>
      </c>
    </row>
    <row r="519" spans="1:11" x14ac:dyDescent="0.35">
      <c r="A519" s="3">
        <v>517</v>
      </c>
      <c r="B519" s="2">
        <v>43976</v>
      </c>
      <c r="C519" s="1" t="s">
        <v>30</v>
      </c>
      <c r="D519" s="1">
        <v>0.73</v>
      </c>
      <c r="E519" s="4">
        <f>'Raw Data'!G519</f>
        <v>2</v>
      </c>
      <c r="K519">
        <v>2020</v>
      </c>
    </row>
    <row r="520" spans="1:11" x14ac:dyDescent="0.35">
      <c r="A520" s="3">
        <v>518</v>
      </c>
      <c r="B520" s="2">
        <v>43725</v>
      </c>
      <c r="C520" s="1" t="s">
        <v>30</v>
      </c>
      <c r="D520" s="1">
        <v>26.94</v>
      </c>
      <c r="E520" s="4">
        <f>'Raw Data'!G520</f>
        <v>3</v>
      </c>
      <c r="K520">
        <v>2019</v>
      </c>
    </row>
    <row r="521" spans="1:11" x14ac:dyDescent="0.35">
      <c r="A521" s="3">
        <v>519</v>
      </c>
      <c r="B521" s="2">
        <v>43604</v>
      </c>
      <c r="C521" s="1" t="s">
        <v>30</v>
      </c>
      <c r="D521" s="1">
        <v>16.86</v>
      </c>
      <c r="E521" s="4">
        <f>'Raw Data'!G521</f>
        <v>2</v>
      </c>
      <c r="K521">
        <v>2019</v>
      </c>
    </row>
    <row r="522" spans="1:11" x14ac:dyDescent="0.35">
      <c r="A522" s="3">
        <v>520</v>
      </c>
      <c r="B522" s="2">
        <v>43521</v>
      </c>
      <c r="C522" s="1" t="s">
        <v>30</v>
      </c>
      <c r="D522" s="1">
        <v>14.27</v>
      </c>
      <c r="E522" s="4">
        <f>'Raw Data'!G522</f>
        <v>1</v>
      </c>
      <c r="K522">
        <v>2019</v>
      </c>
    </row>
    <row r="523" spans="1:11" x14ac:dyDescent="0.35">
      <c r="A523" s="3">
        <v>521</v>
      </c>
      <c r="B523" s="2">
        <v>43430</v>
      </c>
      <c r="C523" s="1" t="s">
        <v>30</v>
      </c>
      <c r="D523" s="1">
        <v>13.9</v>
      </c>
      <c r="E523" s="4">
        <f>'Raw Data'!G523</f>
        <v>4</v>
      </c>
      <c r="K523">
        <v>2018</v>
      </c>
    </row>
    <row r="524" spans="1:11" x14ac:dyDescent="0.35">
      <c r="A524" s="3">
        <v>522</v>
      </c>
      <c r="B524" s="2">
        <v>43335</v>
      </c>
      <c r="C524" s="1" t="s">
        <v>30</v>
      </c>
      <c r="D524" s="1">
        <v>47.28</v>
      </c>
      <c r="E524" s="4">
        <f>'Raw Data'!G524</f>
        <v>3</v>
      </c>
      <c r="K524">
        <v>2018</v>
      </c>
    </row>
    <row r="525" spans="1:11" x14ac:dyDescent="0.35">
      <c r="A525" s="3">
        <v>523</v>
      </c>
      <c r="B525" s="2">
        <v>43228</v>
      </c>
      <c r="C525" s="1" t="s">
        <v>30</v>
      </c>
      <c r="D525" s="1">
        <v>44.61</v>
      </c>
      <c r="E525" s="4">
        <f>'Raw Data'!G525</f>
        <v>2</v>
      </c>
      <c r="K525">
        <v>2018</v>
      </c>
    </row>
    <row r="526" spans="1:11" x14ac:dyDescent="0.35">
      <c r="A526" s="3">
        <v>524</v>
      </c>
      <c r="B526" s="2">
        <v>43153</v>
      </c>
      <c r="C526" s="1" t="s">
        <v>30</v>
      </c>
      <c r="D526" s="1">
        <v>30.64</v>
      </c>
      <c r="E526" s="4">
        <f>'Raw Data'!G526</f>
        <v>1</v>
      </c>
      <c r="K526">
        <v>2018</v>
      </c>
    </row>
    <row r="527" spans="1:11" x14ac:dyDescent="0.35">
      <c r="A527" s="3">
        <v>525</v>
      </c>
      <c r="B527" s="2">
        <v>42875</v>
      </c>
      <c r="C527" s="1" t="s">
        <v>30</v>
      </c>
      <c r="D527" s="1">
        <v>66.599999999999994</v>
      </c>
      <c r="E527" s="4">
        <f>'Raw Data'!G527</f>
        <v>2</v>
      </c>
      <c r="K527">
        <v>2017</v>
      </c>
    </row>
    <row r="528" spans="1:11" x14ac:dyDescent="0.35">
      <c r="A528" s="3">
        <v>526</v>
      </c>
      <c r="B528" s="2">
        <v>42600</v>
      </c>
      <c r="C528" s="1" t="s">
        <v>30</v>
      </c>
      <c r="D528" s="1">
        <v>35.58</v>
      </c>
      <c r="E528" s="4">
        <f>'Raw Data'!G528</f>
        <v>3</v>
      </c>
      <c r="K528">
        <v>2016</v>
      </c>
    </row>
    <row r="529" spans="1:11" x14ac:dyDescent="0.35">
      <c r="A529" s="3">
        <v>527</v>
      </c>
      <c r="B529" s="2">
        <v>42528</v>
      </c>
      <c r="C529" s="1" t="s">
        <v>30</v>
      </c>
      <c r="D529" s="1">
        <v>34.840000000000003</v>
      </c>
      <c r="E529" s="4">
        <f>'Raw Data'!G529</f>
        <v>2</v>
      </c>
      <c r="K529">
        <v>2016</v>
      </c>
    </row>
    <row r="530" spans="1:11" x14ac:dyDescent="0.35">
      <c r="A530" s="3">
        <v>528</v>
      </c>
      <c r="B530" s="2">
        <v>44692</v>
      </c>
      <c r="C530" s="1" t="s">
        <v>31</v>
      </c>
      <c r="D530" s="1">
        <v>336.8</v>
      </c>
      <c r="E530" s="4">
        <f>'Raw Data'!G530</f>
        <v>2</v>
      </c>
      <c r="K530">
        <v>2022</v>
      </c>
    </row>
    <row r="531" spans="1:11" x14ac:dyDescent="0.35">
      <c r="A531" s="3">
        <v>529</v>
      </c>
      <c r="B531" s="2">
        <v>44592</v>
      </c>
      <c r="C531" s="1" t="s">
        <v>31</v>
      </c>
      <c r="D531" s="1">
        <v>246.1</v>
      </c>
      <c r="E531" s="4">
        <f>'Raw Data'!G531</f>
        <v>1</v>
      </c>
      <c r="K531">
        <v>2022</v>
      </c>
    </row>
    <row r="532" spans="1:11" x14ac:dyDescent="0.35">
      <c r="A532" s="3">
        <v>530</v>
      </c>
      <c r="B532" s="2">
        <v>44515</v>
      </c>
      <c r="C532" s="1" t="s">
        <v>31</v>
      </c>
      <c r="D532" s="1">
        <v>114.59</v>
      </c>
      <c r="E532" s="4">
        <f>'Raw Data'!G532</f>
        <v>4</v>
      </c>
      <c r="K532">
        <v>2021</v>
      </c>
    </row>
    <row r="533" spans="1:11" x14ac:dyDescent="0.35">
      <c r="A533" s="3">
        <v>531</v>
      </c>
      <c r="B533" s="2">
        <v>44421</v>
      </c>
      <c r="C533" s="1" t="s">
        <v>31</v>
      </c>
      <c r="D533" s="1">
        <v>325.74</v>
      </c>
      <c r="E533" s="4">
        <f>'Raw Data'!G533</f>
        <v>3</v>
      </c>
      <c r="K533">
        <v>2021</v>
      </c>
    </row>
    <row r="534" spans="1:11" x14ac:dyDescent="0.35">
      <c r="A534" s="3">
        <v>532</v>
      </c>
      <c r="B534" s="2">
        <v>44319</v>
      </c>
      <c r="C534" s="1" t="s">
        <v>31</v>
      </c>
      <c r="D534" s="1">
        <v>249.16</v>
      </c>
      <c r="E534" s="4">
        <f>'Raw Data'!G534</f>
        <v>2</v>
      </c>
      <c r="K534">
        <v>2021</v>
      </c>
    </row>
    <row r="535" spans="1:11" x14ac:dyDescent="0.35">
      <c r="A535" s="3">
        <v>533</v>
      </c>
      <c r="B535" s="2">
        <v>44238</v>
      </c>
      <c r="C535" s="1" t="s">
        <v>31</v>
      </c>
      <c r="D535" s="1">
        <v>134.16</v>
      </c>
      <c r="E535" s="4">
        <f>'Raw Data'!G535</f>
        <v>1</v>
      </c>
      <c r="K535">
        <v>2021</v>
      </c>
    </row>
    <row r="536" spans="1:11" x14ac:dyDescent="0.35">
      <c r="A536" s="3">
        <v>534</v>
      </c>
      <c r="B536" s="2">
        <v>44147</v>
      </c>
      <c r="C536" s="1" t="s">
        <v>31</v>
      </c>
      <c r="D536" s="1">
        <v>40.86</v>
      </c>
      <c r="E536" s="4">
        <f>'Raw Data'!G536</f>
        <v>4</v>
      </c>
      <c r="K536">
        <v>2020</v>
      </c>
    </row>
    <row r="537" spans="1:11" x14ac:dyDescent="0.35">
      <c r="A537" s="3">
        <v>535</v>
      </c>
      <c r="B537" s="2">
        <v>44059</v>
      </c>
      <c r="C537" s="1" t="s">
        <v>31</v>
      </c>
      <c r="D537" s="1">
        <v>79.91</v>
      </c>
      <c r="E537" s="4">
        <f>'Raw Data'!G537</f>
        <v>3</v>
      </c>
      <c r="K537">
        <v>2020</v>
      </c>
    </row>
    <row r="538" spans="1:11" x14ac:dyDescent="0.35">
      <c r="A538" s="3">
        <v>536</v>
      </c>
      <c r="B538" s="2">
        <v>43963</v>
      </c>
      <c r="C538" s="1" t="s">
        <v>31</v>
      </c>
      <c r="D538" s="1">
        <v>113.82</v>
      </c>
      <c r="E538" s="4">
        <f>'Raw Data'!G538</f>
        <v>2</v>
      </c>
      <c r="K538">
        <v>2020</v>
      </c>
    </row>
    <row r="539" spans="1:11" x14ac:dyDescent="0.35">
      <c r="A539" s="3">
        <v>537</v>
      </c>
      <c r="B539" s="2">
        <v>43860</v>
      </c>
      <c r="C539" s="1" t="s">
        <v>31</v>
      </c>
      <c r="D539" s="1">
        <v>92.54</v>
      </c>
      <c r="E539" s="4">
        <f>'Raw Data'!G539</f>
        <v>1</v>
      </c>
      <c r="K539">
        <v>2020</v>
      </c>
    </row>
    <row r="540" spans="1:11" x14ac:dyDescent="0.35">
      <c r="A540" s="3">
        <v>538</v>
      </c>
      <c r="B540" s="2">
        <v>43763</v>
      </c>
      <c r="C540" s="1" t="s">
        <v>31</v>
      </c>
      <c r="D540" s="1">
        <v>42</v>
      </c>
      <c r="E540" s="4">
        <f>'Raw Data'!G540</f>
        <v>4</v>
      </c>
      <c r="K540">
        <v>2019</v>
      </c>
    </row>
    <row r="541" spans="1:11" x14ac:dyDescent="0.35">
      <c r="A541" s="3">
        <v>539</v>
      </c>
      <c r="B541" s="2">
        <v>43669</v>
      </c>
      <c r="C541" s="1" t="s">
        <v>31</v>
      </c>
      <c r="D541" s="1">
        <v>131.44999999999999</v>
      </c>
      <c r="E541" s="4">
        <f>'Raw Data'!G541</f>
        <v>3</v>
      </c>
      <c r="K541">
        <v>2019</v>
      </c>
    </row>
    <row r="542" spans="1:11" x14ac:dyDescent="0.35">
      <c r="A542" s="3">
        <v>540</v>
      </c>
      <c r="B542" s="2">
        <v>43576</v>
      </c>
      <c r="C542" s="1" t="s">
        <v>31</v>
      </c>
      <c r="D542" s="1">
        <v>92.72</v>
      </c>
      <c r="E542" s="4">
        <f>'Raw Data'!G542</f>
        <v>2</v>
      </c>
      <c r="K542">
        <v>2019</v>
      </c>
    </row>
    <row r="543" spans="1:11" x14ac:dyDescent="0.35">
      <c r="A543" s="3">
        <v>541</v>
      </c>
      <c r="B543" s="2">
        <v>43485</v>
      </c>
      <c r="C543" s="1" t="s">
        <v>31</v>
      </c>
      <c r="D543" s="1">
        <v>57.24</v>
      </c>
      <c r="E543" s="4">
        <f>'Raw Data'!G543</f>
        <v>1</v>
      </c>
      <c r="K543">
        <v>2019</v>
      </c>
    </row>
    <row r="544" spans="1:11" x14ac:dyDescent="0.35">
      <c r="A544" s="3">
        <v>542</v>
      </c>
      <c r="B544" s="2">
        <v>43398</v>
      </c>
      <c r="C544" s="1" t="s">
        <v>31</v>
      </c>
      <c r="D544" s="1">
        <v>26.47</v>
      </c>
      <c r="E544" s="4">
        <f>'Raw Data'!G544</f>
        <v>4</v>
      </c>
      <c r="K544">
        <v>2018</v>
      </c>
    </row>
    <row r="545" spans="1:11" x14ac:dyDescent="0.35">
      <c r="A545" s="3">
        <v>543</v>
      </c>
      <c r="B545" s="2">
        <v>43303</v>
      </c>
      <c r="C545" s="1" t="s">
        <v>31</v>
      </c>
      <c r="D545" s="1">
        <v>85.76</v>
      </c>
      <c r="E545" s="4">
        <f>'Raw Data'!G545</f>
        <v>3</v>
      </c>
      <c r="K545">
        <v>2018</v>
      </c>
    </row>
    <row r="546" spans="1:11" x14ac:dyDescent="0.35">
      <c r="A546" s="3">
        <v>544</v>
      </c>
      <c r="B546" s="2">
        <v>43212</v>
      </c>
      <c r="C546" s="1" t="s">
        <v>31</v>
      </c>
      <c r="D546" s="1">
        <v>60.09</v>
      </c>
      <c r="E546" s="4">
        <f>'Raw Data'!G546</f>
        <v>2</v>
      </c>
      <c r="K546">
        <v>2018</v>
      </c>
    </row>
    <row r="547" spans="1:11" x14ac:dyDescent="0.35">
      <c r="A547" s="3">
        <v>545</v>
      </c>
      <c r="B547" s="2">
        <v>43130</v>
      </c>
      <c r="C547" s="1" t="s">
        <v>31</v>
      </c>
      <c r="D547" s="1">
        <v>39.19</v>
      </c>
      <c r="E547" s="4">
        <f>'Raw Data'!G547</f>
        <v>1</v>
      </c>
      <c r="K547">
        <v>2018</v>
      </c>
    </row>
    <row r="548" spans="1:11" x14ac:dyDescent="0.35">
      <c r="A548" s="3">
        <v>546</v>
      </c>
      <c r="B548" s="2">
        <v>43039</v>
      </c>
      <c r="C548" s="1" t="s">
        <v>31</v>
      </c>
      <c r="D548" s="1">
        <v>19.72</v>
      </c>
      <c r="E548" s="4">
        <f>'Raw Data'!G548</f>
        <v>4</v>
      </c>
      <c r="K548">
        <v>2017</v>
      </c>
    </row>
    <row r="549" spans="1:11" x14ac:dyDescent="0.35">
      <c r="A549" s="3">
        <v>547</v>
      </c>
      <c r="B549" s="2">
        <v>42941</v>
      </c>
      <c r="C549" s="1" t="s">
        <v>31</v>
      </c>
      <c r="D549" s="1">
        <v>72.11</v>
      </c>
      <c r="E549" s="4">
        <f>'Raw Data'!G549</f>
        <v>3</v>
      </c>
      <c r="K549">
        <v>2017</v>
      </c>
    </row>
    <row r="550" spans="1:11" x14ac:dyDescent="0.35">
      <c r="A550" s="3">
        <v>548</v>
      </c>
      <c r="B550" s="2">
        <v>42854</v>
      </c>
      <c r="C550" s="1" t="s">
        <v>31</v>
      </c>
      <c r="D550" s="1">
        <v>55.89</v>
      </c>
      <c r="E550" s="4">
        <f>'Raw Data'!G550</f>
        <v>2</v>
      </c>
      <c r="K550">
        <v>2017</v>
      </c>
    </row>
    <row r="551" spans="1:11" x14ac:dyDescent="0.35">
      <c r="A551" s="3">
        <v>549</v>
      </c>
      <c r="B551" s="2">
        <v>42764</v>
      </c>
      <c r="C551" s="1" t="s">
        <v>31</v>
      </c>
      <c r="D551" s="1">
        <v>37.79</v>
      </c>
      <c r="E551" s="4">
        <f>'Raw Data'!G551</f>
        <v>1</v>
      </c>
      <c r="K551">
        <v>2017</v>
      </c>
    </row>
    <row r="552" spans="1:11" x14ac:dyDescent="0.35">
      <c r="A552" s="3">
        <v>550</v>
      </c>
      <c r="B552" s="2">
        <v>42688</v>
      </c>
      <c r="C552" s="1" t="s">
        <v>31</v>
      </c>
      <c r="D552" s="1">
        <v>18.39</v>
      </c>
      <c r="E552" s="4">
        <f>'Raw Data'!G552</f>
        <v>4</v>
      </c>
      <c r="K552">
        <v>2016</v>
      </c>
    </row>
    <row r="553" spans="1:11" x14ac:dyDescent="0.35">
      <c r="A553" s="3">
        <v>551</v>
      </c>
      <c r="B553" s="2">
        <v>42581</v>
      </c>
      <c r="C553" s="1" t="s">
        <v>31</v>
      </c>
      <c r="D553" s="1">
        <v>40.85</v>
      </c>
      <c r="E553" s="4">
        <f>'Raw Data'!G553</f>
        <v>3</v>
      </c>
      <c r="K553">
        <v>2016</v>
      </c>
    </row>
    <row r="554" spans="1:11" x14ac:dyDescent="0.35">
      <c r="A554" s="3">
        <v>552</v>
      </c>
      <c r="B554" s="2">
        <v>42492</v>
      </c>
      <c r="C554" s="1" t="s">
        <v>31</v>
      </c>
      <c r="D554" s="1">
        <v>27.28</v>
      </c>
      <c r="E554" s="4">
        <f>'Raw Data'!G554</f>
        <v>2</v>
      </c>
      <c r="K554">
        <v>2016</v>
      </c>
    </row>
    <row r="555" spans="1:11" x14ac:dyDescent="0.35">
      <c r="A555" s="3">
        <v>553</v>
      </c>
      <c r="B555" s="2">
        <v>42399</v>
      </c>
      <c r="C555" s="1" t="s">
        <v>31</v>
      </c>
      <c r="D555" s="1">
        <v>13.83</v>
      </c>
      <c r="E555" s="4">
        <f>'Raw Data'!G555</f>
        <v>1</v>
      </c>
      <c r="K555">
        <v>2016</v>
      </c>
    </row>
    <row r="556" spans="1:11" x14ac:dyDescent="0.35">
      <c r="A556" s="3">
        <v>554</v>
      </c>
      <c r="B556" s="2">
        <v>42311</v>
      </c>
      <c r="C556" s="1" t="s">
        <v>31</v>
      </c>
      <c r="D556" s="1">
        <v>8.31</v>
      </c>
      <c r="E556" s="4">
        <f>'Raw Data'!G556</f>
        <v>4</v>
      </c>
      <c r="K556">
        <v>2015</v>
      </c>
    </row>
    <row r="557" spans="1:11" x14ac:dyDescent="0.35">
      <c r="A557" s="3">
        <v>555</v>
      </c>
      <c r="B557" s="2">
        <v>44424</v>
      </c>
      <c r="C557" s="1" t="s">
        <v>32</v>
      </c>
      <c r="D557" s="1">
        <v>29.98</v>
      </c>
      <c r="E557" s="4">
        <f>'Raw Data'!G557</f>
        <v>3</v>
      </c>
      <c r="K557">
        <v>2021</v>
      </c>
    </row>
    <row r="558" spans="1:11" x14ac:dyDescent="0.35">
      <c r="A558" s="3">
        <v>556</v>
      </c>
      <c r="B558" s="2">
        <v>44323</v>
      </c>
      <c r="C558" s="1" t="s">
        <v>32</v>
      </c>
      <c r="D558" s="1">
        <v>23.53</v>
      </c>
      <c r="E558" s="4">
        <f>'Raw Data'!G558</f>
        <v>2</v>
      </c>
      <c r="K558">
        <v>2021</v>
      </c>
    </row>
    <row r="559" spans="1:11" x14ac:dyDescent="0.35">
      <c r="A559" s="3">
        <v>557</v>
      </c>
      <c r="B559" s="2">
        <v>44220</v>
      </c>
      <c r="C559" s="1" t="s">
        <v>32</v>
      </c>
      <c r="D559" s="1">
        <v>14.33</v>
      </c>
      <c r="E559" s="4">
        <f>'Raw Data'!G559</f>
        <v>1</v>
      </c>
      <c r="K559">
        <v>2021</v>
      </c>
    </row>
    <row r="560" spans="1:11" x14ac:dyDescent="0.35">
      <c r="A560" s="3">
        <v>558</v>
      </c>
      <c r="B560" s="2">
        <v>44147</v>
      </c>
      <c r="C560" s="1" t="s">
        <v>32</v>
      </c>
      <c r="D560" s="1">
        <v>6.15</v>
      </c>
      <c r="E560" s="4">
        <f>'Raw Data'!G560</f>
        <v>4</v>
      </c>
      <c r="K560">
        <v>2020</v>
      </c>
    </row>
    <row r="561" spans="1:11" x14ac:dyDescent="0.35">
      <c r="A561" s="3">
        <v>559</v>
      </c>
      <c r="B561" s="2">
        <v>44058</v>
      </c>
      <c r="C561" s="1" t="s">
        <v>32</v>
      </c>
      <c r="D561" s="1">
        <v>10.97</v>
      </c>
      <c r="E561" s="4">
        <f>'Raw Data'!G561</f>
        <v>3</v>
      </c>
      <c r="K561">
        <v>2020</v>
      </c>
    </row>
    <row r="562" spans="1:11" x14ac:dyDescent="0.35">
      <c r="A562" s="3">
        <v>560</v>
      </c>
      <c r="B562" s="2">
        <v>43971</v>
      </c>
      <c r="C562" s="1" t="s">
        <v>32</v>
      </c>
      <c r="D562" s="1">
        <v>6.81</v>
      </c>
      <c r="E562" s="4">
        <f>'Raw Data'!G562</f>
        <v>2</v>
      </c>
      <c r="K562">
        <v>2020</v>
      </c>
    </row>
    <row r="563" spans="1:11" x14ac:dyDescent="0.35">
      <c r="A563" s="3">
        <v>561</v>
      </c>
      <c r="B563" s="2">
        <v>43872</v>
      </c>
      <c r="C563" s="1" t="s">
        <v>32</v>
      </c>
      <c r="D563" s="1">
        <v>6.41</v>
      </c>
      <c r="E563" s="4">
        <f>'Raw Data'!G563</f>
        <v>1</v>
      </c>
      <c r="K563">
        <v>2020</v>
      </c>
    </row>
    <row r="564" spans="1:11" x14ac:dyDescent="0.35">
      <c r="A564" s="3">
        <v>562</v>
      </c>
      <c r="B564" s="2">
        <v>43787</v>
      </c>
      <c r="C564" s="1" t="s">
        <v>32</v>
      </c>
      <c r="D564" s="1">
        <v>1.54</v>
      </c>
      <c r="E564" s="4">
        <f>'Raw Data'!G564</f>
        <v>4</v>
      </c>
      <c r="K564">
        <v>2019</v>
      </c>
    </row>
    <row r="565" spans="1:11" x14ac:dyDescent="0.35">
      <c r="A565" s="3">
        <v>563</v>
      </c>
      <c r="B565" s="2">
        <v>43672</v>
      </c>
      <c r="C565" s="1" t="s">
        <v>32</v>
      </c>
      <c r="D565" s="1">
        <v>15.78</v>
      </c>
      <c r="E565" s="4">
        <f>'Raw Data'!G565</f>
        <v>3</v>
      </c>
      <c r="K565">
        <v>2019</v>
      </c>
    </row>
    <row r="566" spans="1:11" x14ac:dyDescent="0.35">
      <c r="A566" s="3">
        <v>564</v>
      </c>
      <c r="B566" s="2">
        <v>44516</v>
      </c>
      <c r="C566" s="1" t="s">
        <v>33</v>
      </c>
      <c r="D566" s="1">
        <v>-4.5</v>
      </c>
      <c r="E566" s="4">
        <f>'Raw Data'!G566</f>
        <v>4</v>
      </c>
      <c r="K566">
        <v>2021</v>
      </c>
    </row>
    <row r="567" spans="1:11" x14ac:dyDescent="0.35">
      <c r="A567" s="3">
        <v>565</v>
      </c>
      <c r="B567" s="2">
        <v>44422</v>
      </c>
      <c r="C567" s="1" t="s">
        <v>33</v>
      </c>
      <c r="D567" s="1">
        <v>7.84</v>
      </c>
      <c r="E567" s="4">
        <f>'Raw Data'!G567</f>
        <v>3</v>
      </c>
      <c r="K567">
        <v>2021</v>
      </c>
    </row>
    <row r="568" spans="1:11" x14ac:dyDescent="0.35">
      <c r="A568" s="3">
        <v>566</v>
      </c>
      <c r="B568" s="2">
        <v>44330</v>
      </c>
      <c r="C568" s="1" t="s">
        <v>33</v>
      </c>
      <c r="D568" s="1">
        <v>6.89</v>
      </c>
      <c r="E568" s="4">
        <f>'Raw Data'!G568</f>
        <v>2</v>
      </c>
      <c r="K568">
        <v>2021</v>
      </c>
    </row>
    <row r="569" spans="1:11" x14ac:dyDescent="0.35">
      <c r="A569" s="3">
        <v>567</v>
      </c>
      <c r="B569" s="2">
        <v>44236</v>
      </c>
      <c r="C569" s="1" t="s">
        <v>33</v>
      </c>
      <c r="D569" s="1">
        <v>8.59</v>
      </c>
      <c r="E569" s="4">
        <f>'Raw Data'!G569</f>
        <v>1</v>
      </c>
      <c r="K569">
        <v>2021</v>
      </c>
    </row>
    <row r="570" spans="1:11" x14ac:dyDescent="0.35">
      <c r="A570" s="3">
        <v>568</v>
      </c>
      <c r="B570" s="2">
        <v>44161</v>
      </c>
      <c r="C570" s="1" t="s">
        <v>33</v>
      </c>
      <c r="D570" s="1">
        <v>1.67</v>
      </c>
      <c r="E570" s="4">
        <f>'Raw Data'!G570</f>
        <v>4</v>
      </c>
      <c r="K570">
        <v>2020</v>
      </c>
    </row>
    <row r="571" spans="1:11" x14ac:dyDescent="0.35">
      <c r="A571" s="3">
        <v>569</v>
      </c>
      <c r="B571" s="2">
        <v>44059</v>
      </c>
      <c r="C571" s="1" t="s">
        <v>33</v>
      </c>
      <c r="D571" s="1">
        <v>1.92</v>
      </c>
      <c r="E571" s="4">
        <f>'Raw Data'!G571</f>
        <v>3</v>
      </c>
      <c r="K571">
        <v>2020</v>
      </c>
    </row>
    <row r="572" spans="1:11" x14ac:dyDescent="0.35">
      <c r="A572" s="3">
        <v>570</v>
      </c>
      <c r="B572" s="2">
        <v>43986</v>
      </c>
      <c r="C572" s="1" t="s">
        <v>33</v>
      </c>
      <c r="D572" s="1">
        <v>0.16</v>
      </c>
      <c r="E572" s="4">
        <f>'Raw Data'!G572</f>
        <v>2</v>
      </c>
      <c r="K572">
        <v>2020</v>
      </c>
    </row>
    <row r="573" spans="1:11" x14ac:dyDescent="0.35">
      <c r="A573" s="3">
        <v>571</v>
      </c>
      <c r="B573" s="2">
        <v>43873</v>
      </c>
      <c r="C573" s="1" t="s">
        <v>33</v>
      </c>
      <c r="D573" s="1">
        <v>1.83</v>
      </c>
      <c r="E573" s="4">
        <f>'Raw Data'!G573</f>
        <v>1</v>
      </c>
      <c r="K573">
        <v>2020</v>
      </c>
    </row>
    <row r="574" spans="1:11" x14ac:dyDescent="0.35">
      <c r="A574" s="3">
        <v>572</v>
      </c>
      <c r="B574" s="2">
        <v>43784</v>
      </c>
      <c r="C574" s="1" t="s">
        <v>33</v>
      </c>
      <c r="D574" s="1">
        <v>0.68</v>
      </c>
      <c r="E574" s="4">
        <f>'Raw Data'!G574</f>
        <v>4</v>
      </c>
      <c r="K574">
        <v>2019</v>
      </c>
    </row>
    <row r="575" spans="1:11" x14ac:dyDescent="0.35">
      <c r="A575" s="3">
        <v>573</v>
      </c>
      <c r="B575" s="2">
        <v>43691</v>
      </c>
      <c r="C575" s="1" t="s">
        <v>33</v>
      </c>
      <c r="D575" s="1">
        <v>2.6</v>
      </c>
      <c r="E575" s="4">
        <f>'Raw Data'!G575</f>
        <v>3</v>
      </c>
      <c r="K575">
        <v>2019</v>
      </c>
    </row>
    <row r="576" spans="1:11" x14ac:dyDescent="0.35">
      <c r="A576" s="3">
        <v>574</v>
      </c>
      <c r="B576" s="2">
        <v>43599</v>
      </c>
      <c r="C576" s="1" t="s">
        <v>33</v>
      </c>
      <c r="D576" s="1">
        <v>1.3</v>
      </c>
      <c r="E576" s="4">
        <f>'Raw Data'!G576</f>
        <v>2</v>
      </c>
      <c r="K576">
        <v>2019</v>
      </c>
    </row>
    <row r="577" spans="1:11" x14ac:dyDescent="0.35">
      <c r="A577" s="3">
        <v>575</v>
      </c>
      <c r="B577" s="2">
        <v>43510</v>
      </c>
      <c r="C577" s="1" t="s">
        <v>33</v>
      </c>
      <c r="D577" s="1">
        <v>-3.79</v>
      </c>
      <c r="E577" s="4">
        <f>'Raw Data'!G577</f>
        <v>1</v>
      </c>
      <c r="K577">
        <v>2019</v>
      </c>
    </row>
    <row r="578" spans="1:11" x14ac:dyDescent="0.35">
      <c r="A578" s="3">
        <v>576</v>
      </c>
      <c r="B578" s="2">
        <v>43425</v>
      </c>
      <c r="C578" s="1" t="s">
        <v>33</v>
      </c>
      <c r="D578" s="1">
        <v>-1.66</v>
      </c>
      <c r="E578" s="4">
        <f>'Raw Data'!G578</f>
        <v>4</v>
      </c>
      <c r="K578">
        <v>2018</v>
      </c>
    </row>
    <row r="579" spans="1:11" x14ac:dyDescent="0.35">
      <c r="A579" s="3">
        <v>577</v>
      </c>
      <c r="B579" s="2">
        <v>43332</v>
      </c>
      <c r="C579" s="1" t="s">
        <v>33</v>
      </c>
      <c r="D579" s="1">
        <v>4.0599999999999996</v>
      </c>
      <c r="E579" s="4">
        <f>'Raw Data'!G579</f>
        <v>3</v>
      </c>
      <c r="K579">
        <v>2018</v>
      </c>
    </row>
    <row r="580" spans="1:11" x14ac:dyDescent="0.35">
      <c r="A580" s="3">
        <v>578</v>
      </c>
      <c r="B580" s="2">
        <v>43237</v>
      </c>
      <c r="C580" s="1" t="s">
        <v>33</v>
      </c>
      <c r="D580" s="1">
        <v>0.52</v>
      </c>
      <c r="E580" s="4">
        <f>'Raw Data'!G580</f>
        <v>2</v>
      </c>
      <c r="K580">
        <v>2018</v>
      </c>
    </row>
    <row r="581" spans="1:11" x14ac:dyDescent="0.35">
      <c r="A581" s="3">
        <v>579</v>
      </c>
      <c r="B581" s="2">
        <v>43146</v>
      </c>
      <c r="C581" s="1" t="s">
        <v>33</v>
      </c>
      <c r="D581" s="1">
        <v>0.13</v>
      </c>
      <c r="E581" s="4">
        <f>'Raw Data'!G581</f>
        <v>1</v>
      </c>
      <c r="K581">
        <v>2018</v>
      </c>
    </row>
    <row r="582" spans="1:11" x14ac:dyDescent="0.35">
      <c r="A582" s="3">
        <v>580</v>
      </c>
      <c r="B582" s="2">
        <v>43047</v>
      </c>
      <c r="C582" s="1" t="s">
        <v>33</v>
      </c>
      <c r="D582" s="1">
        <v>0.19</v>
      </c>
      <c r="E582" s="4">
        <f>'Raw Data'!G582</f>
        <v>4</v>
      </c>
      <c r="K582">
        <v>2017</v>
      </c>
    </row>
    <row r="583" spans="1:11" x14ac:dyDescent="0.35">
      <c r="A583" s="3">
        <v>581</v>
      </c>
      <c r="B583" s="2">
        <v>42962</v>
      </c>
      <c r="C583" s="1" t="s">
        <v>33</v>
      </c>
      <c r="D583" s="1">
        <v>4.6399999999999997</v>
      </c>
      <c r="E583" s="4">
        <f>'Raw Data'!G583</f>
        <v>3</v>
      </c>
      <c r="K583">
        <v>2017</v>
      </c>
    </row>
    <row r="584" spans="1:11" x14ac:dyDescent="0.35">
      <c r="A584" s="3">
        <v>582</v>
      </c>
      <c r="B584" s="2">
        <v>44680</v>
      </c>
      <c r="C584" s="1" t="s">
        <v>34</v>
      </c>
      <c r="D584" s="1">
        <v>184.81</v>
      </c>
      <c r="E584" s="4">
        <f>'Raw Data'!G584</f>
        <v>2</v>
      </c>
      <c r="K584">
        <v>2022</v>
      </c>
    </row>
    <row r="585" spans="1:11" x14ac:dyDescent="0.35">
      <c r="A585" s="3">
        <v>583</v>
      </c>
      <c r="B585" s="2">
        <v>44595</v>
      </c>
      <c r="C585" s="1" t="s">
        <v>34</v>
      </c>
      <c r="D585" s="1">
        <v>131.61000000000001</v>
      </c>
      <c r="E585" s="4">
        <f>'Raw Data'!G585</f>
        <v>1</v>
      </c>
      <c r="K585">
        <v>2022</v>
      </c>
    </row>
    <row r="586" spans="1:11" x14ac:dyDescent="0.35">
      <c r="A586" s="3">
        <v>584</v>
      </c>
      <c r="B586" s="2">
        <v>44515</v>
      </c>
      <c r="C586" s="1" t="s">
        <v>34</v>
      </c>
      <c r="D586" s="1">
        <v>47.56</v>
      </c>
      <c r="E586" s="4">
        <f>'Raw Data'!G586</f>
        <v>4</v>
      </c>
      <c r="K586">
        <v>2021</v>
      </c>
    </row>
    <row r="587" spans="1:11" x14ac:dyDescent="0.35">
      <c r="A587" s="3">
        <v>585</v>
      </c>
      <c r="B587" s="2">
        <v>44413</v>
      </c>
      <c r="C587" s="1" t="s">
        <v>34</v>
      </c>
      <c r="D587" s="1">
        <v>182.34</v>
      </c>
      <c r="E587" s="4">
        <f>'Raw Data'!G587</f>
        <v>3</v>
      </c>
      <c r="K587">
        <v>2021</v>
      </c>
    </row>
    <row r="588" spans="1:11" x14ac:dyDescent="0.35">
      <c r="A588" s="3">
        <v>586</v>
      </c>
      <c r="B588" s="2">
        <v>44315</v>
      </c>
      <c r="C588" s="1" t="s">
        <v>34</v>
      </c>
      <c r="D588" s="1">
        <v>153.33000000000001</v>
      </c>
      <c r="E588" s="4">
        <f>'Raw Data'!G588</f>
        <v>2</v>
      </c>
      <c r="K588">
        <v>2021</v>
      </c>
    </row>
    <row r="589" spans="1:11" x14ac:dyDescent="0.35">
      <c r="A589" s="3">
        <v>587</v>
      </c>
      <c r="B589" s="2">
        <v>44223</v>
      </c>
      <c r="C589" s="1" t="s">
        <v>34</v>
      </c>
      <c r="D589" s="1">
        <v>74.22</v>
      </c>
      <c r="E589" s="4">
        <f>'Raw Data'!G589</f>
        <v>1</v>
      </c>
      <c r="K589">
        <v>2021</v>
      </c>
    </row>
    <row r="590" spans="1:11" x14ac:dyDescent="0.35">
      <c r="A590" s="3">
        <v>588</v>
      </c>
      <c r="B590" s="2">
        <v>44148</v>
      </c>
      <c r="C590" s="1" t="s">
        <v>34</v>
      </c>
      <c r="D590" s="1">
        <v>11.42</v>
      </c>
      <c r="E590" s="4">
        <f>'Raw Data'!G590</f>
        <v>4</v>
      </c>
      <c r="K590">
        <v>2020</v>
      </c>
    </row>
    <row r="591" spans="1:11" x14ac:dyDescent="0.35">
      <c r="A591" s="3">
        <v>589</v>
      </c>
      <c r="B591" s="2">
        <v>44060</v>
      </c>
      <c r="C591" s="1" t="s">
        <v>34</v>
      </c>
      <c r="D591" s="1">
        <v>70.86</v>
      </c>
      <c r="E591" s="4">
        <f>'Raw Data'!G591</f>
        <v>3</v>
      </c>
      <c r="K591">
        <v>2020</v>
      </c>
    </row>
    <row r="592" spans="1:11" x14ac:dyDescent="0.35">
      <c r="A592" s="3">
        <v>590</v>
      </c>
      <c r="B592" s="2">
        <v>43963</v>
      </c>
      <c r="C592" s="1" t="s">
        <v>34</v>
      </c>
      <c r="D592" s="1">
        <v>49.65</v>
      </c>
      <c r="E592" s="4">
        <f>'Raw Data'!G592</f>
        <v>2</v>
      </c>
      <c r="K592">
        <v>2020</v>
      </c>
    </row>
    <row r="593" spans="1:11" x14ac:dyDescent="0.35">
      <c r="A593" s="3">
        <v>591</v>
      </c>
      <c r="B593" s="2">
        <v>43861</v>
      </c>
      <c r="C593" s="1" t="s">
        <v>34</v>
      </c>
      <c r="D593" s="1">
        <v>60.5</v>
      </c>
      <c r="E593" s="4">
        <f>'Raw Data'!G593</f>
        <v>1</v>
      </c>
      <c r="K593">
        <v>2020</v>
      </c>
    </row>
    <row r="594" spans="1:11" x14ac:dyDescent="0.35">
      <c r="A594" s="3">
        <v>592</v>
      </c>
      <c r="B594" s="2">
        <v>43774</v>
      </c>
      <c r="C594" s="1" t="s">
        <v>34</v>
      </c>
      <c r="D594" s="1">
        <v>26.96</v>
      </c>
      <c r="E594" s="4">
        <f>'Raw Data'!G594</f>
        <v>4</v>
      </c>
      <c r="K594">
        <v>2019</v>
      </c>
    </row>
    <row r="595" spans="1:11" x14ac:dyDescent="0.35">
      <c r="A595" s="3">
        <v>593</v>
      </c>
      <c r="B595" s="2">
        <v>43683</v>
      </c>
      <c r="C595" s="1" t="s">
        <v>34</v>
      </c>
      <c r="D595" s="1">
        <v>126.85</v>
      </c>
      <c r="E595" s="4">
        <f>'Raw Data'!G595</f>
        <v>3</v>
      </c>
      <c r="K595">
        <v>2019</v>
      </c>
    </row>
    <row r="596" spans="1:11" x14ac:dyDescent="0.35">
      <c r="A596" s="3">
        <v>594</v>
      </c>
      <c r="B596" s="2">
        <v>43588</v>
      </c>
      <c r="C596" s="1" t="s">
        <v>34</v>
      </c>
      <c r="D596" s="1">
        <v>79.739999999999995</v>
      </c>
      <c r="E596" s="4">
        <f>'Raw Data'!G596</f>
        <v>2</v>
      </c>
      <c r="K596">
        <v>2019</v>
      </c>
    </row>
    <row r="597" spans="1:11" x14ac:dyDescent="0.35">
      <c r="A597" s="3">
        <v>595</v>
      </c>
      <c r="B597" s="2">
        <v>43497</v>
      </c>
      <c r="C597" s="1" t="s">
        <v>34</v>
      </c>
      <c r="D597" s="1">
        <v>38.18</v>
      </c>
      <c r="E597" s="4">
        <f>'Raw Data'!G597</f>
        <v>1</v>
      </c>
      <c r="K597">
        <v>2019</v>
      </c>
    </row>
    <row r="598" spans="1:11" x14ac:dyDescent="0.35">
      <c r="A598" s="3">
        <v>596</v>
      </c>
      <c r="B598" s="2">
        <v>43410</v>
      </c>
      <c r="C598" s="1" t="s">
        <v>34</v>
      </c>
      <c r="D598" s="1">
        <v>9.92</v>
      </c>
      <c r="E598" s="4">
        <f>'Raw Data'!G598</f>
        <v>4</v>
      </c>
      <c r="K598">
        <v>2018</v>
      </c>
    </row>
    <row r="599" spans="1:11" x14ac:dyDescent="0.35">
      <c r="A599" s="3">
        <v>597</v>
      </c>
      <c r="B599" s="2">
        <v>43324</v>
      </c>
      <c r="C599" s="1" t="s">
        <v>34</v>
      </c>
      <c r="D599" s="1">
        <v>56.41</v>
      </c>
      <c r="E599" s="4">
        <f>'Raw Data'!G599</f>
        <v>3</v>
      </c>
      <c r="K599">
        <v>2018</v>
      </c>
    </row>
    <row r="600" spans="1:11" x14ac:dyDescent="0.35">
      <c r="A600" s="3">
        <v>598</v>
      </c>
      <c r="B600" s="2">
        <v>43231</v>
      </c>
      <c r="C600" s="1" t="s">
        <v>34</v>
      </c>
      <c r="D600" s="1">
        <v>37.29</v>
      </c>
      <c r="E600" s="4">
        <f>'Raw Data'!G600</f>
        <v>2</v>
      </c>
      <c r="K600">
        <v>2018</v>
      </c>
    </row>
    <row r="601" spans="1:11" x14ac:dyDescent="0.35">
      <c r="A601" s="3">
        <v>599</v>
      </c>
      <c r="B601" s="2">
        <v>43230</v>
      </c>
      <c r="C601" s="1" t="s">
        <v>34</v>
      </c>
      <c r="D601" s="1">
        <v>37.29</v>
      </c>
      <c r="E601" s="4">
        <f>'Raw Data'!G601</f>
        <v>2</v>
      </c>
      <c r="K601">
        <v>2018</v>
      </c>
    </row>
    <row r="602" spans="1:11" x14ac:dyDescent="0.35">
      <c r="A602" s="3">
        <v>600</v>
      </c>
      <c r="B602" s="2">
        <v>43139</v>
      </c>
      <c r="C602" s="1" t="s">
        <v>34</v>
      </c>
      <c r="D602" s="1">
        <v>22.7</v>
      </c>
      <c r="E602" s="4">
        <f>'Raw Data'!G602</f>
        <v>1</v>
      </c>
      <c r="K602">
        <v>2018</v>
      </c>
    </row>
    <row r="603" spans="1:11" x14ac:dyDescent="0.35">
      <c r="A603" s="3">
        <v>601</v>
      </c>
      <c r="B603" s="2">
        <v>43051</v>
      </c>
      <c r="C603" s="1" t="s">
        <v>34</v>
      </c>
      <c r="D603" s="1">
        <v>4.12</v>
      </c>
      <c r="E603" s="4">
        <f>'Raw Data'!G603</f>
        <v>4</v>
      </c>
      <c r="K603">
        <v>2017</v>
      </c>
    </row>
    <row r="604" spans="1:11" x14ac:dyDescent="0.35">
      <c r="A604" s="3">
        <v>602</v>
      </c>
      <c r="B604" s="2">
        <v>42956</v>
      </c>
      <c r="C604" s="1" t="s">
        <v>34</v>
      </c>
      <c r="D604" s="1">
        <v>94.67</v>
      </c>
      <c r="E604" s="4">
        <f>'Raw Data'!G604</f>
        <v>3</v>
      </c>
      <c r="K604">
        <v>2017</v>
      </c>
    </row>
    <row r="605" spans="1:11" x14ac:dyDescent="0.35">
      <c r="A605" s="3">
        <v>603</v>
      </c>
      <c r="B605" s="2">
        <v>42865</v>
      </c>
      <c r="C605" s="1" t="s">
        <v>34</v>
      </c>
      <c r="D605" s="1">
        <v>78.569999999999993</v>
      </c>
      <c r="E605" s="4">
        <f>'Raw Data'!G605</f>
        <v>2</v>
      </c>
      <c r="K605">
        <v>2017</v>
      </c>
    </row>
    <row r="606" spans="1:11" x14ac:dyDescent="0.35">
      <c r="A606" s="3">
        <v>604</v>
      </c>
      <c r="B606" s="2">
        <v>42772</v>
      </c>
      <c r="C606" s="1" t="s">
        <v>34</v>
      </c>
      <c r="D606" s="1">
        <v>46.56</v>
      </c>
      <c r="E606" s="4">
        <f>'Raw Data'!G606</f>
        <v>1</v>
      </c>
      <c r="K606">
        <v>2017</v>
      </c>
    </row>
    <row r="607" spans="1:11" x14ac:dyDescent="0.35">
      <c r="A607" s="3">
        <v>605</v>
      </c>
      <c r="B607" s="2">
        <v>42683</v>
      </c>
      <c r="C607" s="1" t="s">
        <v>34</v>
      </c>
      <c r="D607" s="1">
        <v>14.19</v>
      </c>
      <c r="E607" s="4">
        <f>'Raw Data'!G607</f>
        <v>4</v>
      </c>
      <c r="K607">
        <v>2016</v>
      </c>
    </row>
    <row r="608" spans="1:11" x14ac:dyDescent="0.35">
      <c r="A608" s="3">
        <v>606</v>
      </c>
      <c r="B608" s="2">
        <v>42583</v>
      </c>
      <c r="C608" s="1" t="s">
        <v>34</v>
      </c>
      <c r="D608" s="1">
        <v>79.540000000000006</v>
      </c>
      <c r="E608" s="4">
        <f>'Raw Data'!G608</f>
        <v>3</v>
      </c>
      <c r="K608">
        <v>2016</v>
      </c>
    </row>
    <row r="609" spans="1:11" x14ac:dyDescent="0.35">
      <c r="A609" s="3">
        <v>607</v>
      </c>
      <c r="B609" s="2">
        <v>42407</v>
      </c>
      <c r="C609" s="1" t="s">
        <v>34</v>
      </c>
      <c r="D609" s="1">
        <v>34.19</v>
      </c>
      <c r="E609" s="4">
        <f>'Raw Data'!G609</f>
        <v>1</v>
      </c>
      <c r="K609">
        <v>2016</v>
      </c>
    </row>
    <row r="610" spans="1:11" x14ac:dyDescent="0.35">
      <c r="A610" s="3">
        <v>608</v>
      </c>
      <c r="B610" s="2">
        <v>42323</v>
      </c>
      <c r="C610" s="1" t="s">
        <v>34</v>
      </c>
      <c r="D610" s="1">
        <v>8.1300000000000008</v>
      </c>
      <c r="E610" s="4">
        <f>'Raw Data'!G610</f>
        <v>4</v>
      </c>
      <c r="K610">
        <v>2015</v>
      </c>
    </row>
    <row r="611" spans="1:11" x14ac:dyDescent="0.35">
      <c r="A611" s="3">
        <v>609</v>
      </c>
      <c r="B611" s="2">
        <v>44673</v>
      </c>
      <c r="C611" s="1" t="s">
        <v>35</v>
      </c>
      <c r="D611" s="1">
        <v>478.4</v>
      </c>
      <c r="E611" s="4">
        <f>'Raw Data'!G611</f>
        <v>2</v>
      </c>
      <c r="K611">
        <v>2022</v>
      </c>
    </row>
    <row r="612" spans="1:11" x14ac:dyDescent="0.35">
      <c r="A612" s="3">
        <v>610</v>
      </c>
      <c r="B612" s="2">
        <v>44582</v>
      </c>
      <c r="C612" s="1" t="s">
        <v>35</v>
      </c>
      <c r="D612" s="1">
        <v>354.86</v>
      </c>
      <c r="E612" s="4">
        <f>'Raw Data'!G612</f>
        <v>1</v>
      </c>
      <c r="K612">
        <v>2022</v>
      </c>
    </row>
    <row r="613" spans="1:11" x14ac:dyDescent="0.35">
      <c r="A613" s="3">
        <v>611</v>
      </c>
      <c r="B613" s="2">
        <v>44496</v>
      </c>
      <c r="C613" s="1" t="s">
        <v>35</v>
      </c>
      <c r="D613" s="1">
        <v>162.66999999999999</v>
      </c>
      <c r="E613" s="4">
        <f>'Raw Data'!G613</f>
        <v>4</v>
      </c>
      <c r="K613">
        <v>2021</v>
      </c>
    </row>
    <row r="614" spans="1:11" x14ac:dyDescent="0.35">
      <c r="A614" s="3">
        <v>612</v>
      </c>
      <c r="B614" s="2">
        <v>44414</v>
      </c>
      <c r="C614" s="1" t="s">
        <v>35</v>
      </c>
      <c r="D614" s="1">
        <v>564.70000000000005</v>
      </c>
      <c r="E614" s="4">
        <f>'Raw Data'!G614</f>
        <v>3</v>
      </c>
      <c r="K614">
        <v>2021</v>
      </c>
    </row>
    <row r="615" spans="1:11" x14ac:dyDescent="0.35">
      <c r="A615" s="3">
        <v>613</v>
      </c>
      <c r="B615" s="2">
        <v>44308</v>
      </c>
      <c r="C615" s="1" t="s">
        <v>35</v>
      </c>
      <c r="D615" s="1">
        <v>427.2</v>
      </c>
      <c r="E615" s="4">
        <f>'Raw Data'!G615</f>
        <v>2</v>
      </c>
      <c r="K615">
        <v>2021</v>
      </c>
    </row>
    <row r="616" spans="1:11" x14ac:dyDescent="0.35">
      <c r="A616" s="3">
        <v>614</v>
      </c>
      <c r="B616" s="2">
        <v>44224</v>
      </c>
      <c r="C616" s="1" t="s">
        <v>35</v>
      </c>
      <c r="D616" s="1">
        <v>159.69999999999999</v>
      </c>
      <c r="E616" s="4">
        <f>'Raw Data'!G616</f>
        <v>1</v>
      </c>
      <c r="K616">
        <v>2021</v>
      </c>
    </row>
    <row r="617" spans="1:11" x14ac:dyDescent="0.35">
      <c r="A617" s="3">
        <v>615</v>
      </c>
      <c r="B617" s="2">
        <v>44148</v>
      </c>
      <c r="C617" s="1" t="s">
        <v>35</v>
      </c>
      <c r="D617" s="1">
        <v>64.930000000000007</v>
      </c>
      <c r="E617" s="4">
        <f>'Raw Data'!G617</f>
        <v>4</v>
      </c>
      <c r="K617">
        <v>2020</v>
      </c>
    </row>
    <row r="618" spans="1:11" x14ac:dyDescent="0.35">
      <c r="A618" s="3">
        <v>616</v>
      </c>
      <c r="B618" s="2">
        <v>44057</v>
      </c>
      <c r="C618" s="1" t="s">
        <v>35</v>
      </c>
      <c r="D618" s="1">
        <v>196.96</v>
      </c>
      <c r="E618" s="4">
        <f>'Raw Data'!G618</f>
        <v>3</v>
      </c>
      <c r="K618">
        <v>2020</v>
      </c>
    </row>
    <row r="619" spans="1:11" x14ac:dyDescent="0.35">
      <c r="A619" s="3">
        <v>617</v>
      </c>
      <c r="B619" s="2">
        <v>43968</v>
      </c>
      <c r="C619" s="1" t="s">
        <v>35</v>
      </c>
      <c r="D619" s="1">
        <v>122.78</v>
      </c>
      <c r="E619" s="4">
        <f>'Raw Data'!G619</f>
        <v>2</v>
      </c>
      <c r="K619">
        <v>2020</v>
      </c>
    </row>
    <row r="620" spans="1:11" x14ac:dyDescent="0.35">
      <c r="A620" s="3">
        <v>618</v>
      </c>
      <c r="B620" s="2">
        <v>43879</v>
      </c>
      <c r="C620" s="1" t="s">
        <v>35</v>
      </c>
      <c r="D620" s="1">
        <v>111.21</v>
      </c>
      <c r="E620" s="4">
        <f>'Raw Data'!G620</f>
        <v>1</v>
      </c>
      <c r="K620">
        <v>2020</v>
      </c>
    </row>
    <row r="621" spans="1:11" x14ac:dyDescent="0.35">
      <c r="A621" s="3">
        <v>619</v>
      </c>
      <c r="B621" s="2">
        <v>43803</v>
      </c>
      <c r="C621" s="1" t="s">
        <v>35</v>
      </c>
      <c r="D621" s="1">
        <v>19.7</v>
      </c>
      <c r="E621" s="4">
        <f>'Raw Data'!G621</f>
        <v>4</v>
      </c>
      <c r="K621">
        <v>2019</v>
      </c>
    </row>
    <row r="622" spans="1:11" x14ac:dyDescent="0.35">
      <c r="A622" s="3">
        <v>620</v>
      </c>
      <c r="B622" s="2">
        <v>43717</v>
      </c>
      <c r="C622" s="1" t="s">
        <v>35</v>
      </c>
      <c r="D622" s="1">
        <v>108.82</v>
      </c>
      <c r="E622" s="4">
        <f>'Raw Data'!G622</f>
        <v>3</v>
      </c>
      <c r="K622">
        <v>2019</v>
      </c>
    </row>
    <row r="623" spans="1:11" x14ac:dyDescent="0.35">
      <c r="A623" s="3">
        <v>621</v>
      </c>
      <c r="B623" s="2">
        <v>43678</v>
      </c>
      <c r="C623" s="1" t="s">
        <v>35</v>
      </c>
      <c r="D623" s="1">
        <v>78.45</v>
      </c>
      <c r="E623" s="4">
        <f>'Raw Data'!G623</f>
        <v>3</v>
      </c>
      <c r="K623">
        <v>2019</v>
      </c>
    </row>
    <row r="624" spans="1:11" x14ac:dyDescent="0.35">
      <c r="A624" s="3">
        <v>622</v>
      </c>
      <c r="B624" s="2">
        <v>43486</v>
      </c>
      <c r="C624" s="1" t="s">
        <v>35</v>
      </c>
      <c r="D624" s="1">
        <v>57.7</v>
      </c>
      <c r="E624" s="4">
        <f>'Raw Data'!G624</f>
        <v>1</v>
      </c>
      <c r="K624">
        <v>2019</v>
      </c>
    </row>
    <row r="625" spans="1:11" x14ac:dyDescent="0.35">
      <c r="A625" s="3">
        <v>623</v>
      </c>
      <c r="B625" s="2">
        <v>43419</v>
      </c>
      <c r="C625" s="1" t="s">
        <v>35</v>
      </c>
      <c r="D625" s="1">
        <v>19.79</v>
      </c>
      <c r="E625" s="4">
        <f>'Raw Data'!G625</f>
        <v>4</v>
      </c>
      <c r="K625">
        <v>2018</v>
      </c>
    </row>
    <row r="626" spans="1:11" x14ac:dyDescent="0.35">
      <c r="A626" s="3">
        <v>624</v>
      </c>
      <c r="B626" s="2">
        <v>43328</v>
      </c>
      <c r="C626" s="1" t="s">
        <v>35</v>
      </c>
      <c r="D626" s="1">
        <v>-4.95</v>
      </c>
      <c r="E626" s="4">
        <f>'Raw Data'!G626</f>
        <v>3</v>
      </c>
      <c r="K626">
        <v>2018</v>
      </c>
    </row>
    <row r="627" spans="1:11" x14ac:dyDescent="0.35">
      <c r="A627" s="3">
        <v>625</v>
      </c>
      <c r="B627" s="2">
        <v>44693</v>
      </c>
      <c r="C627" s="1" t="s">
        <v>36</v>
      </c>
      <c r="D627" s="1">
        <v>802.69</v>
      </c>
      <c r="E627" s="4">
        <f>'Raw Data'!G627</f>
        <v>2</v>
      </c>
      <c r="K627">
        <v>2022</v>
      </c>
    </row>
    <row r="628" spans="1:11" x14ac:dyDescent="0.35">
      <c r="A628" s="3">
        <v>626</v>
      </c>
      <c r="B628" s="2">
        <v>44603</v>
      </c>
      <c r="C628" s="1" t="s">
        <v>36</v>
      </c>
      <c r="D628" s="1">
        <v>493.99</v>
      </c>
      <c r="E628" s="4">
        <f>'Raw Data'!G628</f>
        <v>1</v>
      </c>
      <c r="K628">
        <v>2022</v>
      </c>
    </row>
    <row r="629" spans="1:11" x14ac:dyDescent="0.35">
      <c r="A629" s="3">
        <v>627</v>
      </c>
      <c r="B629" s="2">
        <v>44516</v>
      </c>
      <c r="C629" s="1" t="s">
        <v>36</v>
      </c>
      <c r="D629" s="1">
        <v>201.93</v>
      </c>
      <c r="E629" s="4">
        <f>'Raw Data'!G629</f>
        <v>4</v>
      </c>
      <c r="K629">
        <v>2021</v>
      </c>
    </row>
    <row r="630" spans="1:11" x14ac:dyDescent="0.35">
      <c r="A630" s="3">
        <v>628</v>
      </c>
      <c r="B630" s="2">
        <v>44413</v>
      </c>
      <c r="C630" s="1" t="s">
        <v>36</v>
      </c>
      <c r="D630" s="1">
        <v>919.17</v>
      </c>
      <c r="E630" s="4">
        <f>'Raw Data'!G630</f>
        <v>3</v>
      </c>
      <c r="K630">
        <v>2021</v>
      </c>
    </row>
    <row r="631" spans="1:11" x14ac:dyDescent="0.35">
      <c r="A631" s="3">
        <v>629</v>
      </c>
      <c r="B631" s="2">
        <v>44322</v>
      </c>
      <c r="C631" s="1" t="s">
        <v>36</v>
      </c>
      <c r="D631" s="1">
        <v>714.86</v>
      </c>
      <c r="E631" s="4">
        <f>'Raw Data'!G631</f>
        <v>2</v>
      </c>
      <c r="K631">
        <v>2021</v>
      </c>
    </row>
    <row r="632" spans="1:11" x14ac:dyDescent="0.35">
      <c r="A632" s="3">
        <v>630</v>
      </c>
      <c r="B632" s="2">
        <v>44236</v>
      </c>
      <c r="C632" s="1" t="s">
        <v>36</v>
      </c>
      <c r="D632" s="1">
        <v>57.19</v>
      </c>
      <c r="E632" s="4">
        <f>'Raw Data'!G632</f>
        <v>1</v>
      </c>
      <c r="K632">
        <v>2021</v>
      </c>
    </row>
    <row r="633" spans="1:11" x14ac:dyDescent="0.35">
      <c r="A633" s="3">
        <v>631</v>
      </c>
      <c r="B633" s="2">
        <v>44146</v>
      </c>
      <c r="C633" s="1" t="s">
        <v>36</v>
      </c>
      <c r="D633" s="1">
        <v>-279.89</v>
      </c>
      <c r="E633" s="4">
        <f>'Raw Data'!G633</f>
        <v>4</v>
      </c>
      <c r="K633">
        <v>2020</v>
      </c>
    </row>
    <row r="634" spans="1:11" x14ac:dyDescent="0.35">
      <c r="A634" s="3">
        <v>632</v>
      </c>
      <c r="B634" s="2">
        <v>44060</v>
      </c>
      <c r="C634" s="1" t="s">
        <v>36</v>
      </c>
      <c r="D634" s="1">
        <v>284.33999999999997</v>
      </c>
      <c r="E634" s="4">
        <f>'Raw Data'!G634</f>
        <v>3</v>
      </c>
      <c r="K634">
        <v>2020</v>
      </c>
    </row>
    <row r="635" spans="1:11" x14ac:dyDescent="0.35">
      <c r="A635" s="3">
        <v>633</v>
      </c>
      <c r="B635" s="2">
        <v>43962</v>
      </c>
      <c r="C635" s="1" t="s">
        <v>36</v>
      </c>
      <c r="D635" s="1">
        <v>473.27</v>
      </c>
      <c r="E635" s="4">
        <f>'Raw Data'!G635</f>
        <v>2</v>
      </c>
      <c r="K635">
        <v>2020</v>
      </c>
    </row>
    <row r="636" spans="1:11" x14ac:dyDescent="0.35">
      <c r="A636" s="3">
        <v>634</v>
      </c>
      <c r="B636" s="2">
        <v>43866</v>
      </c>
      <c r="C636" s="1" t="s">
        <v>36</v>
      </c>
      <c r="D636" s="1">
        <v>404.17</v>
      </c>
      <c r="E636" s="4">
        <f>'Raw Data'!G636</f>
        <v>1</v>
      </c>
      <c r="K636">
        <v>2020</v>
      </c>
    </row>
    <row r="637" spans="1:11" x14ac:dyDescent="0.35">
      <c r="A637" s="3">
        <v>635</v>
      </c>
      <c r="B637" s="2">
        <v>43779</v>
      </c>
      <c r="C637" s="1" t="s">
        <v>36</v>
      </c>
      <c r="D637" s="1">
        <v>216.35</v>
      </c>
      <c r="E637" s="4">
        <f>'Raw Data'!G637</f>
        <v>4</v>
      </c>
      <c r="K637">
        <v>2019</v>
      </c>
    </row>
    <row r="638" spans="1:11" x14ac:dyDescent="0.35">
      <c r="A638" s="3">
        <v>636</v>
      </c>
      <c r="B638" s="2">
        <v>43684</v>
      </c>
      <c r="C638" s="1" t="s">
        <v>36</v>
      </c>
      <c r="D638" s="1">
        <v>739.5</v>
      </c>
      <c r="E638" s="4">
        <f>'Raw Data'!G638</f>
        <v>3</v>
      </c>
      <c r="K638">
        <v>2019</v>
      </c>
    </row>
    <row r="639" spans="1:11" x14ac:dyDescent="0.35">
      <c r="A639" s="3">
        <v>637</v>
      </c>
      <c r="B639" s="2">
        <v>43583</v>
      </c>
      <c r="C639" s="1" t="s">
        <v>36</v>
      </c>
      <c r="D639" s="1">
        <v>527.58000000000004</v>
      </c>
      <c r="E639" s="4">
        <f>'Raw Data'!G639</f>
        <v>2</v>
      </c>
      <c r="K639">
        <v>2019</v>
      </c>
    </row>
    <row r="640" spans="1:11" x14ac:dyDescent="0.35">
      <c r="A640" s="3">
        <v>638</v>
      </c>
      <c r="B640" s="2">
        <v>43499</v>
      </c>
      <c r="C640" s="1" t="s">
        <v>36</v>
      </c>
      <c r="D640" s="1">
        <v>333.22</v>
      </c>
      <c r="E640" s="4">
        <f>'Raw Data'!G640</f>
        <v>1</v>
      </c>
      <c r="K640">
        <v>2019</v>
      </c>
    </row>
    <row r="641" spans="1:11" x14ac:dyDescent="0.35">
      <c r="A641" s="3">
        <v>639</v>
      </c>
      <c r="B641" s="2">
        <v>43410</v>
      </c>
      <c r="C641" s="1" t="s">
        <v>36</v>
      </c>
      <c r="D641" s="1">
        <v>150.78</v>
      </c>
      <c r="E641" s="4">
        <f>'Raw Data'!G641</f>
        <v>4</v>
      </c>
      <c r="K641">
        <v>2018</v>
      </c>
    </row>
    <row r="642" spans="1:11" x14ac:dyDescent="0.35">
      <c r="A642" s="3">
        <v>640</v>
      </c>
      <c r="B642" s="2">
        <v>43328</v>
      </c>
      <c r="C642" s="1" t="s">
        <v>36</v>
      </c>
      <c r="D642" s="1">
        <v>559.23</v>
      </c>
      <c r="E642" s="4">
        <f>'Raw Data'!G642</f>
        <v>3</v>
      </c>
      <c r="K642">
        <v>2018</v>
      </c>
    </row>
    <row r="643" spans="1:11" x14ac:dyDescent="0.35">
      <c r="A643" s="3">
        <v>641</v>
      </c>
      <c r="B643" s="2">
        <v>43222</v>
      </c>
      <c r="C643" s="1" t="s">
        <v>36</v>
      </c>
      <c r="D643" s="1">
        <v>399.15</v>
      </c>
      <c r="E643" s="4">
        <f>'Raw Data'!G643</f>
        <v>2</v>
      </c>
      <c r="K643">
        <v>2018</v>
      </c>
    </row>
    <row r="644" spans="1:11" x14ac:dyDescent="0.35">
      <c r="A644" s="3">
        <v>642</v>
      </c>
      <c r="B644" s="2">
        <v>43134</v>
      </c>
      <c r="C644" s="1" t="s">
        <v>36</v>
      </c>
      <c r="D644" s="1">
        <v>269.43</v>
      </c>
      <c r="E644" s="4">
        <f>'Raw Data'!G644</f>
        <v>1</v>
      </c>
      <c r="K644">
        <v>2018</v>
      </c>
    </row>
    <row r="645" spans="1:11" x14ac:dyDescent="0.35">
      <c r="A645" s="3">
        <v>643</v>
      </c>
      <c r="B645" s="2">
        <v>42957</v>
      </c>
      <c r="C645" s="1" t="s">
        <v>36</v>
      </c>
      <c r="D645" s="1">
        <v>583.41</v>
      </c>
      <c r="E645" s="4">
        <f>'Raw Data'!G645</f>
        <v>3</v>
      </c>
      <c r="K645">
        <v>2017</v>
      </c>
    </row>
    <row r="646" spans="1:11" x14ac:dyDescent="0.35">
      <c r="A646" s="3">
        <v>644</v>
      </c>
      <c r="B646" s="2">
        <v>42857</v>
      </c>
      <c r="C646" s="1" t="s">
        <v>36</v>
      </c>
      <c r="D646" s="1">
        <v>447.2</v>
      </c>
      <c r="E646" s="4">
        <f>'Raw Data'!G646</f>
        <v>2</v>
      </c>
      <c r="K646">
        <v>2017</v>
      </c>
    </row>
    <row r="647" spans="1:11" x14ac:dyDescent="0.35">
      <c r="A647" s="3">
        <v>645</v>
      </c>
      <c r="B647" s="2">
        <v>42773</v>
      </c>
      <c r="C647" s="1" t="s">
        <v>36</v>
      </c>
      <c r="D647" s="1">
        <v>301.33</v>
      </c>
      <c r="E647" s="4">
        <f>'Raw Data'!G647</f>
        <v>1</v>
      </c>
      <c r="K647">
        <v>2017</v>
      </c>
    </row>
    <row r="648" spans="1:11" x14ac:dyDescent="0.35">
      <c r="A648" s="3">
        <v>646</v>
      </c>
      <c r="B648" s="2">
        <v>42683</v>
      </c>
      <c r="C648" s="1" t="s">
        <v>36</v>
      </c>
      <c r="D648" s="1">
        <v>157.08000000000001</v>
      </c>
      <c r="E648" s="4">
        <f>'Raw Data'!G648</f>
        <v>4</v>
      </c>
      <c r="K648">
        <v>2016</v>
      </c>
    </row>
    <row r="649" spans="1:11" x14ac:dyDescent="0.35">
      <c r="A649" s="3">
        <v>647</v>
      </c>
      <c r="B649" s="2">
        <v>42588</v>
      </c>
      <c r="C649" s="1" t="s">
        <v>36</v>
      </c>
      <c r="D649" s="1">
        <v>404.67</v>
      </c>
      <c r="E649" s="4">
        <f>'Raw Data'!G649</f>
        <v>3</v>
      </c>
      <c r="K649">
        <v>2016</v>
      </c>
    </row>
    <row r="650" spans="1:11" x14ac:dyDescent="0.35">
      <c r="A650" s="3">
        <v>648</v>
      </c>
      <c r="B650" s="2">
        <v>42491</v>
      </c>
      <c r="C650" s="1" t="s">
        <v>36</v>
      </c>
      <c r="D650" s="1">
        <v>251.17</v>
      </c>
      <c r="E650" s="4">
        <f>'Raw Data'!G650</f>
        <v>2</v>
      </c>
      <c r="K650">
        <v>2016</v>
      </c>
    </row>
    <row r="651" spans="1:11" x14ac:dyDescent="0.35">
      <c r="A651" s="3">
        <v>649</v>
      </c>
      <c r="B651" s="2">
        <v>42400</v>
      </c>
      <c r="C651" s="1" t="s">
        <v>36</v>
      </c>
      <c r="D651" s="1">
        <v>141.30000000000001</v>
      </c>
      <c r="E651" s="4">
        <f>'Raw Data'!G651</f>
        <v>1</v>
      </c>
      <c r="K651">
        <v>2016</v>
      </c>
    </row>
    <row r="652" spans="1:11" x14ac:dyDescent="0.35">
      <c r="A652" s="3">
        <v>650</v>
      </c>
      <c r="B652" s="2">
        <v>42311</v>
      </c>
      <c r="C652" s="1" t="s">
        <v>36</v>
      </c>
      <c r="D652" s="1">
        <v>79.959999999999994</v>
      </c>
      <c r="E652" s="4">
        <f>'Raw Data'!G652</f>
        <v>4</v>
      </c>
      <c r="K652">
        <v>2015</v>
      </c>
    </row>
    <row r="653" spans="1:11" x14ac:dyDescent="0.35">
      <c r="A653" s="3">
        <v>651</v>
      </c>
      <c r="B653" s="2">
        <v>44686</v>
      </c>
      <c r="C653" s="1" t="s">
        <v>37</v>
      </c>
      <c r="D653" s="1">
        <v>105.39</v>
      </c>
      <c r="E653" s="4">
        <f>'Raw Data'!G653</f>
        <v>2</v>
      </c>
      <c r="K653">
        <v>2022</v>
      </c>
    </row>
    <row r="654" spans="1:11" x14ac:dyDescent="0.35">
      <c r="A654" s="3">
        <v>652</v>
      </c>
      <c r="B654" s="2">
        <v>44592</v>
      </c>
      <c r="C654" s="1" t="s">
        <v>37</v>
      </c>
      <c r="D654" s="1">
        <v>72.569999999999993</v>
      </c>
      <c r="E654" s="4">
        <f>'Raw Data'!G654</f>
        <v>1</v>
      </c>
      <c r="K654">
        <v>2022</v>
      </c>
    </row>
    <row r="655" spans="1:11" x14ac:dyDescent="0.35">
      <c r="A655" s="3">
        <v>653</v>
      </c>
      <c r="B655" s="2">
        <v>44500</v>
      </c>
      <c r="C655" s="1" t="s">
        <v>37</v>
      </c>
      <c r="D655" s="1">
        <v>32.46</v>
      </c>
      <c r="E655" s="4">
        <f>'Raw Data'!G655</f>
        <v>4</v>
      </c>
      <c r="K655">
        <v>2021</v>
      </c>
    </row>
    <row r="656" spans="1:11" x14ac:dyDescent="0.35">
      <c r="A656" s="3">
        <v>654</v>
      </c>
      <c r="B656" s="2">
        <v>44413</v>
      </c>
      <c r="C656" s="1" t="s">
        <v>37</v>
      </c>
      <c r="D656" s="1">
        <v>198.79</v>
      </c>
      <c r="E656" s="4">
        <f>'Raw Data'!G656</f>
        <v>3</v>
      </c>
      <c r="K656">
        <v>2021</v>
      </c>
    </row>
    <row r="657" spans="1:11" x14ac:dyDescent="0.35">
      <c r="A657" s="3">
        <v>655</v>
      </c>
      <c r="B657" s="2">
        <v>44319</v>
      </c>
      <c r="C657" s="1" t="s">
        <v>37</v>
      </c>
      <c r="D657" s="1">
        <v>126.59</v>
      </c>
      <c r="E657" s="4">
        <f>'Raw Data'!G657</f>
        <v>2</v>
      </c>
      <c r="K657">
        <v>2021</v>
      </c>
    </row>
    <row r="658" spans="1:11" x14ac:dyDescent="0.35">
      <c r="A658" s="3">
        <v>656</v>
      </c>
      <c r="B658" s="2">
        <v>44223</v>
      </c>
      <c r="C658" s="1" t="s">
        <v>37</v>
      </c>
      <c r="D658" s="1">
        <v>77.08</v>
      </c>
      <c r="E658" s="4">
        <f>'Raw Data'!G658</f>
        <v>1</v>
      </c>
      <c r="K658">
        <v>2021</v>
      </c>
    </row>
    <row r="659" spans="1:11" x14ac:dyDescent="0.35">
      <c r="A659" s="3">
        <v>657</v>
      </c>
      <c r="B659" s="2">
        <v>44145</v>
      </c>
      <c r="C659" s="1" t="s">
        <v>37</v>
      </c>
      <c r="D659" s="1">
        <v>31.24</v>
      </c>
      <c r="E659" s="4">
        <f>'Raw Data'!G659</f>
        <v>4</v>
      </c>
      <c r="K659">
        <v>2020</v>
      </c>
    </row>
    <row r="660" spans="1:11" x14ac:dyDescent="0.35">
      <c r="A660" s="3">
        <v>658</v>
      </c>
      <c r="B660" s="2">
        <v>44057</v>
      </c>
      <c r="C660" s="1" t="s">
        <v>37</v>
      </c>
      <c r="D660" s="1">
        <v>75.59</v>
      </c>
      <c r="E660" s="4">
        <f>'Raw Data'!G660</f>
        <v>3</v>
      </c>
      <c r="K660">
        <v>2020</v>
      </c>
    </row>
    <row r="661" spans="1:11" x14ac:dyDescent="0.35">
      <c r="A661" s="3">
        <v>659</v>
      </c>
      <c r="B661" s="2">
        <v>43971</v>
      </c>
      <c r="C661" s="1" t="s">
        <v>37</v>
      </c>
      <c r="D661" s="1">
        <v>45.97</v>
      </c>
      <c r="E661" s="4">
        <f>'Raw Data'!G661</f>
        <v>2</v>
      </c>
      <c r="K661">
        <v>2020</v>
      </c>
    </row>
    <row r="662" spans="1:11" x14ac:dyDescent="0.35">
      <c r="A662" s="3">
        <v>660</v>
      </c>
      <c r="B662" s="2">
        <v>43854</v>
      </c>
      <c r="C662" s="1" t="s">
        <v>37</v>
      </c>
      <c r="D662" s="1">
        <v>49.06</v>
      </c>
      <c r="E662" s="4">
        <f>'Raw Data'!G662</f>
        <v>1</v>
      </c>
      <c r="K662">
        <v>2020</v>
      </c>
    </row>
    <row r="663" spans="1:11" x14ac:dyDescent="0.35">
      <c r="A663" s="3">
        <v>661</v>
      </c>
      <c r="B663" s="2">
        <v>43759</v>
      </c>
      <c r="C663" s="1" t="s">
        <v>37</v>
      </c>
      <c r="D663" s="1">
        <v>15.28</v>
      </c>
      <c r="E663" s="4">
        <f>'Raw Data'!G663</f>
        <v>4</v>
      </c>
      <c r="K663">
        <v>2019</v>
      </c>
    </row>
    <row r="664" spans="1:11" x14ac:dyDescent="0.35">
      <c r="A664" s="3">
        <v>662</v>
      </c>
      <c r="B664" s="2">
        <v>43671</v>
      </c>
      <c r="C664" s="1" t="s">
        <v>37</v>
      </c>
      <c r="D664" s="1">
        <v>60.98</v>
      </c>
      <c r="E664" s="4">
        <f>'Raw Data'!G664</f>
        <v>3</v>
      </c>
      <c r="K664">
        <v>2019</v>
      </c>
    </row>
    <row r="665" spans="1:11" x14ac:dyDescent="0.35">
      <c r="A665" s="3">
        <v>663</v>
      </c>
      <c r="B665" s="2">
        <v>43569</v>
      </c>
      <c r="C665" s="1" t="s">
        <v>37</v>
      </c>
      <c r="D665" s="1">
        <v>33.28</v>
      </c>
      <c r="E665" s="4">
        <f>'Raw Data'!G665</f>
        <v>2</v>
      </c>
      <c r="K665">
        <v>2019</v>
      </c>
    </row>
    <row r="666" spans="1:11" x14ac:dyDescent="0.35">
      <c r="A666" s="3">
        <v>664</v>
      </c>
      <c r="B666" s="2">
        <v>43481</v>
      </c>
      <c r="C666" s="1" t="s">
        <v>37</v>
      </c>
      <c r="D666" s="1">
        <v>10.32</v>
      </c>
      <c r="E666" s="4">
        <f>'Raw Data'!G666</f>
        <v>1</v>
      </c>
      <c r="K666">
        <v>2019</v>
      </c>
    </row>
    <row r="667" spans="1:11" x14ac:dyDescent="0.35">
      <c r="A667" s="3">
        <v>665</v>
      </c>
      <c r="B667" s="2">
        <v>43415</v>
      </c>
      <c r="C667" s="1" t="s">
        <v>37</v>
      </c>
      <c r="D667" s="1">
        <v>1.01</v>
      </c>
      <c r="E667" s="4">
        <f>'Raw Data'!G667</f>
        <v>4</v>
      </c>
      <c r="K667">
        <v>2018</v>
      </c>
    </row>
    <row r="668" spans="1:11" x14ac:dyDescent="0.35">
      <c r="A668" s="3">
        <v>666</v>
      </c>
      <c r="B668" s="2">
        <v>43301</v>
      </c>
      <c r="C668" s="1" t="s">
        <v>37</v>
      </c>
      <c r="D668" s="1">
        <v>34.119999999999997</v>
      </c>
      <c r="E668" s="4">
        <f>'Raw Data'!G668</f>
        <v>3</v>
      </c>
      <c r="K668">
        <v>2018</v>
      </c>
    </row>
    <row r="669" spans="1:11" x14ac:dyDescent="0.35">
      <c r="A669" s="3">
        <v>667</v>
      </c>
      <c r="B669" s="2">
        <v>43224</v>
      </c>
      <c r="C669" s="1" t="s">
        <v>37</v>
      </c>
      <c r="D669" s="1">
        <v>21.08</v>
      </c>
      <c r="E669" s="4">
        <f>'Raw Data'!G669</f>
        <v>2</v>
      </c>
      <c r="K669">
        <v>2018</v>
      </c>
    </row>
    <row r="670" spans="1:11" x14ac:dyDescent="0.35">
      <c r="A670" s="3">
        <v>668</v>
      </c>
      <c r="B670" s="2">
        <v>43142</v>
      </c>
      <c r="C670" s="1" t="s">
        <v>37</v>
      </c>
      <c r="D670" s="1">
        <v>18.16</v>
      </c>
      <c r="E670" s="4">
        <f>'Raw Data'!G670</f>
        <v>1</v>
      </c>
      <c r="K670">
        <v>2018</v>
      </c>
    </row>
    <row r="671" spans="1:11" x14ac:dyDescent="0.35">
      <c r="A671" s="3">
        <v>669</v>
      </c>
      <c r="B671" s="2">
        <v>43051</v>
      </c>
      <c r="C671" s="1" t="s">
        <v>37</v>
      </c>
      <c r="D671" s="1">
        <v>8.85</v>
      </c>
      <c r="E671" s="4">
        <f>'Raw Data'!G671</f>
        <v>4</v>
      </c>
      <c r="K671">
        <v>2017</v>
      </c>
    </row>
    <row r="672" spans="1:11" x14ac:dyDescent="0.35">
      <c r="A672" s="3">
        <v>670</v>
      </c>
      <c r="B672" s="2">
        <v>42850</v>
      </c>
      <c r="C672" s="1" t="s">
        <v>37</v>
      </c>
      <c r="D672" s="1">
        <v>35.26</v>
      </c>
      <c r="E672" s="4">
        <f>'Raw Data'!G672</f>
        <v>2</v>
      </c>
      <c r="K672">
        <v>2017</v>
      </c>
    </row>
    <row r="673" spans="1:11" x14ac:dyDescent="0.35">
      <c r="A673" s="3">
        <v>671</v>
      </c>
      <c r="B673" s="2">
        <v>42758</v>
      </c>
      <c r="C673" s="1" t="s">
        <v>37</v>
      </c>
      <c r="D673" s="1">
        <v>20.71</v>
      </c>
      <c r="E673" s="4">
        <f>'Raw Data'!G673</f>
        <v>1</v>
      </c>
      <c r="K673">
        <v>2017</v>
      </c>
    </row>
    <row r="674" spans="1:11" x14ac:dyDescent="0.35">
      <c r="A674" s="3">
        <v>672</v>
      </c>
      <c r="B674" s="2">
        <v>42667</v>
      </c>
      <c r="C674" s="1" t="s">
        <v>37</v>
      </c>
      <c r="D674" s="1">
        <v>9.48</v>
      </c>
      <c r="E674" s="4">
        <f>'Raw Data'!G674</f>
        <v>4</v>
      </c>
      <c r="K674">
        <v>2016</v>
      </c>
    </row>
    <row r="675" spans="1:11" x14ac:dyDescent="0.35">
      <c r="A675" s="3">
        <v>673</v>
      </c>
      <c r="B675" s="2">
        <v>42483</v>
      </c>
      <c r="C675" s="1" t="s">
        <v>37</v>
      </c>
      <c r="D675" s="1">
        <v>20.47</v>
      </c>
      <c r="E675" s="4">
        <f>'Raw Data'!G675</f>
        <v>2</v>
      </c>
      <c r="K675">
        <v>2016</v>
      </c>
    </row>
    <row r="676" spans="1:11" x14ac:dyDescent="0.35">
      <c r="A676" s="3">
        <v>674</v>
      </c>
      <c r="B676" s="2">
        <v>44679</v>
      </c>
      <c r="C676" s="1" t="s">
        <v>38</v>
      </c>
      <c r="D676" s="1">
        <v>265.95999999999998</v>
      </c>
      <c r="E676" s="4">
        <f>'Raw Data'!G676</f>
        <v>2</v>
      </c>
      <c r="K676">
        <v>2022</v>
      </c>
    </row>
    <row r="677" spans="1:11" x14ac:dyDescent="0.35">
      <c r="A677" s="3">
        <v>675</v>
      </c>
      <c r="B677" s="2">
        <v>44599</v>
      </c>
      <c r="C677" s="1" t="s">
        <v>38</v>
      </c>
      <c r="D677" s="1">
        <v>168.5</v>
      </c>
      <c r="E677" s="4">
        <f>'Raw Data'!G677</f>
        <v>1</v>
      </c>
      <c r="K677">
        <v>2022</v>
      </c>
    </row>
    <row r="678" spans="1:11" x14ac:dyDescent="0.35">
      <c r="A678" s="3">
        <v>676</v>
      </c>
      <c r="B678" s="2">
        <v>44501</v>
      </c>
      <c r="C678" s="1" t="s">
        <v>38</v>
      </c>
      <c r="D678" s="1">
        <v>262.42</v>
      </c>
      <c r="E678" s="4">
        <f>'Raw Data'!G678</f>
        <v>4</v>
      </c>
      <c r="K678">
        <v>2021</v>
      </c>
    </row>
    <row r="679" spans="1:11" x14ac:dyDescent="0.35">
      <c r="A679" s="3">
        <v>677</v>
      </c>
      <c r="B679" s="2">
        <v>44407</v>
      </c>
      <c r="C679" s="1" t="s">
        <v>38</v>
      </c>
      <c r="D679" s="1">
        <v>232.56</v>
      </c>
      <c r="E679" s="4">
        <f>'Raw Data'!G679</f>
        <v>3</v>
      </c>
      <c r="K679">
        <v>2021</v>
      </c>
    </row>
    <row r="680" spans="1:11" x14ac:dyDescent="0.35">
      <c r="A680" s="3">
        <v>678</v>
      </c>
      <c r="B680" s="2">
        <v>44313</v>
      </c>
      <c r="C680" s="1" t="s">
        <v>38</v>
      </c>
      <c r="D680" s="1">
        <v>205.33</v>
      </c>
      <c r="E680" s="4">
        <f>'Raw Data'!G680</f>
        <v>2</v>
      </c>
      <c r="K680">
        <v>2021</v>
      </c>
    </row>
    <row r="681" spans="1:11" x14ac:dyDescent="0.35">
      <c r="A681" s="3">
        <v>679</v>
      </c>
      <c r="B681" s="2">
        <v>44222</v>
      </c>
      <c r="C681" s="1" t="s">
        <v>38</v>
      </c>
      <c r="D681" s="1">
        <v>114.74</v>
      </c>
      <c r="E681" s="4">
        <f>'Raw Data'!G681</f>
        <v>1</v>
      </c>
      <c r="K681">
        <v>2021</v>
      </c>
    </row>
    <row r="682" spans="1:11" x14ac:dyDescent="0.35">
      <c r="A682" s="3">
        <v>680</v>
      </c>
      <c r="B682" s="2">
        <v>44139</v>
      </c>
      <c r="C682" s="1" t="s">
        <v>38</v>
      </c>
      <c r="D682" s="1">
        <v>60.58</v>
      </c>
      <c r="E682" s="4">
        <f>'Raw Data'!G682</f>
        <v>4</v>
      </c>
      <c r="K682">
        <v>2020</v>
      </c>
    </row>
    <row r="683" spans="1:11" x14ac:dyDescent="0.35">
      <c r="A683" s="3">
        <v>681</v>
      </c>
      <c r="B683" s="2">
        <v>44045</v>
      </c>
      <c r="C683" s="1" t="s">
        <v>38</v>
      </c>
      <c r="D683" s="1">
        <v>285.14</v>
      </c>
      <c r="E683" s="4">
        <f>'Raw Data'!G683</f>
        <v>3</v>
      </c>
      <c r="K683">
        <v>2020</v>
      </c>
    </row>
    <row r="684" spans="1:11" x14ac:dyDescent="0.35">
      <c r="A684" s="3">
        <v>682</v>
      </c>
      <c r="B684" s="2">
        <v>43956</v>
      </c>
      <c r="C684" s="1" t="s">
        <v>38</v>
      </c>
      <c r="D684" s="1">
        <v>155.44</v>
      </c>
      <c r="E684" s="4">
        <f>'Raw Data'!G684</f>
        <v>2</v>
      </c>
      <c r="K684">
        <v>2020</v>
      </c>
    </row>
    <row r="685" spans="1:11" x14ac:dyDescent="0.35">
      <c r="A685" s="3">
        <v>683</v>
      </c>
      <c r="B685" s="2">
        <v>43860</v>
      </c>
      <c r="C685" s="1" t="s">
        <v>38</v>
      </c>
      <c r="D685" s="1">
        <v>146.16</v>
      </c>
      <c r="E685" s="4">
        <f>'Raw Data'!G685</f>
        <v>1</v>
      </c>
      <c r="K685">
        <v>2020</v>
      </c>
    </row>
    <row r="686" spans="1:11" x14ac:dyDescent="0.35">
      <c r="A686" s="3">
        <v>684</v>
      </c>
      <c r="B686" s="2">
        <v>43763</v>
      </c>
      <c r="C686" s="1" t="s">
        <v>38</v>
      </c>
      <c r="D686" s="1">
        <v>73.5</v>
      </c>
      <c r="E686" s="4">
        <f>'Raw Data'!G686</f>
        <v>4</v>
      </c>
      <c r="K686">
        <v>2019</v>
      </c>
    </row>
    <row r="687" spans="1:11" x14ac:dyDescent="0.35">
      <c r="A687" s="3">
        <v>685</v>
      </c>
      <c r="B687" s="2">
        <v>43676</v>
      </c>
      <c r="C687" s="1" t="s">
        <v>38</v>
      </c>
      <c r="D687" s="1">
        <v>332.48</v>
      </c>
      <c r="E687" s="4">
        <f>'Raw Data'!G687</f>
        <v>3</v>
      </c>
      <c r="K687">
        <v>2019</v>
      </c>
    </row>
    <row r="688" spans="1:11" x14ac:dyDescent="0.35">
      <c r="A688" s="3">
        <v>686</v>
      </c>
      <c r="B688" s="2">
        <v>43581</v>
      </c>
      <c r="C688" s="1" t="s">
        <v>38</v>
      </c>
      <c r="D688" s="1">
        <v>244.44</v>
      </c>
      <c r="E688" s="4">
        <f>'Raw Data'!G688</f>
        <v>2</v>
      </c>
      <c r="K688">
        <v>2019</v>
      </c>
    </row>
    <row r="689" spans="1:11" x14ac:dyDescent="0.35">
      <c r="A689" s="3">
        <v>687</v>
      </c>
      <c r="B689" s="2">
        <v>43495</v>
      </c>
      <c r="C689" s="1" t="s">
        <v>38</v>
      </c>
      <c r="D689" s="1">
        <v>146.82</v>
      </c>
      <c r="E689" s="4">
        <f>'Raw Data'!G689</f>
        <v>1</v>
      </c>
      <c r="K689">
        <v>2019</v>
      </c>
    </row>
    <row r="690" spans="1:11" x14ac:dyDescent="0.35">
      <c r="A690" s="3">
        <v>688</v>
      </c>
      <c r="B690" s="2">
        <v>43410</v>
      </c>
      <c r="C690" s="1" t="s">
        <v>38</v>
      </c>
      <c r="D690" s="1">
        <v>70.97</v>
      </c>
      <c r="E690" s="4">
        <f>'Raw Data'!G690</f>
        <v>4</v>
      </c>
      <c r="K690">
        <v>2018</v>
      </c>
    </row>
    <row r="691" spans="1:11" x14ac:dyDescent="0.35">
      <c r="A691" s="3">
        <v>689</v>
      </c>
      <c r="B691" s="2">
        <v>43315</v>
      </c>
      <c r="C691" s="1" t="s">
        <v>38</v>
      </c>
      <c r="D691" s="1">
        <v>257.31</v>
      </c>
      <c r="E691" s="4">
        <f>'Raw Data'!G691</f>
        <v>3</v>
      </c>
      <c r="K691">
        <v>2018</v>
      </c>
    </row>
    <row r="692" spans="1:11" x14ac:dyDescent="0.35">
      <c r="A692" s="3">
        <v>690</v>
      </c>
      <c r="B692" s="2">
        <v>43217</v>
      </c>
      <c r="C692" s="1" t="s">
        <v>38</v>
      </c>
      <c r="D692" s="1">
        <v>180.67</v>
      </c>
      <c r="E692" s="4">
        <f>'Raw Data'!G692</f>
        <v>2</v>
      </c>
      <c r="K692">
        <v>2018</v>
      </c>
    </row>
    <row r="693" spans="1:11" x14ac:dyDescent="0.35">
      <c r="A693" s="3">
        <v>691</v>
      </c>
      <c r="B693" s="2">
        <v>43138</v>
      </c>
      <c r="C693" s="1" t="s">
        <v>38</v>
      </c>
      <c r="D693" s="1">
        <v>112.18</v>
      </c>
      <c r="E693" s="4">
        <f>'Raw Data'!G693</f>
        <v>1</v>
      </c>
      <c r="K693">
        <v>2018</v>
      </c>
    </row>
    <row r="694" spans="1:11" x14ac:dyDescent="0.35">
      <c r="A694" s="3">
        <v>692</v>
      </c>
      <c r="B694" s="2">
        <v>43046</v>
      </c>
      <c r="C694" s="1" t="s">
        <v>38</v>
      </c>
      <c r="D694" s="1">
        <v>57.76</v>
      </c>
      <c r="E694" s="4">
        <f>'Raw Data'!G694</f>
        <v>4</v>
      </c>
      <c r="K694">
        <v>2017</v>
      </c>
    </row>
    <row r="695" spans="1:11" x14ac:dyDescent="0.35">
      <c r="A695" s="3">
        <v>693</v>
      </c>
      <c r="B695" s="2">
        <v>42956</v>
      </c>
      <c r="C695" s="1" t="s">
        <v>38</v>
      </c>
      <c r="D695" s="1">
        <v>211.38</v>
      </c>
      <c r="E695" s="4">
        <f>'Raw Data'!G695</f>
        <v>3</v>
      </c>
      <c r="K695">
        <v>2017</v>
      </c>
    </row>
    <row r="696" spans="1:11" x14ac:dyDescent="0.35">
      <c r="A696" s="3">
        <v>694</v>
      </c>
      <c r="B696" s="2">
        <v>42847</v>
      </c>
      <c r="C696" s="1" t="s">
        <v>38</v>
      </c>
      <c r="D696" s="1">
        <v>143.22999999999999</v>
      </c>
      <c r="E696" s="4">
        <f>'Raw Data'!G696</f>
        <v>2</v>
      </c>
      <c r="K696">
        <v>2017</v>
      </c>
    </row>
    <row r="697" spans="1:11" x14ac:dyDescent="0.35">
      <c r="A697" s="3">
        <v>695</v>
      </c>
      <c r="B697" s="2">
        <v>42771</v>
      </c>
      <c r="C697" s="1" t="s">
        <v>38</v>
      </c>
      <c r="D697" s="1">
        <v>86.64</v>
      </c>
      <c r="E697" s="4">
        <f>'Raw Data'!G697</f>
        <v>1</v>
      </c>
      <c r="K697">
        <v>2017</v>
      </c>
    </row>
    <row r="698" spans="1:11" x14ac:dyDescent="0.35">
      <c r="A698" s="3">
        <v>696</v>
      </c>
      <c r="B698" s="2">
        <v>42688</v>
      </c>
      <c r="C698" s="1" t="s">
        <v>38</v>
      </c>
      <c r="D698" s="1">
        <v>39.869999999999997</v>
      </c>
      <c r="E698" s="4">
        <f>'Raw Data'!G698</f>
        <v>4</v>
      </c>
      <c r="K698">
        <v>2016</v>
      </c>
    </row>
    <row r="699" spans="1:11" x14ac:dyDescent="0.35">
      <c r="A699" s="3">
        <v>697</v>
      </c>
      <c r="B699" s="2">
        <v>42592</v>
      </c>
      <c r="C699" s="1" t="s">
        <v>38</v>
      </c>
      <c r="D699" s="1">
        <v>170.13</v>
      </c>
      <c r="E699" s="4">
        <f>'Raw Data'!G699</f>
        <v>3</v>
      </c>
      <c r="K699">
        <v>2016</v>
      </c>
    </row>
    <row r="700" spans="1:11" x14ac:dyDescent="0.35">
      <c r="A700" s="3">
        <v>698</v>
      </c>
      <c r="B700" s="2">
        <v>42499</v>
      </c>
      <c r="C700" s="1" t="s">
        <v>38</v>
      </c>
      <c r="D700" s="1">
        <v>123.71</v>
      </c>
      <c r="E700" s="4">
        <f>'Raw Data'!G700</f>
        <v>2</v>
      </c>
      <c r="K700">
        <v>2016</v>
      </c>
    </row>
    <row r="701" spans="1:11" x14ac:dyDescent="0.35">
      <c r="A701" s="3">
        <v>699</v>
      </c>
      <c r="B701" s="2">
        <v>42406</v>
      </c>
      <c r="C701" s="1" t="s">
        <v>38</v>
      </c>
      <c r="D701" s="1">
        <v>81.400000000000006</v>
      </c>
      <c r="E701" s="4">
        <f>'Raw Data'!G701</f>
        <v>1</v>
      </c>
      <c r="K701">
        <v>2016</v>
      </c>
    </row>
    <row r="702" spans="1:11" x14ac:dyDescent="0.35">
      <c r="A702" s="3">
        <v>700</v>
      </c>
      <c r="B702" s="2">
        <v>42323</v>
      </c>
      <c r="C702" s="1" t="s">
        <v>38</v>
      </c>
      <c r="D702" s="1">
        <v>37.619999999999997</v>
      </c>
      <c r="E702" s="4">
        <f>'Raw Data'!G702</f>
        <v>4</v>
      </c>
      <c r="K702">
        <v>2015</v>
      </c>
    </row>
    <row r="703" spans="1:11" x14ac:dyDescent="0.35">
      <c r="A703" s="3">
        <v>701</v>
      </c>
      <c r="B703" s="2">
        <v>44761</v>
      </c>
      <c r="C703" s="1" t="s">
        <v>39</v>
      </c>
      <c r="D703" s="1">
        <v>135.19999999999999</v>
      </c>
      <c r="E703" s="4">
        <f>'Raw Data'!G703</f>
        <v>3</v>
      </c>
      <c r="K703">
        <v>2022</v>
      </c>
    </row>
    <row r="704" spans="1:11" x14ac:dyDescent="0.35">
      <c r="A704" s="3">
        <v>702</v>
      </c>
      <c r="B704" s="2">
        <v>44672</v>
      </c>
      <c r="C704" s="1" t="s">
        <v>39</v>
      </c>
      <c r="D704" s="1">
        <v>94.33</v>
      </c>
      <c r="E704" s="4">
        <f>'Raw Data'!G704</f>
        <v>2</v>
      </c>
      <c r="K704">
        <v>2022</v>
      </c>
    </row>
    <row r="705" spans="1:11" x14ac:dyDescent="0.35">
      <c r="A705" s="3">
        <v>703</v>
      </c>
      <c r="B705" s="2">
        <v>44588</v>
      </c>
      <c r="C705" s="1" t="s">
        <v>39</v>
      </c>
      <c r="D705" s="1">
        <v>48.91</v>
      </c>
      <c r="E705" s="4">
        <f>'Raw Data'!G705</f>
        <v>1</v>
      </c>
      <c r="K705">
        <v>2022</v>
      </c>
    </row>
    <row r="706" spans="1:11" x14ac:dyDescent="0.35">
      <c r="A706" s="3">
        <v>704</v>
      </c>
      <c r="B706" s="2">
        <v>44501</v>
      </c>
      <c r="C706" s="1" t="s">
        <v>39</v>
      </c>
      <c r="D706" s="1">
        <v>14.59</v>
      </c>
      <c r="E706" s="4">
        <f>'Raw Data'!G706</f>
        <v>4</v>
      </c>
      <c r="K706">
        <v>2021</v>
      </c>
    </row>
    <row r="707" spans="1:11" x14ac:dyDescent="0.35">
      <c r="A707" s="3">
        <v>705</v>
      </c>
      <c r="B707" s="2">
        <v>44410</v>
      </c>
      <c r="C707" s="1" t="s">
        <v>39</v>
      </c>
      <c r="D707" s="1">
        <v>91.08</v>
      </c>
      <c r="E707" s="4">
        <f>'Raw Data'!G707</f>
        <v>3</v>
      </c>
      <c r="K707">
        <v>2021</v>
      </c>
    </row>
    <row r="708" spans="1:11" x14ac:dyDescent="0.35">
      <c r="A708" s="3">
        <v>706</v>
      </c>
      <c r="B708" s="2">
        <v>44319</v>
      </c>
      <c r="C708" s="1" t="s">
        <v>39</v>
      </c>
      <c r="D708" s="1">
        <v>76.31</v>
      </c>
      <c r="E708" s="4">
        <f>'Raw Data'!G708</f>
        <v>2</v>
      </c>
      <c r="K708">
        <v>2021</v>
      </c>
    </row>
    <row r="709" spans="1:11" x14ac:dyDescent="0.35">
      <c r="A709" s="3">
        <v>707</v>
      </c>
      <c r="B709" s="2">
        <v>44222</v>
      </c>
      <c r="C709" s="1" t="s">
        <v>39</v>
      </c>
      <c r="D709" s="1">
        <v>52.29</v>
      </c>
      <c r="E709" s="4">
        <f>'Raw Data'!G709</f>
        <v>1</v>
      </c>
      <c r="K709">
        <v>2021</v>
      </c>
    </row>
    <row r="710" spans="1:11" x14ac:dyDescent="0.35">
      <c r="A710" s="3">
        <v>708</v>
      </c>
      <c r="B710" s="2">
        <v>44145</v>
      </c>
      <c r="C710" s="1" t="s">
        <v>39</v>
      </c>
      <c r="D710" s="1">
        <v>28.12</v>
      </c>
      <c r="E710" s="4">
        <f>'Raw Data'!G710</f>
        <v>4</v>
      </c>
      <c r="K710">
        <v>2020</v>
      </c>
    </row>
    <row r="711" spans="1:11" x14ac:dyDescent="0.35">
      <c r="A711" s="3">
        <v>709</v>
      </c>
      <c r="B711" s="2">
        <v>44052</v>
      </c>
      <c r="C711" s="1" t="s">
        <v>39</v>
      </c>
      <c r="D711" s="1">
        <v>78.88</v>
      </c>
      <c r="E711" s="4">
        <f>'Raw Data'!G711</f>
        <v>3</v>
      </c>
      <c r="K711">
        <v>2020</v>
      </c>
    </row>
    <row r="712" spans="1:11" x14ac:dyDescent="0.35">
      <c r="A712" s="3">
        <v>710</v>
      </c>
      <c r="B712" s="2">
        <v>43959</v>
      </c>
      <c r="C712" s="1" t="s">
        <v>39</v>
      </c>
      <c r="D712" s="1">
        <v>54.38</v>
      </c>
      <c r="E712" s="4">
        <f>'Raw Data'!G712</f>
        <v>2</v>
      </c>
      <c r="K712">
        <v>2020</v>
      </c>
    </row>
    <row r="713" spans="1:11" x14ac:dyDescent="0.35">
      <c r="A713" s="3">
        <v>711</v>
      </c>
      <c r="B713" s="2">
        <v>43863</v>
      </c>
      <c r="C713" s="1" t="s">
        <v>39</v>
      </c>
      <c r="D713" s="1">
        <v>46.08</v>
      </c>
      <c r="E713" s="4">
        <f>'Raw Data'!G713</f>
        <v>1</v>
      </c>
      <c r="K713">
        <v>2020</v>
      </c>
    </row>
    <row r="714" spans="1:11" x14ac:dyDescent="0.35">
      <c r="A714" s="3">
        <v>712</v>
      </c>
      <c r="B714" s="2">
        <v>43782</v>
      </c>
      <c r="C714" s="1" t="s">
        <v>39</v>
      </c>
      <c r="D714" s="1">
        <v>22.81</v>
      </c>
      <c r="E714" s="4">
        <f>'Raw Data'!G714</f>
        <v>4</v>
      </c>
      <c r="K714">
        <v>2019</v>
      </c>
    </row>
    <row r="715" spans="1:11" x14ac:dyDescent="0.35">
      <c r="A715" s="3">
        <v>713</v>
      </c>
      <c r="B715" s="2">
        <v>43681</v>
      </c>
      <c r="C715" s="1" t="s">
        <v>39</v>
      </c>
      <c r="D715" s="1">
        <v>64.61</v>
      </c>
      <c r="E715" s="4">
        <f>'Raw Data'!G715</f>
        <v>3</v>
      </c>
      <c r="K715">
        <v>2019</v>
      </c>
    </row>
    <row r="716" spans="1:11" x14ac:dyDescent="0.35">
      <c r="A716" s="3">
        <v>714</v>
      </c>
      <c r="B716" s="2">
        <v>43584</v>
      </c>
      <c r="C716" s="1" t="s">
        <v>39</v>
      </c>
      <c r="D716" s="1">
        <v>42.82</v>
      </c>
      <c r="E716" s="4">
        <f>'Raw Data'!G716</f>
        <v>2</v>
      </c>
      <c r="K716">
        <v>2019</v>
      </c>
    </row>
    <row r="717" spans="1:11" x14ac:dyDescent="0.35">
      <c r="A717" s="3">
        <v>715</v>
      </c>
      <c r="B717" s="2">
        <v>43500</v>
      </c>
      <c r="C717" s="1" t="s">
        <v>39</v>
      </c>
      <c r="D717" s="1">
        <v>28.47</v>
      </c>
      <c r="E717" s="4">
        <f>'Raw Data'!G717</f>
        <v>1</v>
      </c>
      <c r="K717">
        <v>2019</v>
      </c>
    </row>
    <row r="718" spans="1:11" x14ac:dyDescent="0.35">
      <c r="A718" s="3">
        <v>716</v>
      </c>
      <c r="B718" s="2">
        <v>43418</v>
      </c>
      <c r="C718" s="1" t="s">
        <v>39</v>
      </c>
      <c r="D718" s="1">
        <v>13.02</v>
      </c>
      <c r="E718" s="4">
        <f>'Raw Data'!G718</f>
        <v>4</v>
      </c>
      <c r="K718">
        <v>2018</v>
      </c>
    </row>
    <row r="719" spans="1:11" x14ac:dyDescent="0.35">
      <c r="A719" s="3">
        <v>717</v>
      </c>
      <c r="B719" s="2">
        <v>43313</v>
      </c>
      <c r="C719" s="1" t="s">
        <v>39</v>
      </c>
      <c r="D719" s="1">
        <v>37.72</v>
      </c>
      <c r="E719" s="4">
        <f>'Raw Data'!G719</f>
        <v>3</v>
      </c>
      <c r="K719">
        <v>2018</v>
      </c>
    </row>
    <row r="720" spans="1:11" x14ac:dyDescent="0.35">
      <c r="A720" s="3">
        <v>718</v>
      </c>
      <c r="B720" s="2">
        <v>43223</v>
      </c>
      <c r="C720" s="1" t="s">
        <v>39</v>
      </c>
      <c r="D720" s="1">
        <v>23.06</v>
      </c>
      <c r="E720" s="4">
        <f>'Raw Data'!G720</f>
        <v>2</v>
      </c>
      <c r="K720">
        <v>2018</v>
      </c>
    </row>
    <row r="721" spans="1:11" x14ac:dyDescent="0.35">
      <c r="A721" s="3">
        <v>719</v>
      </c>
      <c r="B721" s="2">
        <v>43128</v>
      </c>
      <c r="C721" s="1" t="s">
        <v>39</v>
      </c>
      <c r="D721" s="1">
        <v>12.83</v>
      </c>
      <c r="E721" s="4">
        <f>'Raw Data'!G721</f>
        <v>1</v>
      </c>
      <c r="K721">
        <v>2018</v>
      </c>
    </row>
    <row r="722" spans="1:11" x14ac:dyDescent="0.35">
      <c r="A722" s="3">
        <v>720</v>
      </c>
      <c r="B722" s="2">
        <v>42960</v>
      </c>
      <c r="C722" s="1" t="s">
        <v>39</v>
      </c>
      <c r="D722" s="1">
        <v>19.68</v>
      </c>
      <c r="E722" s="4">
        <f>'Raw Data'!G722</f>
        <v>3</v>
      </c>
      <c r="K722">
        <v>2017</v>
      </c>
    </row>
    <row r="723" spans="1:11" x14ac:dyDescent="0.35">
      <c r="A723" s="3">
        <v>721</v>
      </c>
      <c r="B723" s="2">
        <v>42862</v>
      </c>
      <c r="C723" s="1" t="s">
        <v>39</v>
      </c>
      <c r="D723" s="1">
        <v>15.65</v>
      </c>
      <c r="E723" s="4">
        <f>'Raw Data'!G723</f>
        <v>2</v>
      </c>
      <c r="K723">
        <v>2017</v>
      </c>
    </row>
    <row r="724" spans="1:11" x14ac:dyDescent="0.35">
      <c r="A724" s="3">
        <v>722</v>
      </c>
      <c r="B724" s="2">
        <v>42767</v>
      </c>
      <c r="C724" s="1" t="s">
        <v>39</v>
      </c>
      <c r="D724" s="1">
        <v>10.98</v>
      </c>
      <c r="E724" s="4">
        <f>'Raw Data'!G724</f>
        <v>1</v>
      </c>
      <c r="K724">
        <v>2017</v>
      </c>
    </row>
    <row r="725" spans="1:11" x14ac:dyDescent="0.35">
      <c r="A725" s="3">
        <v>723</v>
      </c>
      <c r="B725" s="2">
        <v>42682</v>
      </c>
      <c r="C725" s="1" t="s">
        <v>39</v>
      </c>
      <c r="D725" s="1">
        <v>4.3899999999999997</v>
      </c>
      <c r="E725" s="4">
        <f>'Raw Data'!G725</f>
        <v>4</v>
      </c>
      <c r="K725">
        <v>2016</v>
      </c>
    </row>
    <row r="726" spans="1:11" x14ac:dyDescent="0.35">
      <c r="A726" s="3">
        <v>724</v>
      </c>
      <c r="B726" s="2">
        <v>42590</v>
      </c>
      <c r="C726" s="1" t="s">
        <v>39</v>
      </c>
      <c r="D726" s="1">
        <v>15.02</v>
      </c>
      <c r="E726" s="4">
        <f>'Raw Data'!G726</f>
        <v>3</v>
      </c>
      <c r="K726">
        <v>2016</v>
      </c>
    </row>
    <row r="727" spans="1:11" x14ac:dyDescent="0.35">
      <c r="A727" s="3">
        <v>725</v>
      </c>
      <c r="B727" s="2">
        <v>42494</v>
      </c>
      <c r="C727" s="1" t="s">
        <v>39</v>
      </c>
      <c r="D727" s="1">
        <v>10.57</v>
      </c>
      <c r="E727" s="4">
        <f>'Raw Data'!G727</f>
        <v>2</v>
      </c>
      <c r="K727">
        <v>2016</v>
      </c>
    </row>
    <row r="728" spans="1:11" x14ac:dyDescent="0.35">
      <c r="A728" s="3">
        <v>726</v>
      </c>
      <c r="B728" s="2">
        <v>42395</v>
      </c>
      <c r="C728" s="1" t="s">
        <v>39</v>
      </c>
      <c r="D728" s="1">
        <v>6.62</v>
      </c>
      <c r="E728" s="4">
        <f>'Raw Data'!G728</f>
        <v>1</v>
      </c>
      <c r="K728">
        <v>2016</v>
      </c>
    </row>
    <row r="729" spans="1:11" x14ac:dyDescent="0.35">
      <c r="A729" s="3">
        <v>727</v>
      </c>
      <c r="B729" s="2">
        <v>42326</v>
      </c>
      <c r="C729" s="1" t="s">
        <v>39</v>
      </c>
      <c r="D729" s="1">
        <v>3.28</v>
      </c>
      <c r="E729" s="4">
        <f>'Raw Data'!G729</f>
        <v>4</v>
      </c>
      <c r="K729">
        <v>2015</v>
      </c>
    </row>
    <row r="730" spans="1:11" x14ac:dyDescent="0.35">
      <c r="A730" s="3">
        <v>728</v>
      </c>
      <c r="B730" s="2">
        <v>44687</v>
      </c>
      <c r="C730" s="1" t="s">
        <v>40</v>
      </c>
      <c r="D730" s="1">
        <v>71.53</v>
      </c>
      <c r="E730" s="4">
        <f>'Raw Data'!G730</f>
        <v>2</v>
      </c>
      <c r="K730">
        <v>2022</v>
      </c>
    </row>
    <row r="731" spans="1:11" x14ac:dyDescent="0.35">
      <c r="A731" s="3">
        <v>729</v>
      </c>
      <c r="B731" s="2">
        <v>44587</v>
      </c>
      <c r="C731" s="1" t="s">
        <v>40</v>
      </c>
      <c r="D731" s="1">
        <v>57.18</v>
      </c>
      <c r="E731" s="4">
        <f>'Raw Data'!G731</f>
        <v>1</v>
      </c>
      <c r="K731">
        <v>2022</v>
      </c>
    </row>
    <row r="732" spans="1:11" x14ac:dyDescent="0.35">
      <c r="A732" s="3">
        <v>730</v>
      </c>
      <c r="B732" s="2">
        <v>44517</v>
      </c>
      <c r="C732" s="1" t="s">
        <v>40</v>
      </c>
      <c r="D732" s="1">
        <v>21.45</v>
      </c>
      <c r="E732" s="4">
        <f>'Raw Data'!G732</f>
        <v>4</v>
      </c>
      <c r="K732">
        <v>2021</v>
      </c>
    </row>
    <row r="733" spans="1:11" x14ac:dyDescent="0.35">
      <c r="A733" s="3">
        <v>731</v>
      </c>
      <c r="B733" s="2">
        <v>44405</v>
      </c>
      <c r="C733" s="1" t="s">
        <v>40</v>
      </c>
      <c r="D733" s="1">
        <v>114.31</v>
      </c>
      <c r="E733" s="4">
        <f>'Raw Data'!G733</f>
        <v>3</v>
      </c>
      <c r="K733">
        <v>2021</v>
      </c>
    </row>
    <row r="734" spans="1:11" x14ac:dyDescent="0.35">
      <c r="A734" s="3">
        <v>732</v>
      </c>
      <c r="B734" s="2">
        <v>44318</v>
      </c>
      <c r="C734" s="1" t="s">
        <v>40</v>
      </c>
      <c r="D734" s="1">
        <v>79.27</v>
      </c>
      <c r="E734" s="4">
        <f>'Raw Data'!G734</f>
        <v>2</v>
      </c>
      <c r="K734">
        <v>2021</v>
      </c>
    </row>
    <row r="735" spans="1:11" x14ac:dyDescent="0.35">
      <c r="A735" s="3">
        <v>733</v>
      </c>
      <c r="B735" s="2">
        <v>44237</v>
      </c>
      <c r="C735" s="1" t="s">
        <v>40</v>
      </c>
      <c r="D735" s="1">
        <v>30.43</v>
      </c>
      <c r="E735" s="4">
        <f>'Raw Data'!G735</f>
        <v>1</v>
      </c>
      <c r="K735">
        <v>2021</v>
      </c>
    </row>
    <row r="736" spans="1:11" x14ac:dyDescent="0.35">
      <c r="A736" s="3">
        <v>734</v>
      </c>
      <c r="B736" s="2">
        <v>44148</v>
      </c>
      <c r="C736" s="1" t="s">
        <v>40</v>
      </c>
      <c r="D736" s="1">
        <v>6.37</v>
      </c>
      <c r="E736" s="4">
        <f>'Raw Data'!G736</f>
        <v>4</v>
      </c>
      <c r="K736">
        <v>2020</v>
      </c>
    </row>
    <row r="737" spans="1:11" x14ac:dyDescent="0.35">
      <c r="A737" s="3">
        <v>735</v>
      </c>
      <c r="B737" s="2">
        <v>44059</v>
      </c>
      <c r="C737" s="1" t="s">
        <v>40</v>
      </c>
      <c r="D737" s="1">
        <v>34.46</v>
      </c>
      <c r="E737" s="4">
        <f>'Raw Data'!G737</f>
        <v>3</v>
      </c>
      <c r="K737">
        <v>2020</v>
      </c>
    </row>
    <row r="738" spans="1:11" x14ac:dyDescent="0.35">
      <c r="A738" s="3">
        <v>736</v>
      </c>
      <c r="B738" s="2">
        <v>43971</v>
      </c>
      <c r="C738" s="1" t="s">
        <v>40</v>
      </c>
      <c r="D738" s="1">
        <v>24.6</v>
      </c>
      <c r="E738" s="4">
        <f>'Raw Data'!G738</f>
        <v>2</v>
      </c>
      <c r="K738">
        <v>2020</v>
      </c>
    </row>
    <row r="739" spans="1:11" x14ac:dyDescent="0.35">
      <c r="A739" s="3">
        <v>737</v>
      </c>
      <c r="B739" s="2">
        <v>43861</v>
      </c>
      <c r="C739" s="1" t="s">
        <v>40</v>
      </c>
      <c r="D739" s="1">
        <v>24.47</v>
      </c>
      <c r="E739" s="4">
        <f>'Raw Data'!G739</f>
        <v>1</v>
      </c>
      <c r="K739">
        <v>2020</v>
      </c>
    </row>
    <row r="740" spans="1:11" x14ac:dyDescent="0.35">
      <c r="A740" s="3">
        <v>738</v>
      </c>
      <c r="B740" s="2">
        <v>43786</v>
      </c>
      <c r="C740" s="1" t="s">
        <v>40</v>
      </c>
      <c r="D740" s="1">
        <v>9.76</v>
      </c>
      <c r="E740" s="4">
        <f>'Raw Data'!G740</f>
        <v>4</v>
      </c>
      <c r="K740">
        <v>2019</v>
      </c>
    </row>
    <row r="741" spans="1:11" x14ac:dyDescent="0.35">
      <c r="A741" s="3">
        <v>739</v>
      </c>
      <c r="B741" s="2">
        <v>43694</v>
      </c>
      <c r="C741" s="1" t="s">
        <v>40</v>
      </c>
      <c r="D741" s="1">
        <v>31.21</v>
      </c>
      <c r="E741" s="4">
        <f>'Raw Data'!G741</f>
        <v>3</v>
      </c>
      <c r="K741">
        <v>2019</v>
      </c>
    </row>
    <row r="742" spans="1:11" x14ac:dyDescent="0.35">
      <c r="A742" s="3">
        <v>740</v>
      </c>
      <c r="B742" s="2">
        <v>43580</v>
      </c>
      <c r="C742" s="1" t="s">
        <v>40</v>
      </c>
      <c r="D742" s="1">
        <v>21.95</v>
      </c>
      <c r="E742" s="4">
        <f>'Raw Data'!G742</f>
        <v>2</v>
      </c>
      <c r="K742">
        <v>2019</v>
      </c>
    </row>
    <row r="743" spans="1:11" x14ac:dyDescent="0.35">
      <c r="A743" s="3">
        <v>741</v>
      </c>
      <c r="B743" s="2">
        <v>43489</v>
      </c>
      <c r="C743" s="1" t="s">
        <v>40</v>
      </c>
      <c r="D743" s="1">
        <v>12.05</v>
      </c>
      <c r="E743" s="4">
        <f>'Raw Data'!G743</f>
        <v>1</v>
      </c>
      <c r="K743">
        <v>2019</v>
      </c>
    </row>
    <row r="744" spans="1:11" x14ac:dyDescent="0.35">
      <c r="A744" s="3">
        <v>742</v>
      </c>
      <c r="B744" s="2">
        <v>43406</v>
      </c>
      <c r="C744" s="1" t="s">
        <v>40</v>
      </c>
      <c r="D744" s="1">
        <v>4.16</v>
      </c>
      <c r="E744" s="4">
        <f>'Raw Data'!G744</f>
        <v>4</v>
      </c>
      <c r="K744">
        <v>2018</v>
      </c>
    </row>
    <row r="745" spans="1:11" x14ac:dyDescent="0.35">
      <c r="A745" s="3">
        <v>743</v>
      </c>
      <c r="B745" s="2">
        <v>43317</v>
      </c>
      <c r="C745" s="1" t="s">
        <v>40</v>
      </c>
      <c r="D745" s="1">
        <v>1.1399999999999999</v>
      </c>
      <c r="E745" s="4">
        <f>'Raw Data'!G745</f>
        <v>3</v>
      </c>
      <c r="K745">
        <v>2018</v>
      </c>
    </row>
    <row r="746" spans="1:11" x14ac:dyDescent="0.35">
      <c r="A746" s="3">
        <v>744</v>
      </c>
      <c r="B746" s="2">
        <v>43315</v>
      </c>
      <c r="C746" s="1" t="s">
        <v>40</v>
      </c>
      <c r="D746" s="1">
        <v>1.1399999999999999</v>
      </c>
      <c r="E746" s="4">
        <f>'Raw Data'!G746</f>
        <v>3</v>
      </c>
      <c r="K746">
        <v>2018</v>
      </c>
    </row>
    <row r="747" spans="1:11" x14ac:dyDescent="0.35">
      <c r="A747" s="3">
        <v>745</v>
      </c>
      <c r="B747" s="2">
        <v>43224</v>
      </c>
      <c r="C747" s="1" t="s">
        <v>40</v>
      </c>
      <c r="D747" s="1">
        <v>-3.22</v>
      </c>
      <c r="E747" s="4">
        <f>'Raw Data'!G747</f>
        <v>2</v>
      </c>
      <c r="K747">
        <v>2018</v>
      </c>
    </row>
    <row r="748" spans="1:11" x14ac:dyDescent="0.35">
      <c r="A748" s="3">
        <v>746</v>
      </c>
      <c r="B748" s="2">
        <v>43139</v>
      </c>
      <c r="C748" s="1" t="s">
        <v>40</v>
      </c>
      <c r="D748" s="1">
        <v>-5.25</v>
      </c>
      <c r="E748" s="4">
        <f>'Raw Data'!G748</f>
        <v>1</v>
      </c>
      <c r="K748">
        <v>2018</v>
      </c>
    </row>
    <row r="749" spans="1:11" x14ac:dyDescent="0.35">
      <c r="A749" s="3">
        <v>747</v>
      </c>
      <c r="B749" s="2">
        <v>43060</v>
      </c>
      <c r="C749" s="1" t="s">
        <v>40</v>
      </c>
      <c r="D749" s="1">
        <v>-2.59</v>
      </c>
      <c r="E749" s="4">
        <f>'Raw Data'!G749</f>
        <v>4</v>
      </c>
      <c r="K749">
        <v>2017</v>
      </c>
    </row>
    <row r="750" spans="1:11" x14ac:dyDescent="0.35">
      <c r="A750" s="3">
        <v>748</v>
      </c>
      <c r="B750" s="2">
        <v>43059</v>
      </c>
      <c r="C750" s="1" t="s">
        <v>40</v>
      </c>
      <c r="D750" s="1">
        <v>-2.59</v>
      </c>
      <c r="E750" s="4">
        <f>'Raw Data'!G750</f>
        <v>4</v>
      </c>
      <c r="K750">
        <v>2017</v>
      </c>
    </row>
    <row r="751" spans="1:11" x14ac:dyDescent="0.35">
      <c r="A751" s="3">
        <v>749</v>
      </c>
      <c r="B751" s="2">
        <v>44677</v>
      </c>
      <c r="C751" s="1" t="s">
        <v>41</v>
      </c>
      <c r="D751" s="1">
        <v>92.2</v>
      </c>
      <c r="E751" s="4">
        <f>'Raw Data'!G751</f>
        <v>2</v>
      </c>
      <c r="K751">
        <v>2022</v>
      </c>
    </row>
    <row r="752" spans="1:11" x14ac:dyDescent="0.35">
      <c r="A752" s="3">
        <v>750</v>
      </c>
      <c r="B752" s="2">
        <v>44591</v>
      </c>
      <c r="C752" s="1" t="s">
        <v>41</v>
      </c>
      <c r="D752" s="1">
        <v>75.77</v>
      </c>
      <c r="E752" s="4">
        <f>'Raw Data'!G752</f>
        <v>1</v>
      </c>
      <c r="K752">
        <v>2022</v>
      </c>
    </row>
    <row r="753" spans="1:11" x14ac:dyDescent="0.35">
      <c r="A753" s="3">
        <v>751</v>
      </c>
      <c r="B753" s="2">
        <v>44496</v>
      </c>
      <c r="C753" s="1" t="s">
        <v>41</v>
      </c>
      <c r="D753" s="1">
        <v>32.9</v>
      </c>
      <c r="E753" s="4">
        <f>'Raw Data'!G753</f>
        <v>4</v>
      </c>
      <c r="K753">
        <v>2021</v>
      </c>
    </row>
    <row r="754" spans="1:11" x14ac:dyDescent="0.35">
      <c r="A754" s="3">
        <v>752</v>
      </c>
      <c r="B754" s="2">
        <v>44409</v>
      </c>
      <c r="C754" s="1" t="s">
        <v>41</v>
      </c>
      <c r="D754" s="1">
        <v>117.09</v>
      </c>
      <c r="E754" s="4">
        <f>'Raw Data'!G754</f>
        <v>3</v>
      </c>
      <c r="K754">
        <v>2021</v>
      </c>
    </row>
    <row r="755" spans="1:11" x14ac:dyDescent="0.35">
      <c r="A755" s="3">
        <v>753</v>
      </c>
      <c r="B755" s="2">
        <v>44313</v>
      </c>
      <c r="C755" s="1" t="s">
        <v>41</v>
      </c>
      <c r="D755" s="1">
        <v>75.81</v>
      </c>
      <c r="E755" s="4">
        <f>'Raw Data'!G755</f>
        <v>2</v>
      </c>
      <c r="K755">
        <v>2021</v>
      </c>
    </row>
    <row r="756" spans="1:11" x14ac:dyDescent="0.35">
      <c r="A756" s="3">
        <v>754</v>
      </c>
      <c r="B756" s="2">
        <v>44229</v>
      </c>
      <c r="C756" s="1" t="s">
        <v>41</v>
      </c>
      <c r="D756" s="1">
        <v>35.090000000000003</v>
      </c>
      <c r="E756" s="4">
        <f>'Raw Data'!G756</f>
        <v>1</v>
      </c>
      <c r="K756">
        <v>2021</v>
      </c>
    </row>
    <row r="757" spans="1:11" x14ac:dyDescent="0.35">
      <c r="A757" s="3">
        <v>755</v>
      </c>
      <c r="B757" s="2">
        <v>44148</v>
      </c>
      <c r="C757" s="1" t="s">
        <v>41</v>
      </c>
      <c r="D757" s="1">
        <v>17.46</v>
      </c>
      <c r="E757" s="4">
        <f>'Raw Data'!G757</f>
        <v>4</v>
      </c>
      <c r="K757">
        <v>2020</v>
      </c>
    </row>
    <row r="758" spans="1:11" x14ac:dyDescent="0.35">
      <c r="A758" s="3">
        <v>756</v>
      </c>
      <c r="B758" s="2">
        <v>44045</v>
      </c>
      <c r="C758" s="1" t="s">
        <v>41</v>
      </c>
      <c r="D758" s="1">
        <v>40.28</v>
      </c>
      <c r="E758" s="4">
        <f>'Raw Data'!G758</f>
        <v>3</v>
      </c>
      <c r="K758">
        <v>2020</v>
      </c>
    </row>
    <row r="759" spans="1:11" x14ac:dyDescent="0.35">
      <c r="A759" s="3">
        <v>757</v>
      </c>
      <c r="B759" s="2">
        <v>43969</v>
      </c>
      <c r="C759" s="1" t="s">
        <v>41</v>
      </c>
      <c r="D759" s="1">
        <v>19.09</v>
      </c>
      <c r="E759" s="4">
        <f>'Raw Data'!G759</f>
        <v>2</v>
      </c>
      <c r="K759">
        <v>2020</v>
      </c>
    </row>
    <row r="760" spans="1:11" x14ac:dyDescent="0.35">
      <c r="A760" s="3">
        <v>758</v>
      </c>
      <c r="B760" s="2">
        <v>43868</v>
      </c>
      <c r="C760" s="1" t="s">
        <v>41</v>
      </c>
      <c r="D760" s="1">
        <v>18.98</v>
      </c>
      <c r="E760" s="4">
        <f>'Raw Data'!G760</f>
        <v>1</v>
      </c>
      <c r="K760">
        <v>2020</v>
      </c>
    </row>
    <row r="761" spans="1:11" x14ac:dyDescent="0.35">
      <c r="A761" s="3">
        <v>759</v>
      </c>
      <c r="B761" s="2">
        <v>43774</v>
      </c>
      <c r="C761" s="1" t="s">
        <v>41</v>
      </c>
      <c r="D761" s="1">
        <v>7.66</v>
      </c>
      <c r="E761" s="4">
        <f>'Raw Data'!G761</f>
        <v>4</v>
      </c>
      <c r="K761">
        <v>2019</v>
      </c>
    </row>
    <row r="762" spans="1:11" x14ac:dyDescent="0.35">
      <c r="A762" s="3">
        <v>760</v>
      </c>
      <c r="B762" s="2">
        <v>43679</v>
      </c>
      <c r="C762" s="1" t="s">
        <v>41</v>
      </c>
      <c r="D762" s="1">
        <v>16.13</v>
      </c>
      <c r="E762" s="4">
        <f>'Raw Data'!G762</f>
        <v>3</v>
      </c>
      <c r="K762">
        <v>2019</v>
      </c>
    </row>
    <row r="763" spans="1:11" x14ac:dyDescent="0.35">
      <c r="A763" s="3">
        <v>761</v>
      </c>
      <c r="B763" s="2">
        <v>43578</v>
      </c>
      <c r="C763" s="1" t="s">
        <v>41</v>
      </c>
      <c r="D763" s="1">
        <v>11.41</v>
      </c>
      <c r="E763" s="4">
        <f>'Raw Data'!G763</f>
        <v>2</v>
      </c>
      <c r="K763">
        <v>2019</v>
      </c>
    </row>
    <row r="764" spans="1:11" x14ac:dyDescent="0.35">
      <c r="A764" s="3">
        <v>762</v>
      </c>
      <c r="B764" s="2">
        <v>43490</v>
      </c>
      <c r="C764" s="1" t="s">
        <v>41</v>
      </c>
      <c r="D764" s="1">
        <v>5.68</v>
      </c>
      <c r="E764" s="4">
        <f>'Raw Data'!G764</f>
        <v>1</v>
      </c>
      <c r="K764">
        <v>2019</v>
      </c>
    </row>
    <row r="765" spans="1:11" x14ac:dyDescent="0.35">
      <c r="A765" s="3">
        <v>763</v>
      </c>
      <c r="B765" s="2">
        <v>44685</v>
      </c>
      <c r="C765" s="1" t="s">
        <v>42</v>
      </c>
      <c r="D765" s="1">
        <v>53.63</v>
      </c>
      <c r="E765" s="4">
        <f>'Raw Data'!G765</f>
        <v>2</v>
      </c>
      <c r="K765">
        <v>2022</v>
      </c>
    </row>
    <row r="766" spans="1:11" x14ac:dyDescent="0.35">
      <c r="A766" s="3">
        <v>764</v>
      </c>
      <c r="B766" s="2">
        <v>44595</v>
      </c>
      <c r="C766" s="1" t="s">
        <v>42</v>
      </c>
      <c r="D766" s="1">
        <v>35.520000000000003</v>
      </c>
      <c r="E766" s="4">
        <f>'Raw Data'!G766</f>
        <v>1</v>
      </c>
      <c r="K766">
        <v>2022</v>
      </c>
    </row>
    <row r="767" spans="1:11" x14ac:dyDescent="0.35">
      <c r="A767" s="3">
        <v>765</v>
      </c>
      <c r="B767" s="2">
        <v>44513</v>
      </c>
      <c r="C767" s="1" t="s">
        <v>42</v>
      </c>
      <c r="D767" s="1">
        <v>11.47</v>
      </c>
      <c r="E767" s="4">
        <f>'Raw Data'!G767</f>
        <v>4</v>
      </c>
      <c r="K767">
        <v>2021</v>
      </c>
    </row>
    <row r="768" spans="1:11" x14ac:dyDescent="0.35">
      <c r="A768" s="3">
        <v>766</v>
      </c>
      <c r="B768" s="2">
        <v>44407</v>
      </c>
      <c r="C768" s="1" t="s">
        <v>42</v>
      </c>
      <c r="D768" s="1">
        <v>108.36</v>
      </c>
      <c r="E768" s="4">
        <f>'Raw Data'!G768</f>
        <v>3</v>
      </c>
      <c r="K768">
        <v>2021</v>
      </c>
    </row>
    <row r="769" spans="1:11" x14ac:dyDescent="0.35">
      <c r="A769" s="3">
        <v>767</v>
      </c>
      <c r="B769" s="2">
        <v>44310</v>
      </c>
      <c r="C769" s="1" t="s">
        <v>42</v>
      </c>
      <c r="D769" s="1">
        <v>66</v>
      </c>
      <c r="E769" s="4">
        <f>'Raw Data'!G769</f>
        <v>2</v>
      </c>
      <c r="K769">
        <v>2021</v>
      </c>
    </row>
    <row r="770" spans="1:11" x14ac:dyDescent="0.35">
      <c r="A770" s="3">
        <v>768</v>
      </c>
      <c r="B770" s="2">
        <v>44224</v>
      </c>
      <c r="C770" s="1" t="s">
        <v>42</v>
      </c>
      <c r="D770" s="1">
        <v>36.409999999999997</v>
      </c>
      <c r="E770" s="4">
        <f>'Raw Data'!G770</f>
        <v>1</v>
      </c>
      <c r="K770">
        <v>2021</v>
      </c>
    </row>
    <row r="771" spans="1:11" x14ac:dyDescent="0.35">
      <c r="A771" s="3">
        <v>769</v>
      </c>
      <c r="B771" s="2">
        <v>44144</v>
      </c>
      <c r="C771" s="1" t="s">
        <v>42</v>
      </c>
      <c r="D771" s="1">
        <v>11.19</v>
      </c>
      <c r="E771" s="4">
        <f>'Raw Data'!G771</f>
        <v>4</v>
      </c>
      <c r="K771">
        <v>2020</v>
      </c>
    </row>
    <row r="772" spans="1:11" x14ac:dyDescent="0.35">
      <c r="A772" s="3">
        <v>770</v>
      </c>
      <c r="B772" s="2">
        <v>44054</v>
      </c>
      <c r="C772" s="1" t="s">
        <v>42</v>
      </c>
      <c r="D772" s="1">
        <v>51.32</v>
      </c>
      <c r="E772" s="4">
        <f>'Raw Data'!G772</f>
        <v>3</v>
      </c>
      <c r="K772">
        <v>2020</v>
      </c>
    </row>
    <row r="773" spans="1:11" x14ac:dyDescent="0.35">
      <c r="A773" s="3">
        <v>771</v>
      </c>
      <c r="B773" s="2">
        <v>43949</v>
      </c>
      <c r="C773" s="1" t="s">
        <v>42</v>
      </c>
      <c r="D773" s="1">
        <v>33.840000000000003</v>
      </c>
      <c r="E773" s="4">
        <f>'Raw Data'!G773</f>
        <v>2</v>
      </c>
      <c r="K773">
        <v>2020</v>
      </c>
    </row>
    <row r="774" spans="1:11" x14ac:dyDescent="0.35">
      <c r="A774" s="3">
        <v>772</v>
      </c>
      <c r="B774" s="2">
        <v>43854</v>
      </c>
      <c r="C774" s="1" t="s">
        <v>42</v>
      </c>
      <c r="D774" s="1">
        <v>25.82</v>
      </c>
      <c r="E774" s="4">
        <f>'Raw Data'!G774</f>
        <v>1</v>
      </c>
      <c r="K774">
        <v>2020</v>
      </c>
    </row>
    <row r="775" spans="1:11" x14ac:dyDescent="0.35">
      <c r="A775" s="3">
        <v>773</v>
      </c>
      <c r="B775" s="2">
        <v>43772</v>
      </c>
      <c r="C775" s="1" t="s">
        <v>42</v>
      </c>
      <c r="D775" s="1">
        <v>2.83</v>
      </c>
      <c r="E775" s="4">
        <f>'Raw Data'!G775</f>
        <v>4</v>
      </c>
      <c r="K775">
        <v>2019</v>
      </c>
    </row>
    <row r="776" spans="1:11" x14ac:dyDescent="0.35">
      <c r="A776" s="3">
        <v>774</v>
      </c>
      <c r="B776" s="2">
        <v>43672</v>
      </c>
      <c r="C776" s="1" t="s">
        <v>42</v>
      </c>
      <c r="D776" s="1">
        <v>25.79</v>
      </c>
      <c r="E776" s="4">
        <f>'Raw Data'!G776</f>
        <v>3</v>
      </c>
      <c r="K776">
        <v>2019</v>
      </c>
    </row>
    <row r="777" spans="1:11" x14ac:dyDescent="0.35">
      <c r="A777" s="3">
        <v>775</v>
      </c>
      <c r="B777" s="2">
        <v>43579</v>
      </c>
      <c r="C777" s="1" t="s">
        <v>42</v>
      </c>
      <c r="D777" s="1">
        <v>14.84</v>
      </c>
      <c r="E777" s="4">
        <f>'Raw Data'!G777</f>
        <v>2</v>
      </c>
      <c r="K777">
        <v>2019</v>
      </c>
    </row>
    <row r="778" spans="1:11" x14ac:dyDescent="0.35">
      <c r="A778" s="3">
        <v>776</v>
      </c>
      <c r="B778" s="2">
        <v>43492</v>
      </c>
      <c r="C778" s="1" t="s">
        <v>42</v>
      </c>
      <c r="D778" s="1">
        <v>7.21</v>
      </c>
      <c r="E778" s="4">
        <f>'Raw Data'!G778</f>
        <v>1</v>
      </c>
      <c r="K778">
        <v>2019</v>
      </c>
    </row>
    <row r="779" spans="1:11" x14ac:dyDescent="0.35">
      <c r="A779" s="3">
        <v>777</v>
      </c>
      <c r="B779" s="2">
        <v>43403</v>
      </c>
      <c r="C779" s="1" t="s">
        <v>42</v>
      </c>
      <c r="D779" s="1">
        <v>2.08</v>
      </c>
      <c r="E779" s="4">
        <f>'Raw Data'!G779</f>
        <v>4</v>
      </c>
      <c r="K779">
        <v>2018</v>
      </c>
    </row>
    <row r="780" spans="1:11" x14ac:dyDescent="0.35">
      <c r="A780" s="3">
        <v>778</v>
      </c>
      <c r="B780" s="2">
        <v>43315</v>
      </c>
      <c r="C780" s="1" t="s">
        <v>42</v>
      </c>
      <c r="D780" s="1">
        <v>7.38</v>
      </c>
      <c r="E780" s="4">
        <f>'Raw Data'!G780</f>
        <v>3</v>
      </c>
      <c r="K780">
        <v>2018</v>
      </c>
    </row>
    <row r="781" spans="1:11" x14ac:dyDescent="0.35">
      <c r="A781" s="3">
        <v>779</v>
      </c>
      <c r="B781" s="2">
        <v>43229</v>
      </c>
      <c r="C781" s="1" t="s">
        <v>42</v>
      </c>
      <c r="D781" s="1">
        <v>5.67</v>
      </c>
      <c r="E781" s="4">
        <f>'Raw Data'!G781</f>
        <v>2</v>
      </c>
      <c r="K781">
        <v>2018</v>
      </c>
    </row>
    <row r="782" spans="1:11" x14ac:dyDescent="0.35">
      <c r="A782" s="3">
        <v>780</v>
      </c>
      <c r="B782" s="2">
        <v>43135</v>
      </c>
      <c r="C782" s="1" t="s">
        <v>42</v>
      </c>
      <c r="D782" s="1">
        <v>4.04</v>
      </c>
      <c r="E782" s="4">
        <f>'Raw Data'!G782</f>
        <v>1</v>
      </c>
      <c r="K782">
        <v>2018</v>
      </c>
    </row>
    <row r="783" spans="1:11" x14ac:dyDescent="0.35">
      <c r="A783" s="3">
        <v>781</v>
      </c>
      <c r="B783" s="2">
        <v>43045</v>
      </c>
      <c r="C783" s="1" t="s">
        <v>42</v>
      </c>
      <c r="D783" s="1">
        <v>2.2599999999999998</v>
      </c>
      <c r="E783" s="4">
        <f>'Raw Data'!G783</f>
        <v>4</v>
      </c>
      <c r="K783">
        <v>2017</v>
      </c>
    </row>
    <row r="784" spans="1:11" x14ac:dyDescent="0.35">
      <c r="A784" s="3">
        <v>782</v>
      </c>
      <c r="B784" s="2">
        <v>42957</v>
      </c>
      <c r="C784" s="1" t="s">
        <v>42</v>
      </c>
      <c r="D784" s="1">
        <v>14.05</v>
      </c>
      <c r="E784" s="4">
        <f>'Raw Data'!G784</f>
        <v>3</v>
      </c>
      <c r="K784">
        <v>2017</v>
      </c>
    </row>
    <row r="785" spans="1:11" x14ac:dyDescent="0.35">
      <c r="A785" s="3">
        <v>783</v>
      </c>
      <c r="B785" s="2">
        <v>42870</v>
      </c>
      <c r="C785" s="1" t="s">
        <v>42</v>
      </c>
      <c r="D785" s="1">
        <v>16.52</v>
      </c>
      <c r="E785" s="4">
        <f>'Raw Data'!G785</f>
        <v>2</v>
      </c>
      <c r="K785">
        <v>2017</v>
      </c>
    </row>
    <row r="786" spans="1:11" x14ac:dyDescent="0.35">
      <c r="A786" s="3">
        <v>784</v>
      </c>
      <c r="B786" s="2">
        <v>44691</v>
      </c>
      <c r="C786" s="1" t="s">
        <v>43</v>
      </c>
      <c r="D786" s="1">
        <v>28.17</v>
      </c>
      <c r="E786" s="4">
        <f>'Raw Data'!G786</f>
        <v>2</v>
      </c>
      <c r="K786">
        <v>2022</v>
      </c>
    </row>
    <row r="787" spans="1:11" x14ac:dyDescent="0.35">
      <c r="A787" s="3">
        <v>785</v>
      </c>
      <c r="B787" s="2">
        <v>44605</v>
      </c>
      <c r="C787" s="1" t="s">
        <v>43</v>
      </c>
      <c r="D787" s="1">
        <v>25.8</v>
      </c>
      <c r="E787" s="4">
        <f>'Raw Data'!G787</f>
        <v>1</v>
      </c>
      <c r="K787">
        <v>2022</v>
      </c>
    </row>
    <row r="788" spans="1:11" x14ac:dyDescent="0.35">
      <c r="A788" s="3">
        <v>786</v>
      </c>
      <c r="B788" s="2">
        <v>44515</v>
      </c>
      <c r="C788" s="1" t="s">
        <v>43</v>
      </c>
      <c r="D788" s="1">
        <v>10.54</v>
      </c>
      <c r="E788" s="4">
        <f>'Raw Data'!G788</f>
        <v>4</v>
      </c>
      <c r="K788">
        <v>2021</v>
      </c>
    </row>
    <row r="789" spans="1:11" x14ac:dyDescent="0.35">
      <c r="A789" s="3">
        <v>787</v>
      </c>
      <c r="B789" s="2">
        <v>44418</v>
      </c>
      <c r="C789" s="1" t="s">
        <v>43</v>
      </c>
      <c r="D789" s="1">
        <v>17.329999999999998</v>
      </c>
      <c r="E789" s="4">
        <f>'Raw Data'!G789</f>
        <v>3</v>
      </c>
      <c r="K789">
        <v>2021</v>
      </c>
    </row>
    <row r="790" spans="1:11" x14ac:dyDescent="0.35">
      <c r="A790" s="3">
        <v>788</v>
      </c>
      <c r="B790" s="2">
        <v>44317</v>
      </c>
      <c r="C790" s="1" t="s">
        <v>43</v>
      </c>
      <c r="D790" s="1">
        <v>17.11</v>
      </c>
      <c r="E790" s="4">
        <f>'Raw Data'!G790</f>
        <v>2</v>
      </c>
      <c r="K790">
        <v>2021</v>
      </c>
    </row>
    <row r="791" spans="1:11" x14ac:dyDescent="0.35">
      <c r="A791" s="3">
        <v>789</v>
      </c>
      <c r="B791" s="2">
        <v>44127</v>
      </c>
      <c r="C791" s="1" t="s">
        <v>43</v>
      </c>
      <c r="D791" s="1">
        <v>1.1200000000000001</v>
      </c>
      <c r="E791" s="4">
        <f>'Raw Data'!G791</f>
        <v>4</v>
      </c>
      <c r="K791">
        <v>2020</v>
      </c>
    </row>
    <row r="792" spans="1:11" x14ac:dyDescent="0.35">
      <c r="A792" s="3">
        <v>790</v>
      </c>
      <c r="B792" s="2">
        <v>44126</v>
      </c>
      <c r="C792" s="1" t="s">
        <v>43</v>
      </c>
      <c r="D792" s="1">
        <v>1.1200000000000001</v>
      </c>
      <c r="E792" s="4">
        <f>'Raw Data'!G792</f>
        <v>4</v>
      </c>
      <c r="K792">
        <v>2020</v>
      </c>
    </row>
    <row r="793" spans="1:11" x14ac:dyDescent="0.35">
      <c r="A793" s="3">
        <v>791</v>
      </c>
      <c r="B793" s="2">
        <v>43959</v>
      </c>
      <c r="C793" s="1" t="s">
        <v>43</v>
      </c>
      <c r="D793" s="1">
        <v>20.65</v>
      </c>
      <c r="E793" s="4">
        <f>'Raw Data'!G793</f>
        <v>2</v>
      </c>
      <c r="K793">
        <v>2020</v>
      </c>
    </row>
    <row r="794" spans="1:11" x14ac:dyDescent="0.35">
      <c r="A794" s="3">
        <v>792</v>
      </c>
      <c r="B794" s="2">
        <v>43864</v>
      </c>
      <c r="C794" s="1" t="s">
        <v>43</v>
      </c>
      <c r="D794" s="1">
        <v>13.6</v>
      </c>
      <c r="E794" s="4">
        <f>'Raw Data'!G794</f>
        <v>1</v>
      </c>
      <c r="K794">
        <v>2020</v>
      </c>
    </row>
    <row r="795" spans="1:11" x14ac:dyDescent="0.35">
      <c r="A795" s="3">
        <v>793</v>
      </c>
      <c r="B795" s="2">
        <v>43779</v>
      </c>
      <c r="C795" s="1" t="s">
        <v>43</v>
      </c>
      <c r="D795" s="1">
        <v>6.6</v>
      </c>
      <c r="E795" s="4">
        <f>'Raw Data'!G795</f>
        <v>4</v>
      </c>
      <c r="K795">
        <v>2019</v>
      </c>
    </row>
    <row r="796" spans="1:11" x14ac:dyDescent="0.35">
      <c r="A796" s="3">
        <v>794</v>
      </c>
      <c r="B796" s="2">
        <v>43684</v>
      </c>
      <c r="C796" s="1" t="s">
        <v>43</v>
      </c>
      <c r="D796" s="1">
        <v>24.44</v>
      </c>
      <c r="E796" s="4">
        <f>'Raw Data'!G796</f>
        <v>3</v>
      </c>
      <c r="K796">
        <v>2019</v>
      </c>
    </row>
    <row r="797" spans="1:11" x14ac:dyDescent="0.35">
      <c r="A797" s="3">
        <v>795</v>
      </c>
      <c r="B797" s="2">
        <v>43587</v>
      </c>
      <c r="C797" s="1" t="s">
        <v>43</v>
      </c>
      <c r="D797" s="1">
        <v>17.95</v>
      </c>
      <c r="E797" s="4">
        <f>'Raw Data'!G797</f>
        <v>2</v>
      </c>
      <c r="K797">
        <v>2019</v>
      </c>
    </row>
    <row r="798" spans="1:11" x14ac:dyDescent="0.35">
      <c r="A798" s="3">
        <v>796</v>
      </c>
      <c r="B798" s="2">
        <v>43501</v>
      </c>
      <c r="C798" s="1" t="s">
        <v>43</v>
      </c>
      <c r="D798" s="1">
        <v>10.029999999999999</v>
      </c>
      <c r="E798" s="4">
        <f>'Raw Data'!G798</f>
        <v>1</v>
      </c>
      <c r="K798">
        <v>2019</v>
      </c>
    </row>
    <row r="799" spans="1:11" x14ac:dyDescent="0.35">
      <c r="A799" s="3">
        <v>797</v>
      </c>
      <c r="B799" s="2">
        <v>43417</v>
      </c>
      <c r="C799" s="1" t="s">
        <v>43</v>
      </c>
      <c r="D799" s="1">
        <v>4.04</v>
      </c>
      <c r="E799" s="4">
        <f>'Raw Data'!G799</f>
        <v>4</v>
      </c>
      <c r="K799">
        <v>2018</v>
      </c>
    </row>
    <row r="800" spans="1:11" x14ac:dyDescent="0.35">
      <c r="A800" s="3">
        <v>798</v>
      </c>
      <c r="B800" s="2">
        <v>43329</v>
      </c>
      <c r="C800" s="1" t="s">
        <v>43</v>
      </c>
      <c r="D800" s="1">
        <v>16.02</v>
      </c>
      <c r="E800" s="4">
        <f>'Raw Data'!G800</f>
        <v>3</v>
      </c>
      <c r="K800">
        <v>2018</v>
      </c>
    </row>
    <row r="801" spans="1:11" x14ac:dyDescent="0.35">
      <c r="A801" s="3">
        <v>799</v>
      </c>
      <c r="B801" s="2">
        <v>43234</v>
      </c>
      <c r="C801" s="1" t="s">
        <v>43</v>
      </c>
      <c r="D801" s="1">
        <v>13.74</v>
      </c>
      <c r="E801" s="4">
        <f>'Raw Data'!G801</f>
        <v>2</v>
      </c>
      <c r="K801">
        <v>2018</v>
      </c>
    </row>
    <row r="802" spans="1:11" x14ac:dyDescent="0.35">
      <c r="A802" s="3">
        <v>800</v>
      </c>
      <c r="B802" s="2">
        <v>43136</v>
      </c>
      <c r="C802" s="1" t="s">
        <v>43</v>
      </c>
      <c r="D802" s="1">
        <v>5.37</v>
      </c>
      <c r="E802" s="4">
        <f>'Raw Data'!G802</f>
        <v>1</v>
      </c>
      <c r="K802">
        <v>2018</v>
      </c>
    </row>
    <row r="803" spans="1:11" x14ac:dyDescent="0.35">
      <c r="A803" s="3">
        <v>801</v>
      </c>
      <c r="B803" s="2">
        <v>43053</v>
      </c>
      <c r="C803" s="1" t="s">
        <v>43</v>
      </c>
      <c r="D803" s="1">
        <v>4.51</v>
      </c>
      <c r="E803" s="4">
        <f>'Raw Data'!G803</f>
        <v>4</v>
      </c>
      <c r="K803">
        <v>2017</v>
      </c>
    </row>
    <row r="804" spans="1:11" x14ac:dyDescent="0.35">
      <c r="A804" s="3">
        <v>802</v>
      </c>
      <c r="B804" s="2">
        <v>44690</v>
      </c>
      <c r="C804" s="1" t="s">
        <v>44</v>
      </c>
      <c r="D804" s="1">
        <v>502.51</v>
      </c>
      <c r="E804" s="4">
        <f>'Raw Data'!G804</f>
        <v>2</v>
      </c>
      <c r="K804">
        <v>2022</v>
      </c>
    </row>
    <row r="805" spans="1:11" x14ac:dyDescent="0.35">
      <c r="A805" s="3">
        <v>803</v>
      </c>
      <c r="B805" s="2">
        <v>44602</v>
      </c>
      <c r="C805" s="1" t="s">
        <v>44</v>
      </c>
      <c r="D805" s="1">
        <v>323.8</v>
      </c>
      <c r="E805" s="4">
        <f>'Raw Data'!G805</f>
        <v>1</v>
      </c>
      <c r="K805">
        <v>2022</v>
      </c>
    </row>
    <row r="806" spans="1:11" x14ac:dyDescent="0.35">
      <c r="A806" s="3">
        <v>804</v>
      </c>
      <c r="B806" s="2">
        <v>44512</v>
      </c>
      <c r="C806" s="1" t="s">
        <v>44</v>
      </c>
      <c r="D806" s="1">
        <v>165.4</v>
      </c>
      <c r="E806" s="4">
        <f>'Raw Data'!G806</f>
        <v>4</v>
      </c>
      <c r="K806">
        <v>2021</v>
      </c>
    </row>
    <row r="807" spans="1:11" x14ac:dyDescent="0.35">
      <c r="A807" s="3">
        <v>805</v>
      </c>
      <c r="B807" s="2">
        <v>44418</v>
      </c>
      <c r="C807" s="1" t="s">
        <v>44</v>
      </c>
      <c r="D807" s="1">
        <v>614.99</v>
      </c>
      <c r="E807" s="4">
        <f>'Raw Data'!G807</f>
        <v>3</v>
      </c>
      <c r="K807">
        <v>2021</v>
      </c>
    </row>
    <row r="808" spans="1:11" x14ac:dyDescent="0.35">
      <c r="A808" s="3">
        <v>806</v>
      </c>
      <c r="B808" s="2">
        <v>44321</v>
      </c>
      <c r="C808" s="1" t="s">
        <v>44</v>
      </c>
      <c r="D808" s="1">
        <v>465.33</v>
      </c>
      <c r="E808" s="4">
        <f>'Raw Data'!G808</f>
        <v>2</v>
      </c>
      <c r="K808">
        <v>2021</v>
      </c>
    </row>
    <row r="809" spans="1:11" x14ac:dyDescent="0.35">
      <c r="A809" s="3">
        <v>807</v>
      </c>
      <c r="B809" s="2">
        <v>44238</v>
      </c>
      <c r="C809" s="1" t="s">
        <v>44</v>
      </c>
      <c r="D809" s="1">
        <v>317.39</v>
      </c>
      <c r="E809" s="4">
        <f>'Raw Data'!G809</f>
        <v>1</v>
      </c>
      <c r="K809">
        <v>2021</v>
      </c>
    </row>
    <row r="810" spans="1:11" x14ac:dyDescent="0.35">
      <c r="A810" s="3">
        <v>808</v>
      </c>
      <c r="B810" s="2">
        <v>44148</v>
      </c>
      <c r="C810" s="1" t="s">
        <v>44</v>
      </c>
      <c r="D810" s="1">
        <v>140.03</v>
      </c>
      <c r="E810" s="4">
        <f>'Raw Data'!G810</f>
        <v>4</v>
      </c>
      <c r="K810">
        <v>2020</v>
      </c>
    </row>
    <row r="811" spans="1:11" x14ac:dyDescent="0.35">
      <c r="A811" s="3">
        <v>809</v>
      </c>
      <c r="B811" s="2">
        <v>44059</v>
      </c>
      <c r="C811" s="1" t="s">
        <v>44</v>
      </c>
      <c r="D811" s="1">
        <v>548.22</v>
      </c>
      <c r="E811" s="4">
        <f>'Raw Data'!G811</f>
        <v>3</v>
      </c>
      <c r="K811">
        <v>2020</v>
      </c>
    </row>
    <row r="812" spans="1:11" x14ac:dyDescent="0.35">
      <c r="A812" s="3">
        <v>810</v>
      </c>
      <c r="B812" s="2">
        <v>43962</v>
      </c>
      <c r="C812" s="1" t="s">
        <v>44</v>
      </c>
      <c r="D812" s="1">
        <v>435.09</v>
      </c>
      <c r="E812" s="4">
        <f>'Raw Data'!G812</f>
        <v>2</v>
      </c>
      <c r="K812">
        <v>2020</v>
      </c>
    </row>
    <row r="813" spans="1:11" x14ac:dyDescent="0.35">
      <c r="A813" s="3">
        <v>811</v>
      </c>
      <c r="B813" s="2">
        <v>43870</v>
      </c>
      <c r="C813" s="1" t="s">
        <v>44</v>
      </c>
      <c r="D813" s="1">
        <v>301.7</v>
      </c>
      <c r="E813" s="4">
        <f>'Raw Data'!G813</f>
        <v>1</v>
      </c>
      <c r="K813">
        <v>2020</v>
      </c>
    </row>
    <row r="814" spans="1:11" x14ac:dyDescent="0.35">
      <c r="A814" s="3">
        <v>812</v>
      </c>
      <c r="B814" s="2">
        <v>43782</v>
      </c>
      <c r="C814" s="1" t="s">
        <v>44</v>
      </c>
      <c r="D814" s="1">
        <v>137.78</v>
      </c>
      <c r="E814" s="4">
        <f>'Raw Data'!G814</f>
        <v>4</v>
      </c>
      <c r="K814">
        <v>2019</v>
      </c>
    </row>
    <row r="815" spans="1:11" x14ac:dyDescent="0.35">
      <c r="A815" s="3">
        <v>813</v>
      </c>
      <c r="B815" s="2">
        <v>43690</v>
      </c>
      <c r="C815" s="1" t="s">
        <v>44</v>
      </c>
      <c r="D815" s="1">
        <v>491.02</v>
      </c>
      <c r="E815" s="4">
        <f>'Raw Data'!G815</f>
        <v>3</v>
      </c>
      <c r="K815">
        <v>2019</v>
      </c>
    </row>
    <row r="816" spans="1:11" x14ac:dyDescent="0.35">
      <c r="A816" s="3">
        <v>814</v>
      </c>
      <c r="B816" s="2">
        <v>43590</v>
      </c>
      <c r="C816" s="1" t="s">
        <v>44</v>
      </c>
      <c r="D816" s="1">
        <v>345.99</v>
      </c>
      <c r="E816" s="4">
        <f>'Raw Data'!G816</f>
        <v>2</v>
      </c>
      <c r="K816">
        <v>2019</v>
      </c>
    </row>
    <row r="817" spans="1:11" x14ac:dyDescent="0.35">
      <c r="A817" s="3">
        <v>815</v>
      </c>
      <c r="B817" s="2">
        <v>43501</v>
      </c>
      <c r="C817" s="1" t="s">
        <v>44</v>
      </c>
      <c r="D817" s="1">
        <v>239.11</v>
      </c>
      <c r="E817" s="4">
        <f>'Raw Data'!G817</f>
        <v>1</v>
      </c>
      <c r="K817">
        <v>2019</v>
      </c>
    </row>
    <row r="818" spans="1:11" x14ac:dyDescent="0.35">
      <c r="A818" s="3">
        <v>816</v>
      </c>
      <c r="B818" s="2">
        <v>43415</v>
      </c>
      <c r="C818" s="1" t="s">
        <v>44</v>
      </c>
      <c r="D818" s="1">
        <v>122.45</v>
      </c>
      <c r="E818" s="4">
        <f>'Raw Data'!G818</f>
        <v>4</v>
      </c>
      <c r="K818">
        <v>2018</v>
      </c>
    </row>
    <row r="819" spans="1:11" x14ac:dyDescent="0.35">
      <c r="A819" s="3">
        <v>817</v>
      </c>
      <c r="B819" s="2">
        <v>43325</v>
      </c>
      <c r="C819" s="1" t="s">
        <v>44</v>
      </c>
      <c r="D819" s="1">
        <v>400.85</v>
      </c>
      <c r="E819" s="4">
        <f>'Raw Data'!G819</f>
        <v>3</v>
      </c>
      <c r="K819">
        <v>2018</v>
      </c>
    </row>
    <row r="820" spans="1:11" x14ac:dyDescent="0.35">
      <c r="A820" s="3">
        <v>818</v>
      </c>
      <c r="B820" s="2">
        <v>43230</v>
      </c>
      <c r="C820" s="1" t="s">
        <v>44</v>
      </c>
      <c r="D820" s="1">
        <v>278.44</v>
      </c>
      <c r="E820" s="4">
        <f>'Raw Data'!G820</f>
        <v>2</v>
      </c>
      <c r="K820">
        <v>2018</v>
      </c>
    </row>
    <row r="821" spans="1:11" x14ac:dyDescent="0.35">
      <c r="A821" s="3">
        <v>819</v>
      </c>
      <c r="B821" s="2">
        <v>43141</v>
      </c>
      <c r="C821" s="1" t="s">
        <v>44</v>
      </c>
      <c r="D821" s="1">
        <v>171.55</v>
      </c>
      <c r="E821" s="4">
        <f>'Raw Data'!G821</f>
        <v>1</v>
      </c>
      <c r="K821">
        <v>2018</v>
      </c>
    </row>
    <row r="822" spans="1:11" x14ac:dyDescent="0.35">
      <c r="A822" s="3">
        <v>820</v>
      </c>
      <c r="B822" s="2">
        <v>43052</v>
      </c>
      <c r="C822" s="1" t="s">
        <v>44</v>
      </c>
      <c r="D822" s="1">
        <v>82.02</v>
      </c>
      <c r="E822" s="4">
        <f>'Raw Data'!G822</f>
        <v>4</v>
      </c>
      <c r="K822">
        <v>2017</v>
      </c>
    </row>
    <row r="823" spans="1:11" x14ac:dyDescent="0.35">
      <c r="A823" s="3">
        <v>821</v>
      </c>
      <c r="B823" s="2">
        <v>42959</v>
      </c>
      <c r="C823" s="1" t="s">
        <v>44</v>
      </c>
      <c r="D823" s="1">
        <v>330.66</v>
      </c>
      <c r="E823" s="4">
        <f>'Raw Data'!G823</f>
        <v>3</v>
      </c>
      <c r="K823">
        <v>2017</v>
      </c>
    </row>
    <row r="824" spans="1:11" x14ac:dyDescent="0.35">
      <c r="A824" s="3">
        <v>822</v>
      </c>
      <c r="B824" s="2">
        <v>42862</v>
      </c>
      <c r="C824" s="1" t="s">
        <v>44</v>
      </c>
      <c r="D824" s="1">
        <v>240.34</v>
      </c>
      <c r="E824" s="4">
        <f>'Raw Data'!G824</f>
        <v>2</v>
      </c>
      <c r="K824">
        <v>2017</v>
      </c>
    </row>
    <row r="825" spans="1:11" x14ac:dyDescent="0.35">
      <c r="A825" s="3">
        <v>823</v>
      </c>
      <c r="B825" s="2">
        <v>42776</v>
      </c>
      <c r="C825" s="1" t="s">
        <v>44</v>
      </c>
      <c r="D825" s="1">
        <v>158.11000000000001</v>
      </c>
      <c r="E825" s="4">
        <f>'Raw Data'!G825</f>
        <v>1</v>
      </c>
      <c r="K825">
        <v>2017</v>
      </c>
    </row>
    <row r="826" spans="1:11" x14ac:dyDescent="0.35">
      <c r="A826" s="3">
        <v>824</v>
      </c>
      <c r="B826" s="2">
        <v>42688</v>
      </c>
      <c r="C826" s="1" t="s">
        <v>44</v>
      </c>
      <c r="D826" s="1">
        <v>79.13</v>
      </c>
      <c r="E826" s="4">
        <f>'Raw Data'!G826</f>
        <v>4</v>
      </c>
      <c r="K826">
        <v>2016</v>
      </c>
    </row>
    <row r="827" spans="1:11" x14ac:dyDescent="0.35">
      <c r="A827" s="3">
        <v>825</v>
      </c>
      <c r="B827" s="2">
        <v>42592</v>
      </c>
      <c r="C827" s="1" t="s">
        <v>44</v>
      </c>
      <c r="D827" s="1">
        <v>223.49</v>
      </c>
      <c r="E827" s="4">
        <f>'Raw Data'!G827</f>
        <v>3</v>
      </c>
      <c r="K827">
        <v>2016</v>
      </c>
    </row>
    <row r="828" spans="1:11" x14ac:dyDescent="0.35">
      <c r="A828" s="3">
        <v>826</v>
      </c>
      <c r="B828" s="2">
        <v>42492</v>
      </c>
      <c r="C828" s="1" t="s">
        <v>44</v>
      </c>
      <c r="D828" s="1">
        <v>161.06</v>
      </c>
      <c r="E828" s="4">
        <f>'Raw Data'!G828</f>
        <v>2</v>
      </c>
      <c r="K828">
        <v>2016</v>
      </c>
    </row>
    <row r="829" spans="1:11" x14ac:dyDescent="0.35">
      <c r="A829" s="3">
        <v>827</v>
      </c>
      <c r="B829" s="2">
        <v>42402</v>
      </c>
      <c r="C829" s="1" t="s">
        <v>44</v>
      </c>
      <c r="D829" s="1">
        <v>103.93</v>
      </c>
      <c r="E829" s="4">
        <f>'Raw Data'!G829</f>
        <v>1</v>
      </c>
      <c r="K829">
        <v>2016</v>
      </c>
    </row>
    <row r="830" spans="1:11" x14ac:dyDescent="0.35">
      <c r="A830" s="3">
        <v>828</v>
      </c>
      <c r="B830" s="2">
        <v>42322</v>
      </c>
      <c r="C830" s="1" t="s">
        <v>44</v>
      </c>
      <c r="D830" s="1">
        <v>48.86</v>
      </c>
      <c r="E830" s="4">
        <f>'Raw Data'!G830</f>
        <v>4</v>
      </c>
      <c r="K830">
        <v>2015</v>
      </c>
    </row>
    <row r="831" spans="1:11" x14ac:dyDescent="0.35">
      <c r="A831" s="3">
        <v>829</v>
      </c>
      <c r="B831" s="2">
        <v>44312</v>
      </c>
      <c r="C831" s="1" t="s">
        <v>45</v>
      </c>
      <c r="D831" s="1">
        <v>35.15</v>
      </c>
      <c r="E831" s="4">
        <f>'Raw Data'!G831</f>
        <v>2</v>
      </c>
      <c r="K831">
        <v>2021</v>
      </c>
    </row>
    <row r="832" spans="1:11" x14ac:dyDescent="0.35">
      <c r="A832" s="3">
        <v>830</v>
      </c>
      <c r="B832" s="2">
        <v>44229</v>
      </c>
      <c r="C832" s="1" t="s">
        <v>45</v>
      </c>
      <c r="D832" s="1">
        <v>13.24</v>
      </c>
      <c r="E832" s="4">
        <f>'Raw Data'!G832</f>
        <v>1</v>
      </c>
      <c r="K832">
        <v>2021</v>
      </c>
    </row>
    <row r="833" spans="1:11" x14ac:dyDescent="0.35">
      <c r="A833" s="3">
        <v>831</v>
      </c>
      <c r="B833" s="2">
        <v>44146</v>
      </c>
      <c r="C833" s="1" t="s">
        <v>45</v>
      </c>
      <c r="D833" s="1">
        <v>2.25</v>
      </c>
      <c r="E833" s="4">
        <f>'Raw Data'!G833</f>
        <v>4</v>
      </c>
      <c r="K833">
        <v>2020</v>
      </c>
    </row>
    <row r="834" spans="1:11" x14ac:dyDescent="0.35">
      <c r="A834" s="3">
        <v>832</v>
      </c>
      <c r="B834" s="2">
        <v>44049</v>
      </c>
      <c r="C834" s="1" t="s">
        <v>45</v>
      </c>
      <c r="D834" s="1">
        <v>28.81</v>
      </c>
      <c r="E834" s="4">
        <f>'Raw Data'!G834</f>
        <v>3</v>
      </c>
      <c r="K834">
        <v>2020</v>
      </c>
    </row>
    <row r="835" spans="1:11" x14ac:dyDescent="0.35">
      <c r="A835" s="3">
        <v>833</v>
      </c>
      <c r="B835" s="2">
        <v>43954</v>
      </c>
      <c r="C835" s="1" t="s">
        <v>45</v>
      </c>
      <c r="D835" s="1">
        <v>17.96</v>
      </c>
      <c r="E835" s="4">
        <f>'Raw Data'!G835</f>
        <v>2</v>
      </c>
      <c r="K835">
        <v>2020</v>
      </c>
    </row>
    <row r="836" spans="1:11" x14ac:dyDescent="0.35">
      <c r="A836" s="3">
        <v>834</v>
      </c>
      <c r="B836" s="2">
        <v>43853</v>
      </c>
      <c r="C836" s="1" t="s">
        <v>45</v>
      </c>
      <c r="D836" s="1">
        <v>13.7</v>
      </c>
      <c r="E836" s="4">
        <f>'Raw Data'!G836</f>
        <v>1</v>
      </c>
      <c r="K836">
        <v>2020</v>
      </c>
    </row>
    <row r="837" spans="1:11" x14ac:dyDescent="0.35">
      <c r="A837" s="3">
        <v>835</v>
      </c>
      <c r="B837" s="2">
        <v>43762</v>
      </c>
      <c r="C837" s="1" t="s">
        <v>45</v>
      </c>
      <c r="D837" s="1">
        <v>5.5</v>
      </c>
      <c r="E837" s="4">
        <f>'Raw Data'!G837</f>
        <v>4</v>
      </c>
      <c r="K837">
        <v>2019</v>
      </c>
    </row>
    <row r="838" spans="1:11" x14ac:dyDescent="0.35">
      <c r="A838" s="3">
        <v>836</v>
      </c>
      <c r="B838" s="2">
        <v>43674</v>
      </c>
      <c r="C838" s="1" t="s">
        <v>45</v>
      </c>
      <c r="D838" s="1">
        <v>15.61</v>
      </c>
      <c r="E838" s="4">
        <f>'Raw Data'!G838</f>
        <v>3</v>
      </c>
      <c r="K838">
        <v>2019</v>
      </c>
    </row>
    <row r="839" spans="1:11" x14ac:dyDescent="0.35">
      <c r="A839" s="3">
        <v>837</v>
      </c>
      <c r="B839" s="2">
        <v>43571</v>
      </c>
      <c r="C839" s="1" t="s">
        <v>45</v>
      </c>
      <c r="D839" s="1">
        <v>6.03</v>
      </c>
      <c r="E839" s="4">
        <f>'Raw Data'!G839</f>
        <v>2</v>
      </c>
      <c r="K839">
        <v>2019</v>
      </c>
    </row>
    <row r="840" spans="1:11" x14ac:dyDescent="0.35">
      <c r="A840" s="3">
        <v>838</v>
      </c>
      <c r="B840" s="2">
        <v>43487</v>
      </c>
      <c r="C840" s="1" t="s">
        <v>45</v>
      </c>
      <c r="D840" s="1">
        <v>0.62</v>
      </c>
      <c r="E840" s="4">
        <f>'Raw Data'!G840</f>
        <v>1</v>
      </c>
      <c r="K840">
        <v>2019</v>
      </c>
    </row>
    <row r="841" spans="1:11" x14ac:dyDescent="0.35">
      <c r="A841" s="3">
        <v>839</v>
      </c>
      <c r="B841" s="2">
        <v>43310</v>
      </c>
      <c r="C841" s="1" t="s">
        <v>45</v>
      </c>
      <c r="D841" s="1">
        <v>1.01</v>
      </c>
      <c r="E841" s="4">
        <f>'Raw Data'!G841</f>
        <v>3</v>
      </c>
      <c r="K841">
        <v>2018</v>
      </c>
    </row>
    <row r="842" spans="1:11" x14ac:dyDescent="0.35">
      <c r="A842" s="3">
        <v>840</v>
      </c>
      <c r="B842" s="2">
        <v>44677</v>
      </c>
      <c r="C842" s="1" t="s">
        <v>46</v>
      </c>
      <c r="D842" s="1">
        <v>117.41</v>
      </c>
      <c r="E842" s="4">
        <f>'Raw Data'!G842</f>
        <v>2</v>
      </c>
      <c r="K842">
        <v>2022</v>
      </c>
    </row>
    <row r="843" spans="1:11" x14ac:dyDescent="0.35">
      <c r="A843" s="3">
        <v>841</v>
      </c>
      <c r="B843" s="2">
        <v>44589</v>
      </c>
      <c r="C843" s="1" t="s">
        <v>46</v>
      </c>
      <c r="D843" s="1">
        <v>85.08</v>
      </c>
      <c r="E843" s="4">
        <f>'Raw Data'!G843</f>
        <v>1</v>
      </c>
      <c r="K843">
        <v>2022</v>
      </c>
    </row>
    <row r="844" spans="1:11" x14ac:dyDescent="0.35">
      <c r="A844" s="3">
        <v>842</v>
      </c>
      <c r="B844" s="2">
        <v>44500</v>
      </c>
      <c r="C844" s="1" t="s">
        <v>46</v>
      </c>
      <c r="D844" s="1">
        <v>39.29</v>
      </c>
      <c r="E844" s="4">
        <f>'Raw Data'!G844</f>
        <v>4</v>
      </c>
      <c r="K844">
        <v>2021</v>
      </c>
    </row>
    <row r="845" spans="1:11" x14ac:dyDescent="0.35">
      <c r="A845" s="3">
        <v>843</v>
      </c>
      <c r="B845" s="2">
        <v>44410</v>
      </c>
      <c r="C845" s="1" t="s">
        <v>46</v>
      </c>
      <c r="D845" s="1">
        <v>119.8</v>
      </c>
      <c r="E845" s="4">
        <f>'Raw Data'!G845</f>
        <v>3</v>
      </c>
      <c r="K845">
        <v>2021</v>
      </c>
    </row>
    <row r="846" spans="1:11" x14ac:dyDescent="0.35">
      <c r="A846" s="3">
        <v>844</v>
      </c>
      <c r="B846" s="2">
        <v>44314</v>
      </c>
      <c r="C846" s="1" t="s">
        <v>46</v>
      </c>
      <c r="D846" s="1">
        <v>100.18</v>
      </c>
      <c r="E846" s="4">
        <f>'Raw Data'!G846</f>
        <v>2</v>
      </c>
      <c r="K846">
        <v>2021</v>
      </c>
    </row>
    <row r="847" spans="1:11" x14ac:dyDescent="0.35">
      <c r="A847" s="3">
        <v>845</v>
      </c>
      <c r="B847" s="2">
        <v>44224</v>
      </c>
      <c r="C847" s="1" t="s">
        <v>46</v>
      </c>
      <c r="D847" s="1">
        <v>42.48</v>
      </c>
      <c r="E847" s="4">
        <f>'Raw Data'!G847</f>
        <v>1</v>
      </c>
      <c r="K847">
        <v>2021</v>
      </c>
    </row>
    <row r="848" spans="1:11" x14ac:dyDescent="0.35">
      <c r="A848" s="3">
        <v>846</v>
      </c>
      <c r="B848" s="2">
        <v>44148</v>
      </c>
      <c r="C848" s="1" t="s">
        <v>46</v>
      </c>
      <c r="D848" s="1">
        <v>0.27</v>
      </c>
      <c r="E848" s="4">
        <f>'Raw Data'!G848</f>
        <v>4</v>
      </c>
      <c r="K848">
        <v>2020</v>
      </c>
    </row>
    <row r="849" spans="1:11" x14ac:dyDescent="0.35">
      <c r="A849" s="3">
        <v>847</v>
      </c>
      <c r="B849" s="2">
        <v>44059</v>
      </c>
      <c r="C849" s="1" t="s">
        <v>46</v>
      </c>
      <c r="D849" s="1">
        <v>39.71</v>
      </c>
      <c r="E849" s="4">
        <f>'Raw Data'!G849</f>
        <v>3</v>
      </c>
      <c r="K849">
        <v>2020</v>
      </c>
    </row>
    <row r="850" spans="1:11" x14ac:dyDescent="0.35">
      <c r="A850" s="3">
        <v>848</v>
      </c>
      <c r="B850" s="2">
        <v>43965</v>
      </c>
      <c r="C850" s="1" t="s">
        <v>46</v>
      </c>
      <c r="D850" s="1">
        <v>35.909999999999997</v>
      </c>
      <c r="E850" s="4">
        <f>'Raw Data'!G850</f>
        <v>2</v>
      </c>
      <c r="K850">
        <v>2020</v>
      </c>
    </row>
    <row r="851" spans="1:11" x14ac:dyDescent="0.35">
      <c r="A851" s="3">
        <v>849</v>
      </c>
      <c r="B851" s="2">
        <v>43871</v>
      </c>
      <c r="C851" s="1" t="s">
        <v>46</v>
      </c>
      <c r="D851" s="1">
        <v>33.369999999999997</v>
      </c>
      <c r="E851" s="4">
        <f>'Raw Data'!G851</f>
        <v>1</v>
      </c>
      <c r="K851">
        <v>2020</v>
      </c>
    </row>
    <row r="852" spans="1:11" x14ac:dyDescent="0.35">
      <c r="A852" s="3">
        <v>850</v>
      </c>
      <c r="B852" s="2">
        <v>43782</v>
      </c>
      <c r="C852" s="1" t="s">
        <v>46</v>
      </c>
      <c r="D852" s="1">
        <v>13.56</v>
      </c>
      <c r="E852" s="4">
        <f>'Raw Data'!G852</f>
        <v>4</v>
      </c>
      <c r="K852">
        <v>2019</v>
      </c>
    </row>
    <row r="853" spans="1:11" x14ac:dyDescent="0.35">
      <c r="A853" s="3">
        <v>851</v>
      </c>
      <c r="B853" s="2">
        <v>43679</v>
      </c>
      <c r="C853" s="1" t="s">
        <v>46</v>
      </c>
      <c r="D853" s="1">
        <v>59.7</v>
      </c>
      <c r="E853" s="4">
        <f>'Raw Data'!G853</f>
        <v>3</v>
      </c>
      <c r="K853">
        <v>2019</v>
      </c>
    </row>
    <row r="854" spans="1:11" x14ac:dyDescent="0.35">
      <c r="A854" s="3">
        <v>852</v>
      </c>
      <c r="B854" s="2">
        <v>43594</v>
      </c>
      <c r="C854" s="1" t="s">
        <v>46</v>
      </c>
      <c r="D854" s="1">
        <v>42.83</v>
      </c>
      <c r="E854" s="4">
        <f>'Raw Data'!G854</f>
        <v>2</v>
      </c>
      <c r="K854">
        <v>2019</v>
      </c>
    </row>
    <row r="855" spans="1:11" x14ac:dyDescent="0.35">
      <c r="A855" s="3">
        <v>853</v>
      </c>
      <c r="B855" s="2">
        <v>43496</v>
      </c>
      <c r="C855" s="1" t="s">
        <v>46</v>
      </c>
      <c r="D855" s="1">
        <v>26.07</v>
      </c>
      <c r="E855" s="4">
        <f>'Raw Data'!G855</f>
        <v>1</v>
      </c>
      <c r="K855">
        <v>2019</v>
      </c>
    </row>
    <row r="856" spans="1:11" x14ac:dyDescent="0.35">
      <c r="A856" s="3">
        <v>854</v>
      </c>
      <c r="B856" s="2">
        <v>43420</v>
      </c>
      <c r="C856" s="1" t="s">
        <v>46</v>
      </c>
      <c r="D856" s="1">
        <v>10.78</v>
      </c>
      <c r="E856" s="4">
        <f>'Raw Data'!G856</f>
        <v>4</v>
      </c>
      <c r="K856">
        <v>2018</v>
      </c>
    </row>
    <row r="857" spans="1:11" x14ac:dyDescent="0.35">
      <c r="A857" s="3">
        <v>855</v>
      </c>
      <c r="B857" s="2">
        <v>43327</v>
      </c>
      <c r="C857" s="1" t="s">
        <v>46</v>
      </c>
      <c r="D857" s="1">
        <v>40.020000000000003</v>
      </c>
      <c r="E857" s="4">
        <f>'Raw Data'!G857</f>
        <v>3</v>
      </c>
      <c r="K857">
        <v>2018</v>
      </c>
    </row>
    <row r="858" spans="1:11" x14ac:dyDescent="0.35">
      <c r="A858" s="3">
        <v>856</v>
      </c>
      <c r="B858" s="2">
        <v>43231</v>
      </c>
      <c r="C858" s="1" t="s">
        <v>46</v>
      </c>
      <c r="D858" s="1">
        <v>28.54</v>
      </c>
      <c r="E858" s="4">
        <f>'Raw Data'!G858</f>
        <v>2</v>
      </c>
      <c r="K858">
        <v>2018</v>
      </c>
    </row>
    <row r="859" spans="1:11" x14ac:dyDescent="0.35">
      <c r="A859" s="3">
        <v>857</v>
      </c>
      <c r="B859" s="2">
        <v>43144</v>
      </c>
      <c r="C859" s="1" t="s">
        <v>46</v>
      </c>
      <c r="D859" s="1">
        <v>17.22</v>
      </c>
      <c r="E859" s="4">
        <f>'Raw Data'!G859</f>
        <v>1</v>
      </c>
      <c r="K859">
        <v>2018</v>
      </c>
    </row>
    <row r="860" spans="1:11" x14ac:dyDescent="0.35">
      <c r="A860" s="3">
        <v>858</v>
      </c>
      <c r="B860" s="2">
        <v>43059</v>
      </c>
      <c r="C860" s="1" t="s">
        <v>46</v>
      </c>
      <c r="D860" s="1">
        <v>8.1999999999999993</v>
      </c>
      <c r="E860" s="4">
        <f>'Raw Data'!G860</f>
        <v>4</v>
      </c>
      <c r="K860">
        <v>2017</v>
      </c>
    </row>
    <row r="861" spans="1:11" x14ac:dyDescent="0.35">
      <c r="A861" s="3">
        <v>859</v>
      </c>
      <c r="B861" s="2">
        <v>42963</v>
      </c>
      <c r="C861" s="1" t="s">
        <v>46</v>
      </c>
      <c r="D861" s="1">
        <v>50.09</v>
      </c>
      <c r="E861" s="4">
        <f>'Raw Data'!G861</f>
        <v>3</v>
      </c>
      <c r="K861">
        <v>2017</v>
      </c>
    </row>
    <row r="862" spans="1:11" x14ac:dyDescent="0.35">
      <c r="A862" s="3">
        <v>860</v>
      </c>
      <c r="B862" s="2">
        <v>42871</v>
      </c>
      <c r="C862" s="1" t="s">
        <v>46</v>
      </c>
      <c r="D862" s="1">
        <v>38.1</v>
      </c>
      <c r="E862" s="4">
        <f>'Raw Data'!G862</f>
        <v>2</v>
      </c>
      <c r="K862">
        <v>2017</v>
      </c>
    </row>
    <row r="863" spans="1:11" x14ac:dyDescent="0.35">
      <c r="A863" s="3">
        <v>861</v>
      </c>
      <c r="B863" s="2">
        <v>42779</v>
      </c>
      <c r="C863" s="1" t="s">
        <v>46</v>
      </c>
      <c r="D863" s="1">
        <v>25.26</v>
      </c>
      <c r="E863" s="4">
        <f>'Raw Data'!G863</f>
        <v>1</v>
      </c>
      <c r="K863">
        <v>2017</v>
      </c>
    </row>
    <row r="864" spans="1:11" x14ac:dyDescent="0.35">
      <c r="A864" s="3">
        <v>862</v>
      </c>
      <c r="B864" s="2">
        <v>42686</v>
      </c>
      <c r="C864" s="1" t="s">
        <v>46</v>
      </c>
      <c r="D864" s="1">
        <v>10.210000000000001</v>
      </c>
      <c r="E864" s="4">
        <f>'Raw Data'!G864</f>
        <v>4</v>
      </c>
      <c r="K864">
        <v>2016</v>
      </c>
    </row>
    <row r="865" spans="1:11" x14ac:dyDescent="0.35">
      <c r="A865" s="3">
        <v>863</v>
      </c>
      <c r="B865" s="2">
        <v>42597</v>
      </c>
      <c r="C865" s="1" t="s">
        <v>46</v>
      </c>
      <c r="D865" s="1">
        <v>37.229999999999997</v>
      </c>
      <c r="E865" s="4">
        <f>'Raw Data'!G865</f>
        <v>3</v>
      </c>
      <c r="K865">
        <v>2016</v>
      </c>
    </row>
    <row r="866" spans="1:11" x14ac:dyDescent="0.35">
      <c r="A866" s="3">
        <v>864</v>
      </c>
      <c r="B866" s="2">
        <v>42499</v>
      </c>
      <c r="C866" s="1" t="s">
        <v>46</v>
      </c>
      <c r="D866" s="1">
        <v>26.44</v>
      </c>
      <c r="E866" s="4">
        <f>'Raw Data'!G866</f>
        <v>2</v>
      </c>
      <c r="K866">
        <v>2016</v>
      </c>
    </row>
    <row r="867" spans="1:11" x14ac:dyDescent="0.35">
      <c r="A867" s="3">
        <v>865</v>
      </c>
      <c r="B867" s="2">
        <v>42416</v>
      </c>
      <c r="C867" s="1" t="s">
        <v>46</v>
      </c>
      <c r="D867" s="1">
        <v>16.78</v>
      </c>
      <c r="E867" s="4">
        <f>'Raw Data'!G867</f>
        <v>1</v>
      </c>
      <c r="K867">
        <v>2016</v>
      </c>
    </row>
    <row r="868" spans="1:11" x14ac:dyDescent="0.35">
      <c r="A868" s="3">
        <v>866</v>
      </c>
      <c r="B868" s="2">
        <v>42341</v>
      </c>
      <c r="C868" s="1" t="s">
        <v>46</v>
      </c>
      <c r="D868" s="1">
        <v>8.41</v>
      </c>
      <c r="E868" s="4">
        <f>'Raw Data'!G868</f>
        <v>4</v>
      </c>
      <c r="K868">
        <v>2015</v>
      </c>
    </row>
    <row r="869" spans="1:11" x14ac:dyDescent="0.35">
      <c r="A869" s="3">
        <v>867</v>
      </c>
      <c r="B869" s="2">
        <v>44689</v>
      </c>
      <c r="C869" s="1" t="s">
        <v>47</v>
      </c>
      <c r="D869" s="1">
        <v>11.08</v>
      </c>
      <c r="E869" s="4">
        <f>'Raw Data'!G869</f>
        <v>2</v>
      </c>
      <c r="K869">
        <v>2022</v>
      </c>
    </row>
    <row r="870" spans="1:11" x14ac:dyDescent="0.35">
      <c r="A870" s="3">
        <v>868</v>
      </c>
      <c r="B870" s="2">
        <v>44596</v>
      </c>
      <c r="C870" s="1" t="s">
        <v>47</v>
      </c>
      <c r="D870" s="1">
        <v>9.9</v>
      </c>
      <c r="E870" s="4">
        <f>'Raw Data'!G870</f>
        <v>1</v>
      </c>
      <c r="K870">
        <v>2022</v>
      </c>
    </row>
    <row r="871" spans="1:11" x14ac:dyDescent="0.35">
      <c r="A871" s="3">
        <v>869</v>
      </c>
      <c r="B871" s="2">
        <v>44511</v>
      </c>
      <c r="C871" s="1" t="s">
        <v>47</v>
      </c>
      <c r="D871" s="1">
        <v>1.37</v>
      </c>
      <c r="E871" s="4">
        <f>'Raw Data'!G871</f>
        <v>4</v>
      </c>
      <c r="K871">
        <v>2021</v>
      </c>
    </row>
    <row r="872" spans="1:11" x14ac:dyDescent="0.35">
      <c r="A872" s="3">
        <v>870</v>
      </c>
      <c r="B872" s="2">
        <v>44414</v>
      </c>
      <c r="C872" s="1" t="s">
        <v>47</v>
      </c>
      <c r="D872" s="1">
        <v>33.19</v>
      </c>
      <c r="E872" s="4">
        <f>'Raw Data'!G872</f>
        <v>3</v>
      </c>
      <c r="K872">
        <v>2021</v>
      </c>
    </row>
    <row r="873" spans="1:11" x14ac:dyDescent="0.35">
      <c r="A873" s="3">
        <v>871</v>
      </c>
      <c r="B873" s="2">
        <v>44323</v>
      </c>
      <c r="C873" s="1" t="s">
        <v>47</v>
      </c>
      <c r="D873" s="1">
        <v>21.27</v>
      </c>
      <c r="E873" s="4">
        <f>'Raw Data'!G873</f>
        <v>2</v>
      </c>
      <c r="K873">
        <v>2021</v>
      </c>
    </row>
    <row r="874" spans="1:11" x14ac:dyDescent="0.35">
      <c r="A874" s="3">
        <v>872</v>
      </c>
      <c r="B874" s="2">
        <v>44234</v>
      </c>
      <c r="C874" s="1" t="s">
        <v>47</v>
      </c>
      <c r="D874" s="1">
        <v>15.8</v>
      </c>
      <c r="E874" s="4">
        <f>'Raw Data'!G874</f>
        <v>1</v>
      </c>
      <c r="K874">
        <v>2021</v>
      </c>
    </row>
    <row r="875" spans="1:11" x14ac:dyDescent="0.35">
      <c r="A875" s="3">
        <v>873</v>
      </c>
      <c r="B875" s="2">
        <v>44145</v>
      </c>
      <c r="C875" s="1" t="s">
        <v>47</v>
      </c>
      <c r="D875" s="1">
        <v>4.58</v>
      </c>
      <c r="E875" s="4">
        <f>'Raw Data'!G875</f>
        <v>4</v>
      </c>
      <c r="K875">
        <v>2020</v>
      </c>
    </row>
    <row r="876" spans="1:11" x14ac:dyDescent="0.35">
      <c r="A876" s="3">
        <v>874</v>
      </c>
      <c r="B876" s="2">
        <v>44052</v>
      </c>
      <c r="C876" s="1" t="s">
        <v>47</v>
      </c>
      <c r="D876" s="1">
        <v>13.81</v>
      </c>
      <c r="E876" s="4">
        <f>'Raw Data'!G876</f>
        <v>3</v>
      </c>
      <c r="K876">
        <v>2020</v>
      </c>
    </row>
    <row r="877" spans="1:11" x14ac:dyDescent="0.35">
      <c r="A877" s="3">
        <v>875</v>
      </c>
      <c r="B877" s="2">
        <v>43977</v>
      </c>
      <c r="C877" s="1" t="s">
        <v>47</v>
      </c>
      <c r="D877" s="1">
        <v>6.62</v>
      </c>
      <c r="E877" s="4">
        <f>'Raw Data'!G877</f>
        <v>2</v>
      </c>
      <c r="K877">
        <v>2020</v>
      </c>
    </row>
    <row r="878" spans="1:11" x14ac:dyDescent="0.35">
      <c r="A878" s="3">
        <v>876</v>
      </c>
      <c r="B878" s="2">
        <v>43867</v>
      </c>
      <c r="C878" s="1" t="s">
        <v>47</v>
      </c>
      <c r="D878" s="1">
        <v>6.37</v>
      </c>
      <c r="E878" s="4">
        <f>'Raw Data'!G878</f>
        <v>1</v>
      </c>
      <c r="K878">
        <v>2020</v>
      </c>
    </row>
    <row r="879" spans="1:11" x14ac:dyDescent="0.35">
      <c r="A879" s="3">
        <v>877</v>
      </c>
      <c r="B879" s="2">
        <v>43775</v>
      </c>
      <c r="C879" s="1" t="s">
        <v>47</v>
      </c>
      <c r="D879" s="1">
        <v>1.36</v>
      </c>
      <c r="E879" s="4">
        <f>'Raw Data'!G879</f>
        <v>4</v>
      </c>
      <c r="K879">
        <v>2019</v>
      </c>
    </row>
    <row r="880" spans="1:11" x14ac:dyDescent="0.35">
      <c r="A880" s="3">
        <v>878</v>
      </c>
      <c r="B880" s="2">
        <v>43683</v>
      </c>
      <c r="C880" s="1" t="s">
        <v>47</v>
      </c>
      <c r="D880" s="1">
        <v>5.44</v>
      </c>
      <c r="E880" s="4">
        <f>'Raw Data'!G880</f>
        <v>3</v>
      </c>
      <c r="K880">
        <v>2019</v>
      </c>
    </row>
    <row r="881" spans="1:11" x14ac:dyDescent="0.35">
      <c r="A881" s="3">
        <v>879</v>
      </c>
      <c r="B881" s="2">
        <v>43595</v>
      </c>
      <c r="C881" s="1" t="s">
        <v>47</v>
      </c>
      <c r="D881" s="1">
        <v>2.0699999999999998</v>
      </c>
      <c r="E881" s="4">
        <f>'Raw Data'!G881</f>
        <v>2</v>
      </c>
      <c r="K881">
        <v>2019</v>
      </c>
    </row>
    <row r="882" spans="1:11" x14ac:dyDescent="0.35">
      <c r="A882" s="3">
        <v>880</v>
      </c>
      <c r="B882" s="2">
        <v>43504</v>
      </c>
      <c r="C882" s="1" t="s">
        <v>47</v>
      </c>
      <c r="D882" s="1">
        <v>0.71</v>
      </c>
      <c r="E882" s="4">
        <f>'Raw Data'!G882</f>
        <v>1</v>
      </c>
      <c r="K882">
        <v>2019</v>
      </c>
    </row>
    <row r="883" spans="1:11" x14ac:dyDescent="0.35">
      <c r="A883" s="3">
        <v>881</v>
      </c>
      <c r="B883" s="2">
        <v>43415</v>
      </c>
      <c r="C883" s="1" t="s">
        <v>47</v>
      </c>
      <c r="D883" s="1">
        <v>0.67</v>
      </c>
      <c r="E883" s="4">
        <f>'Raw Data'!G883</f>
        <v>4</v>
      </c>
      <c r="K883">
        <v>2018</v>
      </c>
    </row>
    <row r="884" spans="1:11" x14ac:dyDescent="0.35">
      <c r="A884" s="3">
        <v>882</v>
      </c>
      <c r="B884" s="2">
        <v>43321</v>
      </c>
      <c r="C884" s="1" t="s">
        <v>47</v>
      </c>
      <c r="D884" s="1">
        <v>2.2599999999999998</v>
      </c>
      <c r="E884" s="4">
        <f>'Raw Data'!G884</f>
        <v>3</v>
      </c>
      <c r="K884">
        <v>2018</v>
      </c>
    </row>
    <row r="885" spans="1:11" x14ac:dyDescent="0.35">
      <c r="A885" s="3">
        <v>883</v>
      </c>
      <c r="B885" s="2">
        <v>43226</v>
      </c>
      <c r="C885" s="1" t="s">
        <v>47</v>
      </c>
      <c r="D885" s="1">
        <v>-1.99</v>
      </c>
      <c r="E885" s="4">
        <f>'Raw Data'!G885</f>
        <v>2</v>
      </c>
      <c r="K885">
        <v>2018</v>
      </c>
    </row>
    <row r="886" spans="1:11" x14ac:dyDescent="0.35">
      <c r="A886" s="3">
        <v>884</v>
      </c>
      <c r="B886" s="2">
        <v>43131</v>
      </c>
      <c r="C886" s="1" t="s">
        <v>47</v>
      </c>
      <c r="D886" s="1">
        <v>0.67</v>
      </c>
      <c r="E886" s="4">
        <f>'Raw Data'!G886</f>
        <v>1</v>
      </c>
      <c r="K886">
        <v>2018</v>
      </c>
    </row>
    <row r="887" spans="1:11" x14ac:dyDescent="0.35">
      <c r="A887" s="3">
        <v>885</v>
      </c>
      <c r="B887" s="2">
        <v>43050</v>
      </c>
      <c r="C887" s="1" t="s">
        <v>47</v>
      </c>
      <c r="D887" s="1">
        <v>-2.13</v>
      </c>
      <c r="E887" s="4">
        <f>'Raw Data'!G887</f>
        <v>4</v>
      </c>
      <c r="K887">
        <v>2017</v>
      </c>
    </row>
    <row r="888" spans="1:11" x14ac:dyDescent="0.35">
      <c r="A888" s="3">
        <v>886</v>
      </c>
      <c r="B888" s="2">
        <v>42964</v>
      </c>
      <c r="C888" s="1" t="s">
        <v>47</v>
      </c>
      <c r="D888" s="1">
        <v>4.8</v>
      </c>
      <c r="E888" s="4">
        <f>'Raw Data'!G888</f>
        <v>3</v>
      </c>
      <c r="K888">
        <v>2017</v>
      </c>
    </row>
    <row r="889" spans="1:11" x14ac:dyDescent="0.35">
      <c r="A889" s="3">
        <v>887</v>
      </c>
      <c r="B889" s="2">
        <v>42948</v>
      </c>
      <c r="C889" s="1" t="s">
        <v>47</v>
      </c>
      <c r="D889" s="1">
        <v>4.8</v>
      </c>
      <c r="E889" s="4">
        <f>'Raw Data'!G889</f>
        <v>3</v>
      </c>
      <c r="K889">
        <v>2017</v>
      </c>
    </row>
    <row r="890" spans="1:11" x14ac:dyDescent="0.35">
      <c r="A890" s="3">
        <v>888</v>
      </c>
      <c r="B890" s="2">
        <v>42766</v>
      </c>
      <c r="C890" s="1" t="s">
        <v>47</v>
      </c>
      <c r="D890" s="1">
        <v>1.46</v>
      </c>
      <c r="E890" s="4">
        <f>'Raw Data'!G890</f>
        <v>1</v>
      </c>
      <c r="K890">
        <v>2017</v>
      </c>
    </row>
    <row r="891" spans="1:11" x14ac:dyDescent="0.35">
      <c r="A891" s="3">
        <v>889</v>
      </c>
      <c r="B891" s="2">
        <v>42682</v>
      </c>
      <c r="C891" s="1" t="s">
        <v>47</v>
      </c>
      <c r="D891" s="1">
        <v>0.42</v>
      </c>
      <c r="E891" s="4">
        <f>'Raw Data'!G891</f>
        <v>4</v>
      </c>
      <c r="K891">
        <v>2016</v>
      </c>
    </row>
    <row r="892" spans="1:11" x14ac:dyDescent="0.35">
      <c r="A892" s="3">
        <v>890</v>
      </c>
      <c r="B892" s="2">
        <v>42582</v>
      </c>
      <c r="C892" s="1" t="s">
        <v>47</v>
      </c>
      <c r="D892" s="1">
        <v>-2.74</v>
      </c>
      <c r="E892" s="4">
        <f>'Raw Data'!G892</f>
        <v>3</v>
      </c>
      <c r="K892">
        <v>2016</v>
      </c>
    </row>
    <row r="893" spans="1:11" x14ac:dyDescent="0.35">
      <c r="A893" s="3">
        <v>891</v>
      </c>
      <c r="B893" s="2">
        <v>42502</v>
      </c>
      <c r="C893" s="1" t="s">
        <v>47</v>
      </c>
      <c r="D893" s="1">
        <v>-1.7</v>
      </c>
      <c r="E893" s="4">
        <f>'Raw Data'!G893</f>
        <v>2</v>
      </c>
      <c r="K893">
        <v>2016</v>
      </c>
    </row>
    <row r="894" spans="1:11" x14ac:dyDescent="0.35">
      <c r="A894" s="3">
        <v>892</v>
      </c>
      <c r="B894" s="2">
        <v>44596</v>
      </c>
      <c r="C894" s="1" t="s">
        <v>48</v>
      </c>
      <c r="D894" s="1">
        <v>64.45</v>
      </c>
      <c r="E894" s="4">
        <f>'Raw Data'!G894</f>
        <v>1</v>
      </c>
      <c r="K894">
        <v>2022</v>
      </c>
    </row>
    <row r="895" spans="1:11" x14ac:dyDescent="0.35">
      <c r="A895" s="3">
        <v>893</v>
      </c>
      <c r="B895" s="2">
        <v>44511</v>
      </c>
      <c r="C895" s="1" t="s">
        <v>48</v>
      </c>
      <c r="D895" s="1">
        <v>30.64</v>
      </c>
      <c r="E895" s="4">
        <f>'Raw Data'!G895</f>
        <v>4</v>
      </c>
      <c r="K895">
        <v>2021</v>
      </c>
    </row>
    <row r="896" spans="1:11" x14ac:dyDescent="0.35">
      <c r="A896" s="3">
        <v>894</v>
      </c>
      <c r="B896" s="2">
        <v>44411</v>
      </c>
      <c r="C896" s="1" t="s">
        <v>48</v>
      </c>
      <c r="D896" s="1">
        <v>105.6</v>
      </c>
      <c r="E896" s="4">
        <f>'Raw Data'!G896</f>
        <v>3</v>
      </c>
      <c r="K896">
        <v>2021</v>
      </c>
    </row>
    <row r="897" spans="1:11" x14ac:dyDescent="0.35">
      <c r="A897" s="3">
        <v>895</v>
      </c>
      <c r="B897" s="2">
        <v>44315</v>
      </c>
      <c r="C897" s="1" t="s">
        <v>48</v>
      </c>
      <c r="D897" s="1">
        <v>62.87</v>
      </c>
      <c r="E897" s="4">
        <f>'Raw Data'!G897</f>
        <v>2</v>
      </c>
      <c r="K897">
        <v>2021</v>
      </c>
    </row>
    <row r="898" spans="1:11" x14ac:dyDescent="0.35">
      <c r="A898" s="3">
        <v>896</v>
      </c>
      <c r="B898" s="2">
        <v>44232</v>
      </c>
      <c r="C898" s="1" t="s">
        <v>48</v>
      </c>
      <c r="D898" s="1">
        <v>46.07</v>
      </c>
      <c r="E898" s="4">
        <f>'Raw Data'!G898</f>
        <v>1</v>
      </c>
      <c r="K898">
        <v>2021</v>
      </c>
    </row>
    <row r="899" spans="1:11" x14ac:dyDescent="0.35">
      <c r="A899" s="3">
        <v>897</v>
      </c>
      <c r="B899" s="2">
        <v>44145</v>
      </c>
      <c r="C899" s="1" t="s">
        <v>48</v>
      </c>
      <c r="D899" s="1">
        <v>11.82</v>
      </c>
      <c r="E899" s="4">
        <f>'Raw Data'!G899</f>
        <v>4</v>
      </c>
      <c r="K899">
        <v>2020</v>
      </c>
    </row>
    <row r="900" spans="1:11" x14ac:dyDescent="0.35">
      <c r="A900" s="3">
        <v>898</v>
      </c>
      <c r="B900" s="2">
        <v>44058</v>
      </c>
      <c r="C900" s="1" t="s">
        <v>48</v>
      </c>
      <c r="D900" s="1">
        <v>42.45</v>
      </c>
      <c r="E900" s="4">
        <f>'Raw Data'!G900</f>
        <v>3</v>
      </c>
      <c r="K900">
        <v>2020</v>
      </c>
    </row>
    <row r="901" spans="1:11" x14ac:dyDescent="0.35">
      <c r="A901" s="3">
        <v>899</v>
      </c>
      <c r="B901" s="2">
        <v>43964</v>
      </c>
      <c r="C901" s="1" t="s">
        <v>48</v>
      </c>
      <c r="D901" s="1">
        <v>32.92</v>
      </c>
      <c r="E901" s="4">
        <f>'Raw Data'!G901</f>
        <v>2</v>
      </c>
      <c r="K901">
        <v>2020</v>
      </c>
    </row>
    <row r="902" spans="1:11" x14ac:dyDescent="0.35">
      <c r="A902" s="3">
        <v>900</v>
      </c>
      <c r="B902" s="2">
        <v>43859</v>
      </c>
      <c r="C902" s="1" t="s">
        <v>48</v>
      </c>
      <c r="D902" s="1">
        <v>27.93</v>
      </c>
      <c r="E902" s="4">
        <f>'Raw Data'!G902</f>
        <v>1</v>
      </c>
      <c r="K902">
        <v>2020</v>
      </c>
    </row>
    <row r="903" spans="1:11" x14ac:dyDescent="0.35">
      <c r="A903" s="3">
        <v>901</v>
      </c>
      <c r="B903" s="2">
        <v>43770</v>
      </c>
      <c r="C903" s="1" t="s">
        <v>48</v>
      </c>
      <c r="D903" s="1">
        <v>14.18</v>
      </c>
      <c r="E903" s="4">
        <f>'Raw Data'!G903</f>
        <v>4</v>
      </c>
      <c r="K903">
        <v>2019</v>
      </c>
    </row>
    <row r="904" spans="1:11" x14ac:dyDescent="0.35">
      <c r="A904" s="3">
        <v>902</v>
      </c>
      <c r="B904" s="2">
        <v>43678</v>
      </c>
      <c r="C904" s="1" t="s">
        <v>48</v>
      </c>
      <c r="D904" s="1">
        <v>36.159999999999997</v>
      </c>
      <c r="E904" s="4">
        <f>'Raw Data'!G904</f>
        <v>3</v>
      </c>
      <c r="K904">
        <v>2019</v>
      </c>
    </row>
    <row r="905" spans="1:11" x14ac:dyDescent="0.35">
      <c r="A905" s="3">
        <v>903</v>
      </c>
      <c r="B905" s="2">
        <v>43585</v>
      </c>
      <c r="C905" s="1" t="s">
        <v>48</v>
      </c>
      <c r="D905" s="1">
        <v>26.51</v>
      </c>
      <c r="E905" s="4">
        <f>'Raw Data'!G905</f>
        <v>2</v>
      </c>
      <c r="K905">
        <v>2019</v>
      </c>
    </row>
    <row r="906" spans="1:11" x14ac:dyDescent="0.35">
      <c r="A906" s="3">
        <v>904</v>
      </c>
      <c r="B906" s="2">
        <v>43500</v>
      </c>
      <c r="C906" s="1" t="s">
        <v>48</v>
      </c>
      <c r="D906" s="1">
        <v>16.37</v>
      </c>
      <c r="E906" s="4">
        <f>'Raw Data'!G906</f>
        <v>1</v>
      </c>
      <c r="K906">
        <v>2019</v>
      </c>
    </row>
    <row r="907" spans="1:11" x14ac:dyDescent="0.35">
      <c r="A907" s="3">
        <v>905</v>
      </c>
      <c r="B907" s="2">
        <v>43418</v>
      </c>
      <c r="C907" s="1" t="s">
        <v>48</v>
      </c>
      <c r="D907" s="1">
        <v>5.54</v>
      </c>
      <c r="E907" s="4">
        <f>'Raw Data'!G907</f>
        <v>4</v>
      </c>
      <c r="K907">
        <v>2018</v>
      </c>
    </row>
    <row r="908" spans="1:11" x14ac:dyDescent="0.35">
      <c r="A908" s="3">
        <v>906</v>
      </c>
      <c r="B908" s="2">
        <v>43318</v>
      </c>
      <c r="C908" s="1" t="s">
        <v>48</v>
      </c>
      <c r="D908" s="1">
        <v>19.329999999999998</v>
      </c>
      <c r="E908" s="4">
        <f>'Raw Data'!G908</f>
        <v>3</v>
      </c>
      <c r="K908">
        <v>2018</v>
      </c>
    </row>
    <row r="909" spans="1:11" x14ac:dyDescent="0.35">
      <c r="A909" s="3">
        <v>907</v>
      </c>
      <c r="B909" s="2">
        <v>43228</v>
      </c>
      <c r="C909" s="1" t="s">
        <v>48</v>
      </c>
      <c r="D909" s="1">
        <v>14.47</v>
      </c>
      <c r="E909" s="4">
        <f>'Raw Data'!G909</f>
        <v>2</v>
      </c>
      <c r="K909">
        <v>2018</v>
      </c>
    </row>
    <row r="910" spans="1:11" x14ac:dyDescent="0.35">
      <c r="A910" s="3">
        <v>908</v>
      </c>
      <c r="B910" s="2">
        <v>43132</v>
      </c>
      <c r="C910" s="1" t="s">
        <v>48</v>
      </c>
      <c r="D910" s="1">
        <v>10.16</v>
      </c>
      <c r="E910" s="4">
        <f>'Raw Data'!G910</f>
        <v>1</v>
      </c>
      <c r="K910">
        <v>2018</v>
      </c>
    </row>
    <row r="911" spans="1:11" x14ac:dyDescent="0.35">
      <c r="A911" s="3">
        <v>909</v>
      </c>
      <c r="B911" s="2">
        <v>43046</v>
      </c>
      <c r="C911" s="1" t="s">
        <v>48</v>
      </c>
      <c r="D911" s="1">
        <v>4.7699999999999996</v>
      </c>
      <c r="E911" s="4">
        <f>'Raw Data'!G911</f>
        <v>4</v>
      </c>
      <c r="K911">
        <v>2017</v>
      </c>
    </row>
    <row r="912" spans="1:11" x14ac:dyDescent="0.35">
      <c r="A912" s="3">
        <v>910</v>
      </c>
      <c r="B912" s="2">
        <v>42953</v>
      </c>
      <c r="C912" s="1" t="s">
        <v>48</v>
      </c>
      <c r="D912" s="1">
        <v>23.71</v>
      </c>
      <c r="E912" s="4">
        <f>'Raw Data'!G912</f>
        <v>3</v>
      </c>
      <c r="K912">
        <v>2017</v>
      </c>
    </row>
    <row r="913" spans="1:11" x14ac:dyDescent="0.35">
      <c r="A913" s="3">
        <v>911</v>
      </c>
      <c r="B913" s="2">
        <v>42870</v>
      </c>
      <c r="C913" s="1" t="s">
        <v>48</v>
      </c>
      <c r="D913" s="1">
        <v>20.52</v>
      </c>
      <c r="E913" s="4">
        <f>'Raw Data'!G913</f>
        <v>2</v>
      </c>
      <c r="K913">
        <v>2017</v>
      </c>
    </row>
    <row r="914" spans="1:11" x14ac:dyDescent="0.35">
      <c r="A914" s="3">
        <v>912</v>
      </c>
      <c r="B914" s="2">
        <v>42775</v>
      </c>
      <c r="C914" s="1" t="s">
        <v>48</v>
      </c>
      <c r="D914" s="1">
        <v>14.98</v>
      </c>
      <c r="E914" s="4">
        <f>'Raw Data'!G914</f>
        <v>1</v>
      </c>
      <c r="K914">
        <v>2017</v>
      </c>
    </row>
    <row r="915" spans="1:11" x14ac:dyDescent="0.35">
      <c r="A915" s="3">
        <v>913</v>
      </c>
      <c r="B915" s="2">
        <v>42688</v>
      </c>
      <c r="C915" s="1" t="s">
        <v>48</v>
      </c>
      <c r="D915" s="1">
        <v>6.68</v>
      </c>
      <c r="E915" s="4">
        <f>'Raw Data'!G915</f>
        <v>4</v>
      </c>
      <c r="K915">
        <v>2016</v>
      </c>
    </row>
    <row r="916" spans="1:11" x14ac:dyDescent="0.35">
      <c r="A916" s="3">
        <v>914</v>
      </c>
      <c r="B916" s="2">
        <v>42585</v>
      </c>
      <c r="C916" s="1" t="s">
        <v>48</v>
      </c>
      <c r="D916" s="1">
        <v>14.96</v>
      </c>
      <c r="E916" s="4">
        <f>'Raw Data'!G916</f>
        <v>3</v>
      </c>
      <c r="K916">
        <v>2016</v>
      </c>
    </row>
    <row r="917" spans="1:11" x14ac:dyDescent="0.35">
      <c r="A917" s="3">
        <v>915</v>
      </c>
      <c r="B917" s="2">
        <v>42502</v>
      </c>
      <c r="C917" s="1" t="s">
        <v>48</v>
      </c>
      <c r="D917" s="1">
        <v>11.42</v>
      </c>
      <c r="E917" s="4">
        <f>'Raw Data'!G917</f>
        <v>2</v>
      </c>
      <c r="K917">
        <v>2016</v>
      </c>
    </row>
    <row r="918" spans="1:11" x14ac:dyDescent="0.35">
      <c r="A918" s="3">
        <v>916</v>
      </c>
      <c r="B918" s="2">
        <v>42414</v>
      </c>
      <c r="C918" s="1" t="s">
        <v>48</v>
      </c>
      <c r="D918" s="1">
        <v>7.03</v>
      </c>
      <c r="E918" s="4">
        <f>'Raw Data'!G918</f>
        <v>1</v>
      </c>
      <c r="K918">
        <v>2016</v>
      </c>
    </row>
    <row r="919" spans="1:11" x14ac:dyDescent="0.35">
      <c r="A919" s="3">
        <v>917</v>
      </c>
      <c r="B919" s="2">
        <v>44691</v>
      </c>
      <c r="C919" s="1" t="s">
        <v>49</v>
      </c>
      <c r="D919" s="1">
        <v>284.23</v>
      </c>
      <c r="E919" s="4">
        <f>'Raw Data'!G919</f>
        <v>2</v>
      </c>
      <c r="K919">
        <v>2022</v>
      </c>
    </row>
    <row r="920" spans="1:11" x14ac:dyDescent="0.35">
      <c r="A920" s="3">
        <v>918</v>
      </c>
      <c r="B920" s="2">
        <v>44599</v>
      </c>
      <c r="C920" s="1" t="s">
        <v>49</v>
      </c>
      <c r="D920" s="1">
        <v>235.11</v>
      </c>
      <c r="E920" s="4">
        <f>'Raw Data'!G920</f>
        <v>1</v>
      </c>
      <c r="K920">
        <v>2022</v>
      </c>
    </row>
    <row r="921" spans="1:11" x14ac:dyDescent="0.35">
      <c r="A921" s="3">
        <v>919</v>
      </c>
      <c r="B921" s="2">
        <v>44515</v>
      </c>
      <c r="C921" s="1" t="s">
        <v>49</v>
      </c>
      <c r="D921" s="1">
        <v>105.67</v>
      </c>
      <c r="E921" s="4">
        <f>'Raw Data'!G921</f>
        <v>4</v>
      </c>
      <c r="K921">
        <v>2021</v>
      </c>
    </row>
    <row r="922" spans="1:11" x14ac:dyDescent="0.35">
      <c r="A922" s="3">
        <v>920</v>
      </c>
      <c r="B922" s="2">
        <v>44411</v>
      </c>
      <c r="C922" s="1" t="s">
        <v>49</v>
      </c>
      <c r="D922" s="1">
        <v>619.48</v>
      </c>
      <c r="E922" s="4">
        <f>'Raw Data'!G922</f>
        <v>3</v>
      </c>
      <c r="K922">
        <v>2021</v>
      </c>
    </row>
    <row r="923" spans="1:11" x14ac:dyDescent="0.35">
      <c r="A923" s="3">
        <v>921</v>
      </c>
      <c r="B923" s="2">
        <v>44325</v>
      </c>
      <c r="C923" s="1" t="s">
        <v>49</v>
      </c>
      <c r="D923" s="1">
        <v>142.91999999999999</v>
      </c>
      <c r="E923" s="4">
        <f>'Raw Data'!G923</f>
        <v>2</v>
      </c>
      <c r="K923">
        <v>2021</v>
      </c>
    </row>
    <row r="924" spans="1:11" x14ac:dyDescent="0.35">
      <c r="A924" s="3">
        <v>922</v>
      </c>
      <c r="B924" s="2">
        <v>44239</v>
      </c>
      <c r="C924" s="1" t="s">
        <v>49</v>
      </c>
      <c r="D924" s="1">
        <v>184.52</v>
      </c>
      <c r="E924" s="4">
        <f>'Raw Data'!G924</f>
        <v>1</v>
      </c>
      <c r="K924">
        <v>2021</v>
      </c>
    </row>
    <row r="925" spans="1:11" x14ac:dyDescent="0.35">
      <c r="A925" s="3">
        <v>923</v>
      </c>
      <c r="B925" s="2">
        <v>44144</v>
      </c>
      <c r="C925" s="1" t="s">
        <v>49</v>
      </c>
      <c r="D925" s="1">
        <v>127.7</v>
      </c>
      <c r="E925" s="4">
        <f>'Raw Data'!G925</f>
        <v>4</v>
      </c>
      <c r="K925">
        <v>2020</v>
      </c>
    </row>
    <row r="926" spans="1:11" x14ac:dyDescent="0.35">
      <c r="A926" s="3">
        <v>924</v>
      </c>
      <c r="B926" s="2">
        <v>44057</v>
      </c>
      <c r="C926" s="1" t="s">
        <v>49</v>
      </c>
      <c r="D926" s="1">
        <v>356.18</v>
      </c>
      <c r="E926" s="4">
        <f>'Raw Data'!G926</f>
        <v>3</v>
      </c>
      <c r="K926">
        <v>2020</v>
      </c>
    </row>
    <row r="927" spans="1:11" x14ac:dyDescent="0.35">
      <c r="A927" s="3">
        <v>925</v>
      </c>
      <c r="B927" s="2">
        <v>43961</v>
      </c>
      <c r="C927" s="1" t="s">
        <v>49</v>
      </c>
      <c r="D927" s="1">
        <v>302.77</v>
      </c>
      <c r="E927" s="4">
        <f>'Raw Data'!G927</f>
        <v>2</v>
      </c>
      <c r="K927">
        <v>2020</v>
      </c>
    </row>
    <row r="928" spans="1:11" x14ac:dyDescent="0.35">
      <c r="A928" s="3">
        <v>926</v>
      </c>
      <c r="B928" s="2">
        <v>43867</v>
      </c>
      <c r="C928" s="1" t="s">
        <v>49</v>
      </c>
      <c r="D928" s="1">
        <v>264.48</v>
      </c>
      <c r="E928" s="4">
        <f>'Raw Data'!G928</f>
        <v>1</v>
      </c>
      <c r="K928">
        <v>2020</v>
      </c>
    </row>
    <row r="929" spans="1:11" x14ac:dyDescent="0.35">
      <c r="A929" s="3">
        <v>927</v>
      </c>
      <c r="B929" s="2">
        <v>43779</v>
      </c>
      <c r="C929" s="1" t="s">
        <v>49</v>
      </c>
      <c r="D929" s="1">
        <v>122.04</v>
      </c>
      <c r="E929" s="4">
        <f>'Raw Data'!G929</f>
        <v>4</v>
      </c>
      <c r="K929">
        <v>2019</v>
      </c>
    </row>
    <row r="930" spans="1:11" x14ac:dyDescent="0.35">
      <c r="A930" s="3">
        <v>928</v>
      </c>
      <c r="B930" s="2">
        <v>43682</v>
      </c>
      <c r="C930" s="1" t="s">
        <v>49</v>
      </c>
      <c r="D930" s="1">
        <v>422.54</v>
      </c>
      <c r="E930" s="4">
        <f>'Raw Data'!G930</f>
        <v>3</v>
      </c>
      <c r="K930">
        <v>2019</v>
      </c>
    </row>
    <row r="931" spans="1:11" x14ac:dyDescent="0.35">
      <c r="A931" s="3">
        <v>929</v>
      </c>
      <c r="B931" s="2">
        <v>43588</v>
      </c>
      <c r="C931" s="1" t="s">
        <v>49</v>
      </c>
      <c r="D931" s="1">
        <v>285.51</v>
      </c>
      <c r="E931" s="4">
        <f>'Raw Data'!G931</f>
        <v>2</v>
      </c>
      <c r="K931">
        <v>2019</v>
      </c>
    </row>
    <row r="932" spans="1:11" x14ac:dyDescent="0.35">
      <c r="A932" s="3">
        <v>930</v>
      </c>
      <c r="B932" s="2">
        <v>43497</v>
      </c>
      <c r="C932" s="1" t="s">
        <v>49</v>
      </c>
      <c r="D932" s="1">
        <v>171.94</v>
      </c>
      <c r="E932" s="4">
        <f>'Raw Data'!G932</f>
        <v>1</v>
      </c>
      <c r="K932">
        <v>2019</v>
      </c>
    </row>
    <row r="933" spans="1:11" x14ac:dyDescent="0.35">
      <c r="A933" s="3">
        <v>931</v>
      </c>
      <c r="B933" s="2">
        <v>43409</v>
      </c>
      <c r="C933" s="1" t="s">
        <v>49</v>
      </c>
      <c r="D933" s="1">
        <v>85.65</v>
      </c>
      <c r="E933" s="4">
        <f>'Raw Data'!G933</f>
        <v>4</v>
      </c>
      <c r="K933">
        <v>2018</v>
      </c>
    </row>
    <row r="934" spans="1:11" x14ac:dyDescent="0.35">
      <c r="A934" s="3">
        <v>932</v>
      </c>
      <c r="B934" s="2">
        <v>43319</v>
      </c>
      <c r="C934" s="1" t="s">
        <v>49</v>
      </c>
      <c r="D934" s="1">
        <v>346.42</v>
      </c>
      <c r="E934" s="4">
        <f>'Raw Data'!G934</f>
        <v>3</v>
      </c>
      <c r="K934">
        <v>2018</v>
      </c>
    </row>
    <row r="935" spans="1:11" x14ac:dyDescent="0.35">
      <c r="A935" s="3">
        <v>933</v>
      </c>
      <c r="B935" s="2">
        <v>43229</v>
      </c>
      <c r="C935" s="1" t="s">
        <v>49</v>
      </c>
      <c r="D935" s="1">
        <v>235.95</v>
      </c>
      <c r="E935" s="4">
        <f>'Raw Data'!G935</f>
        <v>2</v>
      </c>
      <c r="K935">
        <v>2018</v>
      </c>
    </row>
    <row r="936" spans="1:11" x14ac:dyDescent="0.35">
      <c r="A936" s="3">
        <v>934</v>
      </c>
      <c r="B936" s="2">
        <v>43135</v>
      </c>
      <c r="C936" s="1" t="s">
        <v>49</v>
      </c>
      <c r="D936" s="1">
        <v>163.08000000000001</v>
      </c>
      <c r="E936" s="4">
        <f>'Raw Data'!G936</f>
        <v>1</v>
      </c>
      <c r="K936">
        <v>2018</v>
      </c>
    </row>
    <row r="937" spans="1:11" x14ac:dyDescent="0.35">
      <c r="A937" s="3">
        <v>935</v>
      </c>
      <c r="B937" s="2">
        <v>43053</v>
      </c>
      <c r="C937" s="1" t="s">
        <v>49</v>
      </c>
      <c r="D937" s="1">
        <v>77.3</v>
      </c>
      <c r="E937" s="4">
        <f>'Raw Data'!G937</f>
        <v>4</v>
      </c>
      <c r="K937">
        <v>2017</v>
      </c>
    </row>
    <row r="938" spans="1:11" x14ac:dyDescent="0.35">
      <c r="A938" s="3">
        <v>936</v>
      </c>
      <c r="B938" s="2">
        <v>42956</v>
      </c>
      <c r="C938" s="1" t="s">
        <v>49</v>
      </c>
      <c r="D938" s="1">
        <v>250.37</v>
      </c>
      <c r="E938" s="4">
        <f>'Raw Data'!G938</f>
        <v>3</v>
      </c>
      <c r="K938">
        <v>2017</v>
      </c>
    </row>
    <row r="939" spans="1:11" x14ac:dyDescent="0.35">
      <c r="A939" s="3">
        <v>937</v>
      </c>
      <c r="B939" s="2">
        <v>42863</v>
      </c>
      <c r="C939" s="1" t="s">
        <v>49</v>
      </c>
      <c r="D939" s="1">
        <v>205.08</v>
      </c>
      <c r="E939" s="4">
        <f>'Raw Data'!G939</f>
        <v>2</v>
      </c>
      <c r="K939">
        <v>2017</v>
      </c>
    </row>
    <row r="940" spans="1:11" x14ac:dyDescent="0.35">
      <c r="A940" s="3">
        <v>938</v>
      </c>
      <c r="B940" s="2">
        <v>42771</v>
      </c>
      <c r="C940" s="1" t="s">
        <v>49</v>
      </c>
      <c r="D940" s="1">
        <v>141.77000000000001</v>
      </c>
      <c r="E940" s="4">
        <f>'Raw Data'!G940</f>
        <v>1</v>
      </c>
      <c r="K940">
        <v>2017</v>
      </c>
    </row>
    <row r="941" spans="1:11" x14ac:dyDescent="0.35">
      <c r="A941" s="3">
        <v>939</v>
      </c>
      <c r="B941" s="2">
        <v>42683</v>
      </c>
      <c r="C941" s="1" t="s">
        <v>49</v>
      </c>
      <c r="D941" s="1">
        <v>70.33</v>
      </c>
      <c r="E941" s="4">
        <f>'Raw Data'!G941</f>
        <v>4</v>
      </c>
      <c r="K941">
        <v>2016</v>
      </c>
    </row>
    <row r="942" spans="1:11" x14ac:dyDescent="0.35">
      <c r="A942" s="3">
        <v>940</v>
      </c>
      <c r="B942" s="2">
        <v>42590</v>
      </c>
      <c r="C942" s="1" t="s">
        <v>49</v>
      </c>
      <c r="D942" s="1">
        <v>306.62</v>
      </c>
      <c r="E942" s="4">
        <f>'Raw Data'!G942</f>
        <v>3</v>
      </c>
      <c r="K942">
        <v>2016</v>
      </c>
    </row>
    <row r="943" spans="1:11" x14ac:dyDescent="0.35">
      <c r="A943" s="3">
        <v>941</v>
      </c>
      <c r="B943" s="2">
        <v>42493</v>
      </c>
      <c r="C943" s="1" t="s">
        <v>49</v>
      </c>
      <c r="D943" s="1">
        <v>199.49</v>
      </c>
      <c r="E943" s="4">
        <f>'Raw Data'!G943</f>
        <v>2</v>
      </c>
      <c r="K943">
        <v>2016</v>
      </c>
    </row>
    <row r="944" spans="1:11" x14ac:dyDescent="0.35">
      <c r="A944" s="3">
        <v>942</v>
      </c>
      <c r="B944" s="2">
        <v>42406</v>
      </c>
      <c r="C944" s="1" t="s">
        <v>49</v>
      </c>
      <c r="D944" s="1">
        <v>125.62</v>
      </c>
      <c r="E944" s="4">
        <f>'Raw Data'!G944</f>
        <v>1</v>
      </c>
      <c r="K944">
        <v>2016</v>
      </c>
    </row>
    <row r="945" spans="1:11" x14ac:dyDescent="0.35">
      <c r="A945" s="3">
        <v>943</v>
      </c>
      <c r="B945" s="2">
        <v>42312</v>
      </c>
      <c r="C945" s="1" t="s">
        <v>49</v>
      </c>
      <c r="D945" s="1">
        <v>72.11</v>
      </c>
      <c r="E945" s="4">
        <f>'Raw Data'!G945</f>
        <v>4</v>
      </c>
      <c r="K945">
        <v>2015</v>
      </c>
    </row>
    <row r="946" spans="1:11" x14ac:dyDescent="0.35">
      <c r="A946" s="3">
        <v>944</v>
      </c>
      <c r="B946" s="2">
        <v>44680</v>
      </c>
      <c r="C946" s="1" t="s">
        <v>50</v>
      </c>
      <c r="D946" s="1">
        <v>33.18</v>
      </c>
      <c r="E946" s="4">
        <f>'Raw Data'!G946</f>
        <v>2</v>
      </c>
      <c r="K946">
        <v>2022</v>
      </c>
    </row>
    <row r="947" spans="1:11" x14ac:dyDescent="0.35">
      <c r="A947" s="3">
        <v>945</v>
      </c>
      <c r="B947" s="2">
        <v>44589</v>
      </c>
      <c r="C947" s="1" t="s">
        <v>50</v>
      </c>
      <c r="D947" s="1">
        <v>21.92</v>
      </c>
      <c r="E947" s="4">
        <f>'Raw Data'!G947</f>
        <v>1</v>
      </c>
      <c r="K947">
        <v>2022</v>
      </c>
    </row>
    <row r="948" spans="1:11" x14ac:dyDescent="0.35">
      <c r="A948" s="3">
        <v>946</v>
      </c>
      <c r="B948" s="2">
        <v>44516</v>
      </c>
      <c r="C948" s="1" t="s">
        <v>50</v>
      </c>
      <c r="D948" s="1">
        <v>7.46</v>
      </c>
      <c r="E948" s="4">
        <f>'Raw Data'!G948</f>
        <v>4</v>
      </c>
      <c r="K948">
        <v>2021</v>
      </c>
    </row>
    <row r="949" spans="1:11" x14ac:dyDescent="0.35">
      <c r="A949" s="3">
        <v>947</v>
      </c>
      <c r="B949" s="2">
        <v>44413</v>
      </c>
      <c r="C949" s="1" t="s">
        <v>50</v>
      </c>
      <c r="D949" s="1">
        <v>55.9</v>
      </c>
      <c r="E949" s="4">
        <f>'Raw Data'!G949</f>
        <v>3</v>
      </c>
      <c r="K949">
        <v>2021</v>
      </c>
    </row>
    <row r="950" spans="1:11" x14ac:dyDescent="0.35">
      <c r="A950" s="3">
        <v>948</v>
      </c>
      <c r="B950" s="2">
        <v>44313</v>
      </c>
      <c r="C950" s="1" t="s">
        <v>50</v>
      </c>
      <c r="D950" s="1">
        <v>39.57</v>
      </c>
      <c r="E950" s="4">
        <f>'Raw Data'!G950</f>
        <v>2</v>
      </c>
      <c r="K950">
        <v>2021</v>
      </c>
    </row>
    <row r="951" spans="1:11" x14ac:dyDescent="0.35">
      <c r="A951" s="3">
        <v>949</v>
      </c>
      <c r="B951" s="2">
        <v>44234</v>
      </c>
      <c r="C951" s="1" t="s">
        <v>50</v>
      </c>
      <c r="D951" s="1">
        <v>28.05</v>
      </c>
      <c r="E951" s="4">
        <f>'Raw Data'!G951</f>
        <v>1</v>
      </c>
      <c r="K951">
        <v>2021</v>
      </c>
    </row>
    <row r="952" spans="1:11" x14ac:dyDescent="0.35">
      <c r="A952" s="3">
        <v>950</v>
      </c>
      <c r="B952" s="2">
        <v>44148</v>
      </c>
      <c r="C952" s="1" t="s">
        <v>50</v>
      </c>
      <c r="D952" s="1">
        <v>4.1500000000000004</v>
      </c>
      <c r="E952" s="4">
        <f>'Raw Data'!G952</f>
        <v>4</v>
      </c>
      <c r="K952">
        <v>2020</v>
      </c>
    </row>
    <row r="953" spans="1:11" x14ac:dyDescent="0.35">
      <c r="A953" s="3">
        <v>951</v>
      </c>
      <c r="B953" s="2">
        <v>44056</v>
      </c>
      <c r="C953" s="1" t="s">
        <v>50</v>
      </c>
      <c r="D953" s="1">
        <v>22.12</v>
      </c>
      <c r="E953" s="4">
        <f>'Raw Data'!G953</f>
        <v>3</v>
      </c>
      <c r="K953">
        <v>2020</v>
      </c>
    </row>
    <row r="954" spans="1:11" x14ac:dyDescent="0.35">
      <c r="A954" s="3">
        <v>952</v>
      </c>
      <c r="B954" s="2">
        <v>43964</v>
      </c>
      <c r="C954" s="1" t="s">
        <v>50</v>
      </c>
      <c r="D954" s="1">
        <v>12.69</v>
      </c>
      <c r="E954" s="4">
        <f>'Raw Data'!G954</f>
        <v>2</v>
      </c>
      <c r="K954">
        <v>2020</v>
      </c>
    </row>
    <row r="955" spans="1:11" x14ac:dyDescent="0.35">
      <c r="A955" s="3">
        <v>953</v>
      </c>
      <c r="B955" s="2">
        <v>43865</v>
      </c>
      <c r="C955" s="1" t="s">
        <v>50</v>
      </c>
      <c r="D955" s="1">
        <v>11.26</v>
      </c>
      <c r="E955" s="4">
        <f>'Raw Data'!G955</f>
        <v>1</v>
      </c>
      <c r="K955">
        <v>2020</v>
      </c>
    </row>
    <row r="956" spans="1:11" x14ac:dyDescent="0.35">
      <c r="A956" s="3">
        <v>954</v>
      </c>
      <c r="B956" s="2">
        <v>43798</v>
      </c>
      <c r="C956" s="1" t="s">
        <v>50</v>
      </c>
      <c r="D956" s="1">
        <v>3.63</v>
      </c>
      <c r="E956" s="4">
        <f>'Raw Data'!G956</f>
        <v>4</v>
      </c>
      <c r="K956">
        <v>2019</v>
      </c>
    </row>
    <row r="957" spans="1:11" x14ac:dyDescent="0.35">
      <c r="A957" s="3">
        <v>955</v>
      </c>
      <c r="B957" s="2">
        <v>43688</v>
      </c>
      <c r="C957" s="1" t="s">
        <v>50</v>
      </c>
      <c r="D957" s="1">
        <v>25.81</v>
      </c>
      <c r="E957" s="4">
        <f>'Raw Data'!G957</f>
        <v>3</v>
      </c>
      <c r="K957">
        <v>2019</v>
      </c>
    </row>
    <row r="958" spans="1:11" x14ac:dyDescent="0.35">
      <c r="A958" s="3">
        <v>956</v>
      </c>
      <c r="B958" s="2">
        <v>43587</v>
      </c>
      <c r="C958" s="1" t="s">
        <v>50</v>
      </c>
      <c r="D958" s="1">
        <v>14.47</v>
      </c>
      <c r="E958" s="4">
        <f>'Raw Data'!G958</f>
        <v>2</v>
      </c>
      <c r="K958">
        <v>2019</v>
      </c>
    </row>
    <row r="959" spans="1:11" x14ac:dyDescent="0.35">
      <c r="A959" s="3">
        <v>957</v>
      </c>
      <c r="B959" s="2">
        <v>43496</v>
      </c>
      <c r="C959" s="1" t="s">
        <v>50</v>
      </c>
      <c r="D959" s="1">
        <v>8.2799999999999994</v>
      </c>
      <c r="E959" s="4">
        <f>'Raw Data'!G959</f>
        <v>1</v>
      </c>
      <c r="K959">
        <v>2019</v>
      </c>
    </row>
    <row r="960" spans="1:11" x14ac:dyDescent="0.35">
      <c r="A960" s="3">
        <v>958</v>
      </c>
      <c r="B960" s="2">
        <v>43416</v>
      </c>
      <c r="C960" s="1" t="s">
        <v>50</v>
      </c>
      <c r="D960" s="1">
        <v>3.69</v>
      </c>
      <c r="E960" s="4">
        <f>'Raw Data'!G960</f>
        <v>4</v>
      </c>
      <c r="K960">
        <v>2018</v>
      </c>
    </row>
    <row r="961" spans="1:11" x14ac:dyDescent="0.35">
      <c r="A961" s="3">
        <v>959</v>
      </c>
      <c r="B961" s="2">
        <v>43314</v>
      </c>
      <c r="C961" s="1" t="s">
        <v>50</v>
      </c>
      <c r="D961" s="1">
        <v>0.25</v>
      </c>
      <c r="E961" s="4">
        <f>'Raw Data'!G961</f>
        <v>3</v>
      </c>
      <c r="K961">
        <v>2018</v>
      </c>
    </row>
    <row r="962" spans="1:11" x14ac:dyDescent="0.35">
      <c r="A962" s="3">
        <v>960</v>
      </c>
      <c r="B962" s="2">
        <v>44223</v>
      </c>
      <c r="C962" s="1" t="s">
        <v>51</v>
      </c>
      <c r="D962" s="1">
        <v>120.23</v>
      </c>
      <c r="E962" s="4">
        <f>'Raw Data'!G962</f>
        <v>1</v>
      </c>
      <c r="K962">
        <v>2021</v>
      </c>
    </row>
    <row r="963" spans="1:11" x14ac:dyDescent="0.35">
      <c r="A963" s="3">
        <v>961</v>
      </c>
      <c r="B963" s="2">
        <v>44139</v>
      </c>
      <c r="C963" s="1" t="s">
        <v>51</v>
      </c>
      <c r="D963" s="1">
        <v>33.39</v>
      </c>
      <c r="E963" s="4">
        <f>'Raw Data'!G963</f>
        <v>4</v>
      </c>
      <c r="K963">
        <v>2020</v>
      </c>
    </row>
    <row r="964" spans="1:11" x14ac:dyDescent="0.35">
      <c r="A964" s="3">
        <v>962</v>
      </c>
      <c r="B964" s="2">
        <v>44057</v>
      </c>
      <c r="C964" s="1" t="s">
        <v>51</v>
      </c>
      <c r="D964" s="1">
        <v>25.2</v>
      </c>
      <c r="E964" s="4">
        <f>'Raw Data'!G964</f>
        <v>3</v>
      </c>
      <c r="K964">
        <v>2020</v>
      </c>
    </row>
    <row r="965" spans="1:11" x14ac:dyDescent="0.35">
      <c r="A965" s="3">
        <v>963</v>
      </c>
      <c r="B965" s="2">
        <v>43958</v>
      </c>
      <c r="C965" s="1" t="s">
        <v>51</v>
      </c>
      <c r="D965" s="1">
        <v>53.96</v>
      </c>
      <c r="E965" s="4">
        <f>'Raw Data'!G965</f>
        <v>2</v>
      </c>
      <c r="K965">
        <v>2020</v>
      </c>
    </row>
    <row r="966" spans="1:11" x14ac:dyDescent="0.35">
      <c r="A966" s="3">
        <v>964</v>
      </c>
      <c r="B966" s="2">
        <v>43858</v>
      </c>
      <c r="C966" s="1" t="s">
        <v>51</v>
      </c>
      <c r="D966" s="1">
        <v>48.26</v>
      </c>
      <c r="E966" s="4">
        <f>'Raw Data'!G966</f>
        <v>1</v>
      </c>
      <c r="K966">
        <v>2020</v>
      </c>
    </row>
    <row r="967" spans="1:11" x14ac:dyDescent="0.35">
      <c r="A967" s="3">
        <v>965</v>
      </c>
      <c r="B967" s="2">
        <v>43770</v>
      </c>
      <c r="C967" s="1" t="s">
        <v>51</v>
      </c>
      <c r="D967" s="1">
        <v>19.18</v>
      </c>
      <c r="E967" s="4">
        <f>'Raw Data'!G967</f>
        <v>4</v>
      </c>
      <c r="K967">
        <v>2019</v>
      </c>
    </row>
    <row r="968" spans="1:11" x14ac:dyDescent="0.35">
      <c r="A968" s="3">
        <v>966</v>
      </c>
      <c r="B968" s="2">
        <v>43672</v>
      </c>
      <c r="C968" s="1" t="s">
        <v>51</v>
      </c>
      <c r="D968" s="1">
        <v>74.37</v>
      </c>
      <c r="E968" s="4">
        <f>'Raw Data'!G968</f>
        <v>3</v>
      </c>
      <c r="K968">
        <v>2019</v>
      </c>
    </row>
    <row r="969" spans="1:11" x14ac:dyDescent="0.35">
      <c r="A969" s="3">
        <v>967</v>
      </c>
      <c r="B969" s="2">
        <v>43574</v>
      </c>
      <c r="C969" s="1" t="s">
        <v>51</v>
      </c>
      <c r="D969" s="1">
        <v>48.17</v>
      </c>
      <c r="E969" s="4">
        <f>'Raw Data'!G969</f>
        <v>2</v>
      </c>
      <c r="K969">
        <v>2019</v>
      </c>
    </row>
    <row r="970" spans="1:11" x14ac:dyDescent="0.35">
      <c r="A970" s="3">
        <v>968</v>
      </c>
      <c r="B970" s="2">
        <v>43492</v>
      </c>
      <c r="C970" s="1" t="s">
        <v>51</v>
      </c>
      <c r="D970" s="1">
        <v>26.45</v>
      </c>
      <c r="E970" s="4">
        <f>'Raw Data'!G970</f>
        <v>1</v>
      </c>
      <c r="K970">
        <v>2019</v>
      </c>
    </row>
    <row r="971" spans="1:11" x14ac:dyDescent="0.35">
      <c r="A971" s="3">
        <v>969</v>
      </c>
      <c r="B971" s="2">
        <v>43405</v>
      </c>
      <c r="C971" s="1" t="s">
        <v>51</v>
      </c>
      <c r="D971" s="1">
        <v>8.34</v>
      </c>
      <c r="E971" s="4">
        <f>'Raw Data'!G971</f>
        <v>4</v>
      </c>
      <c r="K971">
        <v>2018</v>
      </c>
    </row>
    <row r="972" spans="1:11" x14ac:dyDescent="0.35">
      <c r="A972" s="3">
        <v>970</v>
      </c>
      <c r="B972" s="2">
        <v>43312</v>
      </c>
      <c r="C972" s="1" t="s">
        <v>51</v>
      </c>
      <c r="D972" s="1">
        <v>37.71</v>
      </c>
      <c r="E972" s="4">
        <f>'Raw Data'!G972</f>
        <v>3</v>
      </c>
      <c r="K972">
        <v>2018</v>
      </c>
    </row>
    <row r="973" spans="1:11" x14ac:dyDescent="0.35">
      <c r="A973" s="3">
        <v>971</v>
      </c>
      <c r="B973" s="2">
        <v>43212</v>
      </c>
      <c r="C973" s="1" t="s">
        <v>51</v>
      </c>
      <c r="D973" s="1">
        <v>25.04</v>
      </c>
      <c r="E973" s="4">
        <f>'Raw Data'!G973</f>
        <v>2</v>
      </c>
      <c r="K973">
        <v>2018</v>
      </c>
    </row>
    <row r="974" spans="1:11" x14ac:dyDescent="0.35">
      <c r="A974" s="3">
        <v>972</v>
      </c>
      <c r="B974" s="2">
        <v>43125</v>
      </c>
      <c r="C974" s="1" t="s">
        <v>51</v>
      </c>
      <c r="D974" s="1">
        <v>13.68</v>
      </c>
      <c r="E974" s="4">
        <f>'Raw Data'!G974</f>
        <v>1</v>
      </c>
      <c r="K974">
        <v>2018</v>
      </c>
    </row>
    <row r="975" spans="1:11" x14ac:dyDescent="0.35">
      <c r="A975" s="3">
        <v>973</v>
      </c>
      <c r="B975" s="2">
        <v>43038</v>
      </c>
      <c r="C975" s="1" t="s">
        <v>51</v>
      </c>
      <c r="D975" s="1">
        <v>2.62</v>
      </c>
      <c r="E975" s="4">
        <f>'Raw Data'!G975</f>
        <v>4</v>
      </c>
      <c r="K975">
        <v>2017</v>
      </c>
    </row>
    <row r="976" spans="1:11" x14ac:dyDescent="0.35">
      <c r="A976" s="3">
        <v>974</v>
      </c>
      <c r="B976" s="2">
        <v>42940</v>
      </c>
      <c r="C976" s="1" t="s">
        <v>51</v>
      </c>
      <c r="D976" s="1">
        <v>23.96</v>
      </c>
      <c r="E976" s="4">
        <f>'Raw Data'!G976</f>
        <v>3</v>
      </c>
      <c r="K976">
        <v>2017</v>
      </c>
    </row>
    <row r="977" spans="1:11" x14ac:dyDescent="0.35">
      <c r="A977" s="3">
        <v>975</v>
      </c>
      <c r="B977" s="2">
        <v>42858</v>
      </c>
      <c r="C977" s="1" t="s">
        <v>51</v>
      </c>
      <c r="D977" s="1">
        <v>21.73</v>
      </c>
      <c r="E977" s="4">
        <f>'Raw Data'!G977</f>
        <v>2</v>
      </c>
      <c r="K977">
        <v>2017</v>
      </c>
    </row>
    <row r="978" spans="1:11" x14ac:dyDescent="0.35">
      <c r="A978" s="3">
        <v>976</v>
      </c>
      <c r="B978" s="2">
        <v>42771</v>
      </c>
      <c r="C978" s="1" t="s">
        <v>51</v>
      </c>
      <c r="D978" s="1">
        <v>13.58</v>
      </c>
      <c r="E978" s="4">
        <f>'Raw Data'!G978</f>
        <v>1</v>
      </c>
      <c r="K978">
        <v>2017</v>
      </c>
    </row>
    <row r="979" spans="1:11" x14ac:dyDescent="0.35">
      <c r="A979" s="3">
        <v>977</v>
      </c>
      <c r="B979" s="2">
        <v>42689</v>
      </c>
      <c r="C979" s="1" t="s">
        <v>51</v>
      </c>
      <c r="D979" s="1">
        <v>5.36</v>
      </c>
      <c r="E979" s="4">
        <f>'Raw Data'!G979</f>
        <v>4</v>
      </c>
      <c r="K979">
        <v>2016</v>
      </c>
    </row>
    <row r="980" spans="1:11" x14ac:dyDescent="0.35">
      <c r="A980" s="3">
        <v>978</v>
      </c>
      <c r="B980" s="2">
        <v>42487</v>
      </c>
      <c r="C980" s="1" t="s">
        <v>51</v>
      </c>
      <c r="D980" s="1">
        <v>12.24</v>
      </c>
      <c r="E980" s="4">
        <f>'Raw Data'!G980</f>
        <v>2</v>
      </c>
      <c r="K980">
        <v>2016</v>
      </c>
    </row>
    <row r="981" spans="1:11" x14ac:dyDescent="0.35">
      <c r="A981" s="3">
        <v>979</v>
      </c>
      <c r="B981" s="2">
        <v>42415</v>
      </c>
      <c r="C981" s="1" t="s">
        <v>51</v>
      </c>
      <c r="D981" s="1">
        <v>5.82</v>
      </c>
      <c r="E981" s="4">
        <f>'Raw Data'!G981</f>
        <v>1</v>
      </c>
      <c r="K981">
        <v>2016</v>
      </c>
    </row>
    <row r="982" spans="1:11" x14ac:dyDescent="0.35">
      <c r="A982" s="3">
        <v>980</v>
      </c>
      <c r="B982" s="2">
        <v>42326</v>
      </c>
      <c r="C982" s="1" t="s">
        <v>51</v>
      </c>
      <c r="D982" s="1">
        <v>-0.04</v>
      </c>
      <c r="E982" s="4">
        <f>'Raw Data'!G982</f>
        <v>4</v>
      </c>
      <c r="K982">
        <v>2015</v>
      </c>
    </row>
    <row r="983" spans="1:11" x14ac:dyDescent="0.35">
      <c r="A983" s="3">
        <v>981</v>
      </c>
      <c r="B983" s="2">
        <v>44685</v>
      </c>
      <c r="C983" s="1" t="s">
        <v>52</v>
      </c>
      <c r="D983" s="1">
        <v>131.77000000000001</v>
      </c>
      <c r="E983" s="4">
        <f>'Raw Data'!G983</f>
        <v>2</v>
      </c>
      <c r="K983">
        <v>2022</v>
      </c>
    </row>
    <row r="984" spans="1:11" x14ac:dyDescent="0.35">
      <c r="A984" s="3">
        <v>982</v>
      </c>
      <c r="B984" s="2">
        <v>44592</v>
      </c>
      <c r="C984" s="1" t="s">
        <v>52</v>
      </c>
      <c r="D984" s="1">
        <v>90.17</v>
      </c>
      <c r="E984" s="4">
        <f>'Raw Data'!G984</f>
        <v>1</v>
      </c>
      <c r="K984">
        <v>2022</v>
      </c>
    </row>
    <row r="985" spans="1:11" x14ac:dyDescent="0.35">
      <c r="A985" s="3">
        <v>983</v>
      </c>
      <c r="B985" s="2">
        <v>44509</v>
      </c>
      <c r="C985" s="1" t="s">
        <v>52</v>
      </c>
      <c r="D985" s="1">
        <v>48.07</v>
      </c>
      <c r="E985" s="4">
        <f>'Raw Data'!G985</f>
        <v>4</v>
      </c>
      <c r="K985">
        <v>2021</v>
      </c>
    </row>
    <row r="986" spans="1:11" x14ac:dyDescent="0.35">
      <c r="A986" s="3">
        <v>984</v>
      </c>
      <c r="B986" s="2">
        <v>44407</v>
      </c>
      <c r="C986" s="1" t="s">
        <v>52</v>
      </c>
      <c r="D986" s="1">
        <v>154.32</v>
      </c>
      <c r="E986" s="4">
        <f>'Raw Data'!G986</f>
        <v>3</v>
      </c>
      <c r="K986">
        <v>2021</v>
      </c>
    </row>
    <row r="987" spans="1:11" x14ac:dyDescent="0.35">
      <c r="A987" s="3">
        <v>985</v>
      </c>
      <c r="B987" s="2">
        <v>44313</v>
      </c>
      <c r="C987" s="1" t="s">
        <v>52</v>
      </c>
      <c r="D987" s="1">
        <v>112.65</v>
      </c>
      <c r="E987" s="4">
        <f>'Raw Data'!G987</f>
        <v>2</v>
      </c>
      <c r="K987">
        <v>2021</v>
      </c>
    </row>
    <row r="988" spans="1:11" x14ac:dyDescent="0.35">
      <c r="A988" s="3">
        <v>986</v>
      </c>
      <c r="B988" s="2">
        <v>44230</v>
      </c>
      <c r="C988" s="1" t="s">
        <v>52</v>
      </c>
      <c r="D988" s="1">
        <v>66.180000000000007</v>
      </c>
      <c r="E988" s="4">
        <f>'Raw Data'!G988</f>
        <v>1</v>
      </c>
      <c r="K988">
        <v>2021</v>
      </c>
    </row>
    <row r="989" spans="1:11" x14ac:dyDescent="0.35">
      <c r="A989" s="3">
        <v>987</v>
      </c>
      <c r="B989" s="2">
        <v>44147</v>
      </c>
      <c r="C989" s="1" t="s">
        <v>52</v>
      </c>
      <c r="D989" s="1">
        <v>34.549999999999997</v>
      </c>
      <c r="E989" s="4">
        <f>'Raw Data'!G989</f>
        <v>4</v>
      </c>
      <c r="K989">
        <v>2020</v>
      </c>
    </row>
    <row r="990" spans="1:11" x14ac:dyDescent="0.35">
      <c r="A990" s="3">
        <v>988</v>
      </c>
      <c r="B990" s="2">
        <v>44061</v>
      </c>
      <c r="C990" s="1" t="s">
        <v>52</v>
      </c>
      <c r="D990" s="1">
        <v>77.680000000000007</v>
      </c>
      <c r="E990" s="4">
        <f>'Raw Data'!G990</f>
        <v>3</v>
      </c>
      <c r="K990">
        <v>2020</v>
      </c>
    </row>
    <row r="991" spans="1:11" x14ac:dyDescent="0.35">
      <c r="A991" s="3">
        <v>989</v>
      </c>
      <c r="B991" s="2">
        <v>43963</v>
      </c>
      <c r="C991" s="1" t="s">
        <v>52</v>
      </c>
      <c r="D991" s="1">
        <v>58.76</v>
      </c>
      <c r="E991" s="4">
        <f>'Raw Data'!G991</f>
        <v>2</v>
      </c>
      <c r="K991">
        <v>2020</v>
      </c>
    </row>
    <row r="992" spans="1:11" x14ac:dyDescent="0.35">
      <c r="A992" s="3">
        <v>990</v>
      </c>
      <c r="B992" s="2">
        <v>43861</v>
      </c>
      <c r="C992" s="1" t="s">
        <v>52</v>
      </c>
      <c r="D992" s="1">
        <v>55.75</v>
      </c>
      <c r="E992" s="4">
        <f>'Raw Data'!G992</f>
        <v>1</v>
      </c>
      <c r="K992">
        <v>2020</v>
      </c>
    </row>
    <row r="993" spans="1:11" x14ac:dyDescent="0.35">
      <c r="A993" s="3">
        <v>991</v>
      </c>
      <c r="B993" s="2">
        <v>43773</v>
      </c>
      <c r="C993" s="1" t="s">
        <v>52</v>
      </c>
      <c r="D993" s="1">
        <v>28.08</v>
      </c>
      <c r="E993" s="4">
        <f>'Raw Data'!G993</f>
        <v>4</v>
      </c>
      <c r="K993">
        <v>2019</v>
      </c>
    </row>
    <row r="994" spans="1:11" x14ac:dyDescent="0.35">
      <c r="A994" s="3">
        <v>992</v>
      </c>
      <c r="B994" s="2">
        <v>43681</v>
      </c>
      <c r="C994" s="1" t="s">
        <v>52</v>
      </c>
      <c r="D994" s="1">
        <v>80.739999999999995</v>
      </c>
      <c r="E994" s="4">
        <f>'Raw Data'!G994</f>
        <v>3</v>
      </c>
      <c r="K994">
        <v>2019</v>
      </c>
    </row>
    <row r="995" spans="1:11" x14ac:dyDescent="0.35">
      <c r="A995" s="3">
        <v>993</v>
      </c>
      <c r="B995" s="2">
        <v>43584</v>
      </c>
      <c r="C995" s="1" t="s">
        <v>52</v>
      </c>
      <c r="D995" s="1">
        <v>42.33</v>
      </c>
      <c r="E995" s="4">
        <f>'Raw Data'!G995</f>
        <v>2</v>
      </c>
      <c r="K995">
        <v>2019</v>
      </c>
    </row>
    <row r="996" spans="1:11" x14ac:dyDescent="0.35">
      <c r="A996" s="3">
        <v>994</v>
      </c>
      <c r="B996" s="2">
        <v>43499</v>
      </c>
      <c r="C996" s="1" t="s">
        <v>52</v>
      </c>
      <c r="D996" s="1">
        <v>23.69</v>
      </c>
      <c r="E996" s="4">
        <f>'Raw Data'!G996</f>
        <v>1</v>
      </c>
      <c r="K996">
        <v>2019</v>
      </c>
    </row>
    <row r="997" spans="1:11" x14ac:dyDescent="0.35">
      <c r="A997" s="3">
        <v>995</v>
      </c>
      <c r="B997" s="2">
        <v>43409</v>
      </c>
      <c r="C997" s="1" t="s">
        <v>52</v>
      </c>
      <c r="D997" s="1">
        <v>10.02</v>
      </c>
      <c r="E997" s="4">
        <f>'Raw Data'!G997</f>
        <v>4</v>
      </c>
      <c r="K997">
        <v>2018</v>
      </c>
    </row>
    <row r="998" spans="1:11" x14ac:dyDescent="0.35">
      <c r="A998" s="3">
        <v>996</v>
      </c>
      <c r="B998" s="2">
        <v>43314</v>
      </c>
      <c r="C998" s="1" t="s">
        <v>52</v>
      </c>
      <c r="D998" s="1">
        <v>36.58</v>
      </c>
      <c r="E998" s="4">
        <f>'Raw Data'!G998</f>
        <v>3</v>
      </c>
      <c r="K998">
        <v>2018</v>
      </c>
    </row>
    <row r="999" spans="1:11" x14ac:dyDescent="0.35">
      <c r="A999" s="3">
        <v>997</v>
      </c>
      <c r="B999" s="2">
        <v>43219</v>
      </c>
      <c r="C999" s="1" t="s">
        <v>52</v>
      </c>
      <c r="D999" s="1">
        <v>26.68</v>
      </c>
      <c r="E999" s="4">
        <f>'Raw Data'!G999</f>
        <v>2</v>
      </c>
      <c r="K999">
        <v>2018</v>
      </c>
    </row>
    <row r="1000" spans="1:11" x14ac:dyDescent="0.35">
      <c r="A1000" s="3">
        <v>998</v>
      </c>
      <c r="B1000" s="2">
        <v>43137</v>
      </c>
      <c r="C1000" s="1" t="s">
        <v>52</v>
      </c>
      <c r="D1000" s="1">
        <v>16.97</v>
      </c>
      <c r="E1000" s="4">
        <f>'Raw Data'!G1000</f>
        <v>1</v>
      </c>
      <c r="K1000">
        <v>2018</v>
      </c>
    </row>
    <row r="1001" spans="1:11" x14ac:dyDescent="0.35">
      <c r="A1001" s="3">
        <v>999</v>
      </c>
      <c r="B1001" s="2">
        <v>43048</v>
      </c>
      <c r="C1001" s="1" t="s">
        <v>52</v>
      </c>
      <c r="D1001" s="1">
        <v>7.53</v>
      </c>
      <c r="E1001" s="4">
        <f>'Raw Data'!G1001</f>
        <v>4</v>
      </c>
      <c r="K1001">
        <v>2017</v>
      </c>
    </row>
    <row r="1002" spans="1:11" x14ac:dyDescent="0.35">
      <c r="A1002" s="3">
        <v>1000</v>
      </c>
      <c r="B1002" s="2">
        <v>42949</v>
      </c>
      <c r="C1002" s="1" t="s">
        <v>52</v>
      </c>
      <c r="D1002" s="1">
        <v>28.64</v>
      </c>
      <c r="E1002" s="4">
        <f>'Raw Data'!G1002</f>
        <v>3</v>
      </c>
      <c r="K1002">
        <v>2017</v>
      </c>
    </row>
    <row r="1003" spans="1:11" x14ac:dyDescent="0.35">
      <c r="A1003" s="3">
        <v>1001</v>
      </c>
      <c r="B1003" s="2">
        <v>42863</v>
      </c>
      <c r="C1003" s="1" t="s">
        <v>52</v>
      </c>
      <c r="D1003" s="1">
        <v>20.39</v>
      </c>
      <c r="E1003" s="4">
        <f>'Raw Data'!G1003</f>
        <v>2</v>
      </c>
      <c r="K1003">
        <v>2017</v>
      </c>
    </row>
    <row r="1004" spans="1:11" x14ac:dyDescent="0.35">
      <c r="A1004" s="3">
        <v>1002</v>
      </c>
      <c r="B1004" s="2">
        <v>42773</v>
      </c>
      <c r="C1004" s="1" t="s">
        <v>52</v>
      </c>
      <c r="D1004" s="1">
        <v>14.24</v>
      </c>
      <c r="E1004" s="4">
        <f>'Raw Data'!G1004</f>
        <v>1</v>
      </c>
      <c r="K1004">
        <v>2017</v>
      </c>
    </row>
    <row r="1005" spans="1:11" x14ac:dyDescent="0.35">
      <c r="A1005" s="3">
        <v>1003</v>
      </c>
      <c r="B1005" s="2">
        <v>42687</v>
      </c>
      <c r="C1005" s="1" t="s">
        <v>52</v>
      </c>
      <c r="D1005" s="1">
        <v>60.12</v>
      </c>
      <c r="E1005" s="4">
        <f>'Raw Data'!G1005</f>
        <v>4</v>
      </c>
      <c r="K1005">
        <v>2016</v>
      </c>
    </row>
    <row r="1006" spans="1:11" x14ac:dyDescent="0.35">
      <c r="A1006" s="3">
        <v>1004</v>
      </c>
      <c r="B1006" s="2">
        <v>42584</v>
      </c>
      <c r="C1006" s="1" t="s">
        <v>52</v>
      </c>
      <c r="D1006" s="1">
        <v>24.74</v>
      </c>
      <c r="E1006" s="4">
        <f>'Raw Data'!G1006</f>
        <v>3</v>
      </c>
      <c r="K1006">
        <v>2016</v>
      </c>
    </row>
    <row r="1007" spans="1:11" x14ac:dyDescent="0.35">
      <c r="A1007" s="3">
        <v>1005</v>
      </c>
      <c r="B1007" s="2">
        <v>42488</v>
      </c>
      <c r="C1007" s="1" t="s">
        <v>52</v>
      </c>
      <c r="D1007" s="1">
        <v>19.489999999999998</v>
      </c>
      <c r="E1007" s="4">
        <f>'Raw Data'!G1007</f>
        <v>2</v>
      </c>
      <c r="K1007">
        <v>2016</v>
      </c>
    </row>
    <row r="1008" spans="1:11" x14ac:dyDescent="0.35">
      <c r="A1008" s="3">
        <v>1006</v>
      </c>
      <c r="B1008" s="2">
        <v>42316</v>
      </c>
      <c r="C1008" s="1" t="s">
        <v>52</v>
      </c>
      <c r="D1008" s="1">
        <v>6.09</v>
      </c>
      <c r="E1008" s="4">
        <f>'Raw Data'!G1008</f>
        <v>4</v>
      </c>
      <c r="K1008">
        <v>2015</v>
      </c>
    </row>
    <row r="1009" spans="1:11" x14ac:dyDescent="0.35">
      <c r="A1009" s="3">
        <v>1007</v>
      </c>
      <c r="B1009" s="2">
        <v>44691</v>
      </c>
      <c r="C1009" s="1" t="s">
        <v>53</v>
      </c>
      <c r="D1009" s="1">
        <v>37.93</v>
      </c>
      <c r="E1009" s="4">
        <f>'Raw Data'!G1009</f>
        <v>2</v>
      </c>
      <c r="K1009">
        <v>2022</v>
      </c>
    </row>
    <row r="1010" spans="1:11" x14ac:dyDescent="0.35">
      <c r="A1010" s="3">
        <v>1008</v>
      </c>
      <c r="B1010" s="2">
        <v>44603</v>
      </c>
      <c r="C1010" s="1" t="s">
        <v>53</v>
      </c>
      <c r="D1010" s="1">
        <v>27.43</v>
      </c>
      <c r="E1010" s="4">
        <f>'Raw Data'!G1010</f>
        <v>1</v>
      </c>
      <c r="K1010">
        <v>2022</v>
      </c>
    </row>
    <row r="1011" spans="1:11" x14ac:dyDescent="0.35">
      <c r="A1011" s="3">
        <v>1009</v>
      </c>
      <c r="B1011" s="2">
        <v>44516</v>
      </c>
      <c r="C1011" s="1" t="s">
        <v>53</v>
      </c>
      <c r="D1011" s="1">
        <v>7.14</v>
      </c>
      <c r="E1011" s="4">
        <f>'Raw Data'!G1011</f>
        <v>4</v>
      </c>
      <c r="K1011">
        <v>2021</v>
      </c>
    </row>
    <row r="1012" spans="1:11" x14ac:dyDescent="0.35">
      <c r="A1012" s="3">
        <v>1010</v>
      </c>
      <c r="B1012" s="2">
        <v>44414</v>
      </c>
      <c r="C1012" s="1" t="s">
        <v>53</v>
      </c>
      <c r="D1012" s="1">
        <v>94.99</v>
      </c>
      <c r="E1012" s="4">
        <f>'Raw Data'!G1012</f>
        <v>3</v>
      </c>
      <c r="K1012">
        <v>2021</v>
      </c>
    </row>
    <row r="1013" spans="1:11" x14ac:dyDescent="0.35">
      <c r="A1013" s="3">
        <v>1011</v>
      </c>
      <c r="B1013" s="2">
        <v>44326</v>
      </c>
      <c r="C1013" s="1" t="s">
        <v>53</v>
      </c>
      <c r="D1013" s="1">
        <v>69.900000000000006</v>
      </c>
      <c r="E1013" s="4">
        <f>'Raw Data'!G1013</f>
        <v>2</v>
      </c>
      <c r="K1013">
        <v>2021</v>
      </c>
    </row>
    <row r="1014" spans="1:11" x14ac:dyDescent="0.35">
      <c r="A1014" s="3">
        <v>1012</v>
      </c>
      <c r="B1014" s="2">
        <v>44236</v>
      </c>
      <c r="C1014" s="1" t="s">
        <v>53</v>
      </c>
      <c r="D1014" s="1">
        <v>47.24</v>
      </c>
      <c r="E1014" s="4">
        <f>'Raw Data'!G1014</f>
        <v>1</v>
      </c>
      <c r="K1014">
        <v>2021</v>
      </c>
    </row>
    <row r="1015" spans="1:11" x14ac:dyDescent="0.35">
      <c r="A1015" s="3">
        <v>1013</v>
      </c>
      <c r="B1015" s="2">
        <v>44148</v>
      </c>
      <c r="C1015" s="1" t="s">
        <v>53</v>
      </c>
      <c r="D1015" s="1">
        <v>6.46</v>
      </c>
      <c r="E1015" s="4">
        <f>'Raw Data'!G1015</f>
        <v>4</v>
      </c>
      <c r="K1015">
        <v>2020</v>
      </c>
    </row>
    <row r="1016" spans="1:11" x14ac:dyDescent="0.35">
      <c r="A1016" s="3">
        <v>1014</v>
      </c>
      <c r="B1016" s="2">
        <v>44057</v>
      </c>
      <c r="C1016" s="1" t="s">
        <v>53</v>
      </c>
      <c r="D1016" s="1">
        <v>32.43</v>
      </c>
      <c r="E1016" s="4">
        <f>'Raw Data'!G1016</f>
        <v>3</v>
      </c>
      <c r="K1016">
        <v>2020</v>
      </c>
    </row>
    <row r="1017" spans="1:11" x14ac:dyDescent="0.35">
      <c r="A1017" s="3">
        <v>1015</v>
      </c>
      <c r="B1017" s="2">
        <v>44679</v>
      </c>
      <c r="C1017" s="1" t="s">
        <v>54</v>
      </c>
      <c r="D1017" s="1">
        <v>95.13</v>
      </c>
      <c r="E1017" s="4">
        <f>'Raw Data'!G1017</f>
        <v>2</v>
      </c>
      <c r="K1017">
        <v>2022</v>
      </c>
    </row>
    <row r="1018" spans="1:11" x14ac:dyDescent="0.35">
      <c r="A1018" s="3">
        <v>1016</v>
      </c>
      <c r="B1018" s="2">
        <v>44598</v>
      </c>
      <c r="C1018" s="1" t="s">
        <v>54</v>
      </c>
      <c r="D1018" s="1">
        <v>68.45</v>
      </c>
      <c r="E1018" s="4">
        <f>'Raw Data'!G1018</f>
        <v>1</v>
      </c>
      <c r="K1018">
        <v>2022</v>
      </c>
    </row>
    <row r="1019" spans="1:11" x14ac:dyDescent="0.35">
      <c r="A1019" s="3">
        <v>1017</v>
      </c>
      <c r="B1019" s="2">
        <v>44515</v>
      </c>
      <c r="C1019" s="1" t="s">
        <v>54</v>
      </c>
      <c r="D1019" s="1">
        <v>25.29</v>
      </c>
      <c r="E1019" s="4">
        <f>'Raw Data'!G1019</f>
        <v>4</v>
      </c>
      <c r="K1019">
        <v>2021</v>
      </c>
    </row>
    <row r="1020" spans="1:11" x14ac:dyDescent="0.35">
      <c r="A1020" s="3">
        <v>1018</v>
      </c>
      <c r="B1020" s="2">
        <v>44418</v>
      </c>
      <c r="C1020" s="1" t="s">
        <v>54</v>
      </c>
      <c r="D1020" s="1">
        <v>118.45</v>
      </c>
      <c r="E1020" s="4">
        <f>'Raw Data'!G1020</f>
        <v>3</v>
      </c>
      <c r="K1020">
        <v>2021</v>
      </c>
    </row>
    <row r="1021" spans="1:11" x14ac:dyDescent="0.35">
      <c r="A1021" s="3">
        <v>1019</v>
      </c>
      <c r="B1021" s="2">
        <v>44314</v>
      </c>
      <c r="C1021" s="1" t="s">
        <v>54</v>
      </c>
      <c r="D1021" s="1">
        <v>106.84</v>
      </c>
      <c r="E1021" s="4">
        <f>'Raw Data'!G1021</f>
        <v>2</v>
      </c>
      <c r="K1021">
        <v>2021</v>
      </c>
    </row>
    <row r="1022" spans="1:11" x14ac:dyDescent="0.35">
      <c r="A1022" s="3">
        <v>1020</v>
      </c>
      <c r="B1022" s="2">
        <v>44234</v>
      </c>
      <c r="C1022" s="1" t="s">
        <v>54</v>
      </c>
      <c r="D1022" s="1">
        <v>72.91</v>
      </c>
      <c r="E1022" s="4">
        <f>'Raw Data'!G1022</f>
        <v>1</v>
      </c>
      <c r="K1022">
        <v>2021</v>
      </c>
    </row>
    <row r="1023" spans="1:11" x14ac:dyDescent="0.35">
      <c r="A1023" s="3">
        <v>1021</v>
      </c>
      <c r="B1023" s="2">
        <v>44145</v>
      </c>
      <c r="C1023" s="1" t="s">
        <v>54</v>
      </c>
      <c r="D1023" s="1">
        <v>17.64</v>
      </c>
      <c r="E1023" s="4">
        <f>'Raw Data'!G1023</f>
        <v>4</v>
      </c>
      <c r="K1023">
        <v>2020</v>
      </c>
    </row>
    <row r="1024" spans="1:11" x14ac:dyDescent="0.35">
      <c r="A1024" s="3">
        <v>1022</v>
      </c>
      <c r="B1024" s="2">
        <v>44057</v>
      </c>
      <c r="C1024" s="1" t="s">
        <v>54</v>
      </c>
      <c r="D1024" s="1">
        <v>58.14</v>
      </c>
      <c r="E1024" s="4">
        <f>'Raw Data'!G1024</f>
        <v>3</v>
      </c>
      <c r="K1024">
        <v>2020</v>
      </c>
    </row>
    <row r="1025" spans="1:11" x14ac:dyDescent="0.35">
      <c r="A1025" s="3">
        <v>1023</v>
      </c>
      <c r="B1025" s="2">
        <v>43961</v>
      </c>
      <c r="C1025" s="1" t="s">
        <v>54</v>
      </c>
      <c r="D1025" s="1">
        <v>58.42</v>
      </c>
      <c r="E1025" s="4">
        <f>'Raw Data'!G1025</f>
        <v>2</v>
      </c>
      <c r="K1025">
        <v>2020</v>
      </c>
    </row>
    <row r="1026" spans="1:11" x14ac:dyDescent="0.35">
      <c r="A1026" s="3">
        <v>1024</v>
      </c>
      <c r="B1026" s="2">
        <v>43865</v>
      </c>
      <c r="C1026" s="1" t="s">
        <v>54</v>
      </c>
      <c r="D1026" s="1">
        <v>56.63</v>
      </c>
      <c r="E1026" s="4">
        <f>'Raw Data'!G1026</f>
        <v>1</v>
      </c>
      <c r="K1026">
        <v>2020</v>
      </c>
    </row>
    <row r="1027" spans="1:11" x14ac:dyDescent="0.35">
      <c r="A1027" s="3">
        <v>1025</v>
      </c>
      <c r="B1027" s="2">
        <v>43779</v>
      </c>
      <c r="C1027" s="1" t="s">
        <v>54</v>
      </c>
      <c r="D1027" s="1">
        <v>22.5</v>
      </c>
      <c r="E1027" s="4">
        <f>'Raw Data'!G1027</f>
        <v>4</v>
      </c>
      <c r="K1027">
        <v>2019</v>
      </c>
    </row>
    <row r="1028" spans="1:11" x14ac:dyDescent="0.35">
      <c r="A1028" s="3">
        <v>1026</v>
      </c>
      <c r="B1028" s="2">
        <v>43677</v>
      </c>
      <c r="C1028" s="1" t="s">
        <v>54</v>
      </c>
      <c r="D1028" s="1">
        <v>62.31</v>
      </c>
      <c r="E1028" s="4">
        <f>'Raw Data'!G1028</f>
        <v>3</v>
      </c>
      <c r="K1028">
        <v>2019</v>
      </c>
    </row>
    <row r="1029" spans="1:11" x14ac:dyDescent="0.35">
      <c r="A1029" s="3">
        <v>1027</v>
      </c>
      <c r="B1029" s="2">
        <v>43583</v>
      </c>
      <c r="C1029" s="1" t="s">
        <v>54</v>
      </c>
      <c r="D1029" s="1">
        <v>37.03</v>
      </c>
      <c r="E1029" s="4">
        <f>'Raw Data'!G1029</f>
        <v>2</v>
      </c>
      <c r="K1029">
        <v>2019</v>
      </c>
    </row>
    <row r="1030" spans="1:11" x14ac:dyDescent="0.35">
      <c r="A1030" s="3">
        <v>1028</v>
      </c>
      <c r="B1030" s="2">
        <v>43499</v>
      </c>
      <c r="C1030" s="1" t="s">
        <v>54</v>
      </c>
      <c r="D1030" s="1">
        <v>24.23</v>
      </c>
      <c r="E1030" s="4">
        <f>'Raw Data'!G1030</f>
        <v>1</v>
      </c>
      <c r="K1030">
        <v>2019</v>
      </c>
    </row>
    <row r="1031" spans="1:11" x14ac:dyDescent="0.35">
      <c r="A1031" s="3">
        <v>1029</v>
      </c>
      <c r="B1031" s="2">
        <v>43416</v>
      </c>
      <c r="C1031" s="1" t="s">
        <v>54</v>
      </c>
      <c r="D1031" s="1">
        <v>7.71</v>
      </c>
      <c r="E1031" s="4">
        <f>'Raw Data'!G1031</f>
        <v>4</v>
      </c>
      <c r="K1031">
        <v>2018</v>
      </c>
    </row>
    <row r="1032" spans="1:11" x14ac:dyDescent="0.35">
      <c r="A1032" s="3">
        <v>1030</v>
      </c>
      <c r="B1032" s="2">
        <v>43317</v>
      </c>
      <c r="C1032" s="1" t="s">
        <v>54</v>
      </c>
      <c r="D1032" s="1">
        <v>26.18</v>
      </c>
      <c r="E1032" s="4">
        <f>'Raw Data'!G1032</f>
        <v>3</v>
      </c>
      <c r="K1032">
        <v>2018</v>
      </c>
    </row>
    <row r="1033" spans="1:11" x14ac:dyDescent="0.35">
      <c r="A1033" s="3">
        <v>1031</v>
      </c>
      <c r="B1033" s="2">
        <v>43229</v>
      </c>
      <c r="C1033" s="1" t="s">
        <v>54</v>
      </c>
      <c r="D1033" s="1">
        <v>15.44</v>
      </c>
      <c r="E1033" s="4">
        <f>'Raw Data'!G1033</f>
        <v>2</v>
      </c>
      <c r="K1033">
        <v>2018</v>
      </c>
    </row>
    <row r="1034" spans="1:11" x14ac:dyDescent="0.35">
      <c r="A1034" s="3">
        <v>1032</v>
      </c>
      <c r="B1034" s="2">
        <v>43138</v>
      </c>
      <c r="C1034" s="1" t="s">
        <v>54</v>
      </c>
      <c r="D1034" s="1">
        <v>12.39</v>
      </c>
      <c r="E1034" s="4">
        <f>'Raw Data'!G1034</f>
        <v>1</v>
      </c>
      <c r="K1034">
        <v>2018</v>
      </c>
    </row>
    <row r="1035" spans="1:11" x14ac:dyDescent="0.35">
      <c r="A1035" s="3">
        <v>1033</v>
      </c>
      <c r="B1035" s="2">
        <v>43050</v>
      </c>
      <c r="C1035" s="1" t="s">
        <v>54</v>
      </c>
      <c r="D1035" s="1">
        <v>7.52</v>
      </c>
      <c r="E1035" s="4">
        <f>'Raw Data'!G1035</f>
        <v>4</v>
      </c>
      <c r="K1035">
        <v>2017</v>
      </c>
    </row>
    <row r="1036" spans="1:11" x14ac:dyDescent="0.35">
      <c r="A1036" s="3">
        <v>1034</v>
      </c>
      <c r="B1036" s="2">
        <v>42956</v>
      </c>
      <c r="C1036" s="1" t="s">
        <v>54</v>
      </c>
      <c r="D1036" s="1">
        <v>31.79</v>
      </c>
      <c r="E1036" s="4">
        <f>'Raw Data'!G1036</f>
        <v>3</v>
      </c>
      <c r="K1036">
        <v>2017</v>
      </c>
    </row>
    <row r="1037" spans="1:11" x14ac:dyDescent="0.35">
      <c r="A1037" s="3">
        <v>1035</v>
      </c>
      <c r="B1037" s="2">
        <v>42859</v>
      </c>
      <c r="C1037" s="1" t="s">
        <v>54</v>
      </c>
      <c r="D1037" s="1">
        <v>21.56</v>
      </c>
      <c r="E1037" s="4">
        <f>'Raw Data'!G1037</f>
        <v>2</v>
      </c>
      <c r="K1037">
        <v>2017</v>
      </c>
    </row>
    <row r="1038" spans="1:11" x14ac:dyDescent="0.35">
      <c r="A1038" s="3">
        <v>1036</v>
      </c>
      <c r="B1038" s="2">
        <v>42774</v>
      </c>
      <c r="C1038" s="1" t="s">
        <v>54</v>
      </c>
      <c r="D1038" s="1">
        <v>15.39</v>
      </c>
      <c r="E1038" s="4">
        <f>'Raw Data'!G1038</f>
        <v>1</v>
      </c>
      <c r="K1038">
        <v>2017</v>
      </c>
    </row>
    <row r="1039" spans="1:11" x14ac:dyDescent="0.35">
      <c r="A1039" s="3">
        <v>1037</v>
      </c>
      <c r="B1039" s="2">
        <v>42688</v>
      </c>
      <c r="C1039" s="1" t="s">
        <v>54</v>
      </c>
      <c r="D1039" s="1">
        <v>7.53</v>
      </c>
      <c r="E1039" s="4">
        <f>'Raw Data'!G1039</f>
        <v>4</v>
      </c>
      <c r="K1039">
        <v>2016</v>
      </c>
    </row>
    <row r="1040" spans="1:11" x14ac:dyDescent="0.35">
      <c r="A1040" s="3">
        <v>1038</v>
      </c>
      <c r="B1040" s="2">
        <v>42597</v>
      </c>
      <c r="C1040" s="1" t="s">
        <v>54</v>
      </c>
      <c r="D1040" s="1">
        <v>24</v>
      </c>
      <c r="E1040" s="4">
        <f>'Raw Data'!G1040</f>
        <v>3</v>
      </c>
      <c r="K1040">
        <v>2016</v>
      </c>
    </row>
    <row r="1041" spans="1:11" x14ac:dyDescent="0.35">
      <c r="A1041" s="3">
        <v>1039</v>
      </c>
      <c r="B1041" s="2">
        <v>42502</v>
      </c>
      <c r="C1041" s="1" t="s">
        <v>54</v>
      </c>
      <c r="D1041" s="1">
        <v>14.18</v>
      </c>
      <c r="E1041" s="4">
        <f>'Raw Data'!G1041</f>
        <v>2</v>
      </c>
      <c r="K1041">
        <v>2016</v>
      </c>
    </row>
    <row r="1042" spans="1:11" x14ac:dyDescent="0.35">
      <c r="A1042" s="3">
        <v>1040</v>
      </c>
      <c r="B1042" s="2">
        <v>42415</v>
      </c>
      <c r="C1042" s="1" t="s">
        <v>54</v>
      </c>
      <c r="D1042" s="1">
        <v>8.3699999999999992</v>
      </c>
      <c r="E1042" s="4">
        <f>'Raw Data'!G1042</f>
        <v>1</v>
      </c>
      <c r="K1042">
        <v>2016</v>
      </c>
    </row>
    <row r="1043" spans="1:11" x14ac:dyDescent="0.35">
      <c r="A1043" s="3">
        <v>1041</v>
      </c>
      <c r="B1043" s="2">
        <v>42327</v>
      </c>
      <c r="C1043" s="1" t="s">
        <v>54</v>
      </c>
      <c r="D1043" s="1">
        <v>4.18</v>
      </c>
      <c r="E1043" s="4">
        <f>'Raw Data'!G1043</f>
        <v>4</v>
      </c>
      <c r="K1043">
        <v>2015</v>
      </c>
    </row>
    <row r="1044" spans="1:11" x14ac:dyDescent="0.35">
      <c r="A1044" s="3">
        <v>1042</v>
      </c>
      <c r="B1044" s="2">
        <v>42327</v>
      </c>
      <c r="C1044" s="1" t="s">
        <v>54</v>
      </c>
      <c r="D1044" s="1">
        <v>41.07</v>
      </c>
      <c r="E1044" s="4">
        <f>'Raw Data'!G1044</f>
        <v>4</v>
      </c>
      <c r="K1044">
        <v>2015</v>
      </c>
    </row>
    <row r="1045" spans="1:11" x14ac:dyDescent="0.35">
      <c r="A1045" s="3">
        <v>1043</v>
      </c>
      <c r="B1045" s="2">
        <v>44589</v>
      </c>
      <c r="C1045" s="1" t="s">
        <v>55</v>
      </c>
      <c r="D1045" s="1">
        <v>87.7</v>
      </c>
      <c r="E1045" s="4">
        <f>'Raw Data'!G1045</f>
        <v>1</v>
      </c>
      <c r="K1045">
        <v>2022</v>
      </c>
    </row>
    <row r="1046" spans="1:11" x14ac:dyDescent="0.35">
      <c r="A1046" s="3">
        <v>1044</v>
      </c>
      <c r="B1046" s="2">
        <v>44511</v>
      </c>
      <c r="C1046" s="1" t="s">
        <v>55</v>
      </c>
      <c r="D1046" s="1">
        <v>49.17</v>
      </c>
      <c r="E1046" s="4">
        <f>'Raw Data'!G1046</f>
        <v>4</v>
      </c>
      <c r="K1046">
        <v>2021</v>
      </c>
    </row>
    <row r="1047" spans="1:11" x14ac:dyDescent="0.35">
      <c r="A1047" s="3">
        <v>1045</v>
      </c>
      <c r="B1047" s="2">
        <v>44410</v>
      </c>
      <c r="C1047" s="1" t="s">
        <v>55</v>
      </c>
      <c r="D1047" s="1">
        <v>160.53</v>
      </c>
      <c r="E1047" s="4">
        <f>'Raw Data'!G1047</f>
        <v>3</v>
      </c>
      <c r="K1047">
        <v>2021</v>
      </c>
    </row>
    <row r="1048" spans="1:11" x14ac:dyDescent="0.35">
      <c r="A1048" s="3">
        <v>1046</v>
      </c>
      <c r="B1048" s="2">
        <v>44314</v>
      </c>
      <c r="C1048" s="1" t="s">
        <v>55</v>
      </c>
      <c r="D1048" s="1">
        <v>108.48</v>
      </c>
      <c r="E1048" s="4">
        <f>'Raw Data'!G1048</f>
        <v>2</v>
      </c>
      <c r="K1048">
        <v>2021</v>
      </c>
    </row>
    <row r="1049" spans="1:11" x14ac:dyDescent="0.35">
      <c r="A1049" s="3">
        <v>1047</v>
      </c>
      <c r="B1049" s="2">
        <v>44229</v>
      </c>
      <c r="C1049" s="1" t="s">
        <v>55</v>
      </c>
      <c r="D1049" s="1">
        <v>53.13</v>
      </c>
      <c r="E1049" s="4">
        <f>'Raw Data'!G1049</f>
        <v>1</v>
      </c>
      <c r="K1049">
        <v>2021</v>
      </c>
    </row>
    <row r="1050" spans="1:11" x14ac:dyDescent="0.35">
      <c r="A1050" s="3">
        <v>1048</v>
      </c>
      <c r="B1050" s="2">
        <v>44147</v>
      </c>
      <c r="C1050" s="1" t="s">
        <v>55</v>
      </c>
      <c r="D1050" s="1">
        <v>16.649999999999999</v>
      </c>
      <c r="E1050" s="4">
        <f>'Raw Data'!G1050</f>
        <v>4</v>
      </c>
      <c r="K1050">
        <v>2020</v>
      </c>
    </row>
    <row r="1051" spans="1:11" x14ac:dyDescent="0.35">
      <c r="A1051" s="3">
        <v>1049</v>
      </c>
      <c r="B1051" s="2">
        <v>44057</v>
      </c>
      <c r="C1051" s="1" t="s">
        <v>55</v>
      </c>
      <c r="D1051" s="1">
        <v>26.89</v>
      </c>
      <c r="E1051" s="4">
        <f>'Raw Data'!G1051</f>
        <v>3</v>
      </c>
      <c r="K1051">
        <v>2020</v>
      </c>
    </row>
    <row r="1052" spans="1:11" x14ac:dyDescent="0.35">
      <c r="A1052" s="3">
        <v>1050</v>
      </c>
      <c r="B1052" s="2">
        <v>43962</v>
      </c>
      <c r="C1052" s="1" t="s">
        <v>55</v>
      </c>
      <c r="D1052" s="1">
        <v>47.71</v>
      </c>
      <c r="E1052" s="4">
        <f>'Raw Data'!G1052</f>
        <v>2</v>
      </c>
      <c r="K1052">
        <v>2020</v>
      </c>
    </row>
    <row r="1053" spans="1:11" x14ac:dyDescent="0.35">
      <c r="A1053" s="3">
        <v>1051</v>
      </c>
      <c r="B1053" s="2">
        <v>43859</v>
      </c>
      <c r="C1053" s="1" t="s">
        <v>55</v>
      </c>
      <c r="D1053" s="1">
        <v>41.61</v>
      </c>
      <c r="E1053" s="4">
        <f>'Raw Data'!G1053</f>
        <v>1</v>
      </c>
      <c r="K1053">
        <v>2020</v>
      </c>
    </row>
    <row r="1054" spans="1:11" x14ac:dyDescent="0.35">
      <c r="A1054" s="3">
        <v>1052</v>
      </c>
      <c r="B1054" s="2">
        <v>43763</v>
      </c>
      <c r="C1054" s="1" t="s">
        <v>55</v>
      </c>
      <c r="D1054" s="1">
        <v>18.39</v>
      </c>
      <c r="E1054" s="4">
        <f>'Raw Data'!G1054</f>
        <v>4</v>
      </c>
      <c r="K1054">
        <v>2019</v>
      </c>
    </row>
    <row r="1055" spans="1:11" x14ac:dyDescent="0.35">
      <c r="A1055" s="3">
        <v>1053</v>
      </c>
      <c r="B1055" s="2">
        <v>43669</v>
      </c>
      <c r="C1055" s="1" t="s">
        <v>55</v>
      </c>
      <c r="D1055" s="1">
        <v>62.75</v>
      </c>
      <c r="E1055" s="4">
        <f>'Raw Data'!G1055</f>
        <v>3</v>
      </c>
      <c r="K1055">
        <v>2019</v>
      </c>
    </row>
    <row r="1056" spans="1:11" x14ac:dyDescent="0.35">
      <c r="A1056" s="3">
        <v>1054</v>
      </c>
      <c r="B1056" s="2">
        <v>43574</v>
      </c>
      <c r="C1056" s="1" t="s">
        <v>55</v>
      </c>
      <c r="D1056" s="1">
        <v>44.84</v>
      </c>
      <c r="E1056" s="4">
        <f>'Raw Data'!G1056</f>
        <v>2</v>
      </c>
      <c r="K1056">
        <v>2019</v>
      </c>
    </row>
    <row r="1057" spans="1:11" x14ac:dyDescent="0.35">
      <c r="A1057" s="3">
        <v>1055</v>
      </c>
      <c r="B1057" s="2">
        <v>43482</v>
      </c>
      <c r="C1057" s="1" t="s">
        <v>55</v>
      </c>
      <c r="D1057" s="1">
        <v>26.25</v>
      </c>
      <c r="E1057" s="4">
        <f>'Raw Data'!G1057</f>
        <v>1</v>
      </c>
      <c r="K1057">
        <v>2019</v>
      </c>
    </row>
    <row r="1058" spans="1:11" x14ac:dyDescent="0.35">
      <c r="A1058" s="3">
        <v>1056</v>
      </c>
      <c r="B1058" s="2">
        <v>43397</v>
      </c>
      <c r="C1058" s="1" t="s">
        <v>55</v>
      </c>
      <c r="D1058" s="1">
        <v>10.87</v>
      </c>
      <c r="E1058" s="4">
        <f>'Raw Data'!G1058</f>
        <v>4</v>
      </c>
      <c r="K1058">
        <v>2018</v>
      </c>
    </row>
    <row r="1059" spans="1:11" x14ac:dyDescent="0.35">
      <c r="A1059" s="3">
        <v>1057</v>
      </c>
      <c r="B1059" s="2">
        <v>43306</v>
      </c>
      <c r="C1059" s="1" t="s">
        <v>55</v>
      </c>
      <c r="D1059" s="1">
        <v>39.5</v>
      </c>
      <c r="E1059" s="4">
        <f>'Raw Data'!G1059</f>
        <v>3</v>
      </c>
      <c r="K1059">
        <v>2018</v>
      </c>
    </row>
    <row r="1060" spans="1:11" x14ac:dyDescent="0.35">
      <c r="A1060" s="3">
        <v>1058</v>
      </c>
      <c r="B1060" s="2">
        <v>43213</v>
      </c>
      <c r="C1060" s="1" t="s">
        <v>55</v>
      </c>
      <c r="D1060" s="1">
        <v>29.51</v>
      </c>
      <c r="E1060" s="4">
        <f>'Raw Data'!G1060</f>
        <v>2</v>
      </c>
      <c r="K1060">
        <v>2018</v>
      </c>
    </row>
    <row r="1061" spans="1:11" x14ac:dyDescent="0.35">
      <c r="A1061" s="3">
        <v>1059</v>
      </c>
      <c r="B1061" s="2">
        <v>43125</v>
      </c>
      <c r="C1061" s="1" t="s">
        <v>55</v>
      </c>
      <c r="D1061" s="1">
        <v>18.489999999999998</v>
      </c>
      <c r="E1061" s="4">
        <f>'Raw Data'!G1061</f>
        <v>1</v>
      </c>
      <c r="K1061">
        <v>2018</v>
      </c>
    </row>
    <row r="1062" spans="1:11" x14ac:dyDescent="0.35">
      <c r="A1062" s="3">
        <v>1060</v>
      </c>
      <c r="B1062" s="2">
        <v>43043</v>
      </c>
      <c r="C1062" s="1" t="s">
        <v>55</v>
      </c>
      <c r="D1062" s="1">
        <v>7.31</v>
      </c>
      <c r="E1062" s="4">
        <f>'Raw Data'!G1062</f>
        <v>4</v>
      </c>
      <c r="K1062">
        <v>2017</v>
      </c>
    </row>
    <row r="1063" spans="1:11" x14ac:dyDescent="0.35">
      <c r="A1063" s="3">
        <v>1061</v>
      </c>
      <c r="B1063" s="2">
        <v>42939</v>
      </c>
      <c r="C1063" s="1" t="s">
        <v>55</v>
      </c>
      <c r="D1063" s="1">
        <v>21</v>
      </c>
      <c r="E1063" s="4">
        <f>'Raw Data'!G1063</f>
        <v>3</v>
      </c>
      <c r="K1063">
        <v>2017</v>
      </c>
    </row>
    <row r="1064" spans="1:11" x14ac:dyDescent="0.35">
      <c r="A1064" s="3">
        <v>1062</v>
      </c>
      <c r="B1064" s="2">
        <v>42857</v>
      </c>
      <c r="C1064" s="1" t="s">
        <v>55</v>
      </c>
      <c r="D1064" s="1">
        <v>15.63</v>
      </c>
      <c r="E1064" s="4">
        <f>'Raw Data'!G1064</f>
        <v>2</v>
      </c>
      <c r="K1064">
        <v>2017</v>
      </c>
    </row>
    <row r="1065" spans="1:11" x14ac:dyDescent="0.35">
      <c r="A1065" s="3">
        <v>1063</v>
      </c>
      <c r="B1065" s="2">
        <v>42759</v>
      </c>
      <c r="C1065" s="1" t="s">
        <v>55</v>
      </c>
      <c r="D1065" s="1">
        <v>10.029999999999999</v>
      </c>
      <c r="E1065" s="4">
        <f>'Raw Data'!G1065</f>
        <v>1</v>
      </c>
      <c r="K1065">
        <v>2017</v>
      </c>
    </row>
    <row r="1066" spans="1:11" x14ac:dyDescent="0.35">
      <c r="A1066" s="3">
        <v>1064</v>
      </c>
      <c r="B1066" s="2">
        <v>42681</v>
      </c>
      <c r="C1066" s="1" t="s">
        <v>55</v>
      </c>
      <c r="D1066" s="1">
        <v>5.26</v>
      </c>
      <c r="E1066" s="4">
        <f>'Raw Data'!G1066</f>
        <v>4</v>
      </c>
      <c r="K1066">
        <v>2016</v>
      </c>
    </row>
    <row r="1067" spans="1:11" x14ac:dyDescent="0.35">
      <c r="A1067" s="3">
        <v>1065</v>
      </c>
      <c r="B1067" s="2">
        <v>42495</v>
      </c>
      <c r="C1067" s="1" t="s">
        <v>55</v>
      </c>
      <c r="D1067" s="1">
        <v>14.69</v>
      </c>
      <c r="E1067" s="4">
        <f>'Raw Data'!G1067</f>
        <v>2</v>
      </c>
      <c r="K1067">
        <v>2016</v>
      </c>
    </row>
    <row r="1068" spans="1:11" x14ac:dyDescent="0.35">
      <c r="A1068" s="5">
        <v>1066</v>
      </c>
      <c r="B1068" s="6">
        <v>42403</v>
      </c>
      <c r="C1068" s="7" t="s">
        <v>55</v>
      </c>
      <c r="D1068" s="7">
        <v>9.6</v>
      </c>
      <c r="E1068" s="4">
        <f>'Raw Data'!G1068</f>
        <v>1</v>
      </c>
      <c r="K1068">
        <v>2016</v>
      </c>
    </row>
  </sheetData>
  <mergeCells count="2">
    <mergeCell ref="G2:J6"/>
    <mergeCell ref="H8:I8"/>
  </mergeCells>
  <dataValidations count="3">
    <dataValidation type="list" allowBlank="1" showInputMessage="1" showErrorMessage="1" sqref="I11" xr:uid="{2AED399D-AE3B-4457-B996-CCFD19687DE2}">
      <formula1>"1, 2, 3, 4"</formula1>
    </dataValidation>
    <dataValidation type="list" allowBlank="1" showInputMessage="1" showErrorMessage="1" sqref="I10" xr:uid="{0EB98DF6-C3AC-4A96-90C1-1AA172347B0A}">
      <formula1>$K$2:$K$1068</formula1>
    </dataValidation>
    <dataValidation type="list" allowBlank="1" showInputMessage="1" showErrorMessage="1" sqref="I9" xr:uid="{BFDC825A-1CB8-463A-AE7F-D87C09A7D7D3}">
      <formula1>$C$2:$C$1068</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C19E-074B-48EA-8F8F-8B327F4ECC21}">
  <dimension ref="A1:AJ1068"/>
  <sheetViews>
    <sheetView topLeftCell="A6" workbookViewId="0">
      <selection activeCell="R19" sqref="R19"/>
    </sheetView>
  </sheetViews>
  <sheetFormatPr defaultRowHeight="14.5" x14ac:dyDescent="0.35"/>
  <cols>
    <col min="2" max="2" width="10.08984375" bestFit="1" customWidth="1"/>
    <col min="3" max="3" width="10.81640625" customWidth="1"/>
    <col min="5" max="5" width="9.08984375" customWidth="1"/>
    <col min="9" max="9" width="9.08984375" bestFit="1" customWidth="1"/>
    <col min="10" max="10" width="9.36328125" customWidth="1"/>
    <col min="12" max="12" width="0" hidden="1" customWidth="1"/>
    <col min="15" max="15" width="9.26953125" bestFit="1" customWidth="1"/>
  </cols>
  <sheetData>
    <row r="1" spans="1:36" x14ac:dyDescent="0.35">
      <c r="A1" s="8" t="s">
        <v>56</v>
      </c>
      <c r="B1" s="9" t="s">
        <v>57</v>
      </c>
      <c r="C1" s="9" t="s">
        <v>58</v>
      </c>
      <c r="D1" s="9" t="s">
        <v>59</v>
      </c>
      <c r="E1" s="10" t="s">
        <v>60</v>
      </c>
      <c r="F1" s="9" t="s">
        <v>62</v>
      </c>
      <c r="G1" s="22"/>
    </row>
    <row r="2" spans="1:36" x14ac:dyDescent="0.35">
      <c r="A2" s="1">
        <v>0</v>
      </c>
      <c r="B2" s="2">
        <v>44676</v>
      </c>
      <c r="C2" s="1" t="s">
        <v>4</v>
      </c>
      <c r="D2" s="1">
        <v>49.2</v>
      </c>
      <c r="E2" s="1">
        <f>Data_fixed[[#This Row],[Quarter]]</f>
        <v>2</v>
      </c>
      <c r="F2" s="1">
        <f>YEAR(Data[[#This Row],[Date]])</f>
        <v>2022</v>
      </c>
      <c r="H2" s="36" t="s">
        <v>64</v>
      </c>
      <c r="I2" s="36"/>
      <c r="J2" s="36"/>
      <c r="K2" s="36"/>
      <c r="L2" cm="1">
        <f t="array" ref="L2:L1068">YEAR(Data[Date])</f>
        <v>2022</v>
      </c>
      <c r="O2" s="39" t="s">
        <v>66</v>
      </c>
      <c r="P2" s="39"/>
      <c r="Q2">
        <f>COUNT(Data[ID])</f>
        <v>1067</v>
      </c>
    </row>
    <row r="3" spans="1:36" x14ac:dyDescent="0.35">
      <c r="A3" s="1">
        <v>1</v>
      </c>
      <c r="B3" s="2">
        <v>44586</v>
      </c>
      <c r="C3" s="1" t="s">
        <v>4</v>
      </c>
      <c r="D3" s="1">
        <v>43.53</v>
      </c>
      <c r="E3" s="1">
        <f>Data_fixed[[#This Row],[Quarter]]</f>
        <v>1</v>
      </c>
      <c r="F3" s="1">
        <f>YEAR(Data[[#This Row],[Date]])</f>
        <v>2022</v>
      </c>
      <c r="H3" s="36"/>
      <c r="I3" s="36"/>
      <c r="J3" s="36"/>
      <c r="K3" s="36"/>
      <c r="L3">
        <v>2022</v>
      </c>
    </row>
    <row r="4" spans="1:36" x14ac:dyDescent="0.35">
      <c r="A4" s="1">
        <v>2</v>
      </c>
      <c r="B4" s="2">
        <v>44515</v>
      </c>
      <c r="C4" s="1" t="s">
        <v>4</v>
      </c>
      <c r="D4" s="1">
        <v>14.77</v>
      </c>
      <c r="E4" s="1">
        <f>Data_fixed[[#This Row],[Quarter]]</f>
        <v>4</v>
      </c>
      <c r="F4" s="1">
        <f>YEAR(Data[[#This Row],[Date]])</f>
        <v>2021</v>
      </c>
      <c r="H4" s="36"/>
      <c r="I4" s="36"/>
      <c r="J4" s="36"/>
      <c r="K4" s="36"/>
      <c r="L4">
        <v>2021</v>
      </c>
    </row>
    <row r="5" spans="1:36" x14ac:dyDescent="0.35">
      <c r="A5" s="1">
        <v>3</v>
      </c>
      <c r="B5" s="2">
        <v>44412</v>
      </c>
      <c r="C5" s="1" t="s">
        <v>4</v>
      </c>
      <c r="D5" s="1">
        <v>117.93</v>
      </c>
      <c r="E5" s="1">
        <f>Data_fixed[[#This Row],[Quarter]]</f>
        <v>3</v>
      </c>
      <c r="F5" s="1">
        <f>YEAR(Data[[#This Row],[Date]])</f>
        <v>2021</v>
      </c>
      <c r="H5" s="36"/>
      <c r="I5" s="36"/>
      <c r="J5" s="36"/>
      <c r="K5" s="36"/>
      <c r="L5">
        <v>2021</v>
      </c>
    </row>
    <row r="6" spans="1:36" x14ac:dyDescent="0.35">
      <c r="A6" s="1">
        <v>4</v>
      </c>
      <c r="B6" s="2">
        <v>44311</v>
      </c>
      <c r="C6" s="1" t="s">
        <v>4</v>
      </c>
      <c r="D6" s="1">
        <v>78.33</v>
      </c>
      <c r="E6" s="1">
        <f>Data_fixed[[#This Row],[Quarter]]</f>
        <v>2</v>
      </c>
      <c r="F6" s="1">
        <f>YEAR(Data[[#This Row],[Date]])</f>
        <v>2021</v>
      </c>
      <c r="H6" s="36"/>
      <c r="I6" s="36"/>
      <c r="J6" s="36"/>
      <c r="K6" s="36"/>
      <c r="L6">
        <v>2021</v>
      </c>
    </row>
    <row r="7" spans="1:36" x14ac:dyDescent="0.35">
      <c r="A7" s="1">
        <v>5</v>
      </c>
      <c r="B7" s="2">
        <v>44223</v>
      </c>
      <c r="C7" s="1" t="s">
        <v>4</v>
      </c>
      <c r="D7" s="1">
        <v>62.41</v>
      </c>
      <c r="E7" s="1">
        <f>Data_fixed[[#This Row],[Quarter]]</f>
        <v>1</v>
      </c>
      <c r="F7" s="1">
        <f>YEAR(Data[[#This Row],[Date]])</f>
        <v>2021</v>
      </c>
      <c r="L7">
        <v>2021</v>
      </c>
    </row>
    <row r="8" spans="1:36" x14ac:dyDescent="0.35">
      <c r="A8" s="1">
        <v>6</v>
      </c>
      <c r="B8" s="2">
        <v>44140</v>
      </c>
      <c r="C8" s="1" t="s">
        <v>4</v>
      </c>
      <c r="D8" s="1">
        <v>12.97</v>
      </c>
      <c r="E8" s="1">
        <f>Data_fixed[[#This Row],[Quarter]]</f>
        <v>4</v>
      </c>
      <c r="F8" s="1">
        <f>YEAR(Data[[#This Row],[Date]])</f>
        <v>2020</v>
      </c>
      <c r="I8" s="37" t="s">
        <v>63</v>
      </c>
      <c r="J8" s="38"/>
      <c r="L8">
        <v>2020</v>
      </c>
      <c r="O8" s="40" t="s">
        <v>71</v>
      </c>
      <c r="P8" s="40"/>
      <c r="AJ8" s="16" t="s">
        <v>72</v>
      </c>
    </row>
    <row r="9" spans="1:36" x14ac:dyDescent="0.35">
      <c r="A9" s="1">
        <v>7</v>
      </c>
      <c r="B9" s="2">
        <v>44053</v>
      </c>
      <c r="C9" s="1" t="s">
        <v>4</v>
      </c>
      <c r="D9" s="1">
        <v>32.26</v>
      </c>
      <c r="E9" s="1">
        <f>Data_fixed[[#This Row],[Quarter]]</f>
        <v>3</v>
      </c>
      <c r="F9" s="1">
        <f>YEAR(Data[[#This Row],[Date]])</f>
        <v>2020</v>
      </c>
      <c r="I9" s="11" t="s">
        <v>58</v>
      </c>
      <c r="J9" s="12"/>
      <c r="L9">
        <v>2020</v>
      </c>
      <c r="O9" s="20" t="s">
        <v>70</v>
      </c>
      <c r="P9" s="1">
        <f>AVERAGE(Data[Profit])</f>
        <v>81.306958247422685</v>
      </c>
    </row>
    <row r="10" spans="1:36" x14ac:dyDescent="0.35">
      <c r="A10" s="1">
        <v>8</v>
      </c>
      <c r="B10" s="2">
        <v>44684</v>
      </c>
      <c r="C10" s="1" t="s">
        <v>5</v>
      </c>
      <c r="D10" s="1">
        <v>34.83</v>
      </c>
      <c r="E10" s="1">
        <f>Data_fixed[[#This Row],[Quarter]]</f>
        <v>2</v>
      </c>
      <c r="F10" s="1">
        <f>YEAR(Data[[#This Row],[Date]])</f>
        <v>2022</v>
      </c>
      <c r="I10" s="11" t="s">
        <v>62</v>
      </c>
      <c r="J10" s="13"/>
      <c r="L10">
        <v>2022</v>
      </c>
      <c r="O10" s="20" t="s">
        <v>82</v>
      </c>
      <c r="P10" s="1">
        <f>_xlfn.QUARTILE.INC(Data[Profit],1)</f>
        <v>11.004999999999999</v>
      </c>
    </row>
    <row r="11" spans="1:36" x14ac:dyDescent="0.35">
      <c r="A11" s="1">
        <v>9</v>
      </c>
      <c r="B11" s="2">
        <v>44592</v>
      </c>
      <c r="C11" s="1" t="s">
        <v>5</v>
      </c>
      <c r="D11" s="1">
        <v>24.62</v>
      </c>
      <c r="E11" s="1">
        <f>Data_fixed[[#This Row],[Quarter]]</f>
        <v>1</v>
      </c>
      <c r="F11" s="1">
        <f>YEAR(Data[[#This Row],[Date]])</f>
        <v>2022</v>
      </c>
      <c r="I11" s="11" t="s">
        <v>60</v>
      </c>
      <c r="J11" s="12"/>
      <c r="L11">
        <v>2022</v>
      </c>
      <c r="O11" s="20" t="s">
        <v>83</v>
      </c>
      <c r="P11" s="1">
        <f>MEDIAN(Data[Profit])</f>
        <v>30.64</v>
      </c>
    </row>
    <row r="12" spans="1:36" x14ac:dyDescent="0.35">
      <c r="A12" s="1">
        <v>10</v>
      </c>
      <c r="B12" s="2">
        <v>44510</v>
      </c>
      <c r="C12" s="1" t="s">
        <v>5</v>
      </c>
      <c r="D12" s="1">
        <v>9.34</v>
      </c>
      <c r="E12" s="1">
        <f>Data_fixed[[#This Row],[Quarter]]</f>
        <v>4</v>
      </c>
      <c r="F12" s="1">
        <f>YEAR(Data[[#This Row],[Date]])</f>
        <v>2021</v>
      </c>
      <c r="I12" s="11" t="s">
        <v>59</v>
      </c>
      <c r="J12" s="14" t="str" cm="1">
        <f t="array" ref="J12">IFERROR(INDEX(Data[Profit], MATCH(J9&amp;J10&amp;J11, Data[Company]&amp;L2:L1068&amp;Data[Quarter], 0)), "N/A")</f>
        <v>N/A</v>
      </c>
      <c r="L12">
        <v>2021</v>
      </c>
      <c r="O12" s="20" t="s">
        <v>84</v>
      </c>
      <c r="P12" s="1">
        <f>_xlfn.QUARTILE.INC(Data[Profit],3)</f>
        <v>91.484999999999999</v>
      </c>
    </row>
    <row r="13" spans="1:36" x14ac:dyDescent="0.35">
      <c r="A13" s="1">
        <v>11</v>
      </c>
      <c r="B13" s="2">
        <v>44417</v>
      </c>
      <c r="C13" s="1" t="s">
        <v>5</v>
      </c>
      <c r="D13" s="1">
        <v>41.05</v>
      </c>
      <c r="E13" s="1">
        <f>Data_fixed[[#This Row],[Quarter]]</f>
        <v>3</v>
      </c>
      <c r="F13" s="1">
        <f>YEAR(Data[[#This Row],[Date]])</f>
        <v>2021</v>
      </c>
      <c r="L13">
        <v>2021</v>
      </c>
      <c r="O13" s="20" t="s">
        <v>67</v>
      </c>
      <c r="P13" s="1">
        <f>P12-P10</f>
        <v>80.48</v>
      </c>
    </row>
    <row r="14" spans="1:36" x14ac:dyDescent="0.35">
      <c r="A14" s="1">
        <v>12</v>
      </c>
      <c r="B14" s="2">
        <v>44315</v>
      </c>
      <c r="C14" s="1" t="s">
        <v>5</v>
      </c>
      <c r="D14" s="1">
        <v>29.05</v>
      </c>
      <c r="E14" s="1">
        <f>Data_fixed[[#This Row],[Quarter]]</f>
        <v>2</v>
      </c>
      <c r="F14" s="1">
        <f>YEAR(Data[[#This Row],[Date]])</f>
        <v>2021</v>
      </c>
      <c r="L14">
        <v>2021</v>
      </c>
    </row>
    <row r="15" spans="1:36" x14ac:dyDescent="0.35">
      <c r="A15" s="1">
        <v>13</v>
      </c>
      <c r="B15" s="2">
        <v>44232</v>
      </c>
      <c r="C15" s="1" t="s">
        <v>5</v>
      </c>
      <c r="D15" s="1">
        <v>18.010000000000002</v>
      </c>
      <c r="E15" s="1">
        <f>Data_fixed[[#This Row],[Quarter]]</f>
        <v>1</v>
      </c>
      <c r="F15" s="1">
        <f>YEAR(Data[[#This Row],[Date]])</f>
        <v>2021</v>
      </c>
      <c r="L15">
        <v>2021</v>
      </c>
      <c r="O15" s="39" t="s">
        <v>68</v>
      </c>
      <c r="P15" s="39"/>
      <c r="Q15">
        <f>P10-(1.5*P13)</f>
        <v>-109.715</v>
      </c>
    </row>
    <row r="16" spans="1:36" x14ac:dyDescent="0.35">
      <c r="A16" s="1">
        <v>14</v>
      </c>
      <c r="B16" s="2">
        <v>44148</v>
      </c>
      <c r="C16" s="1" t="s">
        <v>5</v>
      </c>
      <c r="D16" s="1">
        <v>6.6</v>
      </c>
      <c r="E16" s="1">
        <f>Data_fixed[[#This Row],[Quarter]]</f>
        <v>4</v>
      </c>
      <c r="F16" s="1">
        <f>YEAR(Data[[#This Row],[Date]])</f>
        <v>2020</v>
      </c>
      <c r="L16">
        <v>2020</v>
      </c>
      <c r="O16" s="39" t="s">
        <v>69</v>
      </c>
      <c r="P16" s="39"/>
      <c r="Q16">
        <f>P12+(1.5*P13)</f>
        <v>212.20499999999998</v>
      </c>
    </row>
    <row r="17" spans="1:12" x14ac:dyDescent="0.35">
      <c r="A17" s="1">
        <v>15</v>
      </c>
      <c r="B17" s="2">
        <v>44061</v>
      </c>
      <c r="C17" s="1" t="s">
        <v>5</v>
      </c>
      <c r="D17" s="1">
        <v>21.02</v>
      </c>
      <c r="E17" s="1">
        <f>Data_fixed[[#This Row],[Quarter]]</f>
        <v>3</v>
      </c>
      <c r="F17" s="1">
        <f>YEAR(Data[[#This Row],[Date]])</f>
        <v>2020</v>
      </c>
      <c r="L17">
        <v>2020</v>
      </c>
    </row>
    <row r="18" spans="1:12" x14ac:dyDescent="0.35">
      <c r="A18" s="1">
        <v>16</v>
      </c>
      <c r="B18" s="2">
        <v>43967</v>
      </c>
      <c r="C18" s="1" t="s">
        <v>5</v>
      </c>
      <c r="D18" s="1">
        <v>11.78</v>
      </c>
      <c r="E18" s="1">
        <f>Data_fixed[[#This Row],[Quarter]]</f>
        <v>2</v>
      </c>
      <c r="F18" s="1">
        <f>YEAR(Data[[#This Row],[Date]])</f>
        <v>2020</v>
      </c>
      <c r="K18" s="15"/>
      <c r="L18">
        <v>2020</v>
      </c>
    </row>
    <row r="19" spans="1:12" x14ac:dyDescent="0.35">
      <c r="A19" s="1">
        <v>17</v>
      </c>
      <c r="B19" s="2">
        <v>43866</v>
      </c>
      <c r="C19" s="1" t="s">
        <v>5</v>
      </c>
      <c r="D19" s="1">
        <v>8.86</v>
      </c>
      <c r="E19" s="1">
        <f>Data_fixed[[#This Row],[Quarter]]</f>
        <v>1</v>
      </c>
      <c r="F19" s="1">
        <f>YEAR(Data[[#This Row],[Date]])</f>
        <v>2020</v>
      </c>
      <c r="L19">
        <v>2020</v>
      </c>
    </row>
    <row r="20" spans="1:12" x14ac:dyDescent="0.35">
      <c r="A20" s="1">
        <v>18</v>
      </c>
      <c r="B20" s="2">
        <v>43787</v>
      </c>
      <c r="C20" s="1" t="s">
        <v>5</v>
      </c>
      <c r="D20" s="1">
        <v>2.99</v>
      </c>
      <c r="E20" s="1">
        <f>Data_fixed[[#This Row],[Quarter]]</f>
        <v>4</v>
      </c>
      <c r="F20" s="1">
        <f>YEAR(Data[[#This Row],[Date]])</f>
        <v>2019</v>
      </c>
      <c r="L20">
        <v>2019</v>
      </c>
    </row>
    <row r="21" spans="1:12" x14ac:dyDescent="0.35">
      <c r="A21" s="1">
        <v>19</v>
      </c>
      <c r="B21" s="2">
        <v>43717</v>
      </c>
      <c r="C21" s="1" t="s">
        <v>5</v>
      </c>
      <c r="D21" s="1">
        <v>15.88</v>
      </c>
      <c r="E21" s="1">
        <f>Data_fixed[[#This Row],[Quarter]]</f>
        <v>3</v>
      </c>
      <c r="F21" s="1">
        <f>YEAR(Data[[#This Row],[Date]])</f>
        <v>2019</v>
      </c>
      <c r="L21">
        <v>2019</v>
      </c>
    </row>
    <row r="22" spans="1:12" x14ac:dyDescent="0.35">
      <c r="A22" s="1">
        <v>20</v>
      </c>
      <c r="B22" s="2">
        <v>43647</v>
      </c>
      <c r="C22" s="1" t="s">
        <v>5</v>
      </c>
      <c r="D22" s="1">
        <v>11.19</v>
      </c>
      <c r="E22" s="1">
        <f>Data_fixed[[#This Row],[Quarter]]</f>
        <v>3</v>
      </c>
      <c r="F22" s="1">
        <f>YEAR(Data[[#This Row],[Date]])</f>
        <v>2019</v>
      </c>
      <c r="L22">
        <v>2019</v>
      </c>
    </row>
    <row r="23" spans="1:12" x14ac:dyDescent="0.35">
      <c r="A23" s="1">
        <v>21</v>
      </c>
      <c r="B23" s="2">
        <v>43467</v>
      </c>
      <c r="C23" s="1" t="s">
        <v>5</v>
      </c>
      <c r="D23" s="1">
        <v>4.55</v>
      </c>
      <c r="E23" s="1">
        <f>Data_fixed[[#This Row],[Quarter]]</f>
        <v>1</v>
      </c>
      <c r="F23" s="1">
        <f>YEAR(Data[[#This Row],[Date]])</f>
        <v>2019</v>
      </c>
      <c r="L23">
        <v>2019</v>
      </c>
    </row>
    <row r="24" spans="1:12" x14ac:dyDescent="0.35">
      <c r="A24" s="1">
        <v>22</v>
      </c>
      <c r="B24" s="2">
        <v>43466</v>
      </c>
      <c r="C24" s="1" t="s">
        <v>5</v>
      </c>
      <c r="D24" s="1">
        <v>1.82</v>
      </c>
      <c r="E24" s="1">
        <f>Data_fixed[[#This Row],[Quarter]]</f>
        <v>1</v>
      </c>
      <c r="F24" s="1">
        <f>YEAR(Data[[#This Row],[Date]])</f>
        <v>2019</v>
      </c>
      <c r="L24">
        <v>2019</v>
      </c>
    </row>
    <row r="25" spans="1:12" x14ac:dyDescent="0.35">
      <c r="A25" s="1">
        <v>23</v>
      </c>
      <c r="B25" s="2">
        <v>43955</v>
      </c>
      <c r="C25" s="1" t="s">
        <v>6</v>
      </c>
      <c r="D25" s="1">
        <v>40</v>
      </c>
      <c r="E25" s="1">
        <f>Data_fixed[[#This Row],[Quarter]]</f>
        <v>2</v>
      </c>
      <c r="F25" s="1">
        <f>YEAR(Data[[#This Row],[Date]])</f>
        <v>2020</v>
      </c>
      <c r="L25">
        <v>2020</v>
      </c>
    </row>
    <row r="26" spans="1:12" x14ac:dyDescent="0.35">
      <c r="A26" s="1">
        <v>24</v>
      </c>
      <c r="B26" s="2">
        <v>43857</v>
      </c>
      <c r="C26" s="1" t="s">
        <v>6</v>
      </c>
      <c r="D26" s="1">
        <v>8.19</v>
      </c>
      <c r="E26" s="1">
        <f>Data_fixed[[#This Row],[Quarter]]</f>
        <v>1</v>
      </c>
      <c r="F26" s="1">
        <f>YEAR(Data[[#This Row],[Date]])</f>
        <v>2020</v>
      </c>
      <c r="L26">
        <v>2020</v>
      </c>
    </row>
    <row r="27" spans="1:12" x14ac:dyDescent="0.35">
      <c r="A27" s="1">
        <v>25</v>
      </c>
      <c r="B27" s="2">
        <v>43776</v>
      </c>
      <c r="C27" s="1" t="s">
        <v>6</v>
      </c>
      <c r="D27" s="1">
        <v>3.22</v>
      </c>
      <c r="E27" s="1">
        <f>Data_fixed[[#This Row],[Quarter]]</f>
        <v>4</v>
      </c>
      <c r="F27" s="1">
        <f>YEAR(Data[[#This Row],[Date]])</f>
        <v>2019</v>
      </c>
      <c r="L27">
        <v>2019</v>
      </c>
    </row>
    <row r="28" spans="1:12" x14ac:dyDescent="0.35">
      <c r="A28" s="1">
        <v>26</v>
      </c>
      <c r="B28" s="2">
        <v>43682</v>
      </c>
      <c r="C28" s="1" t="s">
        <v>6</v>
      </c>
      <c r="D28" s="1">
        <v>11.89</v>
      </c>
      <c r="E28" s="1">
        <f>Data_fixed[[#This Row],[Quarter]]</f>
        <v>3</v>
      </c>
      <c r="F28" s="1">
        <f>YEAR(Data[[#This Row],[Date]])</f>
        <v>2019</v>
      </c>
      <c r="L28">
        <v>2019</v>
      </c>
    </row>
    <row r="29" spans="1:12" x14ac:dyDescent="0.35">
      <c r="A29" s="1">
        <v>27</v>
      </c>
      <c r="B29" s="2">
        <v>43593</v>
      </c>
      <c r="C29" s="1" t="s">
        <v>6</v>
      </c>
      <c r="D29" s="1">
        <v>7.66</v>
      </c>
      <c r="E29" s="1">
        <f>Data_fixed[[#This Row],[Quarter]]</f>
        <v>2</v>
      </c>
      <c r="F29" s="1">
        <f>YEAR(Data[[#This Row],[Date]])</f>
        <v>2019</v>
      </c>
      <c r="L29">
        <v>2019</v>
      </c>
    </row>
    <row r="30" spans="1:12" x14ac:dyDescent="0.35">
      <c r="A30" s="1">
        <v>28</v>
      </c>
      <c r="B30" s="2">
        <v>43502</v>
      </c>
      <c r="C30" s="1" t="s">
        <v>6</v>
      </c>
      <c r="D30" s="1">
        <v>3.15</v>
      </c>
      <c r="E30" s="1">
        <f>Data_fixed[[#This Row],[Quarter]]</f>
        <v>1</v>
      </c>
      <c r="F30" s="1">
        <f>YEAR(Data[[#This Row],[Date]])</f>
        <v>2019</v>
      </c>
      <c r="L30">
        <v>2019</v>
      </c>
    </row>
    <row r="31" spans="1:12" x14ac:dyDescent="0.35">
      <c r="A31" s="1">
        <v>29</v>
      </c>
      <c r="B31" s="2">
        <v>43415</v>
      </c>
      <c r="C31" s="1" t="s">
        <v>6</v>
      </c>
      <c r="D31" s="1">
        <v>-0.92</v>
      </c>
      <c r="E31" s="1">
        <f>Data_fixed[[#This Row],[Quarter]]</f>
        <v>4</v>
      </c>
      <c r="F31" s="1">
        <f>YEAR(Data[[#This Row],[Date]])</f>
        <v>2018</v>
      </c>
      <c r="L31">
        <v>2018</v>
      </c>
    </row>
    <row r="32" spans="1:12" x14ac:dyDescent="0.35">
      <c r="A32" s="1">
        <v>30</v>
      </c>
      <c r="B32" s="2">
        <v>43321</v>
      </c>
      <c r="C32" s="1" t="s">
        <v>6</v>
      </c>
      <c r="D32" s="1">
        <v>2.0099999999999998</v>
      </c>
      <c r="E32" s="1">
        <f>Data_fixed[[#This Row],[Quarter]]</f>
        <v>3</v>
      </c>
      <c r="F32" s="1">
        <f>YEAR(Data[[#This Row],[Date]])</f>
        <v>2018</v>
      </c>
      <c r="L32">
        <v>2018</v>
      </c>
    </row>
    <row r="33" spans="1:12" x14ac:dyDescent="0.35">
      <c r="A33" s="1">
        <v>31</v>
      </c>
      <c r="B33" s="2">
        <v>44672</v>
      </c>
      <c r="C33" s="1" t="s">
        <v>7</v>
      </c>
      <c r="D33" s="1">
        <v>120.01</v>
      </c>
      <c r="E33" s="1">
        <f>Data_fixed[[#This Row],[Quarter]]</f>
        <v>2</v>
      </c>
      <c r="F33" s="1">
        <f>YEAR(Data[[#This Row],[Date]])</f>
        <v>2022</v>
      </c>
      <c r="L33">
        <v>2022</v>
      </c>
    </row>
    <row r="34" spans="1:12" x14ac:dyDescent="0.35">
      <c r="A34" s="1">
        <v>32</v>
      </c>
      <c r="B34" s="2">
        <v>44586</v>
      </c>
      <c r="C34" s="1" t="s">
        <v>7</v>
      </c>
      <c r="D34" s="1">
        <v>87.38</v>
      </c>
      <c r="E34" s="1">
        <f>Data_fixed[[#This Row],[Quarter]]</f>
        <v>1</v>
      </c>
      <c r="F34" s="1">
        <f>YEAR(Data[[#This Row],[Date]])</f>
        <v>2022</v>
      </c>
      <c r="L34">
        <v>2022</v>
      </c>
    </row>
    <row r="35" spans="1:12" x14ac:dyDescent="0.35">
      <c r="A35" s="1">
        <v>33</v>
      </c>
      <c r="B35" s="2">
        <v>44501</v>
      </c>
      <c r="C35" s="1" t="s">
        <v>7</v>
      </c>
      <c r="D35" s="1">
        <v>42.39</v>
      </c>
      <c r="E35" s="1">
        <f>Data_fixed[[#This Row],[Quarter]]</f>
        <v>4</v>
      </c>
      <c r="F35" s="1">
        <f>YEAR(Data[[#This Row],[Date]])</f>
        <v>2021</v>
      </c>
      <c r="L35">
        <v>2021</v>
      </c>
    </row>
    <row r="36" spans="1:12" x14ac:dyDescent="0.35">
      <c r="A36" s="1">
        <v>34</v>
      </c>
      <c r="B36" s="2">
        <v>44409</v>
      </c>
      <c r="C36" s="1" t="s">
        <v>7</v>
      </c>
      <c r="D36" s="1">
        <v>127.14</v>
      </c>
      <c r="E36" s="1">
        <f>Data_fixed[[#This Row],[Quarter]]</f>
        <v>3</v>
      </c>
      <c r="F36" s="1">
        <f>YEAR(Data[[#This Row],[Date]])</f>
        <v>2021</v>
      </c>
      <c r="L36">
        <v>2021</v>
      </c>
    </row>
    <row r="37" spans="1:12" x14ac:dyDescent="0.35">
      <c r="A37" s="1">
        <v>35</v>
      </c>
      <c r="B37" s="2">
        <v>44227</v>
      </c>
      <c r="C37" s="1" t="s">
        <v>7</v>
      </c>
      <c r="D37" s="1">
        <v>70.010000000000005</v>
      </c>
      <c r="E37" s="1">
        <f>Data_fixed[[#This Row],[Quarter]]</f>
        <v>1</v>
      </c>
      <c r="F37" s="1">
        <f>YEAR(Data[[#This Row],[Date]])</f>
        <v>2021</v>
      </c>
      <c r="L37">
        <v>2021</v>
      </c>
    </row>
    <row r="38" spans="1:12" x14ac:dyDescent="0.35">
      <c r="A38" s="1">
        <v>36</v>
      </c>
      <c r="B38" s="2">
        <v>44148</v>
      </c>
      <c r="C38" s="1" t="s">
        <v>7</v>
      </c>
      <c r="D38" s="1">
        <v>-0.95</v>
      </c>
      <c r="E38" s="1">
        <f>Data_fixed[[#This Row],[Quarter]]</f>
        <v>4</v>
      </c>
      <c r="F38" s="1">
        <f>YEAR(Data[[#This Row],[Date]])</f>
        <v>2020</v>
      </c>
      <c r="L38">
        <v>2020</v>
      </c>
    </row>
    <row r="39" spans="1:12" x14ac:dyDescent="0.35">
      <c r="A39" s="1">
        <v>37</v>
      </c>
      <c r="B39" s="2">
        <v>44052</v>
      </c>
      <c r="C39" s="1" t="s">
        <v>7</v>
      </c>
      <c r="D39" s="1">
        <v>38.1</v>
      </c>
      <c r="E39" s="1">
        <f>Data_fixed[[#This Row],[Quarter]]</f>
        <v>3</v>
      </c>
      <c r="F39" s="1">
        <f>YEAR(Data[[#This Row],[Date]])</f>
        <v>2020</v>
      </c>
      <c r="L39">
        <v>2020</v>
      </c>
    </row>
    <row r="40" spans="1:12" x14ac:dyDescent="0.35">
      <c r="A40" s="1">
        <v>38</v>
      </c>
      <c r="B40" s="2">
        <v>43955</v>
      </c>
      <c r="C40" s="1" t="s">
        <v>7</v>
      </c>
      <c r="D40" s="1">
        <v>29.02</v>
      </c>
      <c r="E40" s="1">
        <f>Data_fixed[[#This Row],[Quarter]]</f>
        <v>2</v>
      </c>
      <c r="F40" s="1">
        <f>YEAR(Data[[#This Row],[Date]])</f>
        <v>2020</v>
      </c>
      <c r="L40">
        <v>2020</v>
      </c>
    </row>
    <row r="41" spans="1:12" x14ac:dyDescent="0.35">
      <c r="A41" s="1">
        <v>39</v>
      </c>
      <c r="B41" s="2">
        <v>43860</v>
      </c>
      <c r="C41" s="1" t="s">
        <v>7</v>
      </c>
      <c r="D41" s="1">
        <v>27.07</v>
      </c>
      <c r="E41" s="1">
        <f>Data_fixed[[#This Row],[Quarter]]</f>
        <v>1</v>
      </c>
      <c r="F41" s="1">
        <f>YEAR(Data[[#This Row],[Date]])</f>
        <v>2020</v>
      </c>
      <c r="L41">
        <v>2020</v>
      </c>
    </row>
    <row r="42" spans="1:12" x14ac:dyDescent="0.35">
      <c r="A42" s="1">
        <v>40</v>
      </c>
      <c r="B42" s="2">
        <v>43770</v>
      </c>
      <c r="C42" s="1" t="s">
        <v>7</v>
      </c>
      <c r="D42" s="1">
        <v>9.81</v>
      </c>
      <c r="E42" s="1">
        <f>Data_fixed[[#This Row],[Quarter]]</f>
        <v>4</v>
      </c>
      <c r="F42" s="1">
        <f>YEAR(Data[[#This Row],[Date]])</f>
        <v>2019</v>
      </c>
      <c r="L42">
        <v>2019</v>
      </c>
    </row>
    <row r="43" spans="1:12" x14ac:dyDescent="0.35">
      <c r="A43" s="1">
        <v>41</v>
      </c>
      <c r="B43" s="2">
        <v>43672</v>
      </c>
      <c r="C43" s="1" t="s">
        <v>7</v>
      </c>
      <c r="D43" s="1">
        <v>39.17</v>
      </c>
      <c r="E43" s="1">
        <f>Data_fixed[[#This Row],[Quarter]]</f>
        <v>3</v>
      </c>
      <c r="F43" s="1">
        <f>YEAR(Data[[#This Row],[Date]])</f>
        <v>2019</v>
      </c>
      <c r="L43">
        <v>2019</v>
      </c>
    </row>
    <row r="44" spans="1:12" x14ac:dyDescent="0.35">
      <c r="A44" s="1">
        <v>42</v>
      </c>
      <c r="B44" s="2">
        <v>43583</v>
      </c>
      <c r="C44" s="1" t="s">
        <v>7</v>
      </c>
      <c r="D44" s="1">
        <v>14.55</v>
      </c>
      <c r="E44" s="1">
        <f>Data_fixed[[#This Row],[Quarter]]</f>
        <v>2</v>
      </c>
      <c r="F44" s="1">
        <f>YEAR(Data[[#This Row],[Date]])</f>
        <v>2019</v>
      </c>
      <c r="L44">
        <v>2019</v>
      </c>
    </row>
    <row r="45" spans="1:12" x14ac:dyDescent="0.35">
      <c r="A45" s="1">
        <v>43</v>
      </c>
      <c r="B45" s="2">
        <v>43502</v>
      </c>
      <c r="C45" s="1" t="s">
        <v>7</v>
      </c>
      <c r="D45" s="1">
        <v>8.16</v>
      </c>
      <c r="E45" s="1">
        <f>Data_fixed[[#This Row],[Quarter]]</f>
        <v>1</v>
      </c>
      <c r="F45" s="1">
        <f>YEAR(Data[[#This Row],[Date]])</f>
        <v>2019</v>
      </c>
      <c r="L45">
        <v>2019</v>
      </c>
    </row>
    <row r="46" spans="1:12" x14ac:dyDescent="0.35">
      <c r="A46" s="1">
        <v>44</v>
      </c>
      <c r="B46" s="2">
        <v>43406</v>
      </c>
      <c r="C46" s="1" t="s">
        <v>7</v>
      </c>
      <c r="D46" s="1">
        <v>2.67</v>
      </c>
      <c r="E46" s="1">
        <f>Data_fixed[[#This Row],[Quarter]]</f>
        <v>4</v>
      </c>
      <c r="F46" s="1">
        <f>YEAR(Data[[#This Row],[Date]])</f>
        <v>2018</v>
      </c>
      <c r="L46">
        <v>2018</v>
      </c>
    </row>
    <row r="47" spans="1:12" x14ac:dyDescent="0.35">
      <c r="A47" s="1">
        <v>45</v>
      </c>
      <c r="B47" s="2">
        <v>43317</v>
      </c>
      <c r="C47" s="1" t="s">
        <v>7</v>
      </c>
      <c r="D47" s="1">
        <v>11.03</v>
      </c>
      <c r="E47" s="1">
        <f>Data_fixed[[#This Row],[Quarter]]</f>
        <v>3</v>
      </c>
      <c r="F47" s="1">
        <f>YEAR(Data[[#This Row],[Date]])</f>
        <v>2018</v>
      </c>
      <c r="L47">
        <v>2018</v>
      </c>
    </row>
    <row r="48" spans="1:12" x14ac:dyDescent="0.35">
      <c r="A48" s="1">
        <v>46</v>
      </c>
      <c r="B48" s="2">
        <v>43214</v>
      </c>
      <c r="C48" s="1" t="s">
        <v>7</v>
      </c>
      <c r="D48" s="1">
        <v>4.45E-3</v>
      </c>
      <c r="E48" s="1">
        <f>Data_fixed[[#This Row],[Quarter]]</f>
        <v>2</v>
      </c>
      <c r="F48" s="1">
        <f>YEAR(Data[[#This Row],[Date]])</f>
        <v>2018</v>
      </c>
      <c r="L48">
        <v>2018</v>
      </c>
    </row>
    <row r="49" spans="1:12" x14ac:dyDescent="0.35">
      <c r="A49" s="1">
        <v>47</v>
      </c>
      <c r="B49" s="2">
        <v>43144</v>
      </c>
      <c r="C49" s="1" t="s">
        <v>7</v>
      </c>
      <c r="D49" s="1">
        <v>-2.67</v>
      </c>
      <c r="E49" s="1">
        <f>Data_fixed[[#This Row],[Quarter]]</f>
        <v>1</v>
      </c>
      <c r="F49" s="1">
        <f>YEAR(Data[[#This Row],[Date]])</f>
        <v>2018</v>
      </c>
      <c r="L49">
        <v>2018</v>
      </c>
    </row>
    <row r="50" spans="1:12" x14ac:dyDescent="0.35">
      <c r="A50" s="1">
        <v>48</v>
      </c>
      <c r="B50" s="2">
        <v>43055</v>
      </c>
      <c r="C50" s="1" t="s">
        <v>7</v>
      </c>
      <c r="D50" s="1">
        <v>-3.78</v>
      </c>
      <c r="E50" s="1">
        <f>Data_fixed[[#This Row],[Quarter]]</f>
        <v>4</v>
      </c>
      <c r="F50" s="1">
        <f>YEAR(Data[[#This Row],[Date]])</f>
        <v>2017</v>
      </c>
      <c r="L50">
        <v>2017</v>
      </c>
    </row>
    <row r="51" spans="1:12" x14ac:dyDescent="0.35">
      <c r="A51" s="1">
        <v>49</v>
      </c>
      <c r="B51" s="2">
        <v>42965</v>
      </c>
      <c r="C51" s="1" t="s">
        <v>7</v>
      </c>
      <c r="D51" s="1">
        <v>-12.82</v>
      </c>
      <c r="E51" s="1">
        <f>Data_fixed[[#This Row],[Quarter]]</f>
        <v>3</v>
      </c>
      <c r="F51" s="1">
        <f>YEAR(Data[[#This Row],[Date]])</f>
        <v>2017</v>
      </c>
      <c r="L51">
        <v>2017</v>
      </c>
    </row>
    <row r="52" spans="1:12" x14ac:dyDescent="0.35">
      <c r="A52" s="1">
        <v>50</v>
      </c>
      <c r="B52" s="2">
        <v>42861</v>
      </c>
      <c r="C52" s="1" t="s">
        <v>7</v>
      </c>
      <c r="D52" s="1">
        <v>-7.66</v>
      </c>
      <c r="E52" s="1">
        <f>Data_fixed[[#This Row],[Quarter]]</f>
        <v>2</v>
      </c>
      <c r="F52" s="1">
        <f>YEAR(Data[[#This Row],[Date]])</f>
        <v>2017</v>
      </c>
      <c r="L52">
        <v>2017</v>
      </c>
    </row>
    <row r="53" spans="1:12" x14ac:dyDescent="0.35">
      <c r="A53" s="1">
        <v>51</v>
      </c>
      <c r="B53" s="2">
        <v>44690</v>
      </c>
      <c r="C53" s="1" t="s">
        <v>8</v>
      </c>
      <c r="D53" s="1">
        <v>717.7</v>
      </c>
      <c r="E53" s="1">
        <f>Data_fixed[[#This Row],[Quarter]]</f>
        <v>2</v>
      </c>
      <c r="F53" s="1">
        <f>YEAR(Data[[#This Row],[Date]])</f>
        <v>2022</v>
      </c>
      <c r="L53">
        <v>2022</v>
      </c>
    </row>
    <row r="54" spans="1:12" x14ac:dyDescent="0.35">
      <c r="A54" s="1">
        <v>52</v>
      </c>
      <c r="B54" s="2">
        <v>44596</v>
      </c>
      <c r="C54" s="1" t="s">
        <v>8</v>
      </c>
      <c r="D54" s="1">
        <v>498.44</v>
      </c>
      <c r="E54" s="1">
        <f>Data_fixed[[#This Row],[Quarter]]</f>
        <v>1</v>
      </c>
      <c r="F54" s="1">
        <f>YEAR(Data[[#This Row],[Date]])</f>
        <v>2022</v>
      </c>
      <c r="L54">
        <v>2022</v>
      </c>
    </row>
    <row r="55" spans="1:12" x14ac:dyDescent="0.35">
      <c r="A55" s="1">
        <v>53</v>
      </c>
      <c r="B55" s="2">
        <v>44515</v>
      </c>
      <c r="C55" s="1" t="s">
        <v>8</v>
      </c>
      <c r="D55" s="1">
        <v>214.1</v>
      </c>
      <c r="E55" s="1">
        <f>Data_fixed[[#This Row],[Quarter]]</f>
        <v>4</v>
      </c>
      <c r="F55" s="1">
        <f>YEAR(Data[[#This Row],[Date]])</f>
        <v>2021</v>
      </c>
      <c r="L55">
        <v>2021</v>
      </c>
    </row>
    <row r="56" spans="1:12" x14ac:dyDescent="0.35">
      <c r="A56" s="1">
        <v>54</v>
      </c>
      <c r="B56" s="2">
        <v>44412</v>
      </c>
      <c r="C56" s="1" t="s">
        <v>8</v>
      </c>
      <c r="D56" s="1">
        <v>1210</v>
      </c>
      <c r="E56" s="1">
        <f>Data_fixed[[#This Row],[Quarter]]</f>
        <v>3</v>
      </c>
      <c r="F56" s="1">
        <f>YEAR(Data[[#This Row],[Date]])</f>
        <v>2021</v>
      </c>
      <c r="L56">
        <v>2021</v>
      </c>
    </row>
    <row r="57" spans="1:12" x14ac:dyDescent="0.35">
      <c r="A57" s="1">
        <v>55</v>
      </c>
      <c r="B57" s="2">
        <v>44313</v>
      </c>
      <c r="C57" s="1" t="s">
        <v>8</v>
      </c>
      <c r="D57" s="1">
        <v>955.96</v>
      </c>
      <c r="E57" s="1">
        <f>Data_fixed[[#This Row],[Quarter]]</f>
        <v>2</v>
      </c>
      <c r="F57" s="1">
        <f>YEAR(Data[[#This Row],[Date]])</f>
        <v>2021</v>
      </c>
      <c r="L57">
        <v>2021</v>
      </c>
    </row>
    <row r="58" spans="1:12" x14ac:dyDescent="0.35">
      <c r="A58" s="1">
        <v>56</v>
      </c>
      <c r="B58" s="2">
        <v>44229</v>
      </c>
      <c r="C58" s="1" t="s">
        <v>8</v>
      </c>
      <c r="D58" s="1">
        <v>615.49</v>
      </c>
      <c r="E58" s="1">
        <f>Data_fixed[[#This Row],[Quarter]]</f>
        <v>1</v>
      </c>
      <c r="F58" s="1">
        <f>YEAR(Data[[#This Row],[Date]])</f>
        <v>2021</v>
      </c>
      <c r="L58">
        <v>2021</v>
      </c>
    </row>
    <row r="59" spans="1:12" x14ac:dyDescent="0.35">
      <c r="A59" s="1">
        <v>57</v>
      </c>
      <c r="B59" s="2">
        <v>44148</v>
      </c>
      <c r="C59" s="1" t="s">
        <v>8</v>
      </c>
      <c r="D59" s="1">
        <v>64.58</v>
      </c>
      <c r="E59" s="1">
        <f>Data_fixed[[#This Row],[Quarter]]</f>
        <v>4</v>
      </c>
      <c r="F59" s="1">
        <f>YEAR(Data[[#This Row],[Date]])</f>
        <v>2020</v>
      </c>
      <c r="L59">
        <v>2020</v>
      </c>
    </row>
    <row r="60" spans="1:12" x14ac:dyDescent="0.35">
      <c r="A60" s="1">
        <v>58</v>
      </c>
      <c r="B60" s="2">
        <v>44059</v>
      </c>
      <c r="C60" s="1" t="s">
        <v>8</v>
      </c>
      <c r="D60" s="1">
        <v>649.24</v>
      </c>
      <c r="E60" s="1">
        <f>Data_fixed[[#This Row],[Quarter]]</f>
        <v>3</v>
      </c>
      <c r="F60" s="1">
        <f>YEAR(Data[[#This Row],[Date]])</f>
        <v>2020</v>
      </c>
      <c r="L60">
        <v>2020</v>
      </c>
    </row>
    <row r="61" spans="1:12" x14ac:dyDescent="0.35">
      <c r="A61" s="1">
        <v>59</v>
      </c>
      <c r="B61" s="2">
        <v>43963</v>
      </c>
      <c r="C61" s="1" t="s">
        <v>8</v>
      </c>
      <c r="D61" s="1">
        <v>597.89</v>
      </c>
      <c r="E61" s="1">
        <f>Data_fixed[[#This Row],[Quarter]]</f>
        <v>2</v>
      </c>
      <c r="F61" s="1">
        <f>YEAR(Data[[#This Row],[Date]])</f>
        <v>2020</v>
      </c>
      <c r="L61">
        <v>2020</v>
      </c>
    </row>
    <row r="62" spans="1:12" x14ac:dyDescent="0.35">
      <c r="A62" s="1">
        <v>60</v>
      </c>
      <c r="B62" s="2">
        <v>43864</v>
      </c>
      <c r="C62" s="1" t="s">
        <v>8</v>
      </c>
      <c r="D62" s="1">
        <v>481.63</v>
      </c>
      <c r="E62" s="1">
        <f>Data_fixed[[#This Row],[Quarter]]</f>
        <v>1</v>
      </c>
      <c r="F62" s="1">
        <f>YEAR(Data[[#This Row],[Date]])</f>
        <v>2020</v>
      </c>
      <c r="L62">
        <v>2020</v>
      </c>
    </row>
    <row r="63" spans="1:12" x14ac:dyDescent="0.35">
      <c r="A63" s="1">
        <v>61</v>
      </c>
      <c r="B63" s="2">
        <v>43779</v>
      </c>
      <c r="C63" s="1" t="s">
        <v>8</v>
      </c>
      <c r="D63" s="1">
        <v>222.61</v>
      </c>
      <c r="E63" s="1">
        <f>Data_fixed[[#This Row],[Quarter]]</f>
        <v>4</v>
      </c>
      <c r="F63" s="1">
        <f>YEAR(Data[[#This Row],[Date]])</f>
        <v>2019</v>
      </c>
      <c r="L63">
        <v>2019</v>
      </c>
    </row>
    <row r="64" spans="1:12" x14ac:dyDescent="0.35">
      <c r="A64" s="1">
        <v>62</v>
      </c>
      <c r="B64" s="2">
        <v>43692</v>
      </c>
      <c r="C64" s="1" t="s">
        <v>8</v>
      </c>
      <c r="D64" s="1">
        <v>920.71</v>
      </c>
      <c r="E64" s="1">
        <f>Data_fixed[[#This Row],[Quarter]]</f>
        <v>3</v>
      </c>
      <c r="F64" s="1">
        <f>YEAR(Data[[#This Row],[Date]])</f>
        <v>2019</v>
      </c>
      <c r="L64">
        <v>2019</v>
      </c>
    </row>
    <row r="65" spans="1:12" x14ac:dyDescent="0.35">
      <c r="A65" s="1">
        <v>63</v>
      </c>
      <c r="B65" s="2">
        <v>43585</v>
      </c>
      <c r="C65" s="1" t="s">
        <v>8</v>
      </c>
      <c r="D65" s="1">
        <v>643.02</v>
      </c>
      <c r="E65" s="1">
        <f>Data_fixed[[#This Row],[Quarter]]</f>
        <v>2</v>
      </c>
      <c r="F65" s="1">
        <f>YEAR(Data[[#This Row],[Date]])</f>
        <v>2019</v>
      </c>
      <c r="L65">
        <v>2019</v>
      </c>
    </row>
    <row r="66" spans="1:12" x14ac:dyDescent="0.35">
      <c r="A66" s="1">
        <v>64</v>
      </c>
      <c r="B66" s="2">
        <v>43499</v>
      </c>
      <c r="C66" s="1" t="s">
        <v>8</v>
      </c>
      <c r="D66" s="1">
        <v>392.35</v>
      </c>
      <c r="E66" s="1">
        <f>Data_fixed[[#This Row],[Quarter]]</f>
        <v>1</v>
      </c>
      <c r="F66" s="1">
        <f>YEAR(Data[[#This Row],[Date]])</f>
        <v>2019</v>
      </c>
      <c r="L66">
        <v>2019</v>
      </c>
    </row>
    <row r="67" spans="1:12" x14ac:dyDescent="0.35">
      <c r="A67" s="1">
        <v>65</v>
      </c>
      <c r="B67" s="2">
        <v>43418</v>
      </c>
      <c r="C67" s="1" t="s">
        <v>8</v>
      </c>
      <c r="D67" s="1">
        <v>156.16</v>
      </c>
      <c r="E67" s="1">
        <f>Data_fixed[[#This Row],[Quarter]]</f>
        <v>4</v>
      </c>
      <c r="F67" s="1">
        <f>YEAR(Data[[#This Row],[Date]])</f>
        <v>2018</v>
      </c>
      <c r="L67">
        <v>2018</v>
      </c>
    </row>
    <row r="68" spans="1:12" x14ac:dyDescent="0.35">
      <c r="A68" s="1">
        <v>66</v>
      </c>
      <c r="B68" s="2">
        <v>43318</v>
      </c>
      <c r="C68" s="1" t="s">
        <v>8</v>
      </c>
      <c r="D68" s="1">
        <v>663.89</v>
      </c>
      <c r="E68" s="1">
        <f>Data_fixed[[#This Row],[Quarter]]</f>
        <v>3</v>
      </c>
      <c r="F68" s="1">
        <f>YEAR(Data[[#This Row],[Date]])</f>
        <v>2018</v>
      </c>
      <c r="L68">
        <v>2018</v>
      </c>
    </row>
    <row r="69" spans="1:12" x14ac:dyDescent="0.35">
      <c r="A69" s="1">
        <v>67</v>
      </c>
      <c r="B69" s="2">
        <v>43227</v>
      </c>
      <c r="C69" s="1" t="s">
        <v>8</v>
      </c>
      <c r="D69" s="1">
        <v>358.19</v>
      </c>
      <c r="E69" s="1">
        <f>Data_fixed[[#This Row],[Quarter]]</f>
        <v>2</v>
      </c>
      <c r="F69" s="1">
        <f>YEAR(Data[[#This Row],[Date]])</f>
        <v>2018</v>
      </c>
      <c r="L69">
        <v>2018</v>
      </c>
    </row>
    <row r="70" spans="1:12" x14ac:dyDescent="0.35">
      <c r="A70" s="1">
        <v>68</v>
      </c>
      <c r="B70" s="2">
        <v>43141</v>
      </c>
      <c r="C70" s="1" t="s">
        <v>8</v>
      </c>
      <c r="D70" s="1">
        <v>215.94</v>
      </c>
      <c r="E70" s="1">
        <f>Data_fixed[[#This Row],[Quarter]]</f>
        <v>1</v>
      </c>
      <c r="F70" s="1">
        <f>YEAR(Data[[#This Row],[Date]])</f>
        <v>2018</v>
      </c>
      <c r="L70">
        <v>2018</v>
      </c>
    </row>
    <row r="71" spans="1:12" x14ac:dyDescent="0.35">
      <c r="A71" s="1">
        <v>69</v>
      </c>
      <c r="B71" s="2">
        <v>43054</v>
      </c>
      <c r="C71" s="1" t="s">
        <v>8</v>
      </c>
      <c r="D71" s="1">
        <v>80.67</v>
      </c>
      <c r="E71" s="1">
        <f>Data_fixed[[#This Row],[Quarter]]</f>
        <v>4</v>
      </c>
      <c r="F71" s="1">
        <f>YEAR(Data[[#This Row],[Date]])</f>
        <v>2017</v>
      </c>
      <c r="L71">
        <v>2017</v>
      </c>
    </row>
    <row r="72" spans="1:12" x14ac:dyDescent="0.35">
      <c r="A72" s="1">
        <v>70</v>
      </c>
      <c r="B72" s="2">
        <v>42956</v>
      </c>
      <c r="C72" s="1" t="s">
        <v>8</v>
      </c>
      <c r="D72" s="1">
        <v>576.41</v>
      </c>
      <c r="E72" s="1">
        <f>Data_fixed[[#This Row],[Quarter]]</f>
        <v>3</v>
      </c>
      <c r="F72" s="1">
        <f>YEAR(Data[[#This Row],[Date]])</f>
        <v>2017</v>
      </c>
      <c r="L72">
        <v>2017</v>
      </c>
    </row>
    <row r="73" spans="1:12" x14ac:dyDescent="0.35">
      <c r="A73" s="1">
        <v>71</v>
      </c>
      <c r="B73" s="2">
        <v>42861</v>
      </c>
      <c r="C73" s="1" t="s">
        <v>8</v>
      </c>
      <c r="D73" s="1">
        <v>443.74</v>
      </c>
      <c r="E73" s="1">
        <f>Data_fixed[[#This Row],[Quarter]]</f>
        <v>2</v>
      </c>
      <c r="F73" s="1">
        <f>YEAR(Data[[#This Row],[Date]])</f>
        <v>2017</v>
      </c>
      <c r="L73">
        <v>2017</v>
      </c>
    </row>
    <row r="74" spans="1:12" x14ac:dyDescent="0.35">
      <c r="A74" s="1">
        <v>72</v>
      </c>
      <c r="B74" s="2">
        <v>42774</v>
      </c>
      <c r="C74" s="1" t="s">
        <v>8</v>
      </c>
      <c r="D74" s="1">
        <v>295.69</v>
      </c>
      <c r="E74" s="1">
        <f>Data_fixed[[#This Row],[Quarter]]</f>
        <v>1</v>
      </c>
      <c r="F74" s="1">
        <f>YEAR(Data[[#This Row],[Date]])</f>
        <v>2017</v>
      </c>
      <c r="L74">
        <v>2017</v>
      </c>
    </row>
    <row r="75" spans="1:12" x14ac:dyDescent="0.35">
      <c r="A75" s="1">
        <v>73</v>
      </c>
      <c r="B75" s="2">
        <v>42687</v>
      </c>
      <c r="C75" s="1" t="s">
        <v>8</v>
      </c>
      <c r="D75" s="1">
        <v>126.65</v>
      </c>
      <c r="E75" s="1">
        <f>Data_fixed[[#This Row],[Quarter]]</f>
        <v>4</v>
      </c>
      <c r="F75" s="1">
        <f>YEAR(Data[[#This Row],[Date]])</f>
        <v>2016</v>
      </c>
      <c r="L75">
        <v>2016</v>
      </c>
    </row>
    <row r="76" spans="1:12" x14ac:dyDescent="0.35">
      <c r="A76" s="1">
        <v>74</v>
      </c>
      <c r="B76" s="2">
        <v>42595</v>
      </c>
      <c r="C76" s="1" t="s">
        <v>8</v>
      </c>
      <c r="D76" s="1">
        <v>472.68</v>
      </c>
      <c r="E76" s="1">
        <f>Data_fixed[[#This Row],[Quarter]]</f>
        <v>3</v>
      </c>
      <c r="F76" s="1">
        <f>YEAR(Data[[#This Row],[Date]])</f>
        <v>2016</v>
      </c>
      <c r="L76">
        <v>2016</v>
      </c>
    </row>
    <row r="77" spans="1:12" x14ac:dyDescent="0.35">
      <c r="A77" s="1">
        <v>75</v>
      </c>
      <c r="B77" s="2">
        <v>42492</v>
      </c>
      <c r="C77" s="1" t="s">
        <v>8</v>
      </c>
      <c r="D77" s="1">
        <v>330.25</v>
      </c>
      <c r="E77" s="1">
        <f>Data_fixed[[#This Row],[Quarter]]</f>
        <v>2</v>
      </c>
      <c r="F77" s="1">
        <f>YEAR(Data[[#This Row],[Date]])</f>
        <v>2016</v>
      </c>
      <c r="L77">
        <v>2016</v>
      </c>
    </row>
    <row r="78" spans="1:12" x14ac:dyDescent="0.35">
      <c r="A78" s="1">
        <v>76</v>
      </c>
      <c r="B78" s="2">
        <v>42402</v>
      </c>
      <c r="C78" s="1" t="s">
        <v>8</v>
      </c>
      <c r="D78" s="1">
        <v>206.25</v>
      </c>
      <c r="E78" s="1">
        <f>Data_fixed[[#This Row],[Quarter]]</f>
        <v>1</v>
      </c>
      <c r="F78" s="1">
        <f>YEAR(Data[[#This Row],[Date]])</f>
        <v>2016</v>
      </c>
      <c r="L78">
        <v>2016</v>
      </c>
    </row>
    <row r="79" spans="1:12" x14ac:dyDescent="0.35">
      <c r="A79" s="1">
        <v>77</v>
      </c>
      <c r="B79" s="2">
        <v>42315</v>
      </c>
      <c r="C79" s="1" t="s">
        <v>8</v>
      </c>
      <c r="D79" s="1">
        <v>105.4</v>
      </c>
      <c r="E79" s="1">
        <f>Data_fixed[[#This Row],[Quarter]]</f>
        <v>4</v>
      </c>
      <c r="F79" s="1">
        <f>YEAR(Data[[#This Row],[Date]])</f>
        <v>2015</v>
      </c>
      <c r="L79">
        <v>2015</v>
      </c>
    </row>
    <row r="80" spans="1:12" x14ac:dyDescent="0.35">
      <c r="A80" s="1">
        <v>78</v>
      </c>
      <c r="B80" s="2">
        <v>44672</v>
      </c>
      <c r="C80" s="1" t="s">
        <v>9</v>
      </c>
      <c r="D80" s="1">
        <v>52.81</v>
      </c>
      <c r="E80" s="1">
        <f>Data_fixed[[#This Row],[Quarter]]</f>
        <v>2</v>
      </c>
      <c r="F80" s="1">
        <f>YEAR(Data[[#This Row],[Date]])</f>
        <v>2022</v>
      </c>
      <c r="L80">
        <v>2022</v>
      </c>
    </row>
    <row r="81" spans="1:12" x14ac:dyDescent="0.35">
      <c r="A81" s="1">
        <v>79</v>
      </c>
      <c r="B81" s="2">
        <v>44592</v>
      </c>
      <c r="C81" s="1" t="s">
        <v>9</v>
      </c>
      <c r="D81" s="1">
        <v>37.53</v>
      </c>
      <c r="E81" s="1">
        <f>Data_fixed[[#This Row],[Quarter]]</f>
        <v>1</v>
      </c>
      <c r="F81" s="1">
        <f>YEAR(Data[[#This Row],[Date]])</f>
        <v>2022</v>
      </c>
      <c r="L81">
        <v>2022</v>
      </c>
    </row>
    <row r="82" spans="1:12" x14ac:dyDescent="0.35">
      <c r="A82" s="1">
        <v>80</v>
      </c>
      <c r="B82" s="2">
        <v>44503</v>
      </c>
      <c r="C82" s="1" t="s">
        <v>9</v>
      </c>
      <c r="D82" s="1">
        <v>15.57</v>
      </c>
      <c r="E82" s="1">
        <f>Data_fixed[[#This Row],[Quarter]]</f>
        <v>4</v>
      </c>
      <c r="F82" s="1">
        <f>YEAR(Data[[#This Row],[Date]])</f>
        <v>2021</v>
      </c>
      <c r="L82">
        <v>2021</v>
      </c>
    </row>
    <row r="83" spans="1:12" x14ac:dyDescent="0.35">
      <c r="A83" s="1">
        <v>81</v>
      </c>
      <c r="B83" s="2">
        <v>44410</v>
      </c>
      <c r="C83" s="1" t="s">
        <v>9</v>
      </c>
      <c r="D83" s="1">
        <v>65.47</v>
      </c>
      <c r="E83" s="1">
        <f>Data_fixed[[#This Row],[Quarter]]</f>
        <v>3</v>
      </c>
      <c r="F83" s="1">
        <f>YEAR(Data[[#This Row],[Date]])</f>
        <v>2021</v>
      </c>
      <c r="L83">
        <v>2021</v>
      </c>
    </row>
    <row r="84" spans="1:12" x14ac:dyDescent="0.35">
      <c r="A84" s="1">
        <v>82</v>
      </c>
      <c r="B84" s="2">
        <v>44315</v>
      </c>
      <c r="C84" s="1" t="s">
        <v>9</v>
      </c>
      <c r="D84" s="1">
        <v>48.18</v>
      </c>
      <c r="E84" s="1">
        <f>Data_fixed[[#This Row],[Quarter]]</f>
        <v>2</v>
      </c>
      <c r="F84" s="1">
        <f>YEAR(Data[[#This Row],[Date]])</f>
        <v>2021</v>
      </c>
      <c r="L84">
        <v>2021</v>
      </c>
    </row>
    <row r="85" spans="1:12" x14ac:dyDescent="0.35">
      <c r="A85" s="1">
        <v>83</v>
      </c>
      <c r="B85" s="2">
        <v>44227</v>
      </c>
      <c r="C85" s="1" t="s">
        <v>9</v>
      </c>
      <c r="D85" s="1">
        <v>27.42</v>
      </c>
      <c r="E85" s="1">
        <f>Data_fixed[[#This Row],[Quarter]]</f>
        <v>1</v>
      </c>
      <c r="F85" s="1">
        <f>YEAR(Data[[#This Row],[Date]])</f>
        <v>2021</v>
      </c>
      <c r="L85">
        <v>2021</v>
      </c>
    </row>
    <row r="86" spans="1:12" x14ac:dyDescent="0.35">
      <c r="A86" s="1">
        <v>84</v>
      </c>
      <c r="B86" s="2">
        <v>44147</v>
      </c>
      <c r="C86" s="1" t="s">
        <v>9</v>
      </c>
      <c r="D86" s="1">
        <v>4.0599999999999996</v>
      </c>
      <c r="E86" s="1">
        <f>Data_fixed[[#This Row],[Quarter]]</f>
        <v>4</v>
      </c>
      <c r="F86" s="1">
        <f>YEAR(Data[[#This Row],[Date]])</f>
        <v>2020</v>
      </c>
      <c r="L86">
        <v>2020</v>
      </c>
    </row>
    <row r="87" spans="1:12" x14ac:dyDescent="0.35">
      <c r="A87" s="1">
        <v>85</v>
      </c>
      <c r="B87" s="2">
        <v>44056</v>
      </c>
      <c r="C87" s="1" t="s">
        <v>9</v>
      </c>
      <c r="D87" s="1">
        <v>14.68</v>
      </c>
      <c r="E87" s="1">
        <f>Data_fixed[[#This Row],[Quarter]]</f>
        <v>3</v>
      </c>
      <c r="F87" s="1">
        <f>YEAR(Data[[#This Row],[Date]])</f>
        <v>2020</v>
      </c>
      <c r="L87">
        <v>2020</v>
      </c>
    </row>
    <row r="88" spans="1:12" x14ac:dyDescent="0.35">
      <c r="A88" s="1">
        <v>86</v>
      </c>
      <c r="B88" s="2">
        <v>43956</v>
      </c>
      <c r="C88" s="1" t="s">
        <v>9</v>
      </c>
      <c r="D88" s="1">
        <v>155.44</v>
      </c>
      <c r="E88" s="1">
        <f>Data_fixed[[#This Row],[Quarter]]</f>
        <v>2</v>
      </c>
      <c r="F88" s="1">
        <f>YEAR(Data[[#This Row],[Date]])</f>
        <v>2020</v>
      </c>
      <c r="L88">
        <v>2020</v>
      </c>
    </row>
    <row r="89" spans="1:12" x14ac:dyDescent="0.35">
      <c r="A89" s="1">
        <v>87</v>
      </c>
      <c r="B89" s="2">
        <v>43861</v>
      </c>
      <c r="C89" s="1" t="s">
        <v>9</v>
      </c>
      <c r="D89" s="1">
        <v>10.06</v>
      </c>
      <c r="E89" s="1">
        <f>Data_fixed[[#This Row],[Quarter]]</f>
        <v>1</v>
      </c>
      <c r="F89" s="1">
        <f>YEAR(Data[[#This Row],[Date]])</f>
        <v>2020</v>
      </c>
      <c r="L89">
        <v>2020</v>
      </c>
    </row>
    <row r="90" spans="1:12" x14ac:dyDescent="0.35">
      <c r="A90" s="1">
        <v>88</v>
      </c>
      <c r="B90" s="2">
        <v>43763</v>
      </c>
      <c r="C90" s="1" t="s">
        <v>9</v>
      </c>
      <c r="D90" s="1">
        <v>4.5599999999999996</v>
      </c>
      <c r="E90" s="1">
        <f>Data_fixed[[#This Row],[Quarter]]</f>
        <v>4</v>
      </c>
      <c r="F90" s="1">
        <f>YEAR(Data[[#This Row],[Date]])</f>
        <v>2019</v>
      </c>
      <c r="L90">
        <v>2019</v>
      </c>
    </row>
    <row r="91" spans="1:12" x14ac:dyDescent="0.35">
      <c r="A91" s="1">
        <v>89</v>
      </c>
      <c r="B91" s="2">
        <v>43686</v>
      </c>
      <c r="C91" s="1" t="s">
        <v>9</v>
      </c>
      <c r="D91" s="1">
        <v>16.38</v>
      </c>
      <c r="E91" s="1">
        <f>Data_fixed[[#This Row],[Quarter]]</f>
        <v>3</v>
      </c>
      <c r="F91" s="1">
        <f>YEAR(Data[[#This Row],[Date]])</f>
        <v>2019</v>
      </c>
      <c r="L91">
        <v>2019</v>
      </c>
    </row>
    <row r="92" spans="1:12" x14ac:dyDescent="0.35">
      <c r="A92" s="1">
        <v>90</v>
      </c>
      <c r="B92" s="2">
        <v>43583</v>
      </c>
      <c r="C92" s="1" t="s">
        <v>9</v>
      </c>
      <c r="D92" s="1">
        <v>11.63</v>
      </c>
      <c r="E92" s="1">
        <f>Data_fixed[[#This Row],[Quarter]]</f>
        <v>2</v>
      </c>
      <c r="F92" s="1">
        <f>YEAR(Data[[#This Row],[Date]])</f>
        <v>2019</v>
      </c>
      <c r="L92">
        <v>2019</v>
      </c>
    </row>
    <row r="93" spans="1:12" x14ac:dyDescent="0.35">
      <c r="A93" s="1">
        <v>91</v>
      </c>
      <c r="B93" s="2">
        <v>43493</v>
      </c>
      <c r="C93" s="1" t="s">
        <v>9</v>
      </c>
      <c r="D93" s="1">
        <v>7.42</v>
      </c>
      <c r="E93" s="1">
        <f>Data_fixed[[#This Row],[Quarter]]</f>
        <v>1</v>
      </c>
      <c r="F93" s="1">
        <f>YEAR(Data[[#This Row],[Date]])</f>
        <v>2019</v>
      </c>
      <c r="L93">
        <v>2019</v>
      </c>
    </row>
    <row r="94" spans="1:12" x14ac:dyDescent="0.35">
      <c r="A94" s="1">
        <v>92</v>
      </c>
      <c r="B94" s="2">
        <v>43405</v>
      </c>
      <c r="C94" s="1" t="s">
        <v>9</v>
      </c>
      <c r="D94" s="1">
        <v>2.4700000000000002</v>
      </c>
      <c r="E94" s="1">
        <f>Data_fixed[[#This Row],[Quarter]]</f>
        <v>4</v>
      </c>
      <c r="F94" s="1">
        <f>YEAR(Data[[#This Row],[Date]])</f>
        <v>2018</v>
      </c>
      <c r="L94">
        <v>2018</v>
      </c>
    </row>
    <row r="95" spans="1:12" x14ac:dyDescent="0.35">
      <c r="A95" s="1">
        <v>93</v>
      </c>
      <c r="B95" s="2">
        <v>43312</v>
      </c>
      <c r="C95" s="1" t="s">
        <v>9</v>
      </c>
      <c r="D95" s="1">
        <v>11.49</v>
      </c>
      <c r="E95" s="1">
        <f>Data_fixed[[#This Row],[Quarter]]</f>
        <v>3</v>
      </c>
      <c r="F95" s="1">
        <f>YEAR(Data[[#This Row],[Date]])</f>
        <v>2018</v>
      </c>
      <c r="L95">
        <v>2018</v>
      </c>
    </row>
    <row r="96" spans="1:12" x14ac:dyDescent="0.35">
      <c r="A96" s="1">
        <v>94</v>
      </c>
      <c r="B96" s="2">
        <v>43216</v>
      </c>
      <c r="C96" s="1" t="s">
        <v>9</v>
      </c>
      <c r="D96" s="1">
        <v>8.2899999999999991</v>
      </c>
      <c r="E96" s="1">
        <f>Data_fixed[[#This Row],[Quarter]]</f>
        <v>2</v>
      </c>
      <c r="F96" s="1">
        <f>YEAR(Data[[#This Row],[Date]])</f>
        <v>2018</v>
      </c>
      <c r="L96">
        <v>2018</v>
      </c>
    </row>
    <row r="97" spans="1:12" x14ac:dyDescent="0.35">
      <c r="A97" s="1">
        <v>95</v>
      </c>
      <c r="B97" s="2">
        <v>43128</v>
      </c>
      <c r="C97" s="1" t="s">
        <v>9</v>
      </c>
      <c r="D97" s="1">
        <v>4.5999999999999996</v>
      </c>
      <c r="E97" s="1">
        <f>Data_fixed[[#This Row],[Quarter]]</f>
        <v>1</v>
      </c>
      <c r="F97" s="1">
        <f>YEAR(Data[[#This Row],[Date]])</f>
        <v>2018</v>
      </c>
      <c r="L97">
        <v>2018</v>
      </c>
    </row>
    <row r="98" spans="1:12" x14ac:dyDescent="0.35">
      <c r="A98" s="1">
        <v>96</v>
      </c>
      <c r="B98" s="2">
        <v>43047</v>
      </c>
      <c r="C98" s="1" t="s">
        <v>9</v>
      </c>
      <c r="D98" s="1">
        <v>1.8</v>
      </c>
      <c r="E98" s="1">
        <f>Data_fixed[[#This Row],[Quarter]]</f>
        <v>4</v>
      </c>
      <c r="F98" s="1">
        <f>YEAR(Data[[#This Row],[Date]])</f>
        <v>2017</v>
      </c>
      <c r="L98">
        <v>2017</v>
      </c>
    </row>
    <row r="99" spans="1:12" x14ac:dyDescent="0.35">
      <c r="A99" s="1">
        <v>97</v>
      </c>
      <c r="B99" s="2">
        <v>42960</v>
      </c>
      <c r="C99" s="1" t="s">
        <v>9</v>
      </c>
      <c r="D99" s="1">
        <v>6.27</v>
      </c>
      <c r="E99" s="1">
        <f>Data_fixed[[#This Row],[Quarter]]</f>
        <v>3</v>
      </c>
      <c r="F99" s="1">
        <f>YEAR(Data[[#This Row],[Date]])</f>
        <v>2017</v>
      </c>
      <c r="L99">
        <v>2017</v>
      </c>
    </row>
    <row r="100" spans="1:12" x14ac:dyDescent="0.35">
      <c r="A100" s="1">
        <v>98</v>
      </c>
      <c r="B100" s="2">
        <v>42773</v>
      </c>
      <c r="C100" s="1" t="s">
        <v>9</v>
      </c>
      <c r="D100" s="1">
        <v>3.37</v>
      </c>
      <c r="E100" s="1">
        <f>Data_fixed[[#This Row],[Quarter]]</f>
        <v>1</v>
      </c>
      <c r="F100" s="1">
        <f>YEAR(Data[[#This Row],[Date]])</f>
        <v>2017</v>
      </c>
      <c r="L100">
        <v>2017</v>
      </c>
    </row>
    <row r="101" spans="1:12" x14ac:dyDescent="0.35">
      <c r="A101" s="1">
        <v>99</v>
      </c>
      <c r="B101" s="2">
        <v>42688</v>
      </c>
      <c r="C101" s="1" t="s">
        <v>9</v>
      </c>
      <c r="D101" s="1">
        <v>1.48</v>
      </c>
      <c r="E101" s="1">
        <f>Data_fixed[[#This Row],[Quarter]]</f>
        <v>4</v>
      </c>
      <c r="F101" s="1">
        <f>YEAR(Data[[#This Row],[Date]])</f>
        <v>2016</v>
      </c>
      <c r="L101">
        <v>2016</v>
      </c>
    </row>
    <row r="102" spans="1:12" x14ac:dyDescent="0.35">
      <c r="A102" s="1">
        <v>100</v>
      </c>
      <c r="B102" s="2">
        <v>42592</v>
      </c>
      <c r="C102" s="1" t="s">
        <v>9</v>
      </c>
      <c r="D102" s="1">
        <v>3.75</v>
      </c>
      <c r="E102" s="1">
        <f>Data_fixed[[#This Row],[Quarter]]</f>
        <v>3</v>
      </c>
      <c r="F102" s="1">
        <f>YEAR(Data[[#This Row],[Date]])</f>
        <v>2016</v>
      </c>
      <c r="L102">
        <v>2016</v>
      </c>
    </row>
    <row r="103" spans="1:12" x14ac:dyDescent="0.35">
      <c r="A103" s="1">
        <v>101</v>
      </c>
      <c r="B103" s="2">
        <v>42492</v>
      </c>
      <c r="C103" s="1" t="s">
        <v>9</v>
      </c>
      <c r="D103" s="1">
        <v>3.5</v>
      </c>
      <c r="E103" s="1">
        <f>Data_fixed[[#This Row],[Quarter]]</f>
        <v>2</v>
      </c>
      <c r="F103" s="1">
        <f>YEAR(Data[[#This Row],[Date]])</f>
        <v>2016</v>
      </c>
      <c r="L103">
        <v>2016</v>
      </c>
    </row>
    <row r="104" spans="1:12" x14ac:dyDescent="0.35">
      <c r="A104" s="1">
        <v>102</v>
      </c>
      <c r="B104" s="2">
        <v>42403</v>
      </c>
      <c r="C104" s="1" t="s">
        <v>9</v>
      </c>
      <c r="D104" s="1">
        <v>2.34</v>
      </c>
      <c r="E104" s="1">
        <f>Data_fixed[[#This Row],[Quarter]]</f>
        <v>1</v>
      </c>
      <c r="F104" s="1">
        <f>YEAR(Data[[#This Row],[Date]])</f>
        <v>2016</v>
      </c>
      <c r="L104">
        <v>2016</v>
      </c>
    </row>
    <row r="105" spans="1:12" x14ac:dyDescent="0.35">
      <c r="A105" s="1">
        <v>103</v>
      </c>
      <c r="B105" s="2">
        <v>42329</v>
      </c>
      <c r="C105" s="1" t="s">
        <v>9</v>
      </c>
      <c r="D105" s="1">
        <v>7.0000000000000007E-2</v>
      </c>
      <c r="E105" s="1">
        <f>Data_fixed[[#This Row],[Quarter]]</f>
        <v>4</v>
      </c>
      <c r="F105" s="1">
        <f>YEAR(Data[[#This Row],[Date]])</f>
        <v>2015</v>
      </c>
      <c r="L105">
        <v>2015</v>
      </c>
    </row>
    <row r="106" spans="1:12" x14ac:dyDescent="0.35">
      <c r="A106" s="1">
        <v>104</v>
      </c>
      <c r="B106" s="2">
        <v>44690</v>
      </c>
      <c r="C106" s="1" t="s">
        <v>10</v>
      </c>
      <c r="D106" s="1">
        <v>436.13</v>
      </c>
      <c r="E106" s="1">
        <f>Data_fixed[[#This Row],[Quarter]]</f>
        <v>2</v>
      </c>
      <c r="F106" s="1">
        <f>YEAR(Data[[#This Row],[Date]])</f>
        <v>2022</v>
      </c>
      <c r="L106">
        <v>2022</v>
      </c>
    </row>
    <row r="107" spans="1:12" x14ac:dyDescent="0.35">
      <c r="A107" s="1">
        <v>105</v>
      </c>
      <c r="B107" s="2">
        <v>44588</v>
      </c>
      <c r="C107" s="1" t="s">
        <v>10</v>
      </c>
      <c r="D107" s="1">
        <v>334.48</v>
      </c>
      <c r="E107" s="1">
        <f>Data_fixed[[#This Row],[Quarter]]</f>
        <v>1</v>
      </c>
      <c r="F107" s="1">
        <f>YEAR(Data[[#This Row],[Date]])</f>
        <v>2022</v>
      </c>
      <c r="L107">
        <v>2022</v>
      </c>
    </row>
    <row r="108" spans="1:12" x14ac:dyDescent="0.35">
      <c r="A108" s="1">
        <v>106</v>
      </c>
      <c r="B108" s="2">
        <v>44498</v>
      </c>
      <c r="C108" s="1" t="s">
        <v>10</v>
      </c>
      <c r="D108" s="1">
        <v>173.58</v>
      </c>
      <c r="E108" s="1">
        <f>Data_fixed[[#This Row],[Quarter]]</f>
        <v>4</v>
      </c>
      <c r="F108" s="1">
        <f>YEAR(Data[[#This Row],[Date]])</f>
        <v>2021</v>
      </c>
      <c r="L108">
        <v>2021</v>
      </c>
    </row>
    <row r="109" spans="1:12" x14ac:dyDescent="0.35">
      <c r="A109" s="1">
        <v>107</v>
      </c>
      <c r="B109" s="2">
        <v>44407</v>
      </c>
      <c r="C109" s="1" t="s">
        <v>10</v>
      </c>
      <c r="D109" s="1">
        <v>713.72</v>
      </c>
      <c r="E109" s="1">
        <f>Data_fixed[[#This Row],[Quarter]]</f>
        <v>3</v>
      </c>
      <c r="F109" s="1">
        <f>YEAR(Data[[#This Row],[Date]])</f>
        <v>2021</v>
      </c>
      <c r="L109">
        <v>2021</v>
      </c>
    </row>
    <row r="110" spans="1:12" x14ac:dyDescent="0.35">
      <c r="A110" s="1">
        <v>108</v>
      </c>
      <c r="B110" s="2">
        <v>44326</v>
      </c>
      <c r="C110" s="1" t="s">
        <v>10</v>
      </c>
      <c r="D110" s="1">
        <v>518.15</v>
      </c>
      <c r="E110" s="1">
        <f>Data_fixed[[#This Row],[Quarter]]</f>
        <v>2</v>
      </c>
      <c r="F110" s="1">
        <f>YEAR(Data[[#This Row],[Date]])</f>
        <v>2021</v>
      </c>
      <c r="L110">
        <v>2021</v>
      </c>
    </row>
    <row r="111" spans="1:12" x14ac:dyDescent="0.35">
      <c r="A111" s="1">
        <v>109</v>
      </c>
      <c r="B111" s="2">
        <v>44237</v>
      </c>
      <c r="C111" s="1" t="s">
        <v>10</v>
      </c>
      <c r="D111" s="1">
        <v>324</v>
      </c>
      <c r="E111" s="1">
        <f>Data_fixed[[#This Row],[Quarter]]</f>
        <v>1</v>
      </c>
      <c r="F111" s="1">
        <f>YEAR(Data[[#This Row],[Date]])</f>
        <v>2021</v>
      </c>
      <c r="L111">
        <v>2021</v>
      </c>
    </row>
    <row r="112" spans="1:12" x14ac:dyDescent="0.35">
      <c r="A112" s="1">
        <v>110</v>
      </c>
      <c r="B112" s="2">
        <v>44146</v>
      </c>
      <c r="C112" s="1" t="s">
        <v>10</v>
      </c>
      <c r="D112" s="1">
        <v>198.09</v>
      </c>
      <c r="E112" s="1">
        <f>Data_fixed[[#This Row],[Quarter]]</f>
        <v>4</v>
      </c>
      <c r="F112" s="1">
        <f>YEAR(Data[[#This Row],[Date]])</f>
        <v>2020</v>
      </c>
      <c r="L112">
        <v>2020</v>
      </c>
    </row>
    <row r="113" spans="1:12" x14ac:dyDescent="0.35">
      <c r="A113" s="1">
        <v>111</v>
      </c>
      <c r="B113" s="2">
        <v>44056</v>
      </c>
      <c r="C113" s="1" t="s">
        <v>10</v>
      </c>
      <c r="D113" s="1">
        <v>274.99</v>
      </c>
      <c r="E113" s="1">
        <f>Data_fixed[[#This Row],[Quarter]]</f>
        <v>3</v>
      </c>
      <c r="F113" s="1">
        <f>YEAR(Data[[#This Row],[Date]])</f>
        <v>2020</v>
      </c>
      <c r="L113">
        <v>2020</v>
      </c>
    </row>
    <row r="114" spans="1:12" x14ac:dyDescent="0.35">
      <c r="A114" s="1">
        <v>112</v>
      </c>
      <c r="B114" s="2">
        <v>43962</v>
      </c>
      <c r="C114" s="1" t="s">
        <v>10</v>
      </c>
      <c r="D114" s="1">
        <v>264.24</v>
      </c>
      <c r="E114" s="1">
        <f>Data_fixed[[#This Row],[Quarter]]</f>
        <v>2</v>
      </c>
      <c r="F114" s="1">
        <f>YEAR(Data[[#This Row],[Date]])</f>
        <v>2020</v>
      </c>
      <c r="L114">
        <v>2020</v>
      </c>
    </row>
    <row r="115" spans="1:12" x14ac:dyDescent="0.35">
      <c r="A115" s="1">
        <v>113</v>
      </c>
      <c r="B115" s="2">
        <v>43871</v>
      </c>
      <c r="C115" s="1" t="s">
        <v>10</v>
      </c>
      <c r="D115" s="1">
        <v>246.91</v>
      </c>
      <c r="E115" s="1">
        <f>Data_fixed[[#This Row],[Quarter]]</f>
        <v>1</v>
      </c>
      <c r="F115" s="1">
        <f>YEAR(Data[[#This Row],[Date]])</f>
        <v>2020</v>
      </c>
      <c r="L115">
        <v>2020</v>
      </c>
    </row>
    <row r="116" spans="1:12" x14ac:dyDescent="0.35">
      <c r="A116" s="1">
        <v>114</v>
      </c>
      <c r="B116" s="2">
        <v>43782</v>
      </c>
      <c r="C116" s="1" t="s">
        <v>10</v>
      </c>
      <c r="D116" s="1">
        <v>95.88</v>
      </c>
      <c r="E116" s="1">
        <f>Data_fixed[[#This Row],[Quarter]]</f>
        <v>4</v>
      </c>
      <c r="F116" s="1">
        <f>YEAR(Data[[#This Row],[Date]])</f>
        <v>2019</v>
      </c>
      <c r="L116">
        <v>2019</v>
      </c>
    </row>
    <row r="117" spans="1:12" x14ac:dyDescent="0.35">
      <c r="A117" s="1">
        <v>115</v>
      </c>
      <c r="B117" s="2">
        <v>43691</v>
      </c>
      <c r="C117" s="1" t="s">
        <v>10</v>
      </c>
      <c r="D117" s="1">
        <v>430.2</v>
      </c>
      <c r="E117" s="1">
        <f>Data_fixed[[#This Row],[Quarter]]</f>
        <v>3</v>
      </c>
      <c r="F117" s="1">
        <f>YEAR(Data[[#This Row],[Date]])</f>
        <v>2019</v>
      </c>
      <c r="L117">
        <v>2019</v>
      </c>
    </row>
    <row r="118" spans="1:12" x14ac:dyDescent="0.35">
      <c r="A118" s="1">
        <v>116</v>
      </c>
      <c r="B118" s="2">
        <v>43591</v>
      </c>
      <c r="C118" s="1" t="s">
        <v>10</v>
      </c>
      <c r="D118" s="1">
        <v>287.25</v>
      </c>
      <c r="E118" s="1">
        <f>Data_fixed[[#This Row],[Quarter]]</f>
        <v>2</v>
      </c>
      <c r="F118" s="1">
        <f>YEAR(Data[[#This Row],[Date]])</f>
        <v>2019</v>
      </c>
      <c r="L118">
        <v>2019</v>
      </c>
    </row>
    <row r="119" spans="1:12" x14ac:dyDescent="0.35">
      <c r="A119" s="1">
        <v>117</v>
      </c>
      <c r="B119" s="2">
        <v>43500</v>
      </c>
      <c r="C119" s="1" t="s">
        <v>10</v>
      </c>
      <c r="D119" s="1">
        <v>179.96</v>
      </c>
      <c r="E119" s="1">
        <f>Data_fixed[[#This Row],[Quarter]]</f>
        <v>1</v>
      </c>
      <c r="F119" s="1">
        <f>YEAR(Data[[#This Row],[Date]])</f>
        <v>2019</v>
      </c>
      <c r="L119">
        <v>2019</v>
      </c>
    </row>
    <row r="120" spans="1:12" x14ac:dyDescent="0.35">
      <c r="A120" s="1">
        <v>118</v>
      </c>
      <c r="B120" s="2">
        <v>43419</v>
      </c>
      <c r="C120" s="1" t="s">
        <v>10</v>
      </c>
      <c r="D120" s="1">
        <v>83.45</v>
      </c>
      <c r="E120" s="1">
        <f>Data_fixed[[#This Row],[Quarter]]</f>
        <v>4</v>
      </c>
      <c r="F120" s="1">
        <f>YEAR(Data[[#This Row],[Date]])</f>
        <v>2018</v>
      </c>
      <c r="L120">
        <v>2018</v>
      </c>
    </row>
    <row r="121" spans="1:12" x14ac:dyDescent="0.35">
      <c r="A121" s="1">
        <v>119</v>
      </c>
      <c r="B121" s="2">
        <v>43321</v>
      </c>
      <c r="C121" s="1" t="s">
        <v>10</v>
      </c>
      <c r="D121" s="1">
        <v>238.35</v>
      </c>
      <c r="E121" s="1">
        <f>Data_fixed[[#This Row],[Quarter]]</f>
        <v>3</v>
      </c>
      <c r="F121" s="1">
        <f>YEAR(Data[[#This Row],[Date]])</f>
        <v>2018</v>
      </c>
      <c r="L121">
        <v>2018</v>
      </c>
    </row>
    <row r="122" spans="1:12" x14ac:dyDescent="0.35">
      <c r="A122" s="1">
        <v>120</v>
      </c>
      <c r="B122" s="2">
        <v>43231</v>
      </c>
      <c r="C122" s="1" t="s">
        <v>10</v>
      </c>
      <c r="D122" s="1">
        <v>177.54</v>
      </c>
      <c r="E122" s="1">
        <f>Data_fixed[[#This Row],[Quarter]]</f>
        <v>2</v>
      </c>
      <c r="F122" s="1">
        <f>YEAR(Data[[#This Row],[Date]])</f>
        <v>2018</v>
      </c>
      <c r="L122">
        <v>2018</v>
      </c>
    </row>
    <row r="123" spans="1:12" x14ac:dyDescent="0.35">
      <c r="A123" s="1">
        <v>121</v>
      </c>
      <c r="B123" s="2">
        <v>43137</v>
      </c>
      <c r="C123" s="1" t="s">
        <v>10</v>
      </c>
      <c r="D123" s="1">
        <v>112.31</v>
      </c>
      <c r="E123" s="1">
        <f>Data_fixed[[#This Row],[Quarter]]</f>
        <v>1</v>
      </c>
      <c r="F123" s="1">
        <f>YEAR(Data[[#This Row],[Date]])</f>
        <v>2018</v>
      </c>
      <c r="L123">
        <v>2018</v>
      </c>
    </row>
    <row r="124" spans="1:12" x14ac:dyDescent="0.35">
      <c r="A124" s="1">
        <v>122</v>
      </c>
      <c r="B124" s="2">
        <v>43051</v>
      </c>
      <c r="C124" s="1" t="s">
        <v>10</v>
      </c>
      <c r="D124" s="1">
        <v>54.14</v>
      </c>
      <c r="E124" s="1">
        <f>Data_fixed[[#This Row],[Quarter]]</f>
        <v>4</v>
      </c>
      <c r="F124" s="1">
        <f>YEAR(Data[[#This Row],[Date]])</f>
        <v>2017</v>
      </c>
      <c r="L124">
        <v>2017</v>
      </c>
    </row>
    <row r="125" spans="1:12" x14ac:dyDescent="0.35">
      <c r="A125" s="1">
        <v>123</v>
      </c>
      <c r="B125" s="2">
        <v>42959</v>
      </c>
      <c r="C125" s="1" t="s">
        <v>10</v>
      </c>
      <c r="D125" s="1">
        <v>262.89999999999998</v>
      </c>
      <c r="E125" s="1">
        <f>Data_fixed[[#This Row],[Quarter]]</f>
        <v>3</v>
      </c>
      <c r="F125" s="1">
        <f>YEAR(Data[[#This Row],[Date]])</f>
        <v>2017</v>
      </c>
      <c r="L125">
        <v>2017</v>
      </c>
    </row>
    <row r="126" spans="1:12" x14ac:dyDescent="0.35">
      <c r="A126" s="1">
        <v>124</v>
      </c>
      <c r="B126" s="2">
        <v>42865</v>
      </c>
      <c r="C126" s="1" t="s">
        <v>10</v>
      </c>
      <c r="D126" s="1">
        <v>208.58</v>
      </c>
      <c r="E126" s="1">
        <f>Data_fixed[[#This Row],[Quarter]]</f>
        <v>2</v>
      </c>
      <c r="F126" s="1">
        <f>YEAR(Data[[#This Row],[Date]])</f>
        <v>2017</v>
      </c>
      <c r="L126">
        <v>2017</v>
      </c>
    </row>
    <row r="127" spans="1:12" x14ac:dyDescent="0.35">
      <c r="A127" s="1">
        <v>125</v>
      </c>
      <c r="B127" s="2">
        <v>42772</v>
      </c>
      <c r="C127" s="1" t="s">
        <v>10</v>
      </c>
      <c r="D127" s="1">
        <v>147.02000000000001</v>
      </c>
      <c r="E127" s="1">
        <f>Data_fixed[[#This Row],[Quarter]]</f>
        <v>1</v>
      </c>
      <c r="F127" s="1">
        <f>YEAR(Data[[#This Row],[Date]])</f>
        <v>2017</v>
      </c>
      <c r="L127">
        <v>2017</v>
      </c>
    </row>
    <row r="128" spans="1:12" x14ac:dyDescent="0.35">
      <c r="A128" s="1">
        <v>126</v>
      </c>
      <c r="B128" s="2">
        <v>42687</v>
      </c>
      <c r="C128" s="1" t="s">
        <v>10</v>
      </c>
      <c r="D128" s="1">
        <v>69.34</v>
      </c>
      <c r="E128" s="1">
        <f>Data_fixed[[#This Row],[Quarter]]</f>
        <v>4</v>
      </c>
      <c r="F128" s="1">
        <f>YEAR(Data[[#This Row],[Date]])</f>
        <v>2016</v>
      </c>
      <c r="L128">
        <v>2016</v>
      </c>
    </row>
    <row r="129" spans="1:12" x14ac:dyDescent="0.35">
      <c r="A129" s="1">
        <v>127</v>
      </c>
      <c r="B129" s="2">
        <v>42595</v>
      </c>
      <c r="C129" s="1" t="s">
        <v>10</v>
      </c>
      <c r="D129" s="1">
        <v>192.7</v>
      </c>
      <c r="E129" s="1">
        <f>Data_fixed[[#This Row],[Quarter]]</f>
        <v>3</v>
      </c>
      <c r="F129" s="1">
        <f>YEAR(Data[[#This Row],[Date]])</f>
        <v>2016</v>
      </c>
      <c r="L129">
        <v>2016</v>
      </c>
    </row>
    <row r="130" spans="1:12" x14ac:dyDescent="0.35">
      <c r="A130" s="1">
        <v>128</v>
      </c>
      <c r="B130" s="2">
        <v>42498</v>
      </c>
      <c r="C130" s="1" t="s">
        <v>10</v>
      </c>
      <c r="D130" s="1">
        <v>152.47</v>
      </c>
      <c r="E130" s="1">
        <f>Data_fixed[[#This Row],[Quarter]]</f>
        <v>2</v>
      </c>
      <c r="F130" s="1">
        <f>YEAR(Data[[#This Row],[Date]])</f>
        <v>2016</v>
      </c>
      <c r="L130">
        <v>2016</v>
      </c>
    </row>
    <row r="131" spans="1:12" x14ac:dyDescent="0.35">
      <c r="A131" s="1">
        <v>129</v>
      </c>
      <c r="B131" s="2">
        <v>42410</v>
      </c>
      <c r="C131" s="1" t="s">
        <v>10</v>
      </c>
      <c r="D131" s="1">
        <v>88.58</v>
      </c>
      <c r="E131" s="1">
        <f>Data_fixed[[#This Row],[Quarter]]</f>
        <v>1</v>
      </c>
      <c r="F131" s="1">
        <f>YEAR(Data[[#This Row],[Date]])</f>
        <v>2016</v>
      </c>
      <c r="L131">
        <v>2016</v>
      </c>
    </row>
    <row r="132" spans="1:12" x14ac:dyDescent="0.35">
      <c r="A132" s="1">
        <v>130</v>
      </c>
      <c r="B132" s="2">
        <v>44669</v>
      </c>
      <c r="C132" s="1" t="s">
        <v>11</v>
      </c>
      <c r="D132" s="1">
        <v>166.13</v>
      </c>
      <c r="E132" s="1">
        <f>Data_fixed[[#This Row],[Quarter]]</f>
        <v>2</v>
      </c>
      <c r="F132" s="1">
        <f>YEAR(Data[[#This Row],[Date]])</f>
        <v>2022</v>
      </c>
      <c r="L132">
        <v>2022</v>
      </c>
    </row>
    <row r="133" spans="1:12" x14ac:dyDescent="0.35">
      <c r="A133" s="1">
        <v>131</v>
      </c>
      <c r="B133" s="2">
        <v>44580</v>
      </c>
      <c r="C133" s="1" t="s">
        <v>11</v>
      </c>
      <c r="D133" s="1">
        <v>104.43</v>
      </c>
      <c r="E133" s="1">
        <f>Data_fixed[[#This Row],[Quarter]]</f>
        <v>1</v>
      </c>
      <c r="F133" s="1">
        <f>YEAR(Data[[#This Row],[Date]])</f>
        <v>2022</v>
      </c>
      <c r="L133">
        <v>2022</v>
      </c>
    </row>
    <row r="134" spans="1:12" x14ac:dyDescent="0.35">
      <c r="A134" s="1">
        <v>132</v>
      </c>
      <c r="B134" s="2">
        <v>44490</v>
      </c>
      <c r="C134" s="1" t="s">
        <v>11</v>
      </c>
      <c r="D134" s="1">
        <v>29.64</v>
      </c>
      <c r="E134" s="1">
        <f>Data_fixed[[#This Row],[Quarter]]</f>
        <v>4</v>
      </c>
      <c r="F134" s="1">
        <f>YEAR(Data[[#This Row],[Date]])</f>
        <v>2021</v>
      </c>
      <c r="L134">
        <v>2021</v>
      </c>
    </row>
    <row r="135" spans="1:12" x14ac:dyDescent="0.35">
      <c r="A135" s="1">
        <v>133</v>
      </c>
      <c r="B135" s="2">
        <v>44396</v>
      </c>
      <c r="C135" s="1" t="s">
        <v>11</v>
      </c>
      <c r="D135" s="1">
        <v>141.52000000000001</v>
      </c>
      <c r="E135" s="1">
        <f>Data_fixed[[#This Row],[Quarter]]</f>
        <v>3</v>
      </c>
      <c r="F135" s="1">
        <f>YEAR(Data[[#This Row],[Date]])</f>
        <v>2021</v>
      </c>
      <c r="L135">
        <v>2021</v>
      </c>
    </row>
    <row r="136" spans="1:12" x14ac:dyDescent="0.35">
      <c r="A136" s="1">
        <v>134</v>
      </c>
      <c r="B136" s="2">
        <v>44302</v>
      </c>
      <c r="C136" s="1" t="s">
        <v>11</v>
      </c>
      <c r="D136" s="1">
        <v>97.88</v>
      </c>
      <c r="E136" s="1">
        <f>Data_fixed[[#This Row],[Quarter]]</f>
        <v>2</v>
      </c>
      <c r="F136" s="1">
        <f>YEAR(Data[[#This Row],[Date]])</f>
        <v>2021</v>
      </c>
      <c r="L136">
        <v>2021</v>
      </c>
    </row>
    <row r="137" spans="1:12" x14ac:dyDescent="0.35">
      <c r="A137" s="1">
        <v>135</v>
      </c>
      <c r="B137" s="2">
        <v>44214</v>
      </c>
      <c r="C137" s="1" t="s">
        <v>11</v>
      </c>
      <c r="D137" s="1">
        <v>62.88</v>
      </c>
      <c r="E137" s="1">
        <f>Data_fixed[[#This Row],[Quarter]]</f>
        <v>1</v>
      </c>
      <c r="F137" s="1">
        <f>YEAR(Data[[#This Row],[Date]])</f>
        <v>2021</v>
      </c>
      <c r="L137">
        <v>2021</v>
      </c>
    </row>
    <row r="138" spans="1:12" x14ac:dyDescent="0.35">
      <c r="A138" s="1">
        <v>136</v>
      </c>
      <c r="B138" s="2">
        <v>44123</v>
      </c>
      <c r="C138" s="1" t="s">
        <v>11</v>
      </c>
      <c r="D138" s="1">
        <v>29.71</v>
      </c>
      <c r="E138" s="1">
        <f>Data_fixed[[#This Row],[Quarter]]</f>
        <v>4</v>
      </c>
      <c r="F138" s="1">
        <f>YEAR(Data[[#This Row],[Date]])</f>
        <v>2020</v>
      </c>
      <c r="L138">
        <v>2020</v>
      </c>
    </row>
    <row r="139" spans="1:12" x14ac:dyDescent="0.35">
      <c r="A139" s="1">
        <v>137</v>
      </c>
      <c r="B139" s="2">
        <v>44031</v>
      </c>
      <c r="C139" s="1" t="s">
        <v>11</v>
      </c>
      <c r="D139" s="1">
        <v>139.72</v>
      </c>
      <c r="E139" s="1">
        <f>Data_fixed[[#This Row],[Quarter]]</f>
        <v>3</v>
      </c>
      <c r="F139" s="1">
        <f>YEAR(Data[[#This Row],[Date]])</f>
        <v>2020</v>
      </c>
      <c r="L139">
        <v>2020</v>
      </c>
    </row>
    <row r="140" spans="1:12" x14ac:dyDescent="0.35">
      <c r="A140" s="1">
        <v>138</v>
      </c>
      <c r="B140" s="2">
        <v>43952</v>
      </c>
      <c r="C140" s="1" t="s">
        <v>11</v>
      </c>
      <c r="D140" s="1">
        <v>86.67</v>
      </c>
      <c r="E140" s="1">
        <f>Data_fixed[[#This Row],[Quarter]]</f>
        <v>2</v>
      </c>
      <c r="F140" s="1">
        <f>YEAR(Data[[#This Row],[Date]])</f>
        <v>2020</v>
      </c>
      <c r="L140">
        <v>2020</v>
      </c>
    </row>
    <row r="141" spans="1:12" x14ac:dyDescent="0.35">
      <c r="A141" s="1">
        <v>139</v>
      </c>
      <c r="B141" s="2">
        <v>43846</v>
      </c>
      <c r="C141" s="1" t="s">
        <v>11</v>
      </c>
      <c r="D141" s="1">
        <v>66.930000000000007</v>
      </c>
      <c r="E141" s="1">
        <f>Data_fixed[[#This Row],[Quarter]]</f>
        <v>1</v>
      </c>
      <c r="F141" s="1">
        <f>YEAR(Data[[#This Row],[Date]])</f>
        <v>2020</v>
      </c>
      <c r="L141">
        <v>2020</v>
      </c>
    </row>
    <row r="142" spans="1:12" x14ac:dyDescent="0.35">
      <c r="A142" s="1">
        <v>140</v>
      </c>
      <c r="B142" s="2">
        <v>43758</v>
      </c>
      <c r="C142" s="1" t="s">
        <v>11</v>
      </c>
      <c r="D142" s="1">
        <v>26.83</v>
      </c>
      <c r="E142" s="1">
        <f>Data_fixed[[#This Row],[Quarter]]</f>
        <v>4</v>
      </c>
      <c r="F142" s="1">
        <f>YEAR(Data[[#This Row],[Date]])</f>
        <v>2019</v>
      </c>
      <c r="L142">
        <v>2019</v>
      </c>
    </row>
    <row r="143" spans="1:12" x14ac:dyDescent="0.35">
      <c r="A143" s="1">
        <v>141</v>
      </c>
      <c r="B143" s="2">
        <v>43664</v>
      </c>
      <c r="C143" s="1" t="s">
        <v>11</v>
      </c>
      <c r="D143" s="1">
        <v>133.21</v>
      </c>
      <c r="E143" s="1">
        <f>Data_fixed[[#This Row],[Quarter]]</f>
        <v>3</v>
      </c>
      <c r="F143" s="1">
        <f>YEAR(Data[[#This Row],[Date]])</f>
        <v>2019</v>
      </c>
      <c r="L143">
        <v>2019</v>
      </c>
    </row>
    <row r="144" spans="1:12" x14ac:dyDescent="0.35">
      <c r="A144" s="1">
        <v>142</v>
      </c>
      <c r="B144" s="2">
        <v>43571</v>
      </c>
      <c r="C144" s="1" t="s">
        <v>11</v>
      </c>
      <c r="D144" s="1">
        <v>91.89</v>
      </c>
      <c r="E144" s="1">
        <f>Data_fixed[[#This Row],[Quarter]]</f>
        <v>2</v>
      </c>
      <c r="F144" s="1">
        <f>YEAR(Data[[#This Row],[Date]])</f>
        <v>2019</v>
      </c>
      <c r="L144">
        <v>2019</v>
      </c>
    </row>
    <row r="145" spans="1:12" x14ac:dyDescent="0.35">
      <c r="A145" s="1">
        <v>143</v>
      </c>
      <c r="B145" s="2">
        <v>43480</v>
      </c>
      <c r="C145" s="1" t="s">
        <v>11</v>
      </c>
      <c r="D145" s="1">
        <v>56.31</v>
      </c>
      <c r="E145" s="1">
        <f>Data_fixed[[#This Row],[Quarter]]</f>
        <v>1</v>
      </c>
      <c r="F145" s="1">
        <f>YEAR(Data[[#This Row],[Date]])</f>
        <v>2019</v>
      </c>
      <c r="L145">
        <v>2019</v>
      </c>
    </row>
    <row r="146" spans="1:12" x14ac:dyDescent="0.35">
      <c r="A146" s="1">
        <v>144</v>
      </c>
      <c r="B146" s="2">
        <v>43396</v>
      </c>
      <c r="C146" s="1" t="s">
        <v>11</v>
      </c>
      <c r="D146" s="1">
        <v>23.07</v>
      </c>
      <c r="E146" s="1">
        <f>Data_fixed[[#This Row],[Quarter]]</f>
        <v>4</v>
      </c>
      <c r="F146" s="1">
        <f>YEAR(Data[[#This Row],[Date]])</f>
        <v>2018</v>
      </c>
      <c r="L146">
        <v>2018</v>
      </c>
    </row>
    <row r="147" spans="1:12" x14ac:dyDescent="0.35">
      <c r="A147" s="1">
        <v>145</v>
      </c>
      <c r="B147" s="2">
        <v>43299</v>
      </c>
      <c r="C147" s="1" t="s">
        <v>11</v>
      </c>
      <c r="D147" s="1">
        <v>102.17</v>
      </c>
      <c r="E147" s="1">
        <f>Data_fixed[[#This Row],[Quarter]]</f>
        <v>3</v>
      </c>
      <c r="F147" s="1">
        <f>YEAR(Data[[#This Row],[Date]])</f>
        <v>2018</v>
      </c>
      <c r="L147">
        <v>2018</v>
      </c>
    </row>
    <row r="148" spans="1:12" x14ac:dyDescent="0.35">
      <c r="A148" s="1">
        <v>146</v>
      </c>
      <c r="B148" s="2">
        <v>43205</v>
      </c>
      <c r="C148" s="1" t="s">
        <v>11</v>
      </c>
      <c r="D148" s="1">
        <v>73.069999999999993</v>
      </c>
      <c r="E148" s="1">
        <f>Data_fixed[[#This Row],[Quarter]]</f>
        <v>2</v>
      </c>
      <c r="F148" s="1">
        <f>YEAR(Data[[#This Row],[Date]])</f>
        <v>2018</v>
      </c>
      <c r="L148">
        <v>2018</v>
      </c>
    </row>
    <row r="149" spans="1:12" x14ac:dyDescent="0.35">
      <c r="A149" s="1">
        <v>147</v>
      </c>
      <c r="B149" s="2">
        <v>43115</v>
      </c>
      <c r="C149" s="1" t="s">
        <v>11</v>
      </c>
      <c r="D149" s="1">
        <v>47.69</v>
      </c>
      <c r="E149" s="1">
        <f>Data_fixed[[#This Row],[Quarter]]</f>
        <v>1</v>
      </c>
      <c r="F149" s="1">
        <f>YEAR(Data[[#This Row],[Date]])</f>
        <v>2018</v>
      </c>
      <c r="L149">
        <v>2018</v>
      </c>
    </row>
    <row r="150" spans="1:12" x14ac:dyDescent="0.35">
      <c r="A150" s="1">
        <v>148</v>
      </c>
      <c r="B150" s="2">
        <v>43026</v>
      </c>
      <c r="C150" s="1" t="s">
        <v>11</v>
      </c>
      <c r="D150" s="1">
        <v>24.13</v>
      </c>
      <c r="E150" s="1">
        <f>Data_fixed[[#This Row],[Quarter]]</f>
        <v>4</v>
      </c>
      <c r="F150" s="1">
        <f>YEAR(Data[[#This Row],[Date]])</f>
        <v>2017</v>
      </c>
      <c r="L150">
        <v>2017</v>
      </c>
    </row>
    <row r="151" spans="1:12" x14ac:dyDescent="0.35">
      <c r="A151" s="1">
        <v>149</v>
      </c>
      <c r="B151" s="2">
        <v>42932</v>
      </c>
      <c r="C151" s="1" t="s">
        <v>11</v>
      </c>
      <c r="D151" s="1">
        <v>80.239999999999995</v>
      </c>
      <c r="E151" s="1">
        <f>Data_fixed[[#This Row],[Quarter]]</f>
        <v>3</v>
      </c>
      <c r="F151" s="1">
        <f>YEAR(Data[[#This Row],[Date]])</f>
        <v>2017</v>
      </c>
      <c r="L151">
        <v>2017</v>
      </c>
    </row>
    <row r="152" spans="1:12" x14ac:dyDescent="0.35">
      <c r="A152" s="1">
        <v>150</v>
      </c>
      <c r="B152" s="2">
        <v>42840</v>
      </c>
      <c r="C152" s="1" t="s">
        <v>11</v>
      </c>
      <c r="D152" s="1">
        <v>57.66</v>
      </c>
      <c r="E152" s="1">
        <f>Data_fixed[[#This Row],[Quarter]]</f>
        <v>2</v>
      </c>
      <c r="F152" s="1">
        <f>YEAR(Data[[#This Row],[Date]])</f>
        <v>2017</v>
      </c>
      <c r="L152">
        <v>2017</v>
      </c>
    </row>
    <row r="153" spans="1:12" x14ac:dyDescent="0.35">
      <c r="A153" s="1">
        <v>151</v>
      </c>
      <c r="B153" s="2">
        <v>42749</v>
      </c>
      <c r="C153" s="1" t="s">
        <v>11</v>
      </c>
      <c r="D153" s="1">
        <v>33.69</v>
      </c>
      <c r="E153" s="1">
        <f>Data_fixed[[#This Row],[Quarter]]</f>
        <v>1</v>
      </c>
      <c r="F153" s="1">
        <f>YEAR(Data[[#This Row],[Date]])</f>
        <v>2017</v>
      </c>
      <c r="L153">
        <v>2017</v>
      </c>
    </row>
    <row r="154" spans="1:12" x14ac:dyDescent="0.35">
      <c r="A154" s="1">
        <v>152</v>
      </c>
      <c r="B154" s="2">
        <v>42661</v>
      </c>
      <c r="C154" s="1" t="s">
        <v>11</v>
      </c>
      <c r="D154" s="1">
        <v>15.03</v>
      </c>
      <c r="E154" s="1">
        <f>Data_fixed[[#This Row],[Quarter]]</f>
        <v>4</v>
      </c>
      <c r="F154" s="1">
        <f>YEAR(Data[[#This Row],[Date]])</f>
        <v>2016</v>
      </c>
      <c r="L154">
        <v>2016</v>
      </c>
    </row>
    <row r="155" spans="1:12" x14ac:dyDescent="0.35">
      <c r="A155" s="1">
        <v>153</v>
      </c>
      <c r="B155" s="2">
        <v>42569</v>
      </c>
      <c r="C155" s="1" t="s">
        <v>11</v>
      </c>
      <c r="D155" s="1">
        <v>54.46</v>
      </c>
      <c r="E155" s="1">
        <f>Data_fixed[[#This Row],[Quarter]]</f>
        <v>3</v>
      </c>
      <c r="F155" s="1">
        <f>YEAR(Data[[#This Row],[Date]])</f>
        <v>2016</v>
      </c>
      <c r="L155">
        <v>2016</v>
      </c>
    </row>
    <row r="156" spans="1:12" x14ac:dyDescent="0.35">
      <c r="A156" s="1">
        <v>154</v>
      </c>
      <c r="B156" s="2">
        <v>42473</v>
      </c>
      <c r="C156" s="1" t="s">
        <v>11</v>
      </c>
      <c r="D156" s="1">
        <v>38.04</v>
      </c>
      <c r="E156" s="1">
        <f>Data_fixed[[#This Row],[Quarter]]</f>
        <v>2</v>
      </c>
      <c r="F156" s="1">
        <f>YEAR(Data[[#This Row],[Date]])</f>
        <v>2016</v>
      </c>
      <c r="L156">
        <v>2016</v>
      </c>
    </row>
    <row r="157" spans="1:12" x14ac:dyDescent="0.35">
      <c r="A157" s="1">
        <v>155</v>
      </c>
      <c r="B157" s="2">
        <v>42386</v>
      </c>
      <c r="C157" s="1" t="s">
        <v>11</v>
      </c>
      <c r="D157" s="1">
        <v>23.47</v>
      </c>
      <c r="E157" s="1">
        <f>Data_fixed[[#This Row],[Quarter]]</f>
        <v>1</v>
      </c>
      <c r="F157" s="1">
        <f>YEAR(Data[[#This Row],[Date]])</f>
        <v>2016</v>
      </c>
      <c r="L157">
        <v>2016</v>
      </c>
    </row>
    <row r="158" spans="1:12" x14ac:dyDescent="0.35">
      <c r="A158" s="1">
        <v>156</v>
      </c>
      <c r="B158" s="2">
        <v>42303</v>
      </c>
      <c r="C158" s="1" t="s">
        <v>11</v>
      </c>
      <c r="D158" s="1">
        <v>11.06</v>
      </c>
      <c r="E158" s="1">
        <f>Data_fixed[[#This Row],[Quarter]]</f>
        <v>4</v>
      </c>
      <c r="F158" s="1">
        <f>YEAR(Data[[#This Row],[Date]])</f>
        <v>2015</v>
      </c>
      <c r="L158">
        <v>2015</v>
      </c>
    </row>
    <row r="159" spans="1:12" x14ac:dyDescent="0.35">
      <c r="A159" s="1">
        <v>157</v>
      </c>
      <c r="B159" s="2">
        <v>43866</v>
      </c>
      <c r="C159" s="1" t="s">
        <v>13</v>
      </c>
      <c r="D159" s="1">
        <v>200.99</v>
      </c>
      <c r="E159" s="1">
        <f>Data_fixed[[#This Row],[Quarter]]</f>
        <v>1</v>
      </c>
      <c r="F159" s="1">
        <f>YEAR(Data[[#This Row],[Date]])</f>
        <v>2020</v>
      </c>
      <c r="L159">
        <v>2020</v>
      </c>
    </row>
    <row r="160" spans="1:12" x14ac:dyDescent="0.35">
      <c r="A160" s="1">
        <v>158</v>
      </c>
      <c r="B160" s="2">
        <v>43774</v>
      </c>
      <c r="C160" s="1" t="s">
        <v>13</v>
      </c>
      <c r="D160" s="1">
        <v>83.78</v>
      </c>
      <c r="E160" s="1">
        <f>Data_fixed[[#This Row],[Quarter]]</f>
        <v>4</v>
      </c>
      <c r="F160" s="1">
        <f>YEAR(Data[[#This Row],[Date]])</f>
        <v>2019</v>
      </c>
      <c r="L160">
        <v>2019</v>
      </c>
    </row>
    <row r="161" spans="1:12" x14ac:dyDescent="0.35">
      <c r="A161" s="1">
        <v>159</v>
      </c>
      <c r="B161" s="2">
        <v>43679</v>
      </c>
      <c r="C161" s="1" t="s">
        <v>13</v>
      </c>
      <c r="D161" s="1">
        <v>310.41000000000003</v>
      </c>
      <c r="E161" s="1">
        <f>Data_fixed[[#This Row],[Quarter]]</f>
        <v>3</v>
      </c>
      <c r="F161" s="1">
        <f>YEAR(Data[[#This Row],[Date]])</f>
        <v>2019</v>
      </c>
      <c r="L161">
        <v>2019</v>
      </c>
    </row>
    <row r="162" spans="1:12" x14ac:dyDescent="0.35">
      <c r="A162" s="1">
        <v>160</v>
      </c>
      <c r="B162" s="2">
        <v>43597</v>
      </c>
      <c r="C162" s="1" t="s">
        <v>13</v>
      </c>
      <c r="D162" s="1">
        <v>235.87</v>
      </c>
      <c r="E162" s="1">
        <f>Data_fixed[[#This Row],[Quarter]]</f>
        <v>2</v>
      </c>
      <c r="F162" s="1">
        <f>YEAR(Data[[#This Row],[Date]])</f>
        <v>2019</v>
      </c>
      <c r="L162">
        <v>2019</v>
      </c>
    </row>
    <row r="163" spans="1:12" x14ac:dyDescent="0.35">
      <c r="A163" s="1">
        <v>161</v>
      </c>
      <c r="B163" s="2">
        <v>43501</v>
      </c>
      <c r="C163" s="1" t="s">
        <v>13</v>
      </c>
      <c r="D163" s="1">
        <v>155.13</v>
      </c>
      <c r="E163" s="1">
        <f>Data_fixed[[#This Row],[Quarter]]</f>
        <v>1</v>
      </c>
      <c r="F163" s="1">
        <f>YEAR(Data[[#This Row],[Date]])</f>
        <v>2019</v>
      </c>
      <c r="L163">
        <v>2019</v>
      </c>
    </row>
    <row r="164" spans="1:12" x14ac:dyDescent="0.35">
      <c r="A164" s="1">
        <v>162</v>
      </c>
      <c r="B164" s="2">
        <v>43416</v>
      </c>
      <c r="C164" s="1" t="s">
        <v>13</v>
      </c>
      <c r="D164" s="1">
        <v>80.42</v>
      </c>
      <c r="E164" s="1">
        <f>Data_fixed[[#This Row],[Quarter]]</f>
        <v>4</v>
      </c>
      <c r="F164" s="1">
        <f>YEAR(Data[[#This Row],[Date]])</f>
        <v>2018</v>
      </c>
      <c r="L164">
        <v>2018</v>
      </c>
    </row>
    <row r="165" spans="1:12" x14ac:dyDescent="0.35">
      <c r="A165" s="1">
        <v>163</v>
      </c>
      <c r="B165" s="2">
        <v>43328</v>
      </c>
      <c r="C165" s="1" t="s">
        <v>13</v>
      </c>
      <c r="D165" s="1">
        <v>281.04000000000002</v>
      </c>
      <c r="E165" s="1">
        <f>Data_fixed[[#This Row],[Quarter]]</f>
        <v>3</v>
      </c>
      <c r="F165" s="1">
        <f>YEAR(Data[[#This Row],[Date]])</f>
        <v>2018</v>
      </c>
      <c r="L165">
        <v>2018</v>
      </c>
    </row>
    <row r="166" spans="1:12" x14ac:dyDescent="0.35">
      <c r="A166" s="1">
        <v>164</v>
      </c>
      <c r="B166" s="2">
        <v>43229</v>
      </c>
      <c r="C166" s="1" t="s">
        <v>13</v>
      </c>
      <c r="D166" s="1">
        <v>213.12</v>
      </c>
      <c r="E166" s="1">
        <f>Data_fixed[[#This Row],[Quarter]]</f>
        <v>2</v>
      </c>
      <c r="F166" s="1">
        <f>YEAR(Data[[#This Row],[Date]])</f>
        <v>2018</v>
      </c>
      <c r="L166">
        <v>2018</v>
      </c>
    </row>
    <row r="167" spans="1:12" x14ac:dyDescent="0.35">
      <c r="A167" s="1">
        <v>165</v>
      </c>
      <c r="B167" s="2">
        <v>43142</v>
      </c>
      <c r="C167" s="1" t="s">
        <v>13</v>
      </c>
      <c r="D167" s="1">
        <v>145.44</v>
      </c>
      <c r="E167" s="1">
        <f>Data_fixed[[#This Row],[Quarter]]</f>
        <v>1</v>
      </c>
      <c r="F167" s="1">
        <f>YEAR(Data[[#This Row],[Date]])</f>
        <v>2018</v>
      </c>
      <c r="L167">
        <v>2018</v>
      </c>
    </row>
    <row r="168" spans="1:12" x14ac:dyDescent="0.35">
      <c r="A168" s="1">
        <v>166</v>
      </c>
      <c r="B168" s="2">
        <v>43046</v>
      </c>
      <c r="C168" s="1" t="s">
        <v>13</v>
      </c>
      <c r="D168" s="1">
        <v>67.83</v>
      </c>
      <c r="E168" s="1">
        <f>Data_fixed[[#This Row],[Quarter]]</f>
        <v>4</v>
      </c>
      <c r="F168" s="1">
        <f>YEAR(Data[[#This Row],[Date]])</f>
        <v>2017</v>
      </c>
      <c r="L168">
        <v>2017</v>
      </c>
    </row>
    <row r="169" spans="1:12" x14ac:dyDescent="0.35">
      <c r="A169" s="1">
        <v>167</v>
      </c>
      <c r="B169" s="2">
        <v>42963</v>
      </c>
      <c r="C169" s="1" t="s">
        <v>13</v>
      </c>
      <c r="D169" s="1">
        <v>250.69</v>
      </c>
      <c r="E169" s="1">
        <f>Data_fixed[[#This Row],[Quarter]]</f>
        <v>3</v>
      </c>
      <c r="F169" s="1">
        <f>YEAR(Data[[#This Row],[Date]])</f>
        <v>2017</v>
      </c>
      <c r="L169">
        <v>2017</v>
      </c>
    </row>
    <row r="170" spans="1:12" x14ac:dyDescent="0.35">
      <c r="A170" s="1">
        <v>168</v>
      </c>
      <c r="B170" s="2">
        <v>42869</v>
      </c>
      <c r="C170" s="1" t="s">
        <v>13</v>
      </c>
      <c r="D170" s="1">
        <v>204.67</v>
      </c>
      <c r="E170" s="1">
        <f>Data_fixed[[#This Row],[Quarter]]</f>
        <v>2</v>
      </c>
      <c r="F170" s="1">
        <f>YEAR(Data[[#This Row],[Date]])</f>
        <v>2017</v>
      </c>
      <c r="L170">
        <v>2017</v>
      </c>
    </row>
    <row r="171" spans="1:12" x14ac:dyDescent="0.35">
      <c r="A171" s="1">
        <v>169</v>
      </c>
      <c r="B171" s="2">
        <v>42690</v>
      </c>
      <c r="C171" s="1" t="s">
        <v>13</v>
      </c>
      <c r="D171" s="1">
        <v>61.52</v>
      </c>
      <c r="E171" s="1">
        <f>Data_fixed[[#This Row],[Quarter]]</f>
        <v>4</v>
      </c>
      <c r="F171" s="1">
        <f>YEAR(Data[[#This Row],[Date]])</f>
        <v>2016</v>
      </c>
      <c r="L171">
        <v>2016</v>
      </c>
    </row>
    <row r="172" spans="1:12" x14ac:dyDescent="0.35">
      <c r="A172" s="1">
        <v>170</v>
      </c>
      <c r="B172" s="2">
        <v>42602</v>
      </c>
      <c r="C172" s="1" t="s">
        <v>13</v>
      </c>
      <c r="D172" s="1">
        <v>186.86</v>
      </c>
      <c r="E172" s="1">
        <f>Data_fixed[[#This Row],[Quarter]]</f>
        <v>3</v>
      </c>
      <c r="F172" s="1">
        <f>YEAR(Data[[#This Row],[Date]])</f>
        <v>2016</v>
      </c>
      <c r="L172">
        <v>2016</v>
      </c>
    </row>
    <row r="173" spans="1:12" x14ac:dyDescent="0.35">
      <c r="A173" s="1">
        <v>171</v>
      </c>
      <c r="B173" s="2">
        <v>42501</v>
      </c>
      <c r="C173" s="1" t="s">
        <v>13</v>
      </c>
      <c r="D173" s="1">
        <v>125.2</v>
      </c>
      <c r="E173" s="1">
        <f>Data_fixed[[#This Row],[Quarter]]</f>
        <v>2</v>
      </c>
      <c r="F173" s="1">
        <f>YEAR(Data[[#This Row],[Date]])</f>
        <v>2016</v>
      </c>
      <c r="L173">
        <v>2016</v>
      </c>
    </row>
    <row r="174" spans="1:12" x14ac:dyDescent="0.35">
      <c r="A174" s="1">
        <v>172</v>
      </c>
      <c r="B174" s="2">
        <v>42416</v>
      </c>
      <c r="C174" s="1" t="s">
        <v>13</v>
      </c>
      <c r="D174" s="1">
        <v>88.02</v>
      </c>
      <c r="E174" s="1">
        <f>Data_fixed[[#This Row],[Quarter]]</f>
        <v>1</v>
      </c>
      <c r="F174" s="1">
        <f>YEAR(Data[[#This Row],[Date]])</f>
        <v>2016</v>
      </c>
      <c r="L174">
        <v>2016</v>
      </c>
    </row>
    <row r="175" spans="1:12" x14ac:dyDescent="0.35">
      <c r="A175" s="1">
        <v>173</v>
      </c>
      <c r="B175" s="2">
        <v>44686</v>
      </c>
      <c r="C175" s="1" t="s">
        <v>14</v>
      </c>
      <c r="D175" s="1">
        <v>13.15</v>
      </c>
      <c r="E175" s="1">
        <f>Data_fixed[[#This Row],[Quarter]]</f>
        <v>2</v>
      </c>
      <c r="F175" s="1">
        <f>YEAR(Data[[#This Row],[Date]])</f>
        <v>2022</v>
      </c>
      <c r="L175">
        <v>2022</v>
      </c>
    </row>
    <row r="176" spans="1:12" x14ac:dyDescent="0.35">
      <c r="A176" s="1">
        <v>174</v>
      </c>
      <c r="B176" s="2">
        <v>44587</v>
      </c>
      <c r="C176" s="1" t="s">
        <v>14</v>
      </c>
      <c r="D176" s="1">
        <v>9.6300000000000008</v>
      </c>
      <c r="E176" s="1">
        <f>Data_fixed[[#This Row],[Quarter]]</f>
        <v>1</v>
      </c>
      <c r="F176" s="1">
        <f>YEAR(Data[[#This Row],[Date]])</f>
        <v>2022</v>
      </c>
      <c r="L176">
        <v>2022</v>
      </c>
    </row>
    <row r="177" spans="1:12" x14ac:dyDescent="0.35">
      <c r="A177" s="1">
        <v>175</v>
      </c>
      <c r="B177" s="2">
        <v>44501</v>
      </c>
      <c r="C177" s="1" t="s">
        <v>14</v>
      </c>
      <c r="D177" s="1">
        <v>3.46</v>
      </c>
      <c r="E177" s="1">
        <f>Data_fixed[[#This Row],[Quarter]]</f>
        <v>4</v>
      </c>
      <c r="F177" s="1">
        <f>YEAR(Data[[#This Row],[Date]])</f>
        <v>2021</v>
      </c>
      <c r="L177">
        <v>2021</v>
      </c>
    </row>
    <row r="178" spans="1:12" x14ac:dyDescent="0.35">
      <c r="A178" s="1">
        <v>176</v>
      </c>
      <c r="B178" s="2">
        <v>44411</v>
      </c>
      <c r="C178" s="1" t="s">
        <v>14</v>
      </c>
      <c r="D178" s="1">
        <v>42.13</v>
      </c>
      <c r="E178" s="1">
        <f>Data_fixed[[#This Row],[Quarter]]</f>
        <v>3</v>
      </c>
      <c r="F178" s="1">
        <f>YEAR(Data[[#This Row],[Date]])</f>
        <v>2021</v>
      </c>
      <c r="L178">
        <v>2021</v>
      </c>
    </row>
    <row r="179" spans="1:12" x14ac:dyDescent="0.35">
      <c r="A179" s="1">
        <v>177</v>
      </c>
      <c r="B179" s="2">
        <v>44314</v>
      </c>
      <c r="C179" s="1" t="s">
        <v>14</v>
      </c>
      <c r="D179" s="1">
        <v>25.46</v>
      </c>
      <c r="E179" s="1">
        <f>Data_fixed[[#This Row],[Quarter]]</f>
        <v>2</v>
      </c>
      <c r="F179" s="1">
        <f>YEAR(Data[[#This Row],[Date]])</f>
        <v>2021</v>
      </c>
      <c r="L179">
        <v>2021</v>
      </c>
    </row>
    <row r="180" spans="1:12" x14ac:dyDescent="0.35">
      <c r="A180" s="1">
        <v>178</v>
      </c>
      <c r="B180" s="2">
        <v>44230</v>
      </c>
      <c r="C180" s="1" t="s">
        <v>14</v>
      </c>
      <c r="D180" s="1">
        <v>29.56</v>
      </c>
      <c r="E180" s="1">
        <f>Data_fixed[[#This Row],[Quarter]]</f>
        <v>1</v>
      </c>
      <c r="F180" s="1">
        <f>YEAR(Data[[#This Row],[Date]])</f>
        <v>2021</v>
      </c>
      <c r="L180">
        <v>2021</v>
      </c>
    </row>
    <row r="181" spans="1:12" x14ac:dyDescent="0.35">
      <c r="A181" s="1">
        <v>179</v>
      </c>
      <c r="B181" s="2">
        <v>44147</v>
      </c>
      <c r="C181" s="1" t="s">
        <v>14</v>
      </c>
      <c r="D181" s="1">
        <v>1.1299999999999999</v>
      </c>
      <c r="E181" s="1">
        <f>Data_fixed[[#This Row],[Quarter]]</f>
        <v>4</v>
      </c>
      <c r="F181" s="1">
        <f>YEAR(Data[[#This Row],[Date]])</f>
        <v>2020</v>
      </c>
      <c r="L181">
        <v>2020</v>
      </c>
    </row>
    <row r="182" spans="1:12" x14ac:dyDescent="0.35">
      <c r="A182" s="1">
        <v>180</v>
      </c>
      <c r="B182" s="2">
        <v>44055</v>
      </c>
      <c r="C182" s="1" t="s">
        <v>14</v>
      </c>
      <c r="D182" s="1">
        <v>23.95</v>
      </c>
      <c r="E182" s="1">
        <f>Data_fixed[[#This Row],[Quarter]]</f>
        <v>3</v>
      </c>
      <c r="F182" s="1">
        <f>YEAR(Data[[#This Row],[Date]])</f>
        <v>2020</v>
      </c>
      <c r="L182">
        <v>2020</v>
      </c>
    </row>
    <row r="183" spans="1:12" x14ac:dyDescent="0.35">
      <c r="A183" s="1">
        <v>181</v>
      </c>
      <c r="B183" s="2">
        <v>43970</v>
      </c>
      <c r="C183" s="1" t="s">
        <v>14</v>
      </c>
      <c r="D183" s="1">
        <v>15.99</v>
      </c>
      <c r="E183" s="1">
        <f>Data_fixed[[#This Row],[Quarter]]</f>
        <v>2</v>
      </c>
      <c r="F183" s="1">
        <f>YEAR(Data[[#This Row],[Date]])</f>
        <v>2020</v>
      </c>
      <c r="L183">
        <v>2020</v>
      </c>
    </row>
    <row r="184" spans="1:12" x14ac:dyDescent="0.35">
      <c r="A184" s="1">
        <v>182</v>
      </c>
      <c r="B184" s="2">
        <v>43851</v>
      </c>
      <c r="C184" s="1" t="s">
        <v>14</v>
      </c>
      <c r="D184" s="1">
        <v>16.61</v>
      </c>
      <c r="E184" s="1">
        <f>Data_fixed[[#This Row],[Quarter]]</f>
        <v>1</v>
      </c>
      <c r="F184" s="1">
        <f>YEAR(Data[[#This Row],[Date]])</f>
        <v>2020</v>
      </c>
      <c r="L184">
        <v>2020</v>
      </c>
    </row>
    <row r="185" spans="1:12" x14ac:dyDescent="0.35">
      <c r="A185" s="1">
        <v>183</v>
      </c>
      <c r="B185" s="2">
        <v>43772</v>
      </c>
      <c r="C185" s="1" t="s">
        <v>14</v>
      </c>
      <c r="D185" s="1">
        <v>5.46</v>
      </c>
      <c r="E185" s="1">
        <f>Data_fixed[[#This Row],[Quarter]]</f>
        <v>4</v>
      </c>
      <c r="F185" s="1">
        <f>YEAR(Data[[#This Row],[Date]])</f>
        <v>2019</v>
      </c>
      <c r="L185">
        <v>2019</v>
      </c>
    </row>
    <row r="186" spans="1:12" x14ac:dyDescent="0.35">
      <c r="A186" s="1">
        <v>184</v>
      </c>
      <c r="B186" s="2">
        <v>43675</v>
      </c>
      <c r="C186" s="1" t="s">
        <v>14</v>
      </c>
      <c r="D186" s="1">
        <v>30.48</v>
      </c>
      <c r="E186" s="1">
        <f>Data_fixed[[#This Row],[Quarter]]</f>
        <v>3</v>
      </c>
      <c r="F186" s="1">
        <f>YEAR(Data[[#This Row],[Date]])</f>
        <v>2019</v>
      </c>
      <c r="L186">
        <v>2019</v>
      </c>
    </row>
    <row r="187" spans="1:12" x14ac:dyDescent="0.35">
      <c r="A187" s="1">
        <v>185</v>
      </c>
      <c r="B187" s="2">
        <v>43578</v>
      </c>
      <c r="C187" s="1" t="s">
        <v>14</v>
      </c>
      <c r="D187" s="1">
        <v>22.3</v>
      </c>
      <c r="E187" s="1">
        <f>Data_fixed[[#This Row],[Quarter]]</f>
        <v>2</v>
      </c>
      <c r="F187" s="1">
        <f>YEAR(Data[[#This Row],[Date]])</f>
        <v>2019</v>
      </c>
      <c r="L187">
        <v>2019</v>
      </c>
    </row>
    <row r="188" spans="1:12" x14ac:dyDescent="0.35">
      <c r="A188" s="1">
        <v>186</v>
      </c>
      <c r="B188" s="2">
        <v>43490</v>
      </c>
      <c r="C188" s="1" t="s">
        <v>14</v>
      </c>
      <c r="D188" s="1">
        <v>15.18</v>
      </c>
      <c r="E188" s="1">
        <f>Data_fixed[[#This Row],[Quarter]]</f>
        <v>1</v>
      </c>
      <c r="F188" s="1">
        <f>YEAR(Data[[#This Row],[Date]])</f>
        <v>2019</v>
      </c>
      <c r="L188">
        <v>2019</v>
      </c>
    </row>
    <row r="189" spans="1:12" x14ac:dyDescent="0.35">
      <c r="A189" s="1">
        <v>187</v>
      </c>
      <c r="B189" s="2">
        <v>43402</v>
      </c>
      <c r="C189" s="1" t="s">
        <v>14</v>
      </c>
      <c r="D189" s="1">
        <v>4.93</v>
      </c>
      <c r="E189" s="1">
        <f>Data_fixed[[#This Row],[Quarter]]</f>
        <v>4</v>
      </c>
      <c r="F189" s="1">
        <f>YEAR(Data[[#This Row],[Date]])</f>
        <v>2018</v>
      </c>
      <c r="L189">
        <v>2018</v>
      </c>
    </row>
    <row r="190" spans="1:12" x14ac:dyDescent="0.35">
      <c r="A190" s="1">
        <v>188</v>
      </c>
      <c r="B190" s="2">
        <v>42856</v>
      </c>
      <c r="C190" s="1" t="s">
        <v>14</v>
      </c>
      <c r="D190" s="1">
        <v>-6.43</v>
      </c>
      <c r="E190" s="1">
        <f>Data_fixed[[#This Row],[Quarter]]</f>
        <v>2</v>
      </c>
      <c r="F190" s="1">
        <f>YEAR(Data[[#This Row],[Date]])</f>
        <v>2017</v>
      </c>
      <c r="L190">
        <v>2017</v>
      </c>
    </row>
    <row r="191" spans="1:12" x14ac:dyDescent="0.35">
      <c r="A191" s="1">
        <v>189</v>
      </c>
      <c r="B191" s="2">
        <v>42771</v>
      </c>
      <c r="C191" s="1" t="s">
        <v>14</v>
      </c>
      <c r="D191" s="1">
        <v>-2.0299999999999998</v>
      </c>
      <c r="E191" s="1">
        <f>Data_fixed[[#This Row],[Quarter]]</f>
        <v>1</v>
      </c>
      <c r="F191" s="1">
        <f>YEAR(Data[[#This Row],[Date]])</f>
        <v>2017</v>
      </c>
      <c r="L191">
        <v>2017</v>
      </c>
    </row>
    <row r="192" spans="1:12" x14ac:dyDescent="0.35">
      <c r="A192" s="1">
        <v>190</v>
      </c>
      <c r="B192" s="2">
        <v>44501</v>
      </c>
      <c r="C192" s="1" t="s">
        <v>15</v>
      </c>
      <c r="D192" s="1">
        <v>-0.75</v>
      </c>
      <c r="E192" s="1">
        <f>Data_fixed[[#This Row],[Quarter]]</f>
        <v>4</v>
      </c>
      <c r="F192" s="1">
        <f>YEAR(Data[[#This Row],[Date]])</f>
        <v>2021</v>
      </c>
      <c r="L192">
        <v>2021</v>
      </c>
    </row>
    <row r="193" spans="1:12" x14ac:dyDescent="0.35">
      <c r="A193" s="1">
        <v>191</v>
      </c>
      <c r="B193" s="2">
        <v>44414</v>
      </c>
      <c r="C193" s="1" t="s">
        <v>15</v>
      </c>
      <c r="D193" s="1">
        <v>-1.84</v>
      </c>
      <c r="E193" s="1">
        <f>Data_fixed[[#This Row],[Quarter]]</f>
        <v>3</v>
      </c>
      <c r="F193" s="1">
        <f>YEAR(Data[[#This Row],[Date]])</f>
        <v>2021</v>
      </c>
      <c r="L193">
        <v>2021</v>
      </c>
    </row>
    <row r="194" spans="1:12" x14ac:dyDescent="0.35">
      <c r="A194" s="1">
        <v>192</v>
      </c>
      <c r="B194" s="2">
        <v>44321</v>
      </c>
      <c r="C194" s="1" t="s">
        <v>15</v>
      </c>
      <c r="D194" s="1">
        <v>-3.66</v>
      </c>
      <c r="E194" s="1">
        <f>Data_fixed[[#This Row],[Quarter]]</f>
        <v>2</v>
      </c>
      <c r="F194" s="1">
        <f>YEAR(Data[[#This Row],[Date]])</f>
        <v>2021</v>
      </c>
      <c r="L194">
        <v>2021</v>
      </c>
    </row>
    <row r="195" spans="1:12" x14ac:dyDescent="0.35">
      <c r="A195" s="1">
        <v>193</v>
      </c>
      <c r="B195" s="2">
        <v>44227</v>
      </c>
      <c r="C195" s="1" t="s">
        <v>15</v>
      </c>
      <c r="D195" s="1">
        <v>1.63</v>
      </c>
      <c r="E195" s="1">
        <f>Data_fixed[[#This Row],[Quarter]]</f>
        <v>1</v>
      </c>
      <c r="F195" s="1">
        <f>YEAR(Data[[#This Row],[Date]])</f>
        <v>2021</v>
      </c>
      <c r="L195">
        <v>2021</v>
      </c>
    </row>
    <row r="196" spans="1:12" x14ac:dyDescent="0.35">
      <c r="A196" s="1">
        <v>194</v>
      </c>
      <c r="B196" s="2">
        <v>44144</v>
      </c>
      <c r="C196" s="1" t="s">
        <v>15</v>
      </c>
      <c r="D196" s="1">
        <v>0.55000000000000004</v>
      </c>
      <c r="E196" s="1">
        <f>Data_fixed[[#This Row],[Quarter]]</f>
        <v>4</v>
      </c>
      <c r="F196" s="1">
        <f>YEAR(Data[[#This Row],[Date]])</f>
        <v>2020</v>
      </c>
      <c r="L196">
        <v>2020</v>
      </c>
    </row>
    <row r="197" spans="1:12" x14ac:dyDescent="0.35">
      <c r="A197" s="1">
        <v>195</v>
      </c>
      <c r="B197" s="2">
        <v>44058</v>
      </c>
      <c r="C197" s="1" t="s">
        <v>15</v>
      </c>
      <c r="D197" s="1">
        <v>1.82</v>
      </c>
      <c r="E197" s="1">
        <f>Data_fixed[[#This Row],[Quarter]]</f>
        <v>3</v>
      </c>
      <c r="F197" s="1">
        <f>YEAR(Data[[#This Row],[Date]])</f>
        <v>2020</v>
      </c>
      <c r="L197">
        <v>2020</v>
      </c>
    </row>
    <row r="198" spans="1:12" x14ac:dyDescent="0.35">
      <c r="A198" s="1">
        <v>196</v>
      </c>
      <c r="B198" s="2">
        <v>43977</v>
      </c>
      <c r="C198" s="1" t="s">
        <v>15</v>
      </c>
      <c r="D198" s="1">
        <v>2.15</v>
      </c>
      <c r="E198" s="1">
        <f>Data_fixed[[#This Row],[Quarter]]</f>
        <v>2</v>
      </c>
      <c r="F198" s="1">
        <f>YEAR(Data[[#This Row],[Date]])</f>
        <v>2020</v>
      </c>
      <c r="L198">
        <v>2020</v>
      </c>
    </row>
    <row r="199" spans="1:12" x14ac:dyDescent="0.35">
      <c r="A199" s="1">
        <v>197</v>
      </c>
      <c r="B199" s="2">
        <v>43860</v>
      </c>
      <c r="C199" s="1" t="s">
        <v>15</v>
      </c>
      <c r="D199" s="1">
        <v>0.44</v>
      </c>
      <c r="E199" s="1">
        <f>Data_fixed[[#This Row],[Quarter]]</f>
        <v>1</v>
      </c>
      <c r="F199" s="1">
        <f>YEAR(Data[[#This Row],[Date]])</f>
        <v>2020</v>
      </c>
      <c r="L199">
        <v>2020</v>
      </c>
    </row>
    <row r="200" spans="1:12" x14ac:dyDescent="0.35">
      <c r="A200" s="1">
        <v>198</v>
      </c>
      <c r="B200" s="2">
        <v>43797</v>
      </c>
      <c r="C200" s="1" t="s">
        <v>15</v>
      </c>
      <c r="D200" s="1">
        <v>-2.48</v>
      </c>
      <c r="E200" s="1">
        <f>Data_fixed[[#This Row],[Quarter]]</f>
        <v>4</v>
      </c>
      <c r="F200" s="1">
        <f>YEAR(Data[[#This Row],[Date]])</f>
        <v>2019</v>
      </c>
      <c r="L200">
        <v>2019</v>
      </c>
    </row>
    <row r="201" spans="1:12" x14ac:dyDescent="0.35">
      <c r="A201" s="1">
        <v>199</v>
      </c>
      <c r="B201" s="2">
        <v>44669</v>
      </c>
      <c r="C201" s="1" t="s">
        <v>16</v>
      </c>
      <c r="D201" s="1">
        <v>204.82</v>
      </c>
      <c r="E201" s="1">
        <f>Data_fixed[[#This Row],[Quarter]]</f>
        <v>2</v>
      </c>
      <c r="F201" s="1">
        <f>YEAR(Data[[#This Row],[Date]])</f>
        <v>2022</v>
      </c>
      <c r="L201">
        <v>2022</v>
      </c>
    </row>
    <row r="202" spans="1:12" x14ac:dyDescent="0.35">
      <c r="A202" s="1">
        <v>200</v>
      </c>
      <c r="B202" s="2">
        <v>44581</v>
      </c>
      <c r="C202" s="1" t="s">
        <v>16</v>
      </c>
      <c r="D202" s="1">
        <v>147.88999999999999</v>
      </c>
      <c r="E202" s="1">
        <f>Data_fixed[[#This Row],[Quarter]]</f>
        <v>1</v>
      </c>
      <c r="F202" s="1">
        <f>YEAR(Data[[#This Row],[Date]])</f>
        <v>2022</v>
      </c>
      <c r="L202">
        <v>2022</v>
      </c>
    </row>
    <row r="203" spans="1:12" x14ac:dyDescent="0.35">
      <c r="A203" s="1">
        <v>201</v>
      </c>
      <c r="B203" s="2">
        <v>44501</v>
      </c>
      <c r="C203" s="1" t="s">
        <v>16</v>
      </c>
      <c r="D203" s="1">
        <v>55.33</v>
      </c>
      <c r="E203" s="1">
        <f>Data_fixed[[#This Row],[Quarter]]</f>
        <v>4</v>
      </c>
      <c r="F203" s="1">
        <f>YEAR(Data[[#This Row],[Date]])</f>
        <v>2021</v>
      </c>
      <c r="L203">
        <v>2021</v>
      </c>
    </row>
    <row r="204" spans="1:12" x14ac:dyDescent="0.35">
      <c r="A204" s="1">
        <v>202</v>
      </c>
      <c r="B204" s="2">
        <v>44410</v>
      </c>
      <c r="C204" s="1" t="s">
        <v>16</v>
      </c>
      <c r="D204" s="1">
        <v>227.65</v>
      </c>
      <c r="E204" s="1">
        <f>Data_fixed[[#This Row],[Quarter]]</f>
        <v>3</v>
      </c>
      <c r="F204" s="1">
        <f>YEAR(Data[[#This Row],[Date]])</f>
        <v>2021</v>
      </c>
      <c r="L204">
        <v>2021</v>
      </c>
    </row>
    <row r="205" spans="1:12" x14ac:dyDescent="0.35">
      <c r="A205" s="1">
        <v>203</v>
      </c>
      <c r="B205" s="2">
        <v>44312</v>
      </c>
      <c r="C205" s="1" t="s">
        <v>16</v>
      </c>
      <c r="D205" s="1">
        <v>211.57</v>
      </c>
      <c r="E205" s="1">
        <f>Data_fixed[[#This Row],[Quarter]]</f>
        <v>2</v>
      </c>
      <c r="F205" s="1">
        <f>YEAR(Data[[#This Row],[Date]])</f>
        <v>2021</v>
      </c>
      <c r="L205">
        <v>2021</v>
      </c>
    </row>
    <row r="206" spans="1:12" x14ac:dyDescent="0.35">
      <c r="A206" s="1">
        <v>204</v>
      </c>
      <c r="B206" s="2">
        <v>44229</v>
      </c>
      <c r="C206" s="1" t="s">
        <v>16</v>
      </c>
      <c r="D206" s="1">
        <v>120.98</v>
      </c>
      <c r="E206" s="1">
        <f>Data_fixed[[#This Row],[Quarter]]</f>
        <v>1</v>
      </c>
      <c r="F206" s="1">
        <f>YEAR(Data[[#This Row],[Date]])</f>
        <v>2021</v>
      </c>
      <c r="L206">
        <v>2021</v>
      </c>
    </row>
    <row r="207" spans="1:12" x14ac:dyDescent="0.35">
      <c r="A207" s="1">
        <v>205</v>
      </c>
      <c r="B207" s="2">
        <v>44153</v>
      </c>
      <c r="C207" s="1" t="s">
        <v>16</v>
      </c>
      <c r="D207" s="1">
        <v>18.43</v>
      </c>
      <c r="E207" s="1">
        <f>Data_fixed[[#This Row],[Quarter]]</f>
        <v>4</v>
      </c>
      <c r="F207" s="1">
        <f>YEAR(Data[[#This Row],[Date]])</f>
        <v>2020</v>
      </c>
      <c r="L207">
        <v>2020</v>
      </c>
    </row>
    <row r="208" spans="1:12" x14ac:dyDescent="0.35">
      <c r="A208" s="1">
        <v>206</v>
      </c>
      <c r="B208" s="2">
        <v>44056</v>
      </c>
      <c r="C208" s="1" t="s">
        <v>16</v>
      </c>
      <c r="D208" s="1">
        <v>77.930000000000007</v>
      </c>
      <c r="E208" s="1">
        <f>Data_fixed[[#This Row],[Quarter]]</f>
        <v>3</v>
      </c>
      <c r="F208" s="1">
        <f>YEAR(Data[[#This Row],[Date]])</f>
        <v>2020</v>
      </c>
      <c r="L208">
        <v>2020</v>
      </c>
    </row>
    <row r="209" spans="1:12" x14ac:dyDescent="0.35">
      <c r="A209" s="1">
        <v>207</v>
      </c>
      <c r="B209" s="2">
        <v>43962</v>
      </c>
      <c r="C209" s="1" t="s">
        <v>16</v>
      </c>
      <c r="D209" s="1">
        <v>84.66</v>
      </c>
      <c r="E209" s="1">
        <f>Data_fixed[[#This Row],[Quarter]]</f>
        <v>2</v>
      </c>
      <c r="F209" s="1">
        <f>YEAR(Data[[#This Row],[Date]])</f>
        <v>2020</v>
      </c>
      <c r="L209">
        <v>2020</v>
      </c>
    </row>
    <row r="210" spans="1:12" x14ac:dyDescent="0.35">
      <c r="A210" s="1">
        <v>208</v>
      </c>
      <c r="B210" s="2">
        <v>43853</v>
      </c>
      <c r="C210" s="1" t="s">
        <v>16</v>
      </c>
      <c r="D210" s="1">
        <v>78.709999999999994</v>
      </c>
      <c r="E210" s="1">
        <f>Data_fixed[[#This Row],[Quarter]]</f>
        <v>1</v>
      </c>
      <c r="F210" s="1">
        <f>YEAR(Data[[#This Row],[Date]])</f>
        <v>2020</v>
      </c>
      <c r="L210">
        <v>2020</v>
      </c>
    </row>
    <row r="211" spans="1:12" x14ac:dyDescent="0.35">
      <c r="A211" s="1">
        <v>209</v>
      </c>
      <c r="B211" s="2">
        <v>43763</v>
      </c>
      <c r="C211" s="1" t="s">
        <v>16</v>
      </c>
      <c r="D211" s="1">
        <v>33.450000000000003</v>
      </c>
      <c r="E211" s="1">
        <f>Data_fixed[[#This Row],[Quarter]]</f>
        <v>4</v>
      </c>
      <c r="F211" s="1">
        <f>YEAR(Data[[#This Row],[Date]])</f>
        <v>2019</v>
      </c>
      <c r="L211">
        <v>2019</v>
      </c>
    </row>
    <row r="212" spans="1:12" x14ac:dyDescent="0.35">
      <c r="A212" s="1">
        <v>210</v>
      </c>
      <c r="B212" s="2">
        <v>43671</v>
      </c>
      <c r="C212" s="1" t="s">
        <v>16</v>
      </c>
      <c r="D212" s="1">
        <v>68.06</v>
      </c>
      <c r="E212" s="1">
        <f>Data_fixed[[#This Row],[Quarter]]</f>
        <v>3</v>
      </c>
      <c r="F212" s="1">
        <f>YEAR(Data[[#This Row],[Date]])</f>
        <v>2019</v>
      </c>
      <c r="L212">
        <v>2019</v>
      </c>
    </row>
    <row r="213" spans="1:12" x14ac:dyDescent="0.35">
      <c r="A213" s="1">
        <v>211</v>
      </c>
      <c r="B213" s="2">
        <v>43577</v>
      </c>
      <c r="C213" s="1" t="s">
        <v>16</v>
      </c>
      <c r="D213" s="1">
        <v>40.82</v>
      </c>
      <c r="E213" s="1">
        <f>Data_fixed[[#This Row],[Quarter]]</f>
        <v>2</v>
      </c>
      <c r="F213" s="1">
        <f>YEAR(Data[[#This Row],[Date]])</f>
        <v>2019</v>
      </c>
      <c r="L213">
        <v>2019</v>
      </c>
    </row>
    <row r="214" spans="1:12" x14ac:dyDescent="0.35">
      <c r="A214" s="1">
        <v>212</v>
      </c>
      <c r="B214" s="2">
        <v>43495</v>
      </c>
      <c r="C214" s="1" t="s">
        <v>16</v>
      </c>
      <c r="D214" s="1">
        <v>19.600000000000001</v>
      </c>
      <c r="E214" s="1">
        <f>Data_fixed[[#This Row],[Quarter]]</f>
        <v>1</v>
      </c>
      <c r="F214" s="1">
        <f>YEAR(Data[[#This Row],[Date]])</f>
        <v>2019</v>
      </c>
      <c r="L214">
        <v>2019</v>
      </c>
    </row>
    <row r="215" spans="1:12" x14ac:dyDescent="0.35">
      <c r="A215" s="1">
        <v>213</v>
      </c>
      <c r="B215" s="2">
        <v>43403</v>
      </c>
      <c r="C215" s="1" t="s">
        <v>16</v>
      </c>
      <c r="D215" s="1">
        <v>7.61</v>
      </c>
      <c r="E215" s="1">
        <f>Data_fixed[[#This Row],[Quarter]]</f>
        <v>4</v>
      </c>
      <c r="F215" s="1">
        <f>YEAR(Data[[#This Row],[Date]])</f>
        <v>2018</v>
      </c>
      <c r="L215">
        <v>2018</v>
      </c>
    </row>
    <row r="216" spans="1:12" x14ac:dyDescent="0.35">
      <c r="A216" s="1">
        <v>214</v>
      </c>
      <c r="B216" s="2">
        <v>43306</v>
      </c>
      <c r="C216" s="1" t="s">
        <v>16</v>
      </c>
      <c r="D216" s="1">
        <v>15.87</v>
      </c>
      <c r="E216" s="1">
        <f>Data_fixed[[#This Row],[Quarter]]</f>
        <v>3</v>
      </c>
      <c r="F216" s="1">
        <f>YEAR(Data[[#This Row],[Date]])</f>
        <v>2018</v>
      </c>
      <c r="L216">
        <v>2018</v>
      </c>
    </row>
    <row r="217" spans="1:12" x14ac:dyDescent="0.35">
      <c r="A217" s="1">
        <v>215</v>
      </c>
      <c r="B217" s="2">
        <v>43224</v>
      </c>
      <c r="C217" s="1" t="s">
        <v>16</v>
      </c>
      <c r="D217" s="1">
        <v>11.47</v>
      </c>
      <c r="E217" s="1">
        <f>Data_fixed[[#This Row],[Quarter]]</f>
        <v>2</v>
      </c>
      <c r="F217" s="1">
        <f>YEAR(Data[[#This Row],[Date]])</f>
        <v>2018</v>
      </c>
      <c r="L217">
        <v>2018</v>
      </c>
    </row>
    <row r="218" spans="1:12" x14ac:dyDescent="0.35">
      <c r="A218" s="1">
        <v>216</v>
      </c>
      <c r="B218" s="2">
        <v>43123</v>
      </c>
      <c r="C218" s="1" t="s">
        <v>16</v>
      </c>
      <c r="D218" s="1">
        <v>7.47</v>
      </c>
      <c r="E218" s="1">
        <f>Data_fixed[[#This Row],[Quarter]]</f>
        <v>1</v>
      </c>
      <c r="F218" s="1">
        <f>YEAR(Data[[#This Row],[Date]])</f>
        <v>2018</v>
      </c>
      <c r="L218">
        <v>2018</v>
      </c>
    </row>
    <row r="219" spans="1:12" x14ac:dyDescent="0.35">
      <c r="A219" s="1">
        <v>217</v>
      </c>
      <c r="B219" s="2">
        <v>43041</v>
      </c>
      <c r="C219" s="1" t="s">
        <v>16</v>
      </c>
      <c r="D219" s="1">
        <v>2.73</v>
      </c>
      <c r="E219" s="1">
        <f>Data_fixed[[#This Row],[Quarter]]</f>
        <v>4</v>
      </c>
      <c r="F219" s="1">
        <f>YEAR(Data[[#This Row],[Date]])</f>
        <v>2017</v>
      </c>
      <c r="L219">
        <v>2017</v>
      </c>
    </row>
    <row r="220" spans="1:12" x14ac:dyDescent="0.35">
      <c r="A220" s="1">
        <v>218</v>
      </c>
      <c r="B220" s="2">
        <v>42945</v>
      </c>
      <c r="C220" s="1" t="s">
        <v>16</v>
      </c>
      <c r="D220" s="1">
        <v>11.29</v>
      </c>
      <c r="E220" s="1">
        <f>Data_fixed[[#This Row],[Quarter]]</f>
        <v>3</v>
      </c>
      <c r="F220" s="1">
        <f>YEAR(Data[[#This Row],[Date]])</f>
        <v>2017</v>
      </c>
      <c r="L220">
        <v>2017</v>
      </c>
    </row>
    <row r="221" spans="1:12" x14ac:dyDescent="0.35">
      <c r="A221" s="1">
        <v>219</v>
      </c>
      <c r="B221" s="2">
        <v>42866</v>
      </c>
      <c r="C221" s="1" t="s">
        <v>16</v>
      </c>
      <c r="D221" s="1">
        <v>10.17</v>
      </c>
      <c r="E221" s="1">
        <f>Data_fixed[[#This Row],[Quarter]]</f>
        <v>2</v>
      </c>
      <c r="F221" s="1">
        <f>YEAR(Data[[#This Row],[Date]])</f>
        <v>2017</v>
      </c>
      <c r="L221">
        <v>2017</v>
      </c>
    </row>
    <row r="222" spans="1:12" x14ac:dyDescent="0.35">
      <c r="A222" s="1">
        <v>220</v>
      </c>
      <c r="B222" s="2">
        <v>42772</v>
      </c>
      <c r="C222" s="1" t="s">
        <v>16</v>
      </c>
      <c r="D222" s="1">
        <v>7.19</v>
      </c>
      <c r="E222" s="1">
        <f>Data_fixed[[#This Row],[Quarter]]</f>
        <v>1</v>
      </c>
      <c r="F222" s="1">
        <f>YEAR(Data[[#This Row],[Date]])</f>
        <v>2017</v>
      </c>
      <c r="L222">
        <v>2017</v>
      </c>
    </row>
    <row r="223" spans="1:12" x14ac:dyDescent="0.35">
      <c r="A223" s="1">
        <v>221</v>
      </c>
      <c r="B223" s="2">
        <v>42684</v>
      </c>
      <c r="C223" s="1" t="s">
        <v>16</v>
      </c>
      <c r="D223" s="1">
        <v>3.75</v>
      </c>
      <c r="E223" s="1">
        <f>Data_fixed[[#This Row],[Quarter]]</f>
        <v>4</v>
      </c>
      <c r="F223" s="1">
        <f>YEAR(Data[[#This Row],[Date]])</f>
        <v>2016</v>
      </c>
      <c r="L223">
        <v>2016</v>
      </c>
    </row>
    <row r="224" spans="1:12" x14ac:dyDescent="0.35">
      <c r="A224" s="1">
        <v>222</v>
      </c>
      <c r="B224" s="2">
        <v>42587</v>
      </c>
      <c r="C224" s="1" t="s">
        <v>16</v>
      </c>
      <c r="D224" s="1">
        <v>18.829999999999998</v>
      </c>
      <c r="E224" s="1">
        <f>Data_fixed[[#This Row],[Quarter]]</f>
        <v>3</v>
      </c>
      <c r="F224" s="1">
        <f>YEAR(Data[[#This Row],[Date]])</f>
        <v>2016</v>
      </c>
      <c r="L224">
        <v>2016</v>
      </c>
    </row>
    <row r="225" spans="1:12" x14ac:dyDescent="0.35">
      <c r="A225" s="1">
        <v>223</v>
      </c>
      <c r="B225" s="2">
        <v>42484</v>
      </c>
      <c r="C225" s="1" t="s">
        <v>16</v>
      </c>
      <c r="D225" s="1">
        <v>14.87</v>
      </c>
      <c r="E225" s="1">
        <f>Data_fixed[[#This Row],[Quarter]]</f>
        <v>2</v>
      </c>
      <c r="F225" s="1">
        <f>YEAR(Data[[#This Row],[Date]])</f>
        <v>2016</v>
      </c>
      <c r="L225">
        <v>2016</v>
      </c>
    </row>
    <row r="226" spans="1:12" x14ac:dyDescent="0.35">
      <c r="A226" s="1">
        <v>224</v>
      </c>
      <c r="B226" s="2">
        <v>42394</v>
      </c>
      <c r="C226" s="1" t="s">
        <v>16</v>
      </c>
      <c r="D226" s="1">
        <v>9.94</v>
      </c>
      <c r="E226" s="1">
        <f>Data_fixed[[#This Row],[Quarter]]</f>
        <v>1</v>
      </c>
      <c r="F226" s="1">
        <f>YEAR(Data[[#This Row],[Date]])</f>
        <v>2016</v>
      </c>
      <c r="L226">
        <v>2016</v>
      </c>
    </row>
    <row r="227" spans="1:12" x14ac:dyDescent="0.35">
      <c r="A227" s="1">
        <v>225</v>
      </c>
      <c r="B227" s="2">
        <v>44692</v>
      </c>
      <c r="C227" s="1" t="s">
        <v>17</v>
      </c>
      <c r="D227" s="1">
        <v>283.48</v>
      </c>
      <c r="E227" s="1">
        <f>Data_fixed[[#This Row],[Quarter]]</f>
        <v>2</v>
      </c>
      <c r="F227" s="1">
        <f>YEAR(Data[[#This Row],[Date]])</f>
        <v>2022</v>
      </c>
      <c r="L227">
        <v>2022</v>
      </c>
    </row>
    <row r="228" spans="1:12" x14ac:dyDescent="0.35">
      <c r="A228" s="1">
        <v>226</v>
      </c>
      <c r="B228" s="2">
        <v>44603</v>
      </c>
      <c r="C228" s="1" t="s">
        <v>17</v>
      </c>
      <c r="D228" s="1">
        <v>190.02</v>
      </c>
      <c r="E228" s="1">
        <f>Data_fixed[[#This Row],[Quarter]]</f>
        <v>1</v>
      </c>
      <c r="F228" s="1">
        <f>YEAR(Data[[#This Row],[Date]])</f>
        <v>2022</v>
      </c>
      <c r="L228">
        <v>2022</v>
      </c>
    </row>
    <row r="229" spans="1:12" x14ac:dyDescent="0.35">
      <c r="A229" s="1">
        <v>227</v>
      </c>
      <c r="B229" s="2">
        <v>44514</v>
      </c>
      <c r="C229" s="1" t="s">
        <v>17</v>
      </c>
      <c r="D229" s="1">
        <v>92.09</v>
      </c>
      <c r="E229" s="1">
        <f>Data_fixed[[#This Row],[Quarter]]</f>
        <v>4</v>
      </c>
      <c r="F229" s="1">
        <f>YEAR(Data[[#This Row],[Date]])</f>
        <v>2021</v>
      </c>
      <c r="L229">
        <v>2021</v>
      </c>
    </row>
    <row r="230" spans="1:12" x14ac:dyDescent="0.35">
      <c r="A230" s="1">
        <v>228</v>
      </c>
      <c r="B230" s="2">
        <v>44423</v>
      </c>
      <c r="C230" s="1" t="s">
        <v>17</v>
      </c>
      <c r="D230" s="1">
        <v>359.59</v>
      </c>
      <c r="E230" s="1">
        <f>Data_fixed[[#This Row],[Quarter]]</f>
        <v>3</v>
      </c>
      <c r="F230" s="1">
        <f>YEAR(Data[[#This Row],[Date]])</f>
        <v>2021</v>
      </c>
      <c r="L230">
        <v>2021</v>
      </c>
    </row>
    <row r="231" spans="1:12" x14ac:dyDescent="0.35">
      <c r="A231" s="1">
        <v>229</v>
      </c>
      <c r="B231" s="2">
        <v>44323</v>
      </c>
      <c r="C231" s="1" t="s">
        <v>17</v>
      </c>
      <c r="D231" s="1">
        <v>285.81</v>
      </c>
      <c r="E231" s="1">
        <f>Data_fixed[[#This Row],[Quarter]]</f>
        <v>2</v>
      </c>
      <c r="F231" s="1">
        <f>YEAR(Data[[#This Row],[Date]])</f>
        <v>2021</v>
      </c>
      <c r="L231">
        <v>2021</v>
      </c>
    </row>
    <row r="232" spans="1:12" x14ac:dyDescent="0.35">
      <c r="A232" s="1">
        <v>230</v>
      </c>
      <c r="B232" s="2">
        <v>44231</v>
      </c>
      <c r="C232" s="1" t="s">
        <v>17</v>
      </c>
      <c r="D232" s="1">
        <v>174.41</v>
      </c>
      <c r="E232" s="1">
        <f>Data_fixed[[#This Row],[Quarter]]</f>
        <v>1</v>
      </c>
      <c r="F232" s="1">
        <f>YEAR(Data[[#This Row],[Date]])</f>
        <v>2021</v>
      </c>
      <c r="L232">
        <v>2021</v>
      </c>
    </row>
    <row r="233" spans="1:12" x14ac:dyDescent="0.35">
      <c r="A233" s="1">
        <v>231</v>
      </c>
      <c r="B233" s="2">
        <v>44148</v>
      </c>
      <c r="C233" s="1" t="s">
        <v>17</v>
      </c>
      <c r="D233" s="1">
        <v>42.08</v>
      </c>
      <c r="E233" s="1">
        <f>Data_fixed[[#This Row],[Quarter]]</f>
        <v>4</v>
      </c>
      <c r="F233" s="1">
        <f>YEAR(Data[[#This Row],[Date]])</f>
        <v>2020</v>
      </c>
      <c r="L233">
        <v>2020</v>
      </c>
    </row>
    <row r="234" spans="1:12" x14ac:dyDescent="0.35">
      <c r="A234" s="1">
        <v>232</v>
      </c>
      <c r="B234" s="2">
        <v>44059</v>
      </c>
      <c r="C234" s="1" t="s">
        <v>17</v>
      </c>
      <c r="D234" s="1">
        <v>82.8</v>
      </c>
      <c r="E234" s="1">
        <f>Data_fixed[[#This Row],[Quarter]]</f>
        <v>3</v>
      </c>
      <c r="F234" s="1">
        <f>YEAR(Data[[#This Row],[Date]])</f>
        <v>2020</v>
      </c>
      <c r="L234">
        <v>2020</v>
      </c>
    </row>
    <row r="235" spans="1:12" x14ac:dyDescent="0.35">
      <c r="A235" s="1">
        <v>233</v>
      </c>
      <c r="B235" s="2">
        <v>43962</v>
      </c>
      <c r="C235" s="1" t="s">
        <v>17</v>
      </c>
      <c r="D235" s="1">
        <v>51.29</v>
      </c>
      <c r="E235" s="1">
        <f>Data_fixed[[#This Row],[Quarter]]</f>
        <v>2</v>
      </c>
      <c r="F235" s="1">
        <f>YEAR(Data[[#This Row],[Date]])</f>
        <v>2020</v>
      </c>
      <c r="L235">
        <v>2020</v>
      </c>
    </row>
    <row r="236" spans="1:12" x14ac:dyDescent="0.35">
      <c r="A236" s="1">
        <v>234</v>
      </c>
      <c r="B236" s="2">
        <v>43867</v>
      </c>
      <c r="C236" s="1" t="s">
        <v>17</v>
      </c>
      <c r="D236" s="1">
        <v>111.89</v>
      </c>
      <c r="E236" s="1">
        <f>Data_fixed[[#This Row],[Quarter]]</f>
        <v>1</v>
      </c>
      <c r="F236" s="1">
        <f>YEAR(Data[[#This Row],[Date]])</f>
        <v>2020</v>
      </c>
      <c r="L236">
        <v>2020</v>
      </c>
    </row>
    <row r="237" spans="1:12" x14ac:dyDescent="0.35">
      <c r="A237" s="1">
        <v>235</v>
      </c>
      <c r="B237" s="2">
        <v>43784</v>
      </c>
      <c r="C237" s="1" t="s">
        <v>17</v>
      </c>
      <c r="D237" s="1">
        <v>30.91</v>
      </c>
      <c r="E237" s="1">
        <f>Data_fixed[[#This Row],[Quarter]]</f>
        <v>4</v>
      </c>
      <c r="F237" s="1">
        <f>YEAR(Data[[#This Row],[Date]])</f>
        <v>2019</v>
      </c>
      <c r="L237">
        <v>2019</v>
      </c>
    </row>
    <row r="238" spans="1:12" x14ac:dyDescent="0.35">
      <c r="A238" s="1">
        <v>236</v>
      </c>
      <c r="B238" s="2">
        <v>43692</v>
      </c>
      <c r="C238" s="1" t="s">
        <v>17</v>
      </c>
      <c r="D238" s="1">
        <v>205.34</v>
      </c>
      <c r="E238" s="1">
        <f>Data_fixed[[#This Row],[Quarter]]</f>
        <v>3</v>
      </c>
      <c r="F238" s="1">
        <f>YEAR(Data[[#This Row],[Date]])</f>
        <v>2019</v>
      </c>
      <c r="L238">
        <v>2019</v>
      </c>
    </row>
    <row r="239" spans="1:12" x14ac:dyDescent="0.35">
      <c r="A239" s="1">
        <v>237</v>
      </c>
      <c r="B239" s="2">
        <v>43590</v>
      </c>
      <c r="C239" s="1" t="s">
        <v>17</v>
      </c>
      <c r="D239" s="1">
        <v>164.41</v>
      </c>
      <c r="E239" s="1">
        <f>Data_fixed[[#This Row],[Quarter]]</f>
        <v>2</v>
      </c>
      <c r="F239" s="1">
        <f>YEAR(Data[[#This Row],[Date]])</f>
        <v>2019</v>
      </c>
      <c r="L239">
        <v>2019</v>
      </c>
    </row>
    <row r="240" spans="1:12" x14ac:dyDescent="0.35">
      <c r="A240" s="1">
        <v>238</v>
      </c>
      <c r="B240" s="2">
        <v>43500</v>
      </c>
      <c r="C240" s="1" t="s">
        <v>17</v>
      </c>
      <c r="D240" s="1">
        <v>113.43</v>
      </c>
      <c r="E240" s="1">
        <f>Data_fixed[[#This Row],[Quarter]]</f>
        <v>1</v>
      </c>
      <c r="F240" s="1">
        <f>YEAR(Data[[#This Row],[Date]])</f>
        <v>2019</v>
      </c>
      <c r="L240">
        <v>2019</v>
      </c>
    </row>
    <row r="241" spans="1:12" x14ac:dyDescent="0.35">
      <c r="A241" s="1">
        <v>239</v>
      </c>
      <c r="B241" s="2">
        <v>43419</v>
      </c>
      <c r="C241" s="1" t="s">
        <v>17</v>
      </c>
      <c r="D241" s="1">
        <v>29.08</v>
      </c>
      <c r="E241" s="1">
        <f>Data_fixed[[#This Row],[Quarter]]</f>
        <v>4</v>
      </c>
      <c r="F241" s="1">
        <f>YEAR(Data[[#This Row],[Date]])</f>
        <v>2018</v>
      </c>
      <c r="L241">
        <v>2018</v>
      </c>
    </row>
    <row r="242" spans="1:12" x14ac:dyDescent="0.35">
      <c r="A242" s="1">
        <v>240</v>
      </c>
      <c r="B242" s="2">
        <v>43328</v>
      </c>
      <c r="C242" s="1" t="s">
        <v>17</v>
      </c>
      <c r="D242" s="1">
        <v>168.42</v>
      </c>
      <c r="E242" s="1">
        <f>Data_fixed[[#This Row],[Quarter]]</f>
        <v>3</v>
      </c>
      <c r="F242" s="1">
        <f>YEAR(Data[[#This Row],[Date]])</f>
        <v>2018</v>
      </c>
      <c r="L242">
        <v>2018</v>
      </c>
    </row>
    <row r="243" spans="1:12" x14ac:dyDescent="0.35">
      <c r="A243" s="1">
        <v>241</v>
      </c>
      <c r="B243" s="2">
        <v>43230</v>
      </c>
      <c r="C243" s="1" t="s">
        <v>17</v>
      </c>
      <c r="D243" s="1">
        <v>143.75</v>
      </c>
      <c r="E243" s="1">
        <f>Data_fixed[[#This Row],[Quarter]]</f>
        <v>2</v>
      </c>
      <c r="F243" s="1">
        <f>YEAR(Data[[#This Row],[Date]])</f>
        <v>2018</v>
      </c>
      <c r="L243">
        <v>2018</v>
      </c>
    </row>
    <row r="244" spans="1:12" x14ac:dyDescent="0.35">
      <c r="A244" s="1">
        <v>242</v>
      </c>
      <c r="B244" s="2">
        <v>43142</v>
      </c>
      <c r="C244" s="1" t="s">
        <v>17</v>
      </c>
      <c r="D244" s="1">
        <v>97.95</v>
      </c>
      <c r="E244" s="1">
        <f>Data_fixed[[#This Row],[Quarter]]</f>
        <v>1</v>
      </c>
      <c r="F244" s="1">
        <f>YEAR(Data[[#This Row],[Date]])</f>
        <v>2018</v>
      </c>
      <c r="L244">
        <v>2018</v>
      </c>
    </row>
    <row r="245" spans="1:12" x14ac:dyDescent="0.35">
      <c r="A245" s="1">
        <v>243</v>
      </c>
      <c r="B245" s="2">
        <v>43054</v>
      </c>
      <c r="C245" s="1" t="s">
        <v>17</v>
      </c>
      <c r="D245" s="1">
        <v>18.05</v>
      </c>
      <c r="E245" s="1">
        <f>Data_fixed[[#This Row],[Quarter]]</f>
        <v>4</v>
      </c>
      <c r="F245" s="1">
        <f>YEAR(Data[[#This Row],[Date]])</f>
        <v>2017</v>
      </c>
      <c r="L245">
        <v>2017</v>
      </c>
    </row>
    <row r="246" spans="1:12" x14ac:dyDescent="0.35">
      <c r="A246" s="1">
        <v>244</v>
      </c>
      <c r="B246" s="2">
        <v>42963</v>
      </c>
      <c r="C246" s="1" t="s">
        <v>17</v>
      </c>
      <c r="D246" s="1">
        <v>161.43</v>
      </c>
      <c r="E246" s="1">
        <f>Data_fixed[[#This Row],[Quarter]]</f>
        <v>3</v>
      </c>
      <c r="F246" s="1">
        <f>YEAR(Data[[#This Row],[Date]])</f>
        <v>2017</v>
      </c>
      <c r="L246">
        <v>2017</v>
      </c>
    </row>
    <row r="247" spans="1:12" x14ac:dyDescent="0.35">
      <c r="A247" s="1">
        <v>245</v>
      </c>
      <c r="B247" s="2">
        <v>42869</v>
      </c>
      <c r="C247" s="1" t="s">
        <v>17</v>
      </c>
      <c r="D247" s="1">
        <v>195.81</v>
      </c>
      <c r="E247" s="1">
        <f>Data_fixed[[#This Row],[Quarter]]</f>
        <v>2</v>
      </c>
      <c r="F247" s="1">
        <f>YEAR(Data[[#This Row],[Date]])</f>
        <v>2017</v>
      </c>
      <c r="L247">
        <v>2017</v>
      </c>
    </row>
    <row r="248" spans="1:12" x14ac:dyDescent="0.35">
      <c r="A248" s="1">
        <v>246</v>
      </c>
      <c r="B248" s="2">
        <v>42777</v>
      </c>
      <c r="C248" s="1" t="s">
        <v>17</v>
      </c>
      <c r="D248" s="1">
        <v>180.34</v>
      </c>
      <c r="E248" s="1">
        <f>Data_fixed[[#This Row],[Quarter]]</f>
        <v>1</v>
      </c>
      <c r="F248" s="1">
        <f>YEAR(Data[[#This Row],[Date]])</f>
        <v>2017</v>
      </c>
      <c r="L248">
        <v>2017</v>
      </c>
    </row>
    <row r="249" spans="1:12" x14ac:dyDescent="0.35">
      <c r="A249" s="1">
        <v>247</v>
      </c>
      <c r="B249" s="2">
        <v>42686</v>
      </c>
      <c r="C249" s="1" t="s">
        <v>17</v>
      </c>
      <c r="D249" s="1">
        <v>30.12</v>
      </c>
      <c r="E249" s="1">
        <f>Data_fixed[[#This Row],[Quarter]]</f>
        <v>4</v>
      </c>
      <c r="F249" s="1">
        <f>YEAR(Data[[#This Row],[Date]])</f>
        <v>2016</v>
      </c>
      <c r="L249">
        <v>2016</v>
      </c>
    </row>
    <row r="250" spans="1:12" x14ac:dyDescent="0.35">
      <c r="A250" s="1">
        <v>248</v>
      </c>
      <c r="B250" s="2">
        <v>42604</v>
      </c>
      <c r="C250" s="1" t="s">
        <v>17</v>
      </c>
      <c r="D250" s="1">
        <v>262.52</v>
      </c>
      <c r="E250" s="1">
        <f>Data_fixed[[#This Row],[Quarter]]</f>
        <v>3</v>
      </c>
      <c r="F250" s="1">
        <f>YEAR(Data[[#This Row],[Date]])</f>
        <v>2016</v>
      </c>
      <c r="L250">
        <v>2016</v>
      </c>
    </row>
    <row r="251" spans="1:12" x14ac:dyDescent="0.35">
      <c r="A251" s="1">
        <v>249</v>
      </c>
      <c r="B251" s="2">
        <v>42424</v>
      </c>
      <c r="C251" s="1" t="s">
        <v>17</v>
      </c>
      <c r="D251" s="1">
        <v>119.02</v>
      </c>
      <c r="E251" s="1">
        <f>Data_fixed[[#This Row],[Quarter]]</f>
        <v>1</v>
      </c>
      <c r="F251" s="1">
        <f>YEAR(Data[[#This Row],[Date]])</f>
        <v>2016</v>
      </c>
      <c r="L251">
        <v>2016</v>
      </c>
    </row>
    <row r="252" spans="1:12" x14ac:dyDescent="0.35">
      <c r="A252" s="1">
        <v>250</v>
      </c>
      <c r="B252" s="2">
        <v>42340</v>
      </c>
      <c r="C252" s="1" t="s">
        <v>17</v>
      </c>
      <c r="D252" s="1">
        <v>10.97</v>
      </c>
      <c r="E252" s="1">
        <f>Data_fixed[[#This Row],[Quarter]]</f>
        <v>4</v>
      </c>
      <c r="F252" s="1">
        <f>YEAR(Data[[#This Row],[Date]])</f>
        <v>2015</v>
      </c>
      <c r="L252">
        <v>2015</v>
      </c>
    </row>
    <row r="253" spans="1:12" x14ac:dyDescent="0.35">
      <c r="A253" s="1">
        <v>251</v>
      </c>
      <c r="B253" s="2">
        <v>44684</v>
      </c>
      <c r="C253" s="1" t="s">
        <v>18</v>
      </c>
      <c r="D253" s="1">
        <v>10.51</v>
      </c>
      <c r="E253" s="1">
        <f>Data_fixed[[#This Row],[Quarter]]</f>
        <v>2</v>
      </c>
      <c r="F253" s="1">
        <f>YEAR(Data[[#This Row],[Date]])</f>
        <v>2022</v>
      </c>
      <c r="L253">
        <v>2022</v>
      </c>
    </row>
    <row r="254" spans="1:12" x14ac:dyDescent="0.35">
      <c r="A254" s="1">
        <v>252</v>
      </c>
      <c r="B254" s="2">
        <v>44594</v>
      </c>
      <c r="C254" s="1" t="s">
        <v>18</v>
      </c>
      <c r="D254" s="1">
        <v>7.38</v>
      </c>
      <c r="E254" s="1">
        <f>Data_fixed[[#This Row],[Quarter]]</f>
        <v>1</v>
      </c>
      <c r="F254" s="1">
        <f>YEAR(Data[[#This Row],[Date]])</f>
        <v>2022</v>
      </c>
      <c r="L254">
        <v>2022</v>
      </c>
    </row>
    <row r="255" spans="1:12" x14ac:dyDescent="0.35">
      <c r="A255" s="1">
        <v>253</v>
      </c>
      <c r="B255" s="2">
        <v>44514</v>
      </c>
      <c r="C255" s="1" t="s">
        <v>18</v>
      </c>
      <c r="D255" s="1">
        <v>3.16</v>
      </c>
      <c r="E255" s="1">
        <f>Data_fixed[[#This Row],[Quarter]]</f>
        <v>4</v>
      </c>
      <c r="F255" s="1">
        <f>YEAR(Data[[#This Row],[Date]])</f>
        <v>2021</v>
      </c>
      <c r="L255">
        <v>2021</v>
      </c>
    </row>
    <row r="256" spans="1:12" x14ac:dyDescent="0.35">
      <c r="A256" s="1">
        <v>254</v>
      </c>
      <c r="B256" s="2">
        <v>44413</v>
      </c>
      <c r="C256" s="1" t="s">
        <v>18</v>
      </c>
      <c r="D256" s="1">
        <v>22.06</v>
      </c>
      <c r="E256" s="1">
        <f>Data_fixed[[#This Row],[Quarter]]</f>
        <v>3</v>
      </c>
      <c r="F256" s="1">
        <f>YEAR(Data[[#This Row],[Date]])</f>
        <v>2021</v>
      </c>
      <c r="L256">
        <v>2021</v>
      </c>
    </row>
    <row r="257" spans="1:12" x14ac:dyDescent="0.35">
      <c r="A257" s="1">
        <v>255</v>
      </c>
      <c r="B257" s="2">
        <v>44314</v>
      </c>
      <c r="C257" s="1" t="s">
        <v>18</v>
      </c>
      <c r="D257" s="1">
        <v>20.239999999999998</v>
      </c>
      <c r="E257" s="1">
        <f>Data_fixed[[#This Row],[Quarter]]</f>
        <v>2</v>
      </c>
      <c r="F257" s="1">
        <f>YEAR(Data[[#This Row],[Date]])</f>
        <v>2021</v>
      </c>
      <c r="L257">
        <v>2021</v>
      </c>
    </row>
    <row r="258" spans="1:12" x14ac:dyDescent="0.35">
      <c r="A258" s="1">
        <v>256</v>
      </c>
      <c r="B258" s="2">
        <v>44229</v>
      </c>
      <c r="C258" s="1" t="s">
        <v>18</v>
      </c>
      <c r="D258" s="1">
        <v>13.89</v>
      </c>
      <c r="E258" s="1">
        <f>Data_fixed[[#This Row],[Quarter]]</f>
        <v>1</v>
      </c>
      <c r="F258" s="1">
        <f>YEAR(Data[[#This Row],[Date]])</f>
        <v>2021</v>
      </c>
      <c r="L258">
        <v>2021</v>
      </c>
    </row>
    <row r="259" spans="1:12" x14ac:dyDescent="0.35">
      <c r="A259" s="1">
        <v>257</v>
      </c>
      <c r="B259" s="2">
        <v>44146</v>
      </c>
      <c r="C259" s="1" t="s">
        <v>18</v>
      </c>
      <c r="D259" s="1">
        <v>2.23</v>
      </c>
      <c r="E259" s="1">
        <f>Data_fixed[[#This Row],[Quarter]]</f>
        <v>4</v>
      </c>
      <c r="F259" s="1">
        <f>YEAR(Data[[#This Row],[Date]])</f>
        <v>2020</v>
      </c>
      <c r="L259">
        <v>2020</v>
      </c>
    </row>
    <row r="260" spans="1:12" x14ac:dyDescent="0.35">
      <c r="A260" s="1">
        <v>258</v>
      </c>
      <c r="B260" s="2">
        <v>44055</v>
      </c>
      <c r="C260" s="1" t="s">
        <v>18</v>
      </c>
      <c r="D260" s="1">
        <v>3.58</v>
      </c>
      <c r="E260" s="1">
        <f>Data_fixed[[#This Row],[Quarter]]</f>
        <v>3</v>
      </c>
      <c r="F260" s="1">
        <f>YEAR(Data[[#This Row],[Date]])</f>
        <v>2020</v>
      </c>
      <c r="L260">
        <v>2020</v>
      </c>
    </row>
    <row r="261" spans="1:12" x14ac:dyDescent="0.35">
      <c r="A261" s="1">
        <v>259</v>
      </c>
      <c r="B261" s="2">
        <v>43970</v>
      </c>
      <c r="C261" s="1" t="s">
        <v>18</v>
      </c>
      <c r="D261" s="1">
        <v>2.08</v>
      </c>
      <c r="E261" s="1">
        <f>Data_fixed[[#This Row],[Quarter]]</f>
        <v>2</v>
      </c>
      <c r="F261" s="1">
        <f>YEAR(Data[[#This Row],[Date]])</f>
        <v>2020</v>
      </c>
      <c r="L261">
        <v>2020</v>
      </c>
    </row>
    <row r="262" spans="1:12" x14ac:dyDescent="0.35">
      <c r="A262" s="1">
        <v>260</v>
      </c>
      <c r="B262" s="2">
        <v>43866</v>
      </c>
      <c r="C262" s="1" t="s">
        <v>18</v>
      </c>
      <c r="D262" s="1">
        <v>4.1500000000000004</v>
      </c>
      <c r="E262" s="1">
        <f>Data_fixed[[#This Row],[Quarter]]</f>
        <v>1</v>
      </c>
      <c r="F262" s="1">
        <f>YEAR(Data[[#This Row],[Date]])</f>
        <v>2020</v>
      </c>
      <c r="L262">
        <v>2020</v>
      </c>
    </row>
    <row r="263" spans="1:12" x14ac:dyDescent="0.35">
      <c r="A263" s="1">
        <v>261</v>
      </c>
      <c r="B263" s="2">
        <v>43784</v>
      </c>
      <c r="C263" s="1" t="s">
        <v>18</v>
      </c>
      <c r="D263" s="1">
        <v>0.39</v>
      </c>
      <c r="E263" s="1">
        <f>Data_fixed[[#This Row],[Quarter]]</f>
        <v>4</v>
      </c>
      <c r="F263" s="1">
        <f>YEAR(Data[[#This Row],[Date]])</f>
        <v>2019</v>
      </c>
      <c r="L263">
        <v>2019</v>
      </c>
    </row>
    <row r="264" spans="1:12" x14ac:dyDescent="0.35">
      <c r="A264" s="1">
        <v>262</v>
      </c>
      <c r="B264" s="2">
        <v>43683</v>
      </c>
      <c r="C264" s="1" t="s">
        <v>18</v>
      </c>
      <c r="D264" s="1">
        <v>14.65</v>
      </c>
      <c r="E264" s="1">
        <f>Data_fixed[[#This Row],[Quarter]]</f>
        <v>3</v>
      </c>
      <c r="F264" s="1">
        <f>YEAR(Data[[#This Row],[Date]])</f>
        <v>2019</v>
      </c>
      <c r="L264">
        <v>2019</v>
      </c>
    </row>
    <row r="265" spans="1:12" x14ac:dyDescent="0.35">
      <c r="A265" s="1">
        <v>263</v>
      </c>
      <c r="B265" s="2">
        <v>43576</v>
      </c>
      <c r="C265" s="1" t="s">
        <v>18</v>
      </c>
      <c r="D265" s="1">
        <v>6.9</v>
      </c>
      <c r="E265" s="1">
        <f>Data_fixed[[#This Row],[Quarter]]</f>
        <v>2</v>
      </c>
      <c r="F265" s="1">
        <f>YEAR(Data[[#This Row],[Date]])</f>
        <v>2019</v>
      </c>
      <c r="L265">
        <v>2019</v>
      </c>
    </row>
    <row r="266" spans="1:12" x14ac:dyDescent="0.35">
      <c r="A266" s="1">
        <v>264</v>
      </c>
      <c r="B266" s="2">
        <v>43507</v>
      </c>
      <c r="C266" s="1" t="s">
        <v>18</v>
      </c>
      <c r="D266" s="1">
        <v>4.09</v>
      </c>
      <c r="E266" s="1">
        <f>Data_fixed[[#This Row],[Quarter]]</f>
        <v>1</v>
      </c>
      <c r="F266" s="1">
        <f>YEAR(Data[[#This Row],[Date]])</f>
        <v>2019</v>
      </c>
      <c r="L266">
        <v>2019</v>
      </c>
    </row>
    <row r="267" spans="1:12" x14ac:dyDescent="0.35">
      <c r="A267" s="1">
        <v>265</v>
      </c>
      <c r="B267" s="2">
        <v>43424</v>
      </c>
      <c r="C267" s="1" t="s">
        <v>18</v>
      </c>
      <c r="D267" s="1">
        <v>-1.71</v>
      </c>
      <c r="E267" s="1">
        <f>Data_fixed[[#This Row],[Quarter]]</f>
        <v>4</v>
      </c>
      <c r="F267" s="1">
        <f>YEAR(Data[[#This Row],[Date]])</f>
        <v>2018</v>
      </c>
      <c r="L267">
        <v>2018</v>
      </c>
    </row>
    <row r="268" spans="1:12" x14ac:dyDescent="0.35">
      <c r="A268" s="1">
        <v>266</v>
      </c>
      <c r="B268" s="2">
        <v>44679</v>
      </c>
      <c r="C268" s="1" t="s">
        <v>19</v>
      </c>
      <c r="D268" s="1">
        <v>118.35</v>
      </c>
      <c r="E268" s="1">
        <f>Data_fixed[[#This Row],[Quarter]]</f>
        <v>2</v>
      </c>
      <c r="F268" s="1">
        <f>YEAR(Data[[#This Row],[Date]])</f>
        <v>2022</v>
      </c>
      <c r="L268">
        <v>2022</v>
      </c>
    </row>
    <row r="269" spans="1:12" x14ac:dyDescent="0.35">
      <c r="A269" s="1">
        <v>267</v>
      </c>
      <c r="B269" s="2">
        <v>44592</v>
      </c>
      <c r="C269" s="1" t="s">
        <v>19</v>
      </c>
      <c r="D269" s="1">
        <v>82.74</v>
      </c>
      <c r="E269" s="1">
        <f>Data_fixed[[#This Row],[Quarter]]</f>
        <v>1</v>
      </c>
      <c r="F269" s="1">
        <f>YEAR(Data[[#This Row],[Date]])</f>
        <v>2022</v>
      </c>
      <c r="L269">
        <v>2022</v>
      </c>
    </row>
    <row r="270" spans="1:12" x14ac:dyDescent="0.35">
      <c r="A270" s="1">
        <v>268</v>
      </c>
      <c r="B270" s="2">
        <v>44512</v>
      </c>
      <c r="C270" s="1" t="s">
        <v>19</v>
      </c>
      <c r="D270" s="1">
        <v>47.49</v>
      </c>
      <c r="E270" s="1">
        <f>Data_fixed[[#This Row],[Quarter]]</f>
        <v>4</v>
      </c>
      <c r="F270" s="1">
        <f>YEAR(Data[[#This Row],[Date]])</f>
        <v>2021</v>
      </c>
      <c r="L270">
        <v>2021</v>
      </c>
    </row>
    <row r="271" spans="1:12" x14ac:dyDescent="0.35">
      <c r="A271" s="1">
        <v>269</v>
      </c>
      <c r="B271" s="2">
        <v>44416</v>
      </c>
      <c r="C271" s="1" t="s">
        <v>19</v>
      </c>
      <c r="D271" s="1">
        <v>126.08</v>
      </c>
      <c r="E271" s="1">
        <f>Data_fixed[[#This Row],[Quarter]]</f>
        <v>3</v>
      </c>
      <c r="F271" s="1">
        <f>YEAR(Data[[#This Row],[Date]])</f>
        <v>2021</v>
      </c>
      <c r="L271">
        <v>2021</v>
      </c>
    </row>
    <row r="272" spans="1:12" x14ac:dyDescent="0.35">
      <c r="A272" s="1">
        <v>270</v>
      </c>
      <c r="B272" s="2">
        <v>44313</v>
      </c>
      <c r="C272" s="1" t="s">
        <v>19</v>
      </c>
      <c r="D272" s="1">
        <v>104.72</v>
      </c>
      <c r="E272" s="1">
        <f>Data_fixed[[#This Row],[Quarter]]</f>
        <v>2</v>
      </c>
      <c r="F272" s="1">
        <f>YEAR(Data[[#This Row],[Date]])</f>
        <v>2021</v>
      </c>
      <c r="L272">
        <v>2021</v>
      </c>
    </row>
    <row r="273" spans="1:12" x14ac:dyDescent="0.35">
      <c r="A273" s="1">
        <v>271</v>
      </c>
      <c r="B273" s="2">
        <v>44229</v>
      </c>
      <c r="C273" s="1" t="s">
        <v>19</v>
      </c>
      <c r="D273" s="1">
        <v>64.95</v>
      </c>
      <c r="E273" s="1">
        <f>Data_fixed[[#This Row],[Quarter]]</f>
        <v>1</v>
      </c>
      <c r="F273" s="1">
        <f>YEAR(Data[[#This Row],[Date]])</f>
        <v>2021</v>
      </c>
      <c r="L273">
        <v>2021</v>
      </c>
    </row>
    <row r="274" spans="1:12" x14ac:dyDescent="0.35">
      <c r="A274" s="1">
        <v>272</v>
      </c>
      <c r="B274" s="2">
        <v>44144</v>
      </c>
      <c r="C274" s="1" t="s">
        <v>19</v>
      </c>
      <c r="D274" s="1">
        <v>21.8</v>
      </c>
      <c r="E274" s="1">
        <f>Data_fixed[[#This Row],[Quarter]]</f>
        <v>4</v>
      </c>
      <c r="F274" s="1">
        <f>YEAR(Data[[#This Row],[Date]])</f>
        <v>2020</v>
      </c>
      <c r="L274">
        <v>2020</v>
      </c>
    </row>
    <row r="275" spans="1:12" x14ac:dyDescent="0.35">
      <c r="A275" s="1">
        <v>273</v>
      </c>
      <c r="B275" s="2">
        <v>44060</v>
      </c>
      <c r="C275" s="1" t="s">
        <v>19</v>
      </c>
      <c r="D275" s="1">
        <v>47.41</v>
      </c>
      <c r="E275" s="1">
        <f>Data_fixed[[#This Row],[Quarter]]</f>
        <v>3</v>
      </c>
      <c r="F275" s="1">
        <f>YEAR(Data[[#This Row],[Date]])</f>
        <v>2020</v>
      </c>
      <c r="L275">
        <v>2020</v>
      </c>
    </row>
    <row r="276" spans="1:12" x14ac:dyDescent="0.35">
      <c r="A276" s="1">
        <v>274</v>
      </c>
      <c r="B276" s="2">
        <v>43961</v>
      </c>
      <c r="C276" s="1" t="s">
        <v>19</v>
      </c>
      <c r="D276" s="1">
        <v>36.58</v>
      </c>
      <c r="E276" s="1">
        <f>Data_fixed[[#This Row],[Quarter]]</f>
        <v>2</v>
      </c>
      <c r="F276" s="1">
        <f>YEAR(Data[[#This Row],[Date]])</f>
        <v>2020</v>
      </c>
      <c r="L276">
        <v>2020</v>
      </c>
    </row>
    <row r="277" spans="1:12" x14ac:dyDescent="0.35">
      <c r="A277" s="1">
        <v>275</v>
      </c>
      <c r="B277" s="2">
        <v>43853</v>
      </c>
      <c r="C277" s="1" t="s">
        <v>19</v>
      </c>
      <c r="D277" s="1">
        <v>33.47</v>
      </c>
      <c r="E277" s="1">
        <f>Data_fixed[[#This Row],[Quarter]]</f>
        <v>1</v>
      </c>
      <c r="F277" s="1">
        <f>YEAR(Data[[#This Row],[Date]])</f>
        <v>2020</v>
      </c>
      <c r="L277">
        <v>2020</v>
      </c>
    </row>
    <row r="278" spans="1:12" x14ac:dyDescent="0.35">
      <c r="A278" s="1">
        <v>276</v>
      </c>
      <c r="B278" s="2">
        <v>43763</v>
      </c>
      <c r="C278" s="1" t="s">
        <v>19</v>
      </c>
      <c r="D278" s="1">
        <v>16.100000000000001</v>
      </c>
      <c r="E278" s="1">
        <f>Data_fixed[[#This Row],[Quarter]]</f>
        <v>4</v>
      </c>
      <c r="F278" s="1">
        <f>YEAR(Data[[#This Row],[Date]])</f>
        <v>2019</v>
      </c>
      <c r="L278">
        <v>2019</v>
      </c>
    </row>
    <row r="279" spans="1:12" x14ac:dyDescent="0.35">
      <c r="A279" s="1">
        <v>277</v>
      </c>
      <c r="B279" s="2">
        <v>43672</v>
      </c>
      <c r="C279" s="1" t="s">
        <v>19</v>
      </c>
      <c r="D279" s="1">
        <v>37.51</v>
      </c>
      <c r="E279" s="1">
        <f>Data_fixed[[#This Row],[Quarter]]</f>
        <v>3</v>
      </c>
      <c r="F279" s="1">
        <f>YEAR(Data[[#This Row],[Date]])</f>
        <v>2019</v>
      </c>
      <c r="L279">
        <v>2019</v>
      </c>
    </row>
    <row r="280" spans="1:12" x14ac:dyDescent="0.35">
      <c r="A280" s="1">
        <v>278</v>
      </c>
      <c r="B280" s="2">
        <v>43578</v>
      </c>
      <c r="C280" s="1" t="s">
        <v>19</v>
      </c>
      <c r="D280" s="1">
        <v>21.93</v>
      </c>
      <c r="E280" s="1">
        <f>Data_fixed[[#This Row],[Quarter]]</f>
        <v>2</v>
      </c>
      <c r="F280" s="1">
        <f>YEAR(Data[[#This Row],[Date]])</f>
        <v>2019</v>
      </c>
      <c r="L280">
        <v>2019</v>
      </c>
    </row>
    <row r="281" spans="1:12" x14ac:dyDescent="0.35">
      <c r="A281" s="1">
        <v>279</v>
      </c>
      <c r="B281" s="2">
        <v>43488</v>
      </c>
      <c r="C281" s="1" t="s">
        <v>19</v>
      </c>
      <c r="D281" s="1">
        <v>12.96</v>
      </c>
      <c r="E281" s="1">
        <f>Data_fixed[[#This Row],[Quarter]]</f>
        <v>1</v>
      </c>
      <c r="F281" s="1">
        <f>YEAR(Data[[#This Row],[Date]])</f>
        <v>2019</v>
      </c>
      <c r="L281">
        <v>2019</v>
      </c>
    </row>
    <row r="282" spans="1:12" x14ac:dyDescent="0.35">
      <c r="A282" s="1">
        <v>280</v>
      </c>
      <c r="B282" s="2">
        <v>43401</v>
      </c>
      <c r="C282" s="1" t="s">
        <v>19</v>
      </c>
      <c r="D282" s="1">
        <v>6.64</v>
      </c>
      <c r="E282" s="1">
        <f>Data_fixed[[#This Row],[Quarter]]</f>
        <v>4</v>
      </c>
      <c r="F282" s="1">
        <f>YEAR(Data[[#This Row],[Date]])</f>
        <v>2018</v>
      </c>
      <c r="L282">
        <v>2018</v>
      </c>
    </row>
    <row r="283" spans="1:12" x14ac:dyDescent="0.35">
      <c r="A283" s="1">
        <v>281</v>
      </c>
      <c r="B283" s="2">
        <v>43303</v>
      </c>
      <c r="C283" s="1" t="s">
        <v>19</v>
      </c>
      <c r="D283" s="1">
        <v>11.42</v>
      </c>
      <c r="E283" s="1">
        <f>Data_fixed[[#This Row],[Quarter]]</f>
        <v>3</v>
      </c>
      <c r="F283" s="1">
        <f>YEAR(Data[[#This Row],[Date]])</f>
        <v>2018</v>
      </c>
      <c r="L283">
        <v>2018</v>
      </c>
    </row>
    <row r="284" spans="1:12" x14ac:dyDescent="0.35">
      <c r="A284" s="1">
        <v>282</v>
      </c>
      <c r="B284" s="2">
        <v>43208</v>
      </c>
      <c r="C284" s="1" t="s">
        <v>19</v>
      </c>
      <c r="D284" s="1">
        <v>6.98</v>
      </c>
      <c r="E284" s="1">
        <f>Data_fixed[[#This Row],[Quarter]]</f>
        <v>2</v>
      </c>
      <c r="F284" s="1">
        <f>YEAR(Data[[#This Row],[Date]])</f>
        <v>2018</v>
      </c>
      <c r="L284">
        <v>2018</v>
      </c>
    </row>
    <row r="285" spans="1:12" x14ac:dyDescent="0.35">
      <c r="A285" s="1">
        <v>283</v>
      </c>
      <c r="B285" s="2">
        <v>43124</v>
      </c>
      <c r="C285" s="1" t="s">
        <v>19</v>
      </c>
      <c r="D285" s="1">
        <v>1.23</v>
      </c>
      <c r="E285" s="1">
        <f>Data_fixed[[#This Row],[Quarter]]</f>
        <v>1</v>
      </c>
      <c r="F285" s="1">
        <f>YEAR(Data[[#This Row],[Date]])</f>
        <v>2018</v>
      </c>
      <c r="L285">
        <v>2018</v>
      </c>
    </row>
    <row r="286" spans="1:12" x14ac:dyDescent="0.35">
      <c r="A286" s="1">
        <v>284</v>
      </c>
      <c r="B286" s="2">
        <v>43043</v>
      </c>
      <c r="C286" s="1" t="s">
        <v>19</v>
      </c>
      <c r="D286" s="1">
        <v>-1.0900000000000001</v>
      </c>
      <c r="E286" s="1">
        <f>Data_fixed[[#This Row],[Quarter]]</f>
        <v>4</v>
      </c>
      <c r="F286" s="1">
        <f>YEAR(Data[[#This Row],[Date]])</f>
        <v>2017</v>
      </c>
      <c r="L286">
        <v>2017</v>
      </c>
    </row>
    <row r="287" spans="1:12" x14ac:dyDescent="0.35">
      <c r="A287" s="1">
        <v>285</v>
      </c>
      <c r="B287" s="2">
        <v>42965</v>
      </c>
      <c r="C287" s="1" t="s">
        <v>19</v>
      </c>
      <c r="D287" s="1">
        <v>-5.62</v>
      </c>
      <c r="E287" s="1">
        <f>Data_fixed[[#This Row],[Quarter]]</f>
        <v>3</v>
      </c>
      <c r="F287" s="1">
        <f>YEAR(Data[[#This Row],[Date]])</f>
        <v>2017</v>
      </c>
      <c r="L287">
        <v>2017</v>
      </c>
    </row>
    <row r="288" spans="1:12" x14ac:dyDescent="0.35">
      <c r="A288" s="1">
        <v>286</v>
      </c>
      <c r="B288" s="2">
        <v>42866</v>
      </c>
      <c r="C288" s="1" t="s">
        <v>19</v>
      </c>
      <c r="D288" s="1">
        <v>-3.71</v>
      </c>
      <c r="E288" s="1">
        <f>Data_fixed[[#This Row],[Quarter]]</f>
        <v>2</v>
      </c>
      <c r="F288" s="1">
        <f>YEAR(Data[[#This Row],[Date]])</f>
        <v>2017</v>
      </c>
      <c r="L288">
        <v>2017</v>
      </c>
    </row>
    <row r="289" spans="1:12" x14ac:dyDescent="0.35">
      <c r="A289" s="1">
        <v>287</v>
      </c>
      <c r="B289" s="2">
        <v>44679</v>
      </c>
      <c r="C289" s="1" t="s">
        <v>20</v>
      </c>
      <c r="D289" s="1">
        <v>52.94</v>
      </c>
      <c r="E289" s="1">
        <f>Data_fixed[[#This Row],[Quarter]]</f>
        <v>2</v>
      </c>
      <c r="F289" s="1">
        <f>YEAR(Data[[#This Row],[Date]])</f>
        <v>2022</v>
      </c>
      <c r="L289">
        <v>2022</v>
      </c>
    </row>
    <row r="290" spans="1:12" x14ac:dyDescent="0.35">
      <c r="A290" s="1">
        <v>288</v>
      </c>
      <c r="B290" s="2">
        <v>44605</v>
      </c>
      <c r="C290" s="1" t="s">
        <v>20</v>
      </c>
      <c r="D290" s="1">
        <v>41.96</v>
      </c>
      <c r="E290" s="1">
        <f>Data_fixed[[#This Row],[Quarter]]</f>
        <v>1</v>
      </c>
      <c r="F290" s="1">
        <f>YEAR(Data[[#This Row],[Date]])</f>
        <v>2022</v>
      </c>
      <c r="L290">
        <v>2022</v>
      </c>
    </row>
    <row r="291" spans="1:12" x14ac:dyDescent="0.35">
      <c r="A291" s="1">
        <v>289</v>
      </c>
      <c r="B291" s="2">
        <v>44516</v>
      </c>
      <c r="C291" s="1" t="s">
        <v>20</v>
      </c>
      <c r="D291" s="1">
        <v>16.29</v>
      </c>
      <c r="E291" s="1">
        <f>Data_fixed[[#This Row],[Quarter]]</f>
        <v>4</v>
      </c>
      <c r="F291" s="1">
        <f>YEAR(Data[[#This Row],[Date]])</f>
        <v>2021</v>
      </c>
      <c r="L291">
        <v>2021</v>
      </c>
    </row>
    <row r="292" spans="1:12" x14ac:dyDescent="0.35">
      <c r="A292" s="1">
        <v>290</v>
      </c>
      <c r="B292" s="2">
        <v>44424</v>
      </c>
      <c r="C292" s="1" t="s">
        <v>20</v>
      </c>
      <c r="D292" s="1">
        <v>53.2</v>
      </c>
      <c r="E292" s="1">
        <f>Data_fixed[[#This Row],[Quarter]]</f>
        <v>3</v>
      </c>
      <c r="F292" s="1">
        <f>YEAR(Data[[#This Row],[Date]])</f>
        <v>2021</v>
      </c>
      <c r="L292">
        <v>2021</v>
      </c>
    </row>
    <row r="293" spans="1:12" x14ac:dyDescent="0.35">
      <c r="A293" s="1">
        <v>291</v>
      </c>
      <c r="B293" s="2">
        <v>44328</v>
      </c>
      <c r="C293" s="1" t="s">
        <v>20</v>
      </c>
      <c r="D293" s="1">
        <v>35.159999999999997</v>
      </c>
      <c r="E293" s="1">
        <f>Data_fixed[[#This Row],[Quarter]]</f>
        <v>2</v>
      </c>
      <c r="F293" s="1">
        <f>YEAR(Data[[#This Row],[Date]])</f>
        <v>2021</v>
      </c>
      <c r="L293">
        <v>2021</v>
      </c>
    </row>
    <row r="294" spans="1:12" x14ac:dyDescent="0.35">
      <c r="A294" s="1">
        <v>292</v>
      </c>
      <c r="B294" s="2">
        <v>44239</v>
      </c>
      <c r="C294" s="1" t="s">
        <v>20</v>
      </c>
      <c r="D294" s="1">
        <v>27.44</v>
      </c>
      <c r="E294" s="1">
        <f>Data_fixed[[#This Row],[Quarter]]</f>
        <v>1</v>
      </c>
      <c r="F294" s="1">
        <f>YEAR(Data[[#This Row],[Date]])</f>
        <v>2021</v>
      </c>
      <c r="L294">
        <v>2021</v>
      </c>
    </row>
    <row r="295" spans="1:12" x14ac:dyDescent="0.35">
      <c r="A295" s="1">
        <v>293</v>
      </c>
      <c r="B295" s="2">
        <v>44148</v>
      </c>
      <c r="C295" s="1" t="s">
        <v>20</v>
      </c>
      <c r="D295" s="1">
        <v>11.54</v>
      </c>
      <c r="E295" s="1">
        <f>Data_fixed[[#This Row],[Quarter]]</f>
        <v>4</v>
      </c>
      <c r="F295" s="1">
        <f>YEAR(Data[[#This Row],[Date]])</f>
        <v>2020</v>
      </c>
      <c r="L295">
        <v>2020</v>
      </c>
    </row>
    <row r="296" spans="1:12" x14ac:dyDescent="0.35">
      <c r="A296" s="1">
        <v>294</v>
      </c>
      <c r="B296" s="2">
        <v>44061</v>
      </c>
      <c r="C296" s="1" t="s">
        <v>20</v>
      </c>
      <c r="D296" s="1">
        <v>22.39</v>
      </c>
      <c r="E296" s="1">
        <f>Data_fixed[[#This Row],[Quarter]]</f>
        <v>3</v>
      </c>
      <c r="F296" s="1">
        <f>YEAR(Data[[#This Row],[Date]])</f>
        <v>2020</v>
      </c>
      <c r="L296">
        <v>2020</v>
      </c>
    </row>
    <row r="297" spans="1:12" x14ac:dyDescent="0.35">
      <c r="A297" s="1">
        <v>295</v>
      </c>
      <c r="B297" s="2">
        <v>43964</v>
      </c>
      <c r="C297" s="1" t="s">
        <v>20</v>
      </c>
      <c r="D297" s="1">
        <v>18.21</v>
      </c>
      <c r="E297" s="1">
        <f>Data_fixed[[#This Row],[Quarter]]</f>
        <v>2</v>
      </c>
      <c r="F297" s="1">
        <f>YEAR(Data[[#This Row],[Date]])</f>
        <v>2020</v>
      </c>
      <c r="L297">
        <v>2020</v>
      </c>
    </row>
    <row r="298" spans="1:12" x14ac:dyDescent="0.35">
      <c r="A298" s="1">
        <v>296</v>
      </c>
      <c r="B298" s="2">
        <v>43873</v>
      </c>
      <c r="C298" s="1" t="s">
        <v>20</v>
      </c>
      <c r="D298" s="1">
        <v>20.56</v>
      </c>
      <c r="E298" s="1">
        <f>Data_fixed[[#This Row],[Quarter]]</f>
        <v>1</v>
      </c>
      <c r="F298" s="1">
        <f>YEAR(Data[[#This Row],[Date]])</f>
        <v>2020</v>
      </c>
      <c r="L298">
        <v>2020</v>
      </c>
    </row>
    <row r="299" spans="1:12" x14ac:dyDescent="0.35">
      <c r="A299" s="1">
        <v>297</v>
      </c>
      <c r="B299" s="2">
        <v>43784</v>
      </c>
      <c r="C299" s="1" t="s">
        <v>20</v>
      </c>
      <c r="D299" s="1">
        <v>10.050000000000001</v>
      </c>
      <c r="E299" s="1">
        <f>Data_fixed[[#This Row],[Quarter]]</f>
        <v>4</v>
      </c>
      <c r="F299" s="1">
        <f>YEAR(Data[[#This Row],[Date]])</f>
        <v>2019</v>
      </c>
      <c r="L299">
        <v>2019</v>
      </c>
    </row>
    <row r="300" spans="1:12" x14ac:dyDescent="0.35">
      <c r="A300" s="1">
        <v>298</v>
      </c>
      <c r="B300" s="2">
        <v>43694</v>
      </c>
      <c r="C300" s="1" t="s">
        <v>20</v>
      </c>
      <c r="D300" s="1">
        <v>24.69</v>
      </c>
      <c r="E300" s="1">
        <f>Data_fixed[[#This Row],[Quarter]]</f>
        <v>3</v>
      </c>
      <c r="F300" s="1">
        <f>YEAR(Data[[#This Row],[Date]])</f>
        <v>2019</v>
      </c>
      <c r="L300">
        <v>2019</v>
      </c>
    </row>
    <row r="301" spans="1:12" x14ac:dyDescent="0.35">
      <c r="A301" s="1">
        <v>299</v>
      </c>
      <c r="B301" s="2">
        <v>43598</v>
      </c>
      <c r="C301" s="1" t="s">
        <v>20</v>
      </c>
      <c r="D301" s="1">
        <v>18.25</v>
      </c>
      <c r="E301" s="1">
        <f>Data_fixed[[#This Row],[Quarter]]</f>
        <v>2</v>
      </c>
      <c r="F301" s="1">
        <f>YEAR(Data[[#This Row],[Date]])</f>
        <v>2019</v>
      </c>
      <c r="L301">
        <v>2019</v>
      </c>
    </row>
    <row r="302" spans="1:12" x14ac:dyDescent="0.35">
      <c r="A302" s="1">
        <v>300</v>
      </c>
      <c r="B302" s="2">
        <v>43508</v>
      </c>
      <c r="C302" s="1" t="s">
        <v>20</v>
      </c>
      <c r="D302" s="1">
        <v>8.57</v>
      </c>
      <c r="E302" s="1">
        <f>Data_fixed[[#This Row],[Quarter]]</f>
        <v>1</v>
      </c>
      <c r="F302" s="1">
        <f>YEAR(Data[[#This Row],[Date]])</f>
        <v>2019</v>
      </c>
      <c r="L302">
        <v>2019</v>
      </c>
    </row>
    <row r="303" spans="1:12" x14ac:dyDescent="0.35">
      <c r="A303" s="1">
        <v>301</v>
      </c>
      <c r="B303" s="2">
        <v>43420</v>
      </c>
      <c r="C303" s="1" t="s">
        <v>20</v>
      </c>
      <c r="D303" s="1">
        <v>4.7300000000000004</v>
      </c>
      <c r="E303" s="1">
        <f>Data_fixed[[#This Row],[Quarter]]</f>
        <v>4</v>
      </c>
      <c r="F303" s="1">
        <f>YEAR(Data[[#This Row],[Date]])</f>
        <v>2018</v>
      </c>
      <c r="L303">
        <v>2018</v>
      </c>
    </row>
    <row r="304" spans="1:12" x14ac:dyDescent="0.35">
      <c r="A304" s="1">
        <v>302</v>
      </c>
      <c r="B304" s="2">
        <v>43328</v>
      </c>
      <c r="C304" s="1" t="s">
        <v>20</v>
      </c>
      <c r="D304" s="1">
        <v>168.42</v>
      </c>
      <c r="E304" s="1">
        <f>Data_fixed[[#This Row],[Quarter]]</f>
        <v>3</v>
      </c>
      <c r="F304" s="1">
        <f>YEAR(Data[[#This Row],[Date]])</f>
        <v>2018</v>
      </c>
      <c r="L304">
        <v>2018</v>
      </c>
    </row>
    <row r="305" spans="1:12" x14ac:dyDescent="0.35">
      <c r="A305" s="1">
        <v>303</v>
      </c>
      <c r="B305" s="2">
        <v>43234</v>
      </c>
      <c r="C305" s="1" t="s">
        <v>20</v>
      </c>
      <c r="D305" s="1">
        <v>11.42</v>
      </c>
      <c r="E305" s="1">
        <f>Data_fixed[[#This Row],[Quarter]]</f>
        <v>2</v>
      </c>
      <c r="F305" s="1">
        <f>YEAR(Data[[#This Row],[Date]])</f>
        <v>2018</v>
      </c>
      <c r="L305">
        <v>2018</v>
      </c>
    </row>
    <row r="306" spans="1:12" x14ac:dyDescent="0.35">
      <c r="A306" s="1">
        <v>304</v>
      </c>
      <c r="B306" s="2">
        <v>43141</v>
      </c>
      <c r="C306" s="1" t="s">
        <v>20</v>
      </c>
      <c r="D306" s="1">
        <v>7.22</v>
      </c>
      <c r="E306" s="1">
        <f>Data_fixed[[#This Row],[Quarter]]</f>
        <v>1</v>
      </c>
      <c r="F306" s="1">
        <f>YEAR(Data[[#This Row],[Date]])</f>
        <v>2018</v>
      </c>
      <c r="L306">
        <v>2018</v>
      </c>
    </row>
    <row r="307" spans="1:12" x14ac:dyDescent="0.35">
      <c r="A307" s="1">
        <v>305</v>
      </c>
      <c r="B307" s="2">
        <v>43050</v>
      </c>
      <c r="C307" s="1" t="s">
        <v>20</v>
      </c>
      <c r="D307" s="1">
        <v>3.7</v>
      </c>
      <c r="E307" s="1">
        <f>Data_fixed[[#This Row],[Quarter]]</f>
        <v>4</v>
      </c>
      <c r="F307" s="1">
        <f>YEAR(Data[[#This Row],[Date]])</f>
        <v>2017</v>
      </c>
      <c r="L307">
        <v>2017</v>
      </c>
    </row>
    <row r="308" spans="1:12" x14ac:dyDescent="0.35">
      <c r="A308" s="1">
        <v>306</v>
      </c>
      <c r="B308" s="2">
        <v>42960</v>
      </c>
      <c r="C308" s="1" t="s">
        <v>20</v>
      </c>
      <c r="D308" s="1">
        <v>16.04</v>
      </c>
      <c r="E308" s="1">
        <f>Data_fixed[[#This Row],[Quarter]]</f>
        <v>3</v>
      </c>
      <c r="F308" s="1">
        <f>YEAR(Data[[#This Row],[Date]])</f>
        <v>2017</v>
      </c>
      <c r="L308">
        <v>2017</v>
      </c>
    </row>
    <row r="309" spans="1:12" x14ac:dyDescent="0.35">
      <c r="A309" s="1">
        <v>307</v>
      </c>
      <c r="B309" s="2">
        <v>42864</v>
      </c>
      <c r="C309" s="1" t="s">
        <v>20</v>
      </c>
      <c r="D309" s="1">
        <v>12.23</v>
      </c>
      <c r="E309" s="1">
        <f>Data_fixed[[#This Row],[Quarter]]</f>
        <v>2</v>
      </c>
      <c r="F309" s="1">
        <f>YEAR(Data[[#This Row],[Date]])</f>
        <v>2017</v>
      </c>
      <c r="L309">
        <v>2017</v>
      </c>
    </row>
    <row r="310" spans="1:12" x14ac:dyDescent="0.35">
      <c r="A310" s="1">
        <v>308</v>
      </c>
      <c r="B310" s="2">
        <v>42775</v>
      </c>
      <c r="C310" s="1" t="s">
        <v>20</v>
      </c>
      <c r="D310" s="1">
        <v>8.94</v>
      </c>
      <c r="E310" s="1">
        <f>Data_fixed[[#This Row],[Quarter]]</f>
        <v>1</v>
      </c>
      <c r="F310" s="1">
        <f>YEAR(Data[[#This Row],[Date]])</f>
        <v>2017</v>
      </c>
      <c r="L310">
        <v>2017</v>
      </c>
    </row>
    <row r="311" spans="1:12" x14ac:dyDescent="0.35">
      <c r="A311" s="1">
        <v>309</v>
      </c>
      <c r="B311" s="2">
        <v>42688</v>
      </c>
      <c r="C311" s="1" t="s">
        <v>20</v>
      </c>
      <c r="D311" s="1">
        <v>2.44</v>
      </c>
      <c r="E311" s="1">
        <f>Data_fixed[[#This Row],[Quarter]]</f>
        <v>4</v>
      </c>
      <c r="F311" s="1">
        <f>YEAR(Data[[#This Row],[Date]])</f>
        <v>2016</v>
      </c>
      <c r="L311">
        <v>2016</v>
      </c>
    </row>
    <row r="312" spans="1:12" x14ac:dyDescent="0.35">
      <c r="A312" s="1">
        <v>310</v>
      </c>
      <c r="B312" s="2">
        <v>42595</v>
      </c>
      <c r="C312" s="1" t="s">
        <v>20</v>
      </c>
      <c r="D312" s="1">
        <v>12.31</v>
      </c>
      <c r="E312" s="1">
        <f>Data_fixed[[#This Row],[Quarter]]</f>
        <v>3</v>
      </c>
      <c r="F312" s="1">
        <f>YEAR(Data[[#This Row],[Date]])</f>
        <v>2016</v>
      </c>
      <c r="L312">
        <v>2016</v>
      </c>
    </row>
    <row r="313" spans="1:12" x14ac:dyDescent="0.35">
      <c r="A313" s="1">
        <v>311</v>
      </c>
      <c r="B313" s="2">
        <v>44673</v>
      </c>
      <c r="C313" s="1" t="s">
        <v>21</v>
      </c>
      <c r="D313" s="1">
        <v>111.86</v>
      </c>
      <c r="E313" s="1">
        <f>Data_fixed[[#This Row],[Quarter]]</f>
        <v>2</v>
      </c>
      <c r="F313" s="1">
        <f>YEAR(Data[[#This Row],[Date]])</f>
        <v>2022</v>
      </c>
      <c r="L313">
        <v>2022</v>
      </c>
    </row>
    <row r="314" spans="1:12" x14ac:dyDescent="0.35">
      <c r="A314" s="1">
        <v>312</v>
      </c>
      <c r="B314" s="2">
        <v>44587</v>
      </c>
      <c r="C314" s="1" t="s">
        <v>21</v>
      </c>
      <c r="D314" s="1">
        <v>84.09</v>
      </c>
      <c r="E314" s="1">
        <f>Data_fixed[[#This Row],[Quarter]]</f>
        <v>1</v>
      </c>
      <c r="F314" s="1">
        <f>YEAR(Data[[#This Row],[Date]])</f>
        <v>2022</v>
      </c>
      <c r="L314">
        <v>2022</v>
      </c>
    </row>
    <row r="315" spans="1:12" x14ac:dyDescent="0.35">
      <c r="A315" s="1">
        <v>313</v>
      </c>
      <c r="B315" s="2">
        <v>44503</v>
      </c>
      <c r="C315" s="1" t="s">
        <v>21</v>
      </c>
      <c r="D315" s="1">
        <v>48.01</v>
      </c>
      <c r="E315" s="1">
        <f>Data_fixed[[#This Row],[Quarter]]</f>
        <v>4</v>
      </c>
      <c r="F315" s="1">
        <f>YEAR(Data[[#This Row],[Date]])</f>
        <v>2021</v>
      </c>
      <c r="L315">
        <v>2021</v>
      </c>
    </row>
    <row r="316" spans="1:12" x14ac:dyDescent="0.35">
      <c r="A316" s="1">
        <v>314</v>
      </c>
      <c r="B316" s="2">
        <v>44418</v>
      </c>
      <c r="C316" s="1" t="s">
        <v>21</v>
      </c>
      <c r="D316" s="1">
        <v>55.21</v>
      </c>
      <c r="E316" s="1">
        <f>Data_fixed[[#This Row],[Quarter]]</f>
        <v>3</v>
      </c>
      <c r="F316" s="1">
        <f>YEAR(Data[[#This Row],[Date]])</f>
        <v>2021</v>
      </c>
      <c r="L316">
        <v>2021</v>
      </c>
    </row>
    <row r="317" spans="1:12" x14ac:dyDescent="0.35">
      <c r="A317" s="1">
        <v>315</v>
      </c>
      <c r="B317" s="2">
        <v>44305</v>
      </c>
      <c r="C317" s="1" t="s">
        <v>21</v>
      </c>
      <c r="D317" s="1">
        <v>60.09</v>
      </c>
      <c r="E317" s="1">
        <f>Data_fixed[[#This Row],[Quarter]]</f>
        <v>2</v>
      </c>
      <c r="F317" s="1">
        <f>YEAR(Data[[#This Row],[Date]])</f>
        <v>2021</v>
      </c>
      <c r="L317">
        <v>2021</v>
      </c>
    </row>
    <row r="318" spans="1:12" x14ac:dyDescent="0.35">
      <c r="A318" s="1">
        <v>316</v>
      </c>
      <c r="B318" s="2">
        <v>44230</v>
      </c>
      <c r="C318" s="1" t="s">
        <v>21</v>
      </c>
      <c r="D318" s="1">
        <v>27.55</v>
      </c>
      <c r="E318" s="1">
        <f>Data_fixed[[#This Row],[Quarter]]</f>
        <v>1</v>
      </c>
      <c r="F318" s="1">
        <f>YEAR(Data[[#This Row],[Date]])</f>
        <v>2021</v>
      </c>
      <c r="L318">
        <v>2021</v>
      </c>
    </row>
    <row r="319" spans="1:12" x14ac:dyDescent="0.35">
      <c r="A319" s="1">
        <v>317</v>
      </c>
      <c r="B319" s="2">
        <v>44161</v>
      </c>
      <c r="C319" s="1" t="s">
        <v>21</v>
      </c>
      <c r="D319" s="1">
        <v>-4.18</v>
      </c>
      <c r="E319" s="1">
        <f>Data_fixed[[#This Row],[Quarter]]</f>
        <v>4</v>
      </c>
      <c r="F319" s="1">
        <f>YEAR(Data[[#This Row],[Date]])</f>
        <v>2020</v>
      </c>
      <c r="L319">
        <v>2020</v>
      </c>
    </row>
    <row r="320" spans="1:12" x14ac:dyDescent="0.35">
      <c r="A320" s="1">
        <v>318</v>
      </c>
      <c r="B320" s="2">
        <v>44054</v>
      </c>
      <c r="C320" s="1" t="s">
        <v>21</v>
      </c>
      <c r="D320" s="1">
        <v>4.8600000000000003</v>
      </c>
      <c r="E320" s="1">
        <f>Data_fixed[[#This Row],[Quarter]]</f>
        <v>3</v>
      </c>
      <c r="F320" s="1">
        <f>YEAR(Data[[#This Row],[Date]])</f>
        <v>2020</v>
      </c>
      <c r="L320">
        <v>2020</v>
      </c>
    </row>
    <row r="321" spans="1:12" x14ac:dyDescent="0.35">
      <c r="A321" s="1">
        <v>319</v>
      </c>
      <c r="B321" s="2">
        <v>43977</v>
      </c>
      <c r="C321" s="1" t="s">
        <v>21</v>
      </c>
      <c r="D321" s="1">
        <v>4.0999999999999996</v>
      </c>
      <c r="E321" s="1">
        <f>Data_fixed[[#This Row],[Quarter]]</f>
        <v>2</v>
      </c>
      <c r="F321" s="1">
        <f>YEAR(Data[[#This Row],[Date]])</f>
        <v>2020</v>
      </c>
      <c r="L321">
        <v>2020</v>
      </c>
    </row>
    <row r="322" spans="1:12" x14ac:dyDescent="0.35">
      <c r="A322" s="1">
        <v>320</v>
      </c>
      <c r="B322" s="2">
        <v>43868</v>
      </c>
      <c r="C322" s="1" t="s">
        <v>21</v>
      </c>
      <c r="D322" s="1">
        <v>2.7</v>
      </c>
      <c r="E322" s="1">
        <f>Data_fixed[[#This Row],[Quarter]]</f>
        <v>1</v>
      </c>
      <c r="F322" s="1">
        <f>YEAR(Data[[#This Row],[Date]])</f>
        <v>2020</v>
      </c>
      <c r="L322">
        <v>2020</v>
      </c>
    </row>
    <row r="323" spans="1:12" x14ac:dyDescent="0.35">
      <c r="A323" s="1">
        <v>321</v>
      </c>
      <c r="B323" s="2">
        <v>43777</v>
      </c>
      <c r="C323" s="1" t="s">
        <v>21</v>
      </c>
      <c r="D323" s="1">
        <v>7.48</v>
      </c>
      <c r="E323" s="1">
        <f>Data_fixed[[#This Row],[Quarter]]</f>
        <v>4</v>
      </c>
      <c r="F323" s="1">
        <f>YEAR(Data[[#This Row],[Date]])</f>
        <v>2019</v>
      </c>
      <c r="L323">
        <v>2019</v>
      </c>
    </row>
    <row r="324" spans="1:12" x14ac:dyDescent="0.35">
      <c r="A324" s="1">
        <v>322</v>
      </c>
      <c r="B324" s="2">
        <v>43677</v>
      </c>
      <c r="C324" s="1" t="s">
        <v>21</v>
      </c>
      <c r="D324" s="1">
        <v>20.75</v>
      </c>
      <c r="E324" s="1">
        <f>Data_fixed[[#This Row],[Quarter]]</f>
        <v>3</v>
      </c>
      <c r="F324" s="1">
        <f>YEAR(Data[[#This Row],[Date]])</f>
        <v>2019</v>
      </c>
      <c r="L324">
        <v>2019</v>
      </c>
    </row>
    <row r="325" spans="1:12" x14ac:dyDescent="0.35">
      <c r="A325" s="1">
        <v>323</v>
      </c>
      <c r="B325" s="2">
        <v>43576</v>
      </c>
      <c r="C325" s="1" t="s">
        <v>21</v>
      </c>
      <c r="D325" s="1">
        <v>20.04</v>
      </c>
      <c r="E325" s="1">
        <f>Data_fixed[[#This Row],[Quarter]]</f>
        <v>2</v>
      </c>
      <c r="F325" s="1">
        <f>YEAR(Data[[#This Row],[Date]])</f>
        <v>2019</v>
      </c>
      <c r="L325">
        <v>2019</v>
      </c>
    </row>
    <row r="326" spans="1:12" x14ac:dyDescent="0.35">
      <c r="A326" s="1">
        <v>324</v>
      </c>
      <c r="B326" s="2">
        <v>43488</v>
      </c>
      <c r="C326" s="1" t="s">
        <v>21</v>
      </c>
      <c r="D326" s="1">
        <v>4.91</v>
      </c>
      <c r="E326" s="1">
        <f>Data_fixed[[#This Row],[Quarter]]</f>
        <v>1</v>
      </c>
      <c r="F326" s="1">
        <f>YEAR(Data[[#This Row],[Date]])</f>
        <v>2019</v>
      </c>
      <c r="L326">
        <v>2019</v>
      </c>
    </row>
    <row r="327" spans="1:12" x14ac:dyDescent="0.35">
      <c r="A327" s="1">
        <v>325</v>
      </c>
      <c r="B327" s="2">
        <v>43402</v>
      </c>
      <c r="C327" s="1" t="s">
        <v>21</v>
      </c>
      <c r="D327" s="1">
        <v>1.24</v>
      </c>
      <c r="E327" s="1">
        <f>Data_fixed[[#This Row],[Quarter]]</f>
        <v>4</v>
      </c>
      <c r="F327" s="1">
        <f>YEAR(Data[[#This Row],[Date]])</f>
        <v>2018</v>
      </c>
      <c r="L327">
        <v>2018</v>
      </c>
    </row>
    <row r="328" spans="1:12" x14ac:dyDescent="0.35">
      <c r="A328" s="1">
        <v>326</v>
      </c>
      <c r="B328" s="2">
        <v>43305</v>
      </c>
      <c r="C328" s="1" t="s">
        <v>21</v>
      </c>
      <c r="D328" s="1">
        <v>25.99</v>
      </c>
      <c r="E328" s="1">
        <f>Data_fixed[[#This Row],[Quarter]]</f>
        <v>3</v>
      </c>
      <c r="F328" s="1">
        <f>YEAR(Data[[#This Row],[Date]])</f>
        <v>2018</v>
      </c>
      <c r="L328">
        <v>2018</v>
      </c>
    </row>
    <row r="329" spans="1:12" x14ac:dyDescent="0.35">
      <c r="A329" s="1">
        <v>327</v>
      </c>
      <c r="B329" s="2">
        <v>43212</v>
      </c>
      <c r="C329" s="1" t="s">
        <v>21</v>
      </c>
      <c r="D329" s="1">
        <v>19.239999999999998</v>
      </c>
      <c r="E329" s="1">
        <f>Data_fixed[[#This Row],[Quarter]]</f>
        <v>2</v>
      </c>
      <c r="F329" s="1">
        <f>YEAR(Data[[#This Row],[Date]])</f>
        <v>2018</v>
      </c>
      <c r="L329">
        <v>2018</v>
      </c>
    </row>
    <row r="330" spans="1:12" x14ac:dyDescent="0.35">
      <c r="A330" s="1">
        <v>328</v>
      </c>
      <c r="B330" s="2">
        <v>43122</v>
      </c>
      <c r="C330" s="1" t="s">
        <v>21</v>
      </c>
      <c r="D330" s="1">
        <v>6.54</v>
      </c>
      <c r="E330" s="1">
        <f>Data_fixed[[#This Row],[Quarter]]</f>
        <v>1</v>
      </c>
      <c r="F330" s="1">
        <f>YEAR(Data[[#This Row],[Date]])</f>
        <v>2018</v>
      </c>
      <c r="L330">
        <v>2018</v>
      </c>
    </row>
    <row r="331" spans="1:12" x14ac:dyDescent="0.35">
      <c r="A331" s="1">
        <v>329</v>
      </c>
      <c r="B331" s="2">
        <v>43054</v>
      </c>
      <c r="C331" s="1" t="s">
        <v>21</v>
      </c>
      <c r="D331" s="1">
        <v>1.62</v>
      </c>
      <c r="E331" s="1">
        <f>Data_fixed[[#This Row],[Quarter]]</f>
        <v>4</v>
      </c>
      <c r="F331" s="1">
        <f>YEAR(Data[[#This Row],[Date]])</f>
        <v>2017</v>
      </c>
      <c r="L331">
        <v>2017</v>
      </c>
    </row>
    <row r="332" spans="1:12" x14ac:dyDescent="0.35">
      <c r="A332" s="1">
        <v>330</v>
      </c>
      <c r="B332" s="2">
        <v>42969</v>
      </c>
      <c r="C332" s="1" t="s">
        <v>21</v>
      </c>
      <c r="D332" s="1">
        <v>22.29</v>
      </c>
      <c r="E332" s="1">
        <f>Data_fixed[[#This Row],[Quarter]]</f>
        <v>3</v>
      </c>
      <c r="F332" s="1">
        <f>YEAR(Data[[#This Row],[Date]])</f>
        <v>2017</v>
      </c>
      <c r="L332">
        <v>2017</v>
      </c>
    </row>
    <row r="333" spans="1:12" x14ac:dyDescent="0.35">
      <c r="A333" s="1">
        <v>331</v>
      </c>
      <c r="B333" s="2">
        <v>42866</v>
      </c>
      <c r="C333" s="1" t="s">
        <v>21</v>
      </c>
      <c r="D333" s="1">
        <v>20.77</v>
      </c>
      <c r="E333" s="1">
        <f>Data_fixed[[#This Row],[Quarter]]</f>
        <v>2</v>
      </c>
      <c r="F333" s="1">
        <f>YEAR(Data[[#This Row],[Date]])</f>
        <v>2017</v>
      </c>
      <c r="L333">
        <v>2017</v>
      </c>
    </row>
    <row r="334" spans="1:12" x14ac:dyDescent="0.35">
      <c r="A334" s="1">
        <v>332</v>
      </c>
      <c r="B334" s="2">
        <v>42775</v>
      </c>
      <c r="C334" s="1" t="s">
        <v>21</v>
      </c>
      <c r="D334" s="1">
        <v>13.99</v>
      </c>
      <c r="E334" s="1">
        <f>Data_fixed[[#This Row],[Quarter]]</f>
        <v>1</v>
      </c>
      <c r="F334" s="1">
        <f>YEAR(Data[[#This Row],[Date]])</f>
        <v>2017</v>
      </c>
      <c r="L334">
        <v>2017</v>
      </c>
    </row>
    <row r="335" spans="1:12" x14ac:dyDescent="0.35">
      <c r="A335" s="1">
        <v>333</v>
      </c>
      <c r="B335" s="2">
        <v>42688</v>
      </c>
      <c r="C335" s="1" t="s">
        <v>21</v>
      </c>
      <c r="D335" s="1">
        <v>5.51</v>
      </c>
      <c r="E335" s="1">
        <f>Data_fixed[[#This Row],[Quarter]]</f>
        <v>4</v>
      </c>
      <c r="F335" s="1">
        <f>YEAR(Data[[#This Row],[Date]])</f>
        <v>2016</v>
      </c>
      <c r="L335">
        <v>2016</v>
      </c>
    </row>
    <row r="336" spans="1:12" x14ac:dyDescent="0.35">
      <c r="A336" s="1">
        <v>334</v>
      </c>
      <c r="B336" s="2">
        <v>42593</v>
      </c>
      <c r="C336" s="1" t="s">
        <v>21</v>
      </c>
      <c r="D336" s="1">
        <v>26.41</v>
      </c>
      <c r="E336" s="1">
        <f>Data_fixed[[#This Row],[Quarter]]</f>
        <v>3</v>
      </c>
      <c r="F336" s="1">
        <f>YEAR(Data[[#This Row],[Date]])</f>
        <v>2016</v>
      </c>
      <c r="L336">
        <v>2016</v>
      </c>
    </row>
    <row r="337" spans="1:12" x14ac:dyDescent="0.35">
      <c r="A337" s="1">
        <v>335</v>
      </c>
      <c r="B337" s="2">
        <v>42416</v>
      </c>
      <c r="C337" s="1" t="s">
        <v>21</v>
      </c>
      <c r="D337" s="1">
        <v>11.39</v>
      </c>
      <c r="E337" s="1">
        <f>Data_fixed[[#This Row],[Quarter]]</f>
        <v>1</v>
      </c>
      <c r="F337" s="1">
        <f>YEAR(Data[[#This Row],[Date]])</f>
        <v>2016</v>
      </c>
      <c r="L337">
        <v>2016</v>
      </c>
    </row>
    <row r="338" spans="1:12" x14ac:dyDescent="0.35">
      <c r="A338" s="1">
        <v>336</v>
      </c>
      <c r="B338" s="2">
        <v>42327</v>
      </c>
      <c r="C338" s="1" t="s">
        <v>21</v>
      </c>
      <c r="D338" s="1">
        <v>5.91</v>
      </c>
      <c r="E338" s="1">
        <f>Data_fixed[[#This Row],[Quarter]]</f>
        <v>4</v>
      </c>
      <c r="F338" s="1">
        <f>YEAR(Data[[#This Row],[Date]])</f>
        <v>2015</v>
      </c>
      <c r="L338">
        <v>2015</v>
      </c>
    </row>
    <row r="339" spans="1:12" x14ac:dyDescent="0.35">
      <c r="A339" s="1">
        <v>337</v>
      </c>
      <c r="B339" s="2">
        <v>44691</v>
      </c>
      <c r="C339" s="1" t="s">
        <v>22</v>
      </c>
      <c r="D339" s="1">
        <v>51.45</v>
      </c>
      <c r="E339" s="1">
        <f>Data_fixed[[#This Row],[Quarter]]</f>
        <v>2</v>
      </c>
      <c r="F339" s="1">
        <f>YEAR(Data[[#This Row],[Date]])</f>
        <v>2022</v>
      </c>
      <c r="L339">
        <v>2022</v>
      </c>
    </row>
    <row r="340" spans="1:12" x14ac:dyDescent="0.35">
      <c r="A340" s="1">
        <v>338</v>
      </c>
      <c r="B340" s="2">
        <v>44601</v>
      </c>
      <c r="C340" s="1" t="s">
        <v>22</v>
      </c>
      <c r="D340" s="1">
        <v>45.25</v>
      </c>
      <c r="E340" s="1">
        <f>Data_fixed[[#This Row],[Quarter]]</f>
        <v>1</v>
      </c>
      <c r="F340" s="1">
        <f>YEAR(Data[[#This Row],[Date]])</f>
        <v>2022</v>
      </c>
      <c r="L340">
        <v>2022</v>
      </c>
    </row>
    <row r="341" spans="1:12" x14ac:dyDescent="0.35">
      <c r="A341" s="1">
        <v>339</v>
      </c>
      <c r="B341" s="2">
        <v>44516</v>
      </c>
      <c r="C341" s="1" t="s">
        <v>22</v>
      </c>
      <c r="D341" s="1">
        <v>11.97</v>
      </c>
      <c r="E341" s="1">
        <f>Data_fixed[[#This Row],[Quarter]]</f>
        <v>4</v>
      </c>
      <c r="F341" s="1">
        <f>YEAR(Data[[#This Row],[Date]])</f>
        <v>2021</v>
      </c>
      <c r="L341">
        <v>2021</v>
      </c>
    </row>
    <row r="342" spans="1:12" x14ac:dyDescent="0.35">
      <c r="A342" s="1">
        <v>340</v>
      </c>
      <c r="B342" s="2">
        <v>44425</v>
      </c>
      <c r="C342" s="1" t="s">
        <v>22</v>
      </c>
      <c r="D342" s="1">
        <v>149.06</v>
      </c>
      <c r="E342" s="1">
        <f>Data_fixed[[#This Row],[Quarter]]</f>
        <v>3</v>
      </c>
      <c r="F342" s="1">
        <f>YEAR(Data[[#This Row],[Date]])</f>
        <v>2021</v>
      </c>
      <c r="L342">
        <v>2021</v>
      </c>
    </row>
    <row r="343" spans="1:12" x14ac:dyDescent="0.35">
      <c r="A343" s="1">
        <v>341</v>
      </c>
      <c r="B343" s="2">
        <v>44322</v>
      </c>
      <c r="C343" s="1" t="s">
        <v>22</v>
      </c>
      <c r="D343" s="1">
        <v>86.64</v>
      </c>
      <c r="E343" s="1">
        <f>Data_fixed[[#This Row],[Quarter]]</f>
        <v>2</v>
      </c>
      <c r="F343" s="1">
        <f>YEAR(Data[[#This Row],[Date]])</f>
        <v>2021</v>
      </c>
      <c r="L343">
        <v>2021</v>
      </c>
    </row>
    <row r="344" spans="1:12" x14ac:dyDescent="0.35">
      <c r="A344" s="1">
        <v>342</v>
      </c>
      <c r="B344" s="2">
        <v>44242</v>
      </c>
      <c r="C344" s="1" t="s">
        <v>22</v>
      </c>
      <c r="D344" s="1">
        <v>37.21</v>
      </c>
      <c r="E344" s="1">
        <f>Data_fixed[[#This Row],[Quarter]]</f>
        <v>1</v>
      </c>
      <c r="F344" s="1">
        <f>YEAR(Data[[#This Row],[Date]])</f>
        <v>2021</v>
      </c>
      <c r="L344">
        <v>2021</v>
      </c>
    </row>
    <row r="345" spans="1:12" x14ac:dyDescent="0.35">
      <c r="A345" s="1">
        <v>343</v>
      </c>
      <c r="B345" s="2">
        <v>44155</v>
      </c>
      <c r="C345" s="1" t="s">
        <v>22</v>
      </c>
      <c r="D345" s="1">
        <v>18.53</v>
      </c>
      <c r="E345" s="1">
        <f>Data_fixed[[#This Row],[Quarter]]</f>
        <v>4</v>
      </c>
      <c r="F345" s="1">
        <f>YEAR(Data[[#This Row],[Date]])</f>
        <v>2020</v>
      </c>
      <c r="L345">
        <v>2020</v>
      </c>
    </row>
    <row r="346" spans="1:12" x14ac:dyDescent="0.35">
      <c r="A346" s="1">
        <v>344</v>
      </c>
      <c r="B346" s="2">
        <v>44693</v>
      </c>
      <c r="C346" s="1" t="s">
        <v>23</v>
      </c>
      <c r="D346" s="1">
        <v>130.41</v>
      </c>
      <c r="E346" s="1">
        <f>Data_fixed[[#This Row],[Quarter]]</f>
        <v>2</v>
      </c>
      <c r="F346" s="1">
        <f>YEAR(Data[[#This Row],[Date]])</f>
        <v>2022</v>
      </c>
      <c r="L346">
        <v>2022</v>
      </c>
    </row>
    <row r="347" spans="1:12" x14ac:dyDescent="0.35">
      <c r="A347" s="1">
        <v>345</v>
      </c>
      <c r="B347" s="2">
        <v>44587</v>
      </c>
      <c r="C347" s="1" t="s">
        <v>23</v>
      </c>
      <c r="D347" s="1">
        <v>92.44</v>
      </c>
      <c r="E347" s="1">
        <f>Data_fixed[[#This Row],[Quarter]]</f>
        <v>1</v>
      </c>
      <c r="F347" s="1">
        <f>YEAR(Data[[#This Row],[Date]])</f>
        <v>2022</v>
      </c>
      <c r="L347">
        <v>2022</v>
      </c>
    </row>
    <row r="348" spans="1:12" x14ac:dyDescent="0.35">
      <c r="A348" s="1">
        <v>346</v>
      </c>
      <c r="B348" s="2">
        <v>44503</v>
      </c>
      <c r="C348" s="1" t="s">
        <v>23</v>
      </c>
      <c r="D348" s="1">
        <v>46.68</v>
      </c>
      <c r="E348" s="1">
        <f>Data_fixed[[#This Row],[Quarter]]</f>
        <v>4</v>
      </c>
      <c r="F348" s="1">
        <f>YEAR(Data[[#This Row],[Date]])</f>
        <v>2021</v>
      </c>
      <c r="L348">
        <v>2021</v>
      </c>
    </row>
    <row r="349" spans="1:12" x14ac:dyDescent="0.35">
      <c r="A349" s="1">
        <v>347</v>
      </c>
      <c r="B349" s="2">
        <v>44411</v>
      </c>
      <c r="C349" s="1" t="s">
        <v>23</v>
      </c>
      <c r="D349" s="1">
        <v>193.19</v>
      </c>
      <c r="E349" s="1">
        <f>Data_fixed[[#This Row],[Quarter]]</f>
        <v>3</v>
      </c>
      <c r="F349" s="1">
        <f>YEAR(Data[[#This Row],[Date]])</f>
        <v>2021</v>
      </c>
      <c r="L349">
        <v>2021</v>
      </c>
    </row>
    <row r="350" spans="1:12" x14ac:dyDescent="0.35">
      <c r="A350" s="1">
        <v>348</v>
      </c>
      <c r="B350" s="2">
        <v>44312</v>
      </c>
      <c r="C350" s="1" t="s">
        <v>23</v>
      </c>
      <c r="D350" s="1">
        <v>157.68</v>
      </c>
      <c r="E350" s="1">
        <f>Data_fixed[[#This Row],[Quarter]]</f>
        <v>2</v>
      </c>
      <c r="F350" s="1">
        <f>YEAR(Data[[#This Row],[Date]])</f>
        <v>2021</v>
      </c>
      <c r="L350">
        <v>2021</v>
      </c>
    </row>
    <row r="351" spans="1:12" x14ac:dyDescent="0.35">
      <c r="A351" s="1">
        <v>349</v>
      </c>
      <c r="B351" s="2">
        <v>44220</v>
      </c>
      <c r="C351" s="1" t="s">
        <v>23</v>
      </c>
      <c r="D351" s="1">
        <v>90.4</v>
      </c>
      <c r="E351" s="1">
        <f>Data_fixed[[#This Row],[Quarter]]</f>
        <v>1</v>
      </c>
      <c r="F351" s="1">
        <f>YEAR(Data[[#This Row],[Date]])</f>
        <v>2021</v>
      </c>
      <c r="L351">
        <v>2021</v>
      </c>
    </row>
    <row r="352" spans="1:12" x14ac:dyDescent="0.35">
      <c r="A352" s="1">
        <v>350</v>
      </c>
      <c r="B352" s="2">
        <v>44146</v>
      </c>
      <c r="C352" s="1" t="s">
        <v>23</v>
      </c>
      <c r="D352" s="1">
        <v>27.7</v>
      </c>
      <c r="E352" s="1">
        <f>Data_fixed[[#This Row],[Quarter]]</f>
        <v>4</v>
      </c>
      <c r="F352" s="1">
        <f>YEAR(Data[[#This Row],[Date]])</f>
        <v>2020</v>
      </c>
      <c r="L352">
        <v>2020</v>
      </c>
    </row>
    <row r="353" spans="1:12" x14ac:dyDescent="0.35">
      <c r="A353" s="1">
        <v>351</v>
      </c>
      <c r="B353" s="2">
        <v>44057</v>
      </c>
      <c r="C353" s="1" t="s">
        <v>23</v>
      </c>
      <c r="D353" s="1">
        <v>71.58</v>
      </c>
      <c r="E353" s="1">
        <f>Data_fixed[[#This Row],[Quarter]]</f>
        <v>3</v>
      </c>
      <c r="F353" s="1">
        <f>YEAR(Data[[#This Row],[Date]])</f>
        <v>2020</v>
      </c>
      <c r="L353">
        <v>2020</v>
      </c>
    </row>
    <row r="354" spans="1:12" x14ac:dyDescent="0.35">
      <c r="A354" s="1">
        <v>352</v>
      </c>
      <c r="B354" s="2">
        <v>43958</v>
      </c>
      <c r="C354" s="1" t="s">
        <v>23</v>
      </c>
      <c r="D354" s="1">
        <v>98.91</v>
      </c>
      <c r="E354" s="1">
        <f>Data_fixed[[#This Row],[Quarter]]</f>
        <v>2</v>
      </c>
      <c r="F354" s="1">
        <f>YEAR(Data[[#This Row],[Date]])</f>
        <v>2020</v>
      </c>
      <c r="L354">
        <v>2020</v>
      </c>
    </row>
    <row r="355" spans="1:12" x14ac:dyDescent="0.35">
      <c r="A355" s="1">
        <v>353</v>
      </c>
      <c r="B355" s="2">
        <v>43853</v>
      </c>
      <c r="C355" s="1" t="s">
        <v>23</v>
      </c>
      <c r="D355" s="1">
        <v>70.89</v>
      </c>
      <c r="E355" s="1">
        <f>Data_fixed[[#This Row],[Quarter]]</f>
        <v>1</v>
      </c>
      <c r="F355" s="1">
        <f>YEAR(Data[[#This Row],[Date]])</f>
        <v>2020</v>
      </c>
      <c r="L355">
        <v>2020</v>
      </c>
    </row>
    <row r="356" spans="1:12" x14ac:dyDescent="0.35">
      <c r="A356" s="1">
        <v>354</v>
      </c>
      <c r="B356" s="2">
        <v>43770</v>
      </c>
      <c r="C356" s="1" t="s">
        <v>23</v>
      </c>
      <c r="D356" s="1">
        <v>31.76</v>
      </c>
      <c r="E356" s="1">
        <f>Data_fixed[[#This Row],[Quarter]]</f>
        <v>4</v>
      </c>
      <c r="F356" s="1">
        <f>YEAR(Data[[#This Row],[Date]])</f>
        <v>2019</v>
      </c>
      <c r="L356">
        <v>2019</v>
      </c>
    </row>
    <row r="357" spans="1:12" x14ac:dyDescent="0.35">
      <c r="A357" s="1">
        <v>355</v>
      </c>
      <c r="B357" s="2">
        <v>43675</v>
      </c>
      <c r="C357" s="1" t="s">
        <v>23</v>
      </c>
      <c r="D357" s="1">
        <v>110.93</v>
      </c>
      <c r="E357" s="1">
        <f>Data_fixed[[#This Row],[Quarter]]</f>
        <v>3</v>
      </c>
      <c r="F357" s="1">
        <f>YEAR(Data[[#This Row],[Date]])</f>
        <v>2019</v>
      </c>
      <c r="L357">
        <v>2019</v>
      </c>
    </row>
    <row r="358" spans="1:12" x14ac:dyDescent="0.35">
      <c r="A358" s="1">
        <v>356</v>
      </c>
      <c r="B358" s="2">
        <v>43572</v>
      </c>
      <c r="C358" s="1" t="s">
        <v>23</v>
      </c>
      <c r="D358" s="1">
        <v>79.150000000000006</v>
      </c>
      <c r="E358" s="1">
        <f>Data_fixed[[#This Row],[Quarter]]</f>
        <v>2</v>
      </c>
      <c r="F358" s="1">
        <f>YEAR(Data[[#This Row],[Date]])</f>
        <v>2019</v>
      </c>
      <c r="L358">
        <v>2019</v>
      </c>
    </row>
    <row r="359" spans="1:12" x14ac:dyDescent="0.35">
      <c r="A359" s="1">
        <v>357</v>
      </c>
      <c r="B359" s="2">
        <v>43486</v>
      </c>
      <c r="C359" s="1" t="s">
        <v>23</v>
      </c>
      <c r="D359" s="1">
        <v>48.51</v>
      </c>
      <c r="E359" s="1">
        <f>Data_fixed[[#This Row],[Quarter]]</f>
        <v>1</v>
      </c>
      <c r="F359" s="1">
        <f>YEAR(Data[[#This Row],[Date]])</f>
        <v>2019</v>
      </c>
      <c r="L359">
        <v>2019</v>
      </c>
    </row>
    <row r="360" spans="1:12" x14ac:dyDescent="0.35">
      <c r="A360" s="1">
        <v>358</v>
      </c>
      <c r="B360" s="2">
        <v>43399</v>
      </c>
      <c r="C360" s="1" t="s">
        <v>23</v>
      </c>
      <c r="D360" s="1">
        <v>23.12</v>
      </c>
      <c r="E360" s="1">
        <f>Data_fixed[[#This Row],[Quarter]]</f>
        <v>4</v>
      </c>
      <c r="F360" s="1">
        <f>YEAR(Data[[#This Row],[Date]])</f>
        <v>2018</v>
      </c>
      <c r="L360">
        <v>2018</v>
      </c>
    </row>
    <row r="361" spans="1:12" x14ac:dyDescent="0.35">
      <c r="A361" s="1">
        <v>359</v>
      </c>
      <c r="B361" s="2">
        <v>43301</v>
      </c>
      <c r="C361" s="1" t="s">
        <v>23</v>
      </c>
      <c r="D361" s="1">
        <v>88.37</v>
      </c>
      <c r="E361" s="1">
        <f>Data_fixed[[#This Row],[Quarter]]</f>
        <v>3</v>
      </c>
      <c r="F361" s="1">
        <f>YEAR(Data[[#This Row],[Date]])</f>
        <v>2018</v>
      </c>
      <c r="L361">
        <v>2018</v>
      </c>
    </row>
    <row r="362" spans="1:12" x14ac:dyDescent="0.35">
      <c r="A362" s="1">
        <v>360</v>
      </c>
      <c r="B362" s="2">
        <v>43214</v>
      </c>
      <c r="C362" s="1" t="s">
        <v>23</v>
      </c>
      <c r="D362" s="1">
        <v>66.599999999999994</v>
      </c>
      <c r="E362" s="1">
        <f>Data_fixed[[#This Row],[Quarter]]</f>
        <v>2</v>
      </c>
      <c r="F362" s="1">
        <f>YEAR(Data[[#This Row],[Date]])</f>
        <v>2018</v>
      </c>
      <c r="L362">
        <v>2018</v>
      </c>
    </row>
    <row r="363" spans="1:12" x14ac:dyDescent="0.35">
      <c r="A363" s="1">
        <v>361</v>
      </c>
      <c r="B363" s="2">
        <v>43128</v>
      </c>
      <c r="C363" s="1" t="s">
        <v>23</v>
      </c>
      <c r="D363" s="1">
        <v>44.56</v>
      </c>
      <c r="E363" s="1">
        <f>Data_fixed[[#This Row],[Quarter]]</f>
        <v>1</v>
      </c>
      <c r="F363" s="1">
        <f>YEAR(Data[[#This Row],[Date]])</f>
        <v>2018</v>
      </c>
      <c r="L363">
        <v>2018</v>
      </c>
    </row>
    <row r="364" spans="1:12" x14ac:dyDescent="0.35">
      <c r="A364" s="1">
        <v>362</v>
      </c>
      <c r="B364" s="2">
        <v>43037</v>
      </c>
      <c r="C364" s="1" t="s">
        <v>23</v>
      </c>
      <c r="D364" s="1">
        <v>22.51</v>
      </c>
      <c r="E364" s="1">
        <f>Data_fixed[[#This Row],[Quarter]]</f>
        <v>4</v>
      </c>
      <c r="F364" s="1">
        <f>YEAR(Data[[#This Row],[Date]])</f>
        <v>2017</v>
      </c>
      <c r="L364">
        <v>2017</v>
      </c>
    </row>
    <row r="365" spans="1:12" x14ac:dyDescent="0.35">
      <c r="A365" s="1">
        <v>363</v>
      </c>
      <c r="B365" s="2">
        <v>42931</v>
      </c>
      <c r="C365" s="1" t="s">
        <v>23</v>
      </c>
      <c r="D365" s="1">
        <v>107.11</v>
      </c>
      <c r="E365" s="1">
        <f>Data_fixed[[#This Row],[Quarter]]</f>
        <v>3</v>
      </c>
      <c r="F365" s="1">
        <f>YEAR(Data[[#This Row],[Date]])</f>
        <v>2017</v>
      </c>
      <c r="L365">
        <v>2017</v>
      </c>
    </row>
    <row r="366" spans="1:12" x14ac:dyDescent="0.35">
      <c r="A366" s="1">
        <v>364</v>
      </c>
      <c r="B366" s="2">
        <v>42848</v>
      </c>
      <c r="C366" s="1" t="s">
        <v>23</v>
      </c>
      <c r="D366" s="1">
        <v>78.319999999999993</v>
      </c>
      <c r="E366" s="1">
        <f>Data_fixed[[#This Row],[Quarter]]</f>
        <v>2</v>
      </c>
      <c r="F366" s="1">
        <f>YEAR(Data[[#This Row],[Date]])</f>
        <v>2017</v>
      </c>
      <c r="L366">
        <v>2017</v>
      </c>
    </row>
    <row r="367" spans="1:12" x14ac:dyDescent="0.35">
      <c r="A367" s="1">
        <v>365</v>
      </c>
      <c r="B367" s="2">
        <v>42759</v>
      </c>
      <c r="C367" s="1" t="s">
        <v>23</v>
      </c>
      <c r="D367" s="1">
        <v>51.88</v>
      </c>
      <c r="E367" s="1">
        <f>Data_fixed[[#This Row],[Quarter]]</f>
        <v>1</v>
      </c>
      <c r="F367" s="1">
        <f>YEAR(Data[[#This Row],[Date]])</f>
        <v>2017</v>
      </c>
      <c r="L367">
        <v>2017</v>
      </c>
    </row>
    <row r="368" spans="1:12" x14ac:dyDescent="0.35">
      <c r="A368" s="1">
        <v>366</v>
      </c>
      <c r="B368" s="2">
        <v>42677</v>
      </c>
      <c r="C368" s="1" t="s">
        <v>23</v>
      </c>
      <c r="D368" s="1">
        <v>24.87</v>
      </c>
      <c r="E368" s="1">
        <f>Data_fixed[[#This Row],[Quarter]]</f>
        <v>4</v>
      </c>
      <c r="F368" s="1">
        <f>YEAR(Data[[#This Row],[Date]])</f>
        <v>2016</v>
      </c>
      <c r="L368">
        <v>2016</v>
      </c>
    </row>
    <row r="369" spans="1:12" x14ac:dyDescent="0.35">
      <c r="A369" s="1">
        <v>367</v>
      </c>
      <c r="B369" s="2">
        <v>42569</v>
      </c>
      <c r="C369" s="1" t="s">
        <v>23</v>
      </c>
      <c r="D369" s="1">
        <v>62.44</v>
      </c>
      <c r="E369" s="1">
        <f>Data_fixed[[#This Row],[Quarter]]</f>
        <v>3</v>
      </c>
      <c r="F369" s="1">
        <f>YEAR(Data[[#This Row],[Date]])</f>
        <v>2016</v>
      </c>
      <c r="L369">
        <v>2016</v>
      </c>
    </row>
    <row r="370" spans="1:12" x14ac:dyDescent="0.35">
      <c r="A370" s="1">
        <v>368</v>
      </c>
      <c r="B370" s="2">
        <v>42484</v>
      </c>
      <c r="C370" s="1" t="s">
        <v>23</v>
      </c>
      <c r="D370" s="1">
        <v>41.16</v>
      </c>
      <c r="E370" s="1">
        <f>Data_fixed[[#This Row],[Quarter]]</f>
        <v>2</v>
      </c>
      <c r="F370" s="1">
        <f>YEAR(Data[[#This Row],[Date]])</f>
        <v>2016</v>
      </c>
      <c r="L370">
        <v>2016</v>
      </c>
    </row>
    <row r="371" spans="1:12" x14ac:dyDescent="0.35">
      <c r="A371" s="1">
        <v>369</v>
      </c>
      <c r="B371" s="2">
        <v>42396</v>
      </c>
      <c r="C371" s="1" t="s">
        <v>23</v>
      </c>
      <c r="D371" s="1">
        <v>24.48</v>
      </c>
      <c r="E371" s="1">
        <f>Data_fixed[[#This Row],[Quarter]]</f>
        <v>1</v>
      </c>
      <c r="F371" s="1">
        <f>YEAR(Data[[#This Row],[Date]])</f>
        <v>2016</v>
      </c>
      <c r="L371">
        <v>2016</v>
      </c>
    </row>
    <row r="372" spans="1:12" x14ac:dyDescent="0.35">
      <c r="A372" s="1">
        <v>370</v>
      </c>
      <c r="B372" s="2">
        <v>42316</v>
      </c>
      <c r="C372" s="1" t="s">
        <v>23</v>
      </c>
      <c r="D372" s="1">
        <v>10.33</v>
      </c>
      <c r="E372" s="1">
        <f>Data_fixed[[#This Row],[Quarter]]</f>
        <v>4</v>
      </c>
      <c r="F372" s="1">
        <f>YEAR(Data[[#This Row],[Date]])</f>
        <v>2015</v>
      </c>
      <c r="L372">
        <v>2015</v>
      </c>
    </row>
    <row r="373" spans="1:12" x14ac:dyDescent="0.35">
      <c r="A373" s="1">
        <v>371</v>
      </c>
      <c r="B373" s="2">
        <v>42219</v>
      </c>
      <c r="C373" s="1" t="s">
        <v>23</v>
      </c>
      <c r="D373" s="1">
        <v>16.43</v>
      </c>
      <c r="E373" s="1">
        <f>Data_fixed[[#This Row],[Quarter]]</f>
        <v>3</v>
      </c>
      <c r="F373" s="1">
        <f>YEAR(Data[[#This Row],[Date]])</f>
        <v>2015</v>
      </c>
      <c r="L373">
        <v>2015</v>
      </c>
    </row>
    <row r="374" spans="1:12" x14ac:dyDescent="0.35">
      <c r="A374" s="1">
        <v>372</v>
      </c>
      <c r="B374" s="2">
        <v>42219</v>
      </c>
      <c r="C374" s="1" t="s">
        <v>23</v>
      </c>
      <c r="D374" s="1">
        <v>16.43</v>
      </c>
      <c r="E374" s="1">
        <f>Data_fixed[[#This Row],[Quarter]]</f>
        <v>3</v>
      </c>
      <c r="F374" s="1">
        <f>YEAR(Data[[#This Row],[Date]])</f>
        <v>2015</v>
      </c>
      <c r="L374">
        <v>2015</v>
      </c>
    </row>
    <row r="375" spans="1:12" x14ac:dyDescent="0.35">
      <c r="A375" s="1">
        <v>373</v>
      </c>
      <c r="B375" s="2">
        <v>42114</v>
      </c>
      <c r="C375" s="1" t="s">
        <v>23</v>
      </c>
      <c r="D375" s="1">
        <v>12.88</v>
      </c>
      <c r="E375" s="1">
        <f>Data_fixed[[#This Row],[Quarter]]</f>
        <v>2</v>
      </c>
      <c r="F375" s="1">
        <f>YEAR(Data[[#This Row],[Date]])</f>
        <v>2015</v>
      </c>
      <c r="L375">
        <v>2015</v>
      </c>
    </row>
    <row r="376" spans="1:12" x14ac:dyDescent="0.35">
      <c r="A376" s="1">
        <v>374</v>
      </c>
      <c r="B376" s="2">
        <v>44685</v>
      </c>
      <c r="C376" s="1" t="s">
        <v>24</v>
      </c>
      <c r="D376" s="1">
        <v>100.02</v>
      </c>
      <c r="E376" s="1">
        <f>Data_fixed[[#This Row],[Quarter]]</f>
        <v>2</v>
      </c>
      <c r="F376" s="1">
        <f>YEAR(Data[[#This Row],[Date]])</f>
        <v>2022</v>
      </c>
      <c r="L376">
        <v>2022</v>
      </c>
    </row>
    <row r="377" spans="1:12" x14ac:dyDescent="0.35">
      <c r="A377" s="1">
        <v>375</v>
      </c>
      <c r="B377" s="2">
        <v>44591</v>
      </c>
      <c r="C377" s="1" t="s">
        <v>24</v>
      </c>
      <c r="D377" s="1">
        <v>81.84</v>
      </c>
      <c r="E377" s="1">
        <f>Data_fixed[[#This Row],[Quarter]]</f>
        <v>1</v>
      </c>
      <c r="F377" s="1">
        <f>YEAR(Data[[#This Row],[Date]])</f>
        <v>2022</v>
      </c>
      <c r="L377">
        <v>2022</v>
      </c>
    </row>
    <row r="378" spans="1:12" x14ac:dyDescent="0.35">
      <c r="A378" s="1">
        <v>376</v>
      </c>
      <c r="B378" s="2">
        <v>44518</v>
      </c>
      <c r="C378" s="1" t="s">
        <v>24</v>
      </c>
      <c r="D378" s="1">
        <v>28.67</v>
      </c>
      <c r="E378" s="1">
        <f>Data_fixed[[#This Row],[Quarter]]</f>
        <v>4</v>
      </c>
      <c r="F378" s="1">
        <f>YEAR(Data[[#This Row],[Date]])</f>
        <v>2021</v>
      </c>
      <c r="L378">
        <v>2021</v>
      </c>
    </row>
    <row r="379" spans="1:12" x14ac:dyDescent="0.35">
      <c r="A379" s="1">
        <v>377</v>
      </c>
      <c r="B379" s="2">
        <v>44412</v>
      </c>
      <c r="C379" s="1" t="s">
        <v>24</v>
      </c>
      <c r="D379" s="1">
        <v>92.98</v>
      </c>
      <c r="E379" s="1">
        <f>Data_fixed[[#This Row],[Quarter]]</f>
        <v>3</v>
      </c>
      <c r="F379" s="1">
        <f>YEAR(Data[[#This Row],[Date]])</f>
        <v>2021</v>
      </c>
      <c r="L379">
        <v>2021</v>
      </c>
    </row>
    <row r="380" spans="1:12" x14ac:dyDescent="0.35">
      <c r="A380" s="1">
        <v>378</v>
      </c>
      <c r="B380" s="2">
        <v>44318</v>
      </c>
      <c r="C380" s="1" t="s">
        <v>24</v>
      </c>
      <c r="D380" s="1">
        <v>64.239999999999995</v>
      </c>
      <c r="E380" s="1">
        <f>Data_fixed[[#This Row],[Quarter]]</f>
        <v>2</v>
      </c>
      <c r="F380" s="1">
        <f>YEAR(Data[[#This Row],[Date]])</f>
        <v>2021</v>
      </c>
      <c r="L380">
        <v>2021</v>
      </c>
    </row>
    <row r="381" spans="1:12" x14ac:dyDescent="0.35">
      <c r="A381" s="1">
        <v>379</v>
      </c>
      <c r="B381" s="2">
        <v>44218</v>
      </c>
      <c r="C381" s="1" t="s">
        <v>24</v>
      </c>
      <c r="D381" s="1">
        <v>54.37</v>
      </c>
      <c r="E381" s="1">
        <f>Data_fixed[[#This Row],[Quarter]]</f>
        <v>1</v>
      </c>
      <c r="F381" s="1">
        <f>YEAR(Data[[#This Row],[Date]])</f>
        <v>2021</v>
      </c>
      <c r="L381">
        <v>2021</v>
      </c>
    </row>
    <row r="382" spans="1:12" x14ac:dyDescent="0.35">
      <c r="A382" s="1">
        <v>380</v>
      </c>
      <c r="B382" s="2">
        <v>44146</v>
      </c>
      <c r="C382" s="1" t="s">
        <v>24</v>
      </c>
      <c r="D382" s="1">
        <v>19.88</v>
      </c>
      <c r="E382" s="1">
        <f>Data_fixed[[#This Row],[Quarter]]</f>
        <v>4</v>
      </c>
      <c r="F382" s="1">
        <f>YEAR(Data[[#This Row],[Date]])</f>
        <v>2020</v>
      </c>
      <c r="L382">
        <v>2020</v>
      </c>
    </row>
    <row r="383" spans="1:12" x14ac:dyDescent="0.35">
      <c r="A383" s="1">
        <v>381</v>
      </c>
      <c r="B383" s="2">
        <v>44056</v>
      </c>
      <c r="C383" s="1" t="s">
        <v>24</v>
      </c>
      <c r="D383" s="1">
        <v>35.159999999999997</v>
      </c>
      <c r="E383" s="1">
        <f>Data_fixed[[#This Row],[Quarter]]</f>
        <v>3</v>
      </c>
      <c r="F383" s="1">
        <f>YEAR(Data[[#This Row],[Date]])</f>
        <v>2020</v>
      </c>
      <c r="L383">
        <v>2020</v>
      </c>
    </row>
    <row r="384" spans="1:12" x14ac:dyDescent="0.35">
      <c r="A384" s="1">
        <v>382</v>
      </c>
      <c r="B384" s="2">
        <v>43959</v>
      </c>
      <c r="C384" s="1" t="s">
        <v>24</v>
      </c>
      <c r="D384" s="1">
        <v>30.22</v>
      </c>
      <c r="E384" s="1">
        <f>Data_fixed[[#This Row],[Quarter]]</f>
        <v>2</v>
      </c>
      <c r="F384" s="1">
        <f>YEAR(Data[[#This Row],[Date]])</f>
        <v>2020</v>
      </c>
      <c r="L384">
        <v>2020</v>
      </c>
    </row>
    <row r="385" spans="1:12" x14ac:dyDescent="0.35">
      <c r="A385" s="1">
        <v>383</v>
      </c>
      <c r="B385" s="2">
        <v>43860</v>
      </c>
      <c r="C385" s="1" t="s">
        <v>24</v>
      </c>
      <c r="D385" s="1">
        <v>20.95</v>
      </c>
      <c r="E385" s="1">
        <f>Data_fixed[[#This Row],[Quarter]]</f>
        <v>1</v>
      </c>
      <c r="F385" s="1">
        <f>YEAR(Data[[#This Row],[Date]])</f>
        <v>2020</v>
      </c>
      <c r="L385">
        <v>2020</v>
      </c>
    </row>
    <row r="386" spans="1:12" x14ac:dyDescent="0.35">
      <c r="A386" s="1">
        <v>384</v>
      </c>
      <c r="B386" s="2">
        <v>43787</v>
      </c>
      <c r="C386" s="1" t="s">
        <v>24</v>
      </c>
      <c r="D386" s="1">
        <v>5.46</v>
      </c>
      <c r="E386" s="1">
        <f>Data_fixed[[#This Row],[Quarter]]</f>
        <v>4</v>
      </c>
      <c r="F386" s="1">
        <f>YEAR(Data[[#This Row],[Date]])</f>
        <v>2019</v>
      </c>
      <c r="L386">
        <v>2019</v>
      </c>
    </row>
    <row r="387" spans="1:12" x14ac:dyDescent="0.35">
      <c r="A387" s="1">
        <v>385</v>
      </c>
      <c r="B387" s="2">
        <v>43682</v>
      </c>
      <c r="C387" s="1" t="s">
        <v>24</v>
      </c>
      <c r="D387" s="1">
        <v>30.81</v>
      </c>
      <c r="E387" s="1">
        <f>Data_fixed[[#This Row],[Quarter]]</f>
        <v>3</v>
      </c>
      <c r="F387" s="1">
        <f>YEAR(Data[[#This Row],[Date]])</f>
        <v>2019</v>
      </c>
      <c r="L387">
        <v>2019</v>
      </c>
    </row>
    <row r="388" spans="1:12" x14ac:dyDescent="0.35">
      <c r="A388" s="1">
        <v>386</v>
      </c>
      <c r="B388" s="2">
        <v>43502</v>
      </c>
      <c r="C388" s="1" t="s">
        <v>24</v>
      </c>
      <c r="D388" s="1">
        <v>0.12</v>
      </c>
      <c r="E388" s="1">
        <f>Data_fixed[[#This Row],[Quarter]]</f>
        <v>1</v>
      </c>
      <c r="F388" s="1">
        <f>YEAR(Data[[#This Row],[Date]])</f>
        <v>2019</v>
      </c>
      <c r="L388">
        <v>2019</v>
      </c>
    </row>
    <row r="389" spans="1:12" x14ac:dyDescent="0.35">
      <c r="A389" s="1">
        <v>387</v>
      </c>
      <c r="B389" s="2">
        <v>44327</v>
      </c>
      <c r="C389" s="1" t="s">
        <v>25</v>
      </c>
      <c r="D389" s="1">
        <v>43.94</v>
      </c>
      <c r="E389" s="1">
        <f>Data_fixed[[#This Row],[Quarter]]</f>
        <v>2</v>
      </c>
      <c r="F389" s="1">
        <f>YEAR(Data[[#This Row],[Date]])</f>
        <v>2021</v>
      </c>
      <c r="L389">
        <v>2021</v>
      </c>
    </row>
    <row r="390" spans="1:12" x14ac:dyDescent="0.35">
      <c r="A390" s="1">
        <v>388</v>
      </c>
      <c r="B390" s="2">
        <v>44236</v>
      </c>
      <c r="C390" s="1" t="s">
        <v>25</v>
      </c>
      <c r="D390" s="1">
        <v>22.89</v>
      </c>
      <c r="E390" s="1">
        <f>Data_fixed[[#This Row],[Quarter]]</f>
        <v>1</v>
      </c>
      <c r="F390" s="1">
        <f>YEAR(Data[[#This Row],[Date]])</f>
        <v>2021</v>
      </c>
      <c r="L390">
        <v>2021</v>
      </c>
    </row>
    <row r="391" spans="1:12" x14ac:dyDescent="0.35">
      <c r="A391" s="1">
        <v>389</v>
      </c>
      <c r="B391" s="2">
        <v>44148</v>
      </c>
      <c r="C391" s="1" t="s">
        <v>25</v>
      </c>
      <c r="D391" s="1">
        <v>1.66</v>
      </c>
      <c r="E391" s="1">
        <f>Data_fixed[[#This Row],[Quarter]]</f>
        <v>4</v>
      </c>
      <c r="F391" s="1">
        <f>YEAR(Data[[#This Row],[Date]])</f>
        <v>2020</v>
      </c>
      <c r="L391">
        <v>2020</v>
      </c>
    </row>
    <row r="392" spans="1:12" x14ac:dyDescent="0.35">
      <c r="A392" s="1">
        <v>390</v>
      </c>
      <c r="B392" s="2">
        <v>44057</v>
      </c>
      <c r="C392" s="1" t="s">
        <v>25</v>
      </c>
      <c r="D392" s="1">
        <v>-11.49</v>
      </c>
      <c r="E392" s="1">
        <f>Data_fixed[[#This Row],[Quarter]]</f>
        <v>3</v>
      </c>
      <c r="F392" s="1">
        <f>YEAR(Data[[#This Row],[Date]])</f>
        <v>2020</v>
      </c>
      <c r="L392">
        <v>2020</v>
      </c>
    </row>
    <row r="393" spans="1:12" x14ac:dyDescent="0.35">
      <c r="A393" s="1">
        <v>391</v>
      </c>
      <c r="B393" s="2">
        <v>43961</v>
      </c>
      <c r="C393" s="1" t="s">
        <v>25</v>
      </c>
      <c r="D393" s="1">
        <v>4.5999999999999996</v>
      </c>
      <c r="E393" s="1">
        <f>Data_fixed[[#This Row],[Quarter]]</f>
        <v>2</v>
      </c>
      <c r="F393" s="1">
        <f>YEAR(Data[[#This Row],[Date]])</f>
        <v>2020</v>
      </c>
      <c r="L393">
        <v>2020</v>
      </c>
    </row>
    <row r="394" spans="1:12" x14ac:dyDescent="0.35">
      <c r="A394" s="1">
        <v>392</v>
      </c>
      <c r="B394" s="2">
        <v>43872</v>
      </c>
      <c r="C394" s="1" t="s">
        <v>25</v>
      </c>
      <c r="D394" s="1">
        <v>10.210000000000001</v>
      </c>
      <c r="E394" s="1">
        <f>Data_fixed[[#This Row],[Quarter]]</f>
        <v>1</v>
      </c>
      <c r="F394" s="1">
        <f>YEAR(Data[[#This Row],[Date]])</f>
        <v>2020</v>
      </c>
      <c r="L394">
        <v>2020</v>
      </c>
    </row>
    <row r="395" spans="1:12" x14ac:dyDescent="0.35">
      <c r="A395" s="1">
        <v>393</v>
      </c>
      <c r="B395" s="2">
        <v>43784</v>
      </c>
      <c r="C395" s="1" t="s">
        <v>25</v>
      </c>
      <c r="D395" s="1">
        <v>4.66</v>
      </c>
      <c r="E395" s="1">
        <f>Data_fixed[[#This Row],[Quarter]]</f>
        <v>4</v>
      </c>
      <c r="F395" s="1">
        <f>YEAR(Data[[#This Row],[Date]])</f>
        <v>2019</v>
      </c>
      <c r="L395">
        <v>2019</v>
      </c>
    </row>
    <row r="396" spans="1:12" x14ac:dyDescent="0.35">
      <c r="A396" s="1">
        <v>394</v>
      </c>
      <c r="B396" s="2">
        <v>43684</v>
      </c>
      <c r="C396" s="1" t="s">
        <v>25</v>
      </c>
      <c r="D396" s="1">
        <v>27.44</v>
      </c>
      <c r="E396" s="1">
        <f>Data_fixed[[#This Row],[Quarter]]</f>
        <v>3</v>
      </c>
      <c r="F396" s="1">
        <f>YEAR(Data[[#This Row],[Date]])</f>
        <v>2019</v>
      </c>
      <c r="L396">
        <v>2019</v>
      </c>
    </row>
    <row r="397" spans="1:12" x14ac:dyDescent="0.35">
      <c r="A397" s="1">
        <v>395</v>
      </c>
      <c r="B397" s="2">
        <v>43592</v>
      </c>
      <c r="C397" s="1" t="s">
        <v>25</v>
      </c>
      <c r="D397" s="1">
        <v>18.940000000000001</v>
      </c>
      <c r="E397" s="1">
        <f>Data_fixed[[#This Row],[Quarter]]</f>
        <v>2</v>
      </c>
      <c r="F397" s="1">
        <f>YEAR(Data[[#This Row],[Date]])</f>
        <v>2019</v>
      </c>
      <c r="L397">
        <v>2019</v>
      </c>
    </row>
    <row r="398" spans="1:12" x14ac:dyDescent="0.35">
      <c r="A398" s="1">
        <v>396</v>
      </c>
      <c r="B398" s="2">
        <v>43507</v>
      </c>
      <c r="C398" s="1" t="s">
        <v>25</v>
      </c>
      <c r="D398" s="1">
        <v>12.54</v>
      </c>
      <c r="E398" s="1">
        <f>Data_fixed[[#This Row],[Quarter]]</f>
        <v>1</v>
      </c>
      <c r="F398" s="1">
        <f>YEAR(Data[[#This Row],[Date]])</f>
        <v>2019</v>
      </c>
      <c r="L398">
        <v>2019</v>
      </c>
    </row>
    <row r="399" spans="1:12" x14ac:dyDescent="0.35">
      <c r="A399" s="1">
        <v>397</v>
      </c>
      <c r="B399" s="2">
        <v>43419</v>
      </c>
      <c r="C399" s="1" t="s">
        <v>25</v>
      </c>
      <c r="D399" s="1">
        <v>5.1100000000000003</v>
      </c>
      <c r="E399" s="1">
        <f>Data_fixed[[#This Row],[Quarter]]</f>
        <v>4</v>
      </c>
      <c r="F399" s="1">
        <f>YEAR(Data[[#This Row],[Date]])</f>
        <v>2018</v>
      </c>
      <c r="L399">
        <v>2018</v>
      </c>
    </row>
    <row r="400" spans="1:12" x14ac:dyDescent="0.35">
      <c r="A400" s="1">
        <v>398</v>
      </c>
      <c r="B400" s="2">
        <v>43326</v>
      </c>
      <c r="C400" s="1" t="s">
        <v>25</v>
      </c>
      <c r="D400" s="1">
        <v>11.38</v>
      </c>
      <c r="E400" s="1">
        <f>Data_fixed[[#This Row],[Quarter]]</f>
        <v>3</v>
      </c>
      <c r="F400" s="1">
        <f>YEAR(Data[[#This Row],[Date]])</f>
        <v>2018</v>
      </c>
      <c r="L400">
        <v>2018</v>
      </c>
    </row>
    <row r="401" spans="1:12" x14ac:dyDescent="0.35">
      <c r="A401" s="1">
        <v>399</v>
      </c>
      <c r="B401" s="2">
        <v>43234</v>
      </c>
      <c r="C401" s="1" t="s">
        <v>25</v>
      </c>
      <c r="D401" s="1">
        <v>5.81</v>
      </c>
      <c r="E401" s="1">
        <f>Data_fixed[[#This Row],[Quarter]]</f>
        <v>2</v>
      </c>
      <c r="F401" s="1">
        <f>YEAR(Data[[#This Row],[Date]])</f>
        <v>2018</v>
      </c>
      <c r="L401">
        <v>2018</v>
      </c>
    </row>
    <row r="402" spans="1:12" x14ac:dyDescent="0.35">
      <c r="A402" s="1">
        <v>400</v>
      </c>
      <c r="B402" s="2">
        <v>43142</v>
      </c>
      <c r="C402" s="1" t="s">
        <v>25</v>
      </c>
      <c r="D402" s="1">
        <v>3.69</v>
      </c>
      <c r="E402" s="1">
        <f>Data_fixed[[#This Row],[Quarter]]</f>
        <v>1</v>
      </c>
      <c r="F402" s="1">
        <f>YEAR(Data[[#This Row],[Date]])</f>
        <v>2018</v>
      </c>
      <c r="L402">
        <v>2018</v>
      </c>
    </row>
    <row r="403" spans="1:12" x14ac:dyDescent="0.35">
      <c r="A403" s="1">
        <v>401</v>
      </c>
      <c r="B403" s="2">
        <v>43054</v>
      </c>
      <c r="C403" s="1" t="s">
        <v>25</v>
      </c>
      <c r="D403" s="1">
        <v>2.5499999999999998</v>
      </c>
      <c r="E403" s="1">
        <f>Data_fixed[[#This Row],[Quarter]]</f>
        <v>4</v>
      </c>
      <c r="F403" s="1">
        <f>YEAR(Data[[#This Row],[Date]])</f>
        <v>2017</v>
      </c>
      <c r="L403">
        <v>2017</v>
      </c>
    </row>
    <row r="404" spans="1:12" x14ac:dyDescent="0.35">
      <c r="A404" s="1">
        <v>402</v>
      </c>
      <c r="B404" s="2">
        <v>42962</v>
      </c>
      <c r="C404" s="1" t="s">
        <v>25</v>
      </c>
      <c r="D404" s="1">
        <v>9.1</v>
      </c>
      <c r="E404" s="1">
        <f>Data_fixed[[#This Row],[Quarter]]</f>
        <v>3</v>
      </c>
      <c r="F404" s="1">
        <f>YEAR(Data[[#This Row],[Date]])</f>
        <v>2017</v>
      </c>
      <c r="L404">
        <v>2017</v>
      </c>
    </row>
    <row r="405" spans="1:12" x14ac:dyDescent="0.35">
      <c r="A405" s="1">
        <v>403</v>
      </c>
      <c r="B405" s="2">
        <v>42864</v>
      </c>
      <c r="C405" s="1" t="s">
        <v>25</v>
      </c>
      <c r="D405" s="1">
        <v>5.72</v>
      </c>
      <c r="E405" s="1">
        <f>Data_fixed[[#This Row],[Quarter]]</f>
        <v>2</v>
      </c>
      <c r="F405" s="1">
        <f>YEAR(Data[[#This Row],[Date]])</f>
        <v>2017</v>
      </c>
      <c r="L405">
        <v>2017</v>
      </c>
    </row>
    <row r="406" spans="1:12" x14ac:dyDescent="0.35">
      <c r="A406" s="1">
        <v>404</v>
      </c>
      <c r="B406" s="2">
        <v>42773</v>
      </c>
      <c r="C406" s="1" t="s">
        <v>25</v>
      </c>
      <c r="D406" s="1">
        <v>4.57</v>
      </c>
      <c r="E406" s="1">
        <f>Data_fixed[[#This Row],[Quarter]]</f>
        <v>1</v>
      </c>
      <c r="F406" s="1">
        <f>YEAR(Data[[#This Row],[Date]])</f>
        <v>2017</v>
      </c>
      <c r="L406">
        <v>2017</v>
      </c>
    </row>
    <row r="407" spans="1:12" x14ac:dyDescent="0.35">
      <c r="A407" s="1">
        <v>405</v>
      </c>
      <c r="B407" s="2">
        <v>42686</v>
      </c>
      <c r="C407" s="1" t="s">
        <v>25</v>
      </c>
      <c r="D407" s="1">
        <v>1.75</v>
      </c>
      <c r="E407" s="1">
        <f>Data_fixed[[#This Row],[Quarter]]</f>
        <v>4</v>
      </c>
      <c r="F407" s="1">
        <f>YEAR(Data[[#This Row],[Date]])</f>
        <v>2016</v>
      </c>
      <c r="L407">
        <v>2016</v>
      </c>
    </row>
    <row r="408" spans="1:12" x14ac:dyDescent="0.35">
      <c r="A408" s="1">
        <v>406</v>
      </c>
      <c r="B408" s="2">
        <v>42595</v>
      </c>
      <c r="C408" s="1" t="s">
        <v>25</v>
      </c>
      <c r="D408" s="1">
        <v>8.91</v>
      </c>
      <c r="E408" s="1">
        <f>Data_fixed[[#This Row],[Quarter]]</f>
        <v>3</v>
      </c>
      <c r="F408" s="1">
        <f>YEAR(Data[[#This Row],[Date]])</f>
        <v>2016</v>
      </c>
      <c r="L408">
        <v>2016</v>
      </c>
    </row>
    <row r="409" spans="1:12" x14ac:dyDescent="0.35">
      <c r="A409" s="1">
        <v>407</v>
      </c>
      <c r="B409" s="2">
        <v>42501</v>
      </c>
      <c r="C409" s="1" t="s">
        <v>25</v>
      </c>
      <c r="D409" s="1">
        <v>5.69</v>
      </c>
      <c r="E409" s="1">
        <f>Data_fixed[[#This Row],[Quarter]]</f>
        <v>2</v>
      </c>
      <c r="F409" s="1">
        <f>YEAR(Data[[#This Row],[Date]])</f>
        <v>2016</v>
      </c>
      <c r="L409">
        <v>2016</v>
      </c>
    </row>
    <row r="410" spans="1:12" x14ac:dyDescent="0.35">
      <c r="A410" s="1">
        <v>408</v>
      </c>
      <c r="B410" s="2">
        <v>42410</v>
      </c>
      <c r="C410" s="1" t="s">
        <v>25</v>
      </c>
      <c r="D410" s="1">
        <v>3.69</v>
      </c>
      <c r="E410" s="1">
        <f>Data_fixed[[#This Row],[Quarter]]</f>
        <v>1</v>
      </c>
      <c r="F410" s="1">
        <f>YEAR(Data[[#This Row],[Date]])</f>
        <v>2016</v>
      </c>
      <c r="L410">
        <v>2016</v>
      </c>
    </row>
    <row r="411" spans="1:12" x14ac:dyDescent="0.35">
      <c r="A411" s="1">
        <v>409</v>
      </c>
      <c r="B411" s="2">
        <v>42329</v>
      </c>
      <c r="C411" s="1" t="s">
        <v>25</v>
      </c>
      <c r="D411" s="1">
        <v>1.65</v>
      </c>
      <c r="E411" s="1">
        <f>Data_fixed[[#This Row],[Quarter]]</f>
        <v>4</v>
      </c>
      <c r="F411" s="1">
        <f>YEAR(Data[[#This Row],[Date]])</f>
        <v>2015</v>
      </c>
      <c r="L411">
        <v>2015</v>
      </c>
    </row>
    <row r="412" spans="1:12" x14ac:dyDescent="0.35">
      <c r="A412" s="1">
        <v>410</v>
      </c>
      <c r="B412" s="2">
        <v>44677</v>
      </c>
      <c r="C412" s="1" t="s">
        <v>26</v>
      </c>
      <c r="D412" s="1">
        <v>76.34</v>
      </c>
      <c r="E412" s="1">
        <f>Data_fixed[[#This Row],[Quarter]]</f>
        <v>2</v>
      </c>
      <c r="F412" s="1">
        <f>YEAR(Data[[#This Row],[Date]])</f>
        <v>2022</v>
      </c>
      <c r="L412">
        <v>2022</v>
      </c>
    </row>
    <row r="413" spans="1:12" x14ac:dyDescent="0.35">
      <c r="A413" s="1">
        <v>411</v>
      </c>
      <c r="B413" s="2">
        <v>44592</v>
      </c>
      <c r="C413" s="1" t="s">
        <v>26</v>
      </c>
      <c r="D413" s="1">
        <v>55.63</v>
      </c>
      <c r="E413" s="1">
        <f>Data_fixed[[#This Row],[Quarter]]</f>
        <v>1</v>
      </c>
      <c r="F413" s="1">
        <f>YEAR(Data[[#This Row],[Date]])</f>
        <v>2022</v>
      </c>
      <c r="L413">
        <v>2022</v>
      </c>
    </row>
    <row r="414" spans="1:12" x14ac:dyDescent="0.35">
      <c r="A414" s="1">
        <v>412</v>
      </c>
      <c r="B414" s="2">
        <v>44503</v>
      </c>
      <c r="C414" s="1" t="s">
        <v>26</v>
      </c>
      <c r="D414" s="1">
        <v>23.25</v>
      </c>
      <c r="E414" s="1">
        <f>Data_fixed[[#This Row],[Quarter]]</f>
        <v>4</v>
      </c>
      <c r="F414" s="1">
        <f>YEAR(Data[[#This Row],[Date]])</f>
        <v>2021</v>
      </c>
      <c r="L414">
        <v>2021</v>
      </c>
    </row>
    <row r="415" spans="1:12" x14ac:dyDescent="0.35">
      <c r="A415" s="1">
        <v>413</v>
      </c>
      <c r="B415" s="2">
        <v>44407</v>
      </c>
      <c r="C415" s="1" t="s">
        <v>26</v>
      </c>
      <c r="D415" s="1">
        <v>98.04</v>
      </c>
      <c r="E415" s="1">
        <f>Data_fixed[[#This Row],[Quarter]]</f>
        <v>3</v>
      </c>
      <c r="F415" s="1">
        <f>YEAR(Data[[#This Row],[Date]])</f>
        <v>2021</v>
      </c>
      <c r="L415">
        <v>2021</v>
      </c>
    </row>
    <row r="416" spans="1:12" x14ac:dyDescent="0.35">
      <c r="A416" s="1">
        <v>414</v>
      </c>
      <c r="B416" s="2">
        <v>44314</v>
      </c>
      <c r="C416" s="1" t="s">
        <v>26</v>
      </c>
      <c r="D416" s="1">
        <v>66.84</v>
      </c>
      <c r="E416" s="1">
        <f>Data_fixed[[#This Row],[Quarter]]</f>
        <v>2</v>
      </c>
      <c r="F416" s="1">
        <f>YEAR(Data[[#This Row],[Date]])</f>
        <v>2021</v>
      </c>
      <c r="L416">
        <v>2021</v>
      </c>
    </row>
    <row r="417" spans="1:12" x14ac:dyDescent="0.35">
      <c r="A417" s="1">
        <v>415</v>
      </c>
      <c r="B417" s="2">
        <v>44230</v>
      </c>
      <c r="C417" s="1" t="s">
        <v>26</v>
      </c>
      <c r="D417" s="1">
        <v>37.28</v>
      </c>
      <c r="E417" s="1">
        <f>Data_fixed[[#This Row],[Quarter]]</f>
        <v>1</v>
      </c>
      <c r="F417" s="1">
        <f>YEAR(Data[[#This Row],[Date]])</f>
        <v>2021</v>
      </c>
      <c r="L417">
        <v>2021</v>
      </c>
    </row>
    <row r="418" spans="1:12" x14ac:dyDescent="0.35">
      <c r="A418" s="1">
        <v>416</v>
      </c>
      <c r="B418" s="2">
        <v>44145</v>
      </c>
      <c r="C418" s="1" t="s">
        <v>26</v>
      </c>
      <c r="D418" s="1">
        <v>10.54</v>
      </c>
      <c r="E418" s="1">
        <f>Data_fixed[[#This Row],[Quarter]]</f>
        <v>4</v>
      </c>
      <c r="F418" s="1">
        <f>YEAR(Data[[#This Row],[Date]])</f>
        <v>2020</v>
      </c>
      <c r="L418">
        <v>2020</v>
      </c>
    </row>
    <row r="419" spans="1:12" x14ac:dyDescent="0.35">
      <c r="A419" s="1">
        <v>417</v>
      </c>
      <c r="B419" s="2">
        <v>44055</v>
      </c>
      <c r="C419" s="1" t="s">
        <v>26</v>
      </c>
      <c r="D419" s="1">
        <v>20.079999999999998</v>
      </c>
      <c r="E419" s="1">
        <f>Data_fixed[[#This Row],[Quarter]]</f>
        <v>3</v>
      </c>
      <c r="F419" s="1">
        <f>YEAR(Data[[#This Row],[Date]])</f>
        <v>2020</v>
      </c>
      <c r="L419">
        <v>2020</v>
      </c>
    </row>
    <row r="420" spans="1:12" x14ac:dyDescent="0.35">
      <c r="A420" s="1">
        <v>418</v>
      </c>
      <c r="B420" s="2">
        <v>43968</v>
      </c>
      <c r="C420" s="1" t="s">
        <v>26</v>
      </c>
      <c r="D420" s="1">
        <v>18.2</v>
      </c>
      <c r="E420" s="1">
        <f>Data_fixed[[#This Row],[Quarter]]</f>
        <v>2</v>
      </c>
      <c r="F420" s="1">
        <f>YEAR(Data[[#This Row],[Date]])</f>
        <v>2020</v>
      </c>
      <c r="L420">
        <v>2020</v>
      </c>
    </row>
    <row r="421" spans="1:12" x14ac:dyDescent="0.35">
      <c r="A421" s="1">
        <v>419</v>
      </c>
      <c r="B421" s="2">
        <v>43860</v>
      </c>
      <c r="C421" s="1" t="s">
        <v>26</v>
      </c>
      <c r="D421" s="1">
        <v>20.3</v>
      </c>
      <c r="E421" s="1">
        <f>Data_fixed[[#This Row],[Quarter]]</f>
        <v>1</v>
      </c>
      <c r="F421" s="1">
        <f>YEAR(Data[[#This Row],[Date]])</f>
        <v>2020</v>
      </c>
      <c r="L421">
        <v>2020</v>
      </c>
    </row>
    <row r="422" spans="1:12" x14ac:dyDescent="0.35">
      <c r="A422" s="1">
        <v>420</v>
      </c>
      <c r="B422" s="2">
        <v>43773</v>
      </c>
      <c r="C422" s="1" t="s">
        <v>26</v>
      </c>
      <c r="D422" s="1">
        <v>8.31</v>
      </c>
      <c r="E422" s="1">
        <f>Data_fixed[[#This Row],[Quarter]]</f>
        <v>4</v>
      </c>
      <c r="F422" s="1">
        <f>YEAR(Data[[#This Row],[Date]])</f>
        <v>2019</v>
      </c>
      <c r="L422">
        <v>2019</v>
      </c>
    </row>
    <row r="423" spans="1:12" x14ac:dyDescent="0.35">
      <c r="A423" s="1">
        <v>421</v>
      </c>
      <c r="B423" s="2">
        <v>43678</v>
      </c>
      <c r="C423" s="1" t="s">
        <v>26</v>
      </c>
      <c r="D423" s="1">
        <v>42.94</v>
      </c>
      <c r="E423" s="1">
        <f>Data_fixed[[#This Row],[Quarter]]</f>
        <v>3</v>
      </c>
      <c r="F423" s="1">
        <f>YEAR(Data[[#This Row],[Date]])</f>
        <v>2019</v>
      </c>
      <c r="L423">
        <v>2019</v>
      </c>
    </row>
    <row r="424" spans="1:12" x14ac:dyDescent="0.35">
      <c r="A424" s="1">
        <v>422</v>
      </c>
      <c r="B424" s="2">
        <v>43584</v>
      </c>
      <c r="C424" s="1" t="s">
        <v>26</v>
      </c>
      <c r="D424" s="1">
        <v>28.71</v>
      </c>
      <c r="E424" s="1">
        <f>Data_fixed[[#This Row],[Quarter]]</f>
        <v>2</v>
      </c>
      <c r="F424" s="1">
        <f>YEAR(Data[[#This Row],[Date]])</f>
        <v>2019</v>
      </c>
      <c r="L424">
        <v>2019</v>
      </c>
    </row>
    <row r="425" spans="1:12" x14ac:dyDescent="0.35">
      <c r="A425" s="1">
        <v>423</v>
      </c>
      <c r="B425" s="2">
        <v>43494</v>
      </c>
      <c r="C425" s="1" t="s">
        <v>26</v>
      </c>
      <c r="D425" s="1">
        <v>20.28</v>
      </c>
      <c r="E425" s="1">
        <f>Data_fixed[[#This Row],[Quarter]]</f>
        <v>1</v>
      </c>
      <c r="F425" s="1">
        <f>YEAR(Data[[#This Row],[Date]])</f>
        <v>2019</v>
      </c>
      <c r="L425">
        <v>2019</v>
      </c>
    </row>
    <row r="426" spans="1:12" x14ac:dyDescent="0.35">
      <c r="A426" s="1">
        <v>424</v>
      </c>
      <c r="B426" s="2">
        <v>43409</v>
      </c>
      <c r="C426" s="1" t="s">
        <v>26</v>
      </c>
      <c r="D426" s="1">
        <v>8.5500000000000007</v>
      </c>
      <c r="E426" s="1">
        <f>Data_fixed[[#This Row],[Quarter]]</f>
        <v>4</v>
      </c>
      <c r="F426" s="1">
        <f>YEAR(Data[[#This Row],[Date]])</f>
        <v>2018</v>
      </c>
      <c r="L426">
        <v>2018</v>
      </c>
    </row>
    <row r="427" spans="1:12" x14ac:dyDescent="0.35">
      <c r="A427" s="1">
        <v>425</v>
      </c>
      <c r="B427" s="2">
        <v>43317</v>
      </c>
      <c r="C427" s="1" t="s">
        <v>26</v>
      </c>
      <c r="D427" s="1">
        <v>14.77</v>
      </c>
      <c r="E427" s="1">
        <f>Data_fixed[[#This Row],[Quarter]]</f>
        <v>3</v>
      </c>
      <c r="F427" s="1">
        <f>YEAR(Data[[#This Row],[Date]])</f>
        <v>2018</v>
      </c>
      <c r="L427">
        <v>2018</v>
      </c>
    </row>
    <row r="428" spans="1:12" x14ac:dyDescent="0.35">
      <c r="A428" s="1">
        <v>426</v>
      </c>
      <c r="B428" s="2">
        <v>43227</v>
      </c>
      <c r="C428" s="1" t="s">
        <v>26</v>
      </c>
      <c r="D428" s="1">
        <v>24.18</v>
      </c>
      <c r="E428" s="1">
        <f>Data_fixed[[#This Row],[Quarter]]</f>
        <v>2</v>
      </c>
      <c r="F428" s="1">
        <f>YEAR(Data[[#This Row],[Date]])</f>
        <v>2018</v>
      </c>
      <c r="L428">
        <v>2018</v>
      </c>
    </row>
    <row r="429" spans="1:12" x14ac:dyDescent="0.35">
      <c r="A429" s="1">
        <v>427</v>
      </c>
      <c r="B429" s="2">
        <v>43138</v>
      </c>
      <c r="C429" s="1" t="s">
        <v>26</v>
      </c>
      <c r="D429" s="1">
        <v>17.690000000000001</v>
      </c>
      <c r="E429" s="1">
        <f>Data_fixed[[#This Row],[Quarter]]</f>
        <v>1</v>
      </c>
      <c r="F429" s="1">
        <f>YEAR(Data[[#This Row],[Date]])</f>
        <v>2018</v>
      </c>
      <c r="L429">
        <v>2018</v>
      </c>
    </row>
    <row r="430" spans="1:12" x14ac:dyDescent="0.35">
      <c r="A430" s="1">
        <v>428</v>
      </c>
      <c r="B430" s="2">
        <v>43052</v>
      </c>
      <c r="C430" s="1" t="s">
        <v>26</v>
      </c>
      <c r="D430" s="1">
        <v>7.76</v>
      </c>
      <c r="E430" s="1">
        <f>Data_fixed[[#This Row],[Quarter]]</f>
        <v>4</v>
      </c>
      <c r="F430" s="1">
        <f>YEAR(Data[[#This Row],[Date]])</f>
        <v>2017</v>
      </c>
      <c r="L430">
        <v>2017</v>
      </c>
    </row>
    <row r="431" spans="1:12" x14ac:dyDescent="0.35">
      <c r="A431" s="1">
        <v>429</v>
      </c>
      <c r="B431" s="2">
        <v>42891</v>
      </c>
      <c r="C431" s="1" t="s">
        <v>26</v>
      </c>
      <c r="D431" s="1">
        <v>43.66</v>
      </c>
      <c r="E431" s="1">
        <f>Data_fixed[[#This Row],[Quarter]]</f>
        <v>2</v>
      </c>
      <c r="F431" s="1">
        <f>YEAR(Data[[#This Row],[Date]])</f>
        <v>2017</v>
      </c>
      <c r="L431">
        <v>2017</v>
      </c>
    </row>
    <row r="432" spans="1:12" x14ac:dyDescent="0.35">
      <c r="A432" s="1">
        <v>430</v>
      </c>
      <c r="B432" s="2">
        <v>44679</v>
      </c>
      <c r="C432" s="1" t="s">
        <v>27</v>
      </c>
      <c r="D432" s="1">
        <v>341.57</v>
      </c>
      <c r="E432" s="1">
        <f>Data_fixed[[#This Row],[Quarter]]</f>
        <v>2</v>
      </c>
      <c r="F432" s="1">
        <f>YEAR(Data[[#This Row],[Date]])</f>
        <v>2022</v>
      </c>
      <c r="L432">
        <v>2022</v>
      </c>
    </row>
    <row r="433" spans="1:12" x14ac:dyDescent="0.35">
      <c r="A433" s="1">
        <v>431</v>
      </c>
      <c r="B433" s="2">
        <v>44592</v>
      </c>
      <c r="C433" s="1" t="s">
        <v>27</v>
      </c>
      <c r="D433" s="1">
        <v>266.56</v>
      </c>
      <c r="E433" s="1">
        <f>Data_fixed[[#This Row],[Quarter]]</f>
        <v>1</v>
      </c>
      <c r="F433" s="1">
        <f>YEAR(Data[[#This Row],[Date]])</f>
        <v>2022</v>
      </c>
      <c r="L433">
        <v>2022</v>
      </c>
    </row>
    <row r="434" spans="1:12" x14ac:dyDescent="0.35">
      <c r="A434" s="1">
        <v>432</v>
      </c>
      <c r="B434" s="2">
        <v>44509</v>
      </c>
      <c r="C434" s="1" t="s">
        <v>27</v>
      </c>
      <c r="D434" s="1">
        <v>128.54</v>
      </c>
      <c r="E434" s="1">
        <f>Data_fixed[[#This Row],[Quarter]]</f>
        <v>4</v>
      </c>
      <c r="F434" s="1">
        <f>YEAR(Data[[#This Row],[Date]])</f>
        <v>2021</v>
      </c>
      <c r="L434">
        <v>2021</v>
      </c>
    </row>
    <row r="435" spans="1:12" x14ac:dyDescent="0.35">
      <c r="A435" s="1">
        <v>433</v>
      </c>
      <c r="B435" s="2">
        <v>44410</v>
      </c>
      <c r="C435" s="1" t="s">
        <v>27</v>
      </c>
      <c r="D435" s="1">
        <v>447.23</v>
      </c>
      <c r="E435" s="1">
        <f>Data_fixed[[#This Row],[Quarter]]</f>
        <v>3</v>
      </c>
      <c r="F435" s="1">
        <f>YEAR(Data[[#This Row],[Date]])</f>
        <v>2021</v>
      </c>
      <c r="L435">
        <v>2021</v>
      </c>
    </row>
    <row r="436" spans="1:12" x14ac:dyDescent="0.35">
      <c r="A436" s="1">
        <v>434</v>
      </c>
      <c r="B436" s="2">
        <v>44312</v>
      </c>
      <c r="C436" s="1" t="s">
        <v>27</v>
      </c>
      <c r="D436" s="1">
        <v>296.5</v>
      </c>
      <c r="E436" s="1">
        <f>Data_fixed[[#This Row],[Quarter]]</f>
        <v>2</v>
      </c>
      <c r="F436" s="1">
        <f>YEAR(Data[[#This Row],[Date]])</f>
        <v>2021</v>
      </c>
      <c r="L436">
        <v>2021</v>
      </c>
    </row>
    <row r="437" spans="1:12" x14ac:dyDescent="0.35">
      <c r="A437" s="1">
        <v>435</v>
      </c>
      <c r="B437" s="2">
        <v>44228</v>
      </c>
      <c r="C437" s="1" t="s">
        <v>27</v>
      </c>
      <c r="D437" s="1">
        <v>140.72999999999999</v>
      </c>
      <c r="E437" s="1">
        <f>Data_fixed[[#This Row],[Quarter]]</f>
        <v>1</v>
      </c>
      <c r="F437" s="1">
        <f>YEAR(Data[[#This Row],[Date]])</f>
        <v>2021</v>
      </c>
      <c r="L437">
        <v>2021</v>
      </c>
    </row>
    <row r="438" spans="1:12" x14ac:dyDescent="0.35">
      <c r="A438" s="1">
        <v>436</v>
      </c>
      <c r="B438" s="2">
        <v>44147</v>
      </c>
      <c r="C438" s="1" t="s">
        <v>27</v>
      </c>
      <c r="D438" s="1">
        <v>32.31</v>
      </c>
      <c r="E438" s="1">
        <f>Data_fixed[[#This Row],[Quarter]]</f>
        <v>4</v>
      </c>
      <c r="F438" s="1">
        <f>YEAR(Data[[#This Row],[Date]])</f>
        <v>2020</v>
      </c>
      <c r="L438">
        <v>2020</v>
      </c>
    </row>
    <row r="439" spans="1:12" x14ac:dyDescent="0.35">
      <c r="A439" s="1">
        <v>437</v>
      </c>
      <c r="B439" s="2">
        <v>44055</v>
      </c>
      <c r="C439" s="1" t="s">
        <v>27</v>
      </c>
      <c r="D439" s="1">
        <v>162.26</v>
      </c>
      <c r="E439" s="1">
        <f>Data_fixed[[#This Row],[Quarter]]</f>
        <v>3</v>
      </c>
      <c r="F439" s="1">
        <f>YEAR(Data[[#This Row],[Date]])</f>
        <v>2020</v>
      </c>
      <c r="L439">
        <v>2020</v>
      </c>
    </row>
    <row r="440" spans="1:12" x14ac:dyDescent="0.35">
      <c r="A440" s="1">
        <v>438</v>
      </c>
      <c r="B440" s="2">
        <v>43962</v>
      </c>
      <c r="C440" s="1" t="s">
        <v>27</v>
      </c>
      <c r="D440" s="1">
        <v>95.82</v>
      </c>
      <c r="E440" s="1">
        <f>Data_fixed[[#This Row],[Quarter]]</f>
        <v>2</v>
      </c>
      <c r="F440" s="1">
        <f>YEAR(Data[[#This Row],[Date]])</f>
        <v>2020</v>
      </c>
      <c r="L440">
        <v>2020</v>
      </c>
    </row>
    <row r="441" spans="1:12" x14ac:dyDescent="0.35">
      <c r="A441" s="1">
        <v>439</v>
      </c>
      <c r="B441" s="2">
        <v>43857</v>
      </c>
      <c r="C441" s="1" t="s">
        <v>27</v>
      </c>
      <c r="D441" s="1">
        <v>81.99</v>
      </c>
      <c r="E441" s="1">
        <f>Data_fixed[[#This Row],[Quarter]]</f>
        <v>1</v>
      </c>
      <c r="F441" s="1">
        <f>YEAR(Data[[#This Row],[Date]])</f>
        <v>2020</v>
      </c>
      <c r="L441">
        <v>2020</v>
      </c>
    </row>
    <row r="442" spans="1:12" x14ac:dyDescent="0.35">
      <c r="A442" s="1">
        <v>440</v>
      </c>
      <c r="B442" s="2">
        <v>43776</v>
      </c>
      <c r="C442" s="1" t="s">
        <v>27</v>
      </c>
      <c r="D442" s="1">
        <v>42.72</v>
      </c>
      <c r="E442" s="1">
        <f>Data_fixed[[#This Row],[Quarter]]</f>
        <v>4</v>
      </c>
      <c r="F442" s="1">
        <f>YEAR(Data[[#This Row],[Date]])</f>
        <v>2019</v>
      </c>
      <c r="L442">
        <v>2019</v>
      </c>
    </row>
    <row r="443" spans="1:12" x14ac:dyDescent="0.35">
      <c r="A443" s="1">
        <v>441</v>
      </c>
      <c r="B443" s="2">
        <v>43676</v>
      </c>
      <c r="C443" s="1" t="s">
        <v>27</v>
      </c>
      <c r="D443" s="1">
        <v>167.62</v>
      </c>
      <c r="E443" s="1">
        <f>Data_fixed[[#This Row],[Quarter]]</f>
        <v>3</v>
      </c>
      <c r="F443" s="1">
        <f>YEAR(Data[[#This Row],[Date]])</f>
        <v>2019</v>
      </c>
      <c r="L443">
        <v>2019</v>
      </c>
    </row>
    <row r="444" spans="1:12" x14ac:dyDescent="0.35">
      <c r="A444" s="1">
        <v>442</v>
      </c>
      <c r="B444" s="2">
        <v>43580</v>
      </c>
      <c r="C444" s="1" t="s">
        <v>27</v>
      </c>
      <c r="D444" s="1">
        <v>111.82</v>
      </c>
      <c r="E444" s="1">
        <f>Data_fixed[[#This Row],[Quarter]]</f>
        <v>2</v>
      </c>
      <c r="F444" s="1">
        <f>YEAR(Data[[#This Row],[Date]])</f>
        <v>2019</v>
      </c>
      <c r="L444">
        <v>2019</v>
      </c>
    </row>
    <row r="445" spans="1:12" x14ac:dyDescent="0.35">
      <c r="A445" s="1">
        <v>443</v>
      </c>
      <c r="B445" s="2">
        <v>43492</v>
      </c>
      <c r="C445" s="1" t="s">
        <v>27</v>
      </c>
      <c r="D445" s="1">
        <v>61.85</v>
      </c>
      <c r="E445" s="1">
        <f>Data_fixed[[#This Row],[Quarter]]</f>
        <v>1</v>
      </c>
      <c r="F445" s="1">
        <f>YEAR(Data[[#This Row],[Date]])</f>
        <v>2019</v>
      </c>
      <c r="L445">
        <v>2019</v>
      </c>
    </row>
    <row r="446" spans="1:12" x14ac:dyDescent="0.35">
      <c r="A446" s="1">
        <v>444</v>
      </c>
      <c r="B446" s="2">
        <v>43406</v>
      </c>
      <c r="C446" s="1" t="s">
        <v>27</v>
      </c>
      <c r="D446" s="1">
        <v>27.4</v>
      </c>
      <c r="E446" s="1">
        <f>Data_fixed[[#This Row],[Quarter]]</f>
        <v>4</v>
      </c>
      <c r="F446" s="1">
        <f>YEAR(Data[[#This Row],[Date]])</f>
        <v>2018</v>
      </c>
      <c r="L446">
        <v>2018</v>
      </c>
    </row>
    <row r="447" spans="1:12" x14ac:dyDescent="0.35">
      <c r="A447" s="1">
        <v>445</v>
      </c>
      <c r="B447" s="2">
        <v>43307</v>
      </c>
      <c r="C447" s="1" t="s">
        <v>27</v>
      </c>
      <c r="D447" s="1">
        <v>94.73</v>
      </c>
      <c r="E447" s="1">
        <f>Data_fixed[[#This Row],[Quarter]]</f>
        <v>3</v>
      </c>
      <c r="F447" s="1">
        <f>YEAR(Data[[#This Row],[Date]])</f>
        <v>2018</v>
      </c>
      <c r="L447">
        <v>2018</v>
      </c>
    </row>
    <row r="448" spans="1:12" x14ac:dyDescent="0.35">
      <c r="A448" s="1">
        <v>446</v>
      </c>
      <c r="B448" s="2">
        <v>43306</v>
      </c>
      <c r="C448" s="1" t="s">
        <v>27</v>
      </c>
      <c r="D448" s="1">
        <v>94.73</v>
      </c>
      <c r="E448" s="1">
        <f>Data_fixed[[#This Row],[Quarter]]</f>
        <v>3</v>
      </c>
      <c r="F448" s="1">
        <f>YEAR(Data[[#This Row],[Date]])</f>
        <v>2018</v>
      </c>
      <c r="L448">
        <v>2018</v>
      </c>
    </row>
    <row r="449" spans="1:12" x14ac:dyDescent="0.35">
      <c r="A449" s="1">
        <v>447</v>
      </c>
      <c r="B449" s="2">
        <v>43221</v>
      </c>
      <c r="C449" s="1" t="s">
        <v>27</v>
      </c>
      <c r="D449" s="1">
        <v>59.93</v>
      </c>
      <c r="E449" s="1">
        <f>Data_fixed[[#This Row],[Quarter]]</f>
        <v>2</v>
      </c>
      <c r="F449" s="1">
        <f>YEAR(Data[[#This Row],[Date]])</f>
        <v>2018</v>
      </c>
      <c r="L449">
        <v>2018</v>
      </c>
    </row>
    <row r="450" spans="1:12" x14ac:dyDescent="0.35">
      <c r="A450" s="1">
        <v>448</v>
      </c>
      <c r="B450" s="2">
        <v>43129</v>
      </c>
      <c r="C450" s="1" t="s">
        <v>27</v>
      </c>
      <c r="D450" s="1">
        <v>34.54</v>
      </c>
      <c r="E450" s="1">
        <f>Data_fixed[[#This Row],[Quarter]]</f>
        <v>1</v>
      </c>
      <c r="F450" s="1">
        <f>YEAR(Data[[#This Row],[Date]])</f>
        <v>2018</v>
      </c>
      <c r="L450">
        <v>2018</v>
      </c>
    </row>
    <row r="451" spans="1:12" x14ac:dyDescent="0.35">
      <c r="A451" s="1">
        <v>449</v>
      </c>
      <c r="B451" s="2">
        <v>43044</v>
      </c>
      <c r="C451" s="1" t="s">
        <v>27</v>
      </c>
      <c r="D451" s="1">
        <v>19.010000000000002</v>
      </c>
      <c r="E451" s="1">
        <f>Data_fixed[[#This Row],[Quarter]]</f>
        <v>4</v>
      </c>
      <c r="F451" s="1">
        <f>YEAR(Data[[#This Row],[Date]])</f>
        <v>2017</v>
      </c>
      <c r="L451">
        <v>2017</v>
      </c>
    </row>
    <row r="452" spans="1:12" x14ac:dyDescent="0.35">
      <c r="A452" s="1">
        <v>450</v>
      </c>
      <c r="B452" s="2">
        <v>42936</v>
      </c>
      <c r="C452" s="1" t="s">
        <v>27</v>
      </c>
      <c r="D452" s="1">
        <v>92.82</v>
      </c>
      <c r="E452" s="1">
        <f>Data_fixed[[#This Row],[Quarter]]</f>
        <v>3</v>
      </c>
      <c r="F452" s="1">
        <f>YEAR(Data[[#This Row],[Date]])</f>
        <v>2017</v>
      </c>
      <c r="L452">
        <v>2017</v>
      </c>
    </row>
    <row r="453" spans="1:12" x14ac:dyDescent="0.35">
      <c r="A453" s="1">
        <v>451</v>
      </c>
      <c r="B453" s="2">
        <v>42856</v>
      </c>
      <c r="C453" s="1" t="s">
        <v>27</v>
      </c>
      <c r="D453" s="1">
        <v>69.3</v>
      </c>
      <c r="E453" s="1">
        <f>Data_fixed[[#This Row],[Quarter]]</f>
        <v>2</v>
      </c>
      <c r="F453" s="1">
        <f>YEAR(Data[[#This Row],[Date]])</f>
        <v>2017</v>
      </c>
      <c r="L453">
        <v>2017</v>
      </c>
    </row>
    <row r="454" spans="1:12" x14ac:dyDescent="0.35">
      <c r="A454" s="1">
        <v>452</v>
      </c>
      <c r="B454" s="2">
        <v>42768</v>
      </c>
      <c r="C454" s="1" t="s">
        <v>27</v>
      </c>
      <c r="D454" s="1">
        <v>46.4</v>
      </c>
      <c r="E454" s="1">
        <f>Data_fixed[[#This Row],[Quarter]]</f>
        <v>1</v>
      </c>
      <c r="F454" s="1">
        <f>YEAR(Data[[#This Row],[Date]])</f>
        <v>2017</v>
      </c>
      <c r="L454">
        <v>2017</v>
      </c>
    </row>
    <row r="455" spans="1:12" x14ac:dyDescent="0.35">
      <c r="A455" s="1">
        <v>453</v>
      </c>
      <c r="B455" s="2">
        <v>42684</v>
      </c>
      <c r="C455" s="1" t="s">
        <v>27</v>
      </c>
      <c r="D455" s="1">
        <v>21.42</v>
      </c>
      <c r="E455" s="1">
        <f>Data_fixed[[#This Row],[Quarter]]</f>
        <v>4</v>
      </c>
      <c r="F455" s="1">
        <f>YEAR(Data[[#This Row],[Date]])</f>
        <v>2016</v>
      </c>
      <c r="L455">
        <v>2016</v>
      </c>
    </row>
    <row r="456" spans="1:12" x14ac:dyDescent="0.35">
      <c r="A456" s="1">
        <v>454</v>
      </c>
      <c r="B456" s="2">
        <v>42488</v>
      </c>
      <c r="C456" s="1" t="s">
        <v>27</v>
      </c>
      <c r="D456" s="1">
        <v>55.32</v>
      </c>
      <c r="E456" s="1">
        <f>Data_fixed[[#This Row],[Quarter]]</f>
        <v>2</v>
      </c>
      <c r="F456" s="1">
        <f>YEAR(Data[[#This Row],[Date]])</f>
        <v>2016</v>
      </c>
      <c r="L456">
        <v>2016</v>
      </c>
    </row>
    <row r="457" spans="1:12" x14ac:dyDescent="0.35">
      <c r="A457" s="1">
        <v>455</v>
      </c>
      <c r="B457" s="2">
        <v>42402</v>
      </c>
      <c r="C457" s="1" t="s">
        <v>27</v>
      </c>
      <c r="D457" s="1">
        <v>29.72</v>
      </c>
      <c r="E457" s="1">
        <f>Data_fixed[[#This Row],[Quarter]]</f>
        <v>1</v>
      </c>
      <c r="F457" s="1">
        <f>YEAR(Data[[#This Row],[Date]])</f>
        <v>2016</v>
      </c>
      <c r="L457">
        <v>2016</v>
      </c>
    </row>
    <row r="458" spans="1:12" x14ac:dyDescent="0.35">
      <c r="A458" s="1">
        <v>456</v>
      </c>
      <c r="B458" s="2">
        <v>42317</v>
      </c>
      <c r="C458" s="1" t="s">
        <v>27</v>
      </c>
      <c r="D458" s="1">
        <v>15.81</v>
      </c>
      <c r="E458" s="1">
        <f>Data_fixed[[#This Row],[Quarter]]</f>
        <v>4</v>
      </c>
      <c r="F458" s="1">
        <f>YEAR(Data[[#This Row],[Date]])</f>
        <v>2015</v>
      </c>
      <c r="L458">
        <v>2015</v>
      </c>
    </row>
    <row r="459" spans="1:12" x14ac:dyDescent="0.35">
      <c r="A459" s="1">
        <v>457</v>
      </c>
      <c r="B459" s="2">
        <v>44679</v>
      </c>
      <c r="C459" s="1" t="s">
        <v>28</v>
      </c>
      <c r="D459" s="1">
        <v>174.99</v>
      </c>
      <c r="E459" s="1">
        <f>Data_fixed[[#This Row],[Quarter]]</f>
        <v>2</v>
      </c>
      <c r="F459" s="1">
        <f>YEAR(Data[[#This Row],[Date]])</f>
        <v>2022</v>
      </c>
      <c r="L459">
        <v>2022</v>
      </c>
    </row>
    <row r="460" spans="1:12" x14ac:dyDescent="0.35">
      <c r="A460" s="1">
        <v>458</v>
      </c>
      <c r="B460" s="2">
        <v>44587</v>
      </c>
      <c r="C460" s="1" t="s">
        <v>28</v>
      </c>
      <c r="D460" s="1">
        <v>121.63</v>
      </c>
      <c r="E460" s="1">
        <f>Data_fixed[[#This Row],[Quarter]]</f>
        <v>1</v>
      </c>
      <c r="F460" s="1">
        <f>YEAR(Data[[#This Row],[Date]])</f>
        <v>2022</v>
      </c>
      <c r="L460">
        <v>2022</v>
      </c>
    </row>
    <row r="461" spans="1:12" x14ac:dyDescent="0.35">
      <c r="A461" s="1">
        <v>459</v>
      </c>
      <c r="B461" s="2">
        <v>44497</v>
      </c>
      <c r="C461" s="1" t="s">
        <v>28</v>
      </c>
      <c r="D461" s="1">
        <v>63.76</v>
      </c>
      <c r="E461" s="1">
        <f>Data_fixed[[#This Row],[Quarter]]</f>
        <v>4</v>
      </c>
      <c r="F461" s="1">
        <f>YEAR(Data[[#This Row],[Date]])</f>
        <v>2021</v>
      </c>
      <c r="L461">
        <v>2021</v>
      </c>
    </row>
    <row r="462" spans="1:12" x14ac:dyDescent="0.35">
      <c r="A462" s="1">
        <v>460</v>
      </c>
      <c r="B462" s="2">
        <v>44406</v>
      </c>
      <c r="C462" s="1" t="s">
        <v>28</v>
      </c>
      <c r="D462" s="1">
        <v>200.13</v>
      </c>
      <c r="E462" s="1">
        <f>Data_fixed[[#This Row],[Quarter]]</f>
        <v>3</v>
      </c>
      <c r="F462" s="1">
        <f>YEAR(Data[[#This Row],[Date]])</f>
        <v>2021</v>
      </c>
      <c r="L462">
        <v>2021</v>
      </c>
    </row>
    <row r="463" spans="1:12" x14ac:dyDescent="0.35">
      <c r="A463" s="1">
        <v>461</v>
      </c>
      <c r="B463" s="2">
        <v>44311</v>
      </c>
      <c r="C463" s="1" t="s">
        <v>28</v>
      </c>
      <c r="D463" s="1">
        <v>147.5</v>
      </c>
      <c r="E463" s="1">
        <f>Data_fixed[[#This Row],[Quarter]]</f>
        <v>2</v>
      </c>
      <c r="F463" s="1">
        <f>YEAR(Data[[#This Row],[Date]])</f>
        <v>2021</v>
      </c>
      <c r="L463">
        <v>2021</v>
      </c>
    </row>
    <row r="464" spans="1:12" x14ac:dyDescent="0.35">
      <c r="A464" s="1">
        <v>462</v>
      </c>
      <c r="B464" s="2">
        <v>44220</v>
      </c>
      <c r="C464" s="1" t="s">
        <v>28</v>
      </c>
      <c r="D464" s="1">
        <v>75.14</v>
      </c>
      <c r="E464" s="1">
        <f>Data_fixed[[#This Row],[Quarter]]</f>
        <v>1</v>
      </c>
      <c r="F464" s="1">
        <f>YEAR(Data[[#This Row],[Date]])</f>
        <v>2021</v>
      </c>
      <c r="L464">
        <v>2021</v>
      </c>
    </row>
    <row r="465" spans="1:12" x14ac:dyDescent="0.35">
      <c r="A465" s="1">
        <v>463</v>
      </c>
      <c r="B465" s="2">
        <v>44146</v>
      </c>
      <c r="C465" s="1" t="s">
        <v>28</v>
      </c>
      <c r="D465" s="1">
        <v>21.73</v>
      </c>
      <c r="E465" s="1">
        <f>Data_fixed[[#This Row],[Quarter]]</f>
        <v>4</v>
      </c>
      <c r="F465" s="1">
        <f>YEAR(Data[[#This Row],[Date]])</f>
        <v>2020</v>
      </c>
      <c r="L465">
        <v>2020</v>
      </c>
    </row>
    <row r="466" spans="1:12" x14ac:dyDescent="0.35">
      <c r="A466" s="1">
        <v>464</v>
      </c>
      <c r="B466" s="2">
        <v>44057</v>
      </c>
      <c r="C466" s="1" t="s">
        <v>28</v>
      </c>
      <c r="D466" s="1">
        <v>45.12</v>
      </c>
      <c r="E466" s="1">
        <f>Data_fixed[[#This Row],[Quarter]]</f>
        <v>3</v>
      </c>
      <c r="F466" s="1">
        <f>YEAR(Data[[#This Row],[Date]])</f>
        <v>2020</v>
      </c>
      <c r="L466">
        <v>2020</v>
      </c>
    </row>
    <row r="467" spans="1:12" x14ac:dyDescent="0.35">
      <c r="A467" s="1">
        <v>465</v>
      </c>
      <c r="B467" s="2">
        <v>43961</v>
      </c>
      <c r="C467" s="1" t="s">
        <v>28</v>
      </c>
      <c r="D467" s="1">
        <v>29.93</v>
      </c>
      <c r="E467" s="1">
        <f>Data_fixed[[#This Row],[Quarter]]</f>
        <v>2</v>
      </c>
      <c r="F467" s="1">
        <f>YEAR(Data[[#This Row],[Date]])</f>
        <v>2020</v>
      </c>
      <c r="L467">
        <v>2020</v>
      </c>
    </row>
    <row r="468" spans="1:12" x14ac:dyDescent="0.35">
      <c r="A468" s="1">
        <v>466</v>
      </c>
      <c r="B468" s="2">
        <v>43857</v>
      </c>
      <c r="C468" s="1" t="s">
        <v>28</v>
      </c>
      <c r="D468" s="1">
        <v>39.799999999999997</v>
      </c>
      <c r="E468" s="1">
        <f>Data_fixed[[#This Row],[Quarter]]</f>
        <v>1</v>
      </c>
      <c r="F468" s="1">
        <f>YEAR(Data[[#This Row],[Date]])</f>
        <v>2020</v>
      </c>
      <c r="L468">
        <v>2020</v>
      </c>
    </row>
    <row r="469" spans="1:12" x14ac:dyDescent="0.35">
      <c r="A469" s="1">
        <v>467</v>
      </c>
      <c r="B469" s="2">
        <v>43765</v>
      </c>
      <c r="C469" s="1" t="s">
        <v>28</v>
      </c>
      <c r="D469" s="1">
        <v>21.36</v>
      </c>
      <c r="E469" s="1">
        <f>Data_fixed[[#This Row],[Quarter]]</f>
        <v>4</v>
      </c>
      <c r="F469" s="1">
        <f>YEAR(Data[[#This Row],[Date]])</f>
        <v>2019</v>
      </c>
      <c r="L469">
        <v>2019</v>
      </c>
    </row>
    <row r="470" spans="1:12" x14ac:dyDescent="0.35">
      <c r="A470" s="1">
        <v>468</v>
      </c>
      <c r="B470" s="2">
        <v>43677</v>
      </c>
      <c r="C470" s="1" t="s">
        <v>28</v>
      </c>
      <c r="D470" s="1">
        <v>61.48</v>
      </c>
      <c r="E470" s="1">
        <f>Data_fixed[[#This Row],[Quarter]]</f>
        <v>3</v>
      </c>
      <c r="F470" s="1">
        <f>YEAR(Data[[#This Row],[Date]])</f>
        <v>2019</v>
      </c>
      <c r="L470">
        <v>2019</v>
      </c>
    </row>
    <row r="471" spans="1:12" x14ac:dyDescent="0.35">
      <c r="A471" s="1">
        <v>469</v>
      </c>
      <c r="B471" s="2">
        <v>43583</v>
      </c>
      <c r="C471" s="1" t="s">
        <v>28</v>
      </c>
      <c r="D471" s="1">
        <v>35.950000000000003</v>
      </c>
      <c r="E471" s="1">
        <f>Data_fixed[[#This Row],[Quarter]]</f>
        <v>2</v>
      </c>
      <c r="F471" s="1">
        <f>YEAR(Data[[#This Row],[Date]])</f>
        <v>2019</v>
      </c>
      <c r="L471">
        <v>2019</v>
      </c>
    </row>
    <row r="472" spans="1:12" x14ac:dyDescent="0.35">
      <c r="A472" s="1">
        <v>470</v>
      </c>
      <c r="B472" s="2">
        <v>43494</v>
      </c>
      <c r="C472" s="1" t="s">
        <v>28</v>
      </c>
      <c r="D472" s="1">
        <v>17.75</v>
      </c>
      <c r="E472" s="1">
        <f>Data_fixed[[#This Row],[Quarter]]</f>
        <v>1</v>
      </c>
      <c r="F472" s="1">
        <f>YEAR(Data[[#This Row],[Date]])</f>
        <v>2019</v>
      </c>
      <c r="L472">
        <v>2019</v>
      </c>
    </row>
    <row r="473" spans="1:12" x14ac:dyDescent="0.35">
      <c r="A473" s="1">
        <v>471</v>
      </c>
      <c r="B473" s="2">
        <v>43405</v>
      </c>
      <c r="C473" s="1" t="s">
        <v>28</v>
      </c>
      <c r="D473" s="1">
        <v>5.81</v>
      </c>
      <c r="E473" s="1">
        <f>Data_fixed[[#This Row],[Quarter]]</f>
        <v>4</v>
      </c>
      <c r="F473" s="1">
        <f>YEAR(Data[[#This Row],[Date]])</f>
        <v>2018</v>
      </c>
      <c r="L473">
        <v>2018</v>
      </c>
    </row>
    <row r="474" spans="1:12" x14ac:dyDescent="0.35">
      <c r="A474" s="1">
        <v>472</v>
      </c>
      <c r="B474" s="2">
        <v>43315</v>
      </c>
      <c r="C474" s="1" t="s">
        <v>28</v>
      </c>
      <c r="D474" s="1">
        <v>30.42</v>
      </c>
      <c r="E474" s="1">
        <f>Data_fixed[[#This Row],[Quarter]]</f>
        <v>3</v>
      </c>
      <c r="F474" s="1">
        <f>YEAR(Data[[#This Row],[Date]])</f>
        <v>2018</v>
      </c>
      <c r="L474">
        <v>2018</v>
      </c>
    </row>
    <row r="475" spans="1:12" x14ac:dyDescent="0.35">
      <c r="A475" s="1">
        <v>473</v>
      </c>
      <c r="B475" s="2">
        <v>43221</v>
      </c>
      <c r="C475" s="1" t="s">
        <v>28</v>
      </c>
      <c r="D475" s="1">
        <v>21.21</v>
      </c>
      <c r="E475" s="1">
        <f>Data_fixed[[#This Row],[Quarter]]</f>
        <v>2</v>
      </c>
      <c r="F475" s="1">
        <f>YEAR(Data[[#This Row],[Date]])</f>
        <v>2018</v>
      </c>
      <c r="L475">
        <v>2018</v>
      </c>
    </row>
    <row r="476" spans="1:12" x14ac:dyDescent="0.35">
      <c r="A476" s="1">
        <v>474</v>
      </c>
      <c r="B476" s="2">
        <v>43135</v>
      </c>
      <c r="C476" s="1" t="s">
        <v>28</v>
      </c>
      <c r="D476" s="1">
        <v>14.76</v>
      </c>
      <c r="E476" s="1">
        <f>Data_fixed[[#This Row],[Quarter]]</f>
        <v>1</v>
      </c>
      <c r="F476" s="1">
        <f>YEAR(Data[[#This Row],[Date]])</f>
        <v>2018</v>
      </c>
      <c r="L476">
        <v>2018</v>
      </c>
    </row>
    <row r="477" spans="1:12" x14ac:dyDescent="0.35">
      <c r="A477" s="1">
        <v>475</v>
      </c>
      <c r="B477" s="2">
        <v>43054</v>
      </c>
      <c r="C477" s="1" t="s">
        <v>28</v>
      </c>
      <c r="D477" s="1">
        <v>5.22</v>
      </c>
      <c r="E477" s="1">
        <f>Data_fixed[[#This Row],[Quarter]]</f>
        <v>4</v>
      </c>
      <c r="F477" s="1">
        <f>YEAR(Data[[#This Row],[Date]])</f>
        <v>2017</v>
      </c>
      <c r="L477">
        <v>2017</v>
      </c>
    </row>
    <row r="478" spans="1:12" x14ac:dyDescent="0.35">
      <c r="A478" s="1">
        <v>476</v>
      </c>
      <c r="B478" s="2">
        <v>42947</v>
      </c>
      <c r="C478" s="1" t="s">
        <v>28</v>
      </c>
      <c r="D478" s="1">
        <v>15.47</v>
      </c>
      <c r="E478" s="1">
        <f>Data_fixed[[#This Row],[Quarter]]</f>
        <v>3</v>
      </c>
      <c r="F478" s="1">
        <f>YEAR(Data[[#This Row],[Date]])</f>
        <v>2017</v>
      </c>
      <c r="L478">
        <v>2017</v>
      </c>
    </row>
    <row r="479" spans="1:12" x14ac:dyDescent="0.35">
      <c r="A479" s="1">
        <v>477</v>
      </c>
      <c r="B479" s="2">
        <v>42863</v>
      </c>
      <c r="C479" s="1" t="s">
        <v>28</v>
      </c>
      <c r="D479" s="1">
        <v>12.19</v>
      </c>
      <c r="E479" s="1">
        <f>Data_fixed[[#This Row],[Quarter]]</f>
        <v>2</v>
      </c>
      <c r="F479" s="1">
        <f>YEAR(Data[[#This Row],[Date]])</f>
        <v>2017</v>
      </c>
      <c r="L479">
        <v>2017</v>
      </c>
    </row>
    <row r="480" spans="1:12" x14ac:dyDescent="0.35">
      <c r="A480" s="1">
        <v>478</v>
      </c>
      <c r="B480" s="2">
        <v>42767</v>
      </c>
      <c r="C480" s="1" t="s">
        <v>28</v>
      </c>
      <c r="D480" s="1">
        <v>8.4</v>
      </c>
      <c r="E480" s="1">
        <f>Data_fixed[[#This Row],[Quarter]]</f>
        <v>1</v>
      </c>
      <c r="F480" s="1">
        <f>YEAR(Data[[#This Row],[Date]])</f>
        <v>2017</v>
      </c>
      <c r="L480">
        <v>2017</v>
      </c>
    </row>
    <row r="481" spans="1:12" x14ac:dyDescent="0.35">
      <c r="A481" s="1">
        <v>479</v>
      </c>
      <c r="B481" s="2">
        <v>42682</v>
      </c>
      <c r="C481" s="1" t="s">
        <v>28</v>
      </c>
      <c r="D481" s="1">
        <v>3.13</v>
      </c>
      <c r="E481" s="1">
        <f>Data_fixed[[#This Row],[Quarter]]</f>
        <v>4</v>
      </c>
      <c r="F481" s="1">
        <f>YEAR(Data[[#This Row],[Date]])</f>
        <v>2016</v>
      </c>
      <c r="L481">
        <v>2016</v>
      </c>
    </row>
    <row r="482" spans="1:12" x14ac:dyDescent="0.35">
      <c r="A482" s="1">
        <v>480</v>
      </c>
      <c r="B482" s="2">
        <v>42494</v>
      </c>
      <c r="C482" s="1" t="s">
        <v>28</v>
      </c>
      <c r="D482" s="1">
        <v>8.09</v>
      </c>
      <c r="E482" s="1">
        <f>Data_fixed[[#This Row],[Quarter]]</f>
        <v>2</v>
      </c>
      <c r="F482" s="1">
        <f>YEAR(Data[[#This Row],[Date]])</f>
        <v>2016</v>
      </c>
      <c r="L482">
        <v>2016</v>
      </c>
    </row>
    <row r="483" spans="1:12" x14ac:dyDescent="0.35">
      <c r="A483" s="1">
        <v>481</v>
      </c>
      <c r="B483" s="2">
        <v>42408</v>
      </c>
      <c r="C483" s="1" t="s">
        <v>28</v>
      </c>
      <c r="D483" s="1">
        <v>5.59</v>
      </c>
      <c r="E483" s="1">
        <f>Data_fixed[[#This Row],[Quarter]]</f>
        <v>1</v>
      </c>
      <c r="F483" s="1">
        <f>YEAR(Data[[#This Row],[Date]])</f>
        <v>2016</v>
      </c>
      <c r="L483">
        <v>2016</v>
      </c>
    </row>
    <row r="484" spans="1:12" x14ac:dyDescent="0.35">
      <c r="A484" s="1">
        <v>482</v>
      </c>
      <c r="B484" s="2">
        <v>42327</v>
      </c>
      <c r="C484" s="1" t="s">
        <v>28</v>
      </c>
      <c r="D484" s="1">
        <v>2.76</v>
      </c>
      <c r="E484" s="1">
        <f>Data_fixed[[#This Row],[Quarter]]</f>
        <v>4</v>
      </c>
      <c r="F484" s="1">
        <f>YEAR(Data[[#This Row],[Date]])</f>
        <v>2015</v>
      </c>
      <c r="L484">
        <v>2015</v>
      </c>
    </row>
    <row r="485" spans="1:12" x14ac:dyDescent="0.35">
      <c r="A485" s="1">
        <v>483</v>
      </c>
      <c r="B485" s="2">
        <v>44687</v>
      </c>
      <c r="C485" s="1" t="s">
        <v>29</v>
      </c>
      <c r="D485" s="1">
        <v>50.28</v>
      </c>
      <c r="E485" s="1">
        <f>Data_fixed[[#This Row],[Quarter]]</f>
        <v>2</v>
      </c>
      <c r="F485" s="1">
        <f>YEAR(Data[[#This Row],[Date]])</f>
        <v>2022</v>
      </c>
      <c r="L485">
        <v>2022</v>
      </c>
    </row>
    <row r="486" spans="1:12" x14ac:dyDescent="0.35">
      <c r="A486" s="1">
        <v>484</v>
      </c>
      <c r="B486" s="2">
        <v>44599</v>
      </c>
      <c r="C486" s="1" t="s">
        <v>29</v>
      </c>
      <c r="D486" s="1">
        <v>34.65</v>
      </c>
      <c r="E486" s="1">
        <f>Data_fixed[[#This Row],[Quarter]]</f>
        <v>1</v>
      </c>
      <c r="F486" s="1">
        <f>YEAR(Data[[#This Row],[Date]])</f>
        <v>2022</v>
      </c>
      <c r="L486">
        <v>2022</v>
      </c>
    </row>
    <row r="487" spans="1:12" x14ac:dyDescent="0.35">
      <c r="A487" s="1">
        <v>485</v>
      </c>
      <c r="B487" s="2">
        <v>44509</v>
      </c>
      <c r="C487" s="1" t="s">
        <v>29</v>
      </c>
      <c r="D487" s="1">
        <v>19.91</v>
      </c>
      <c r="E487" s="1">
        <f>Data_fixed[[#This Row],[Quarter]]</f>
        <v>4</v>
      </c>
      <c r="F487" s="1">
        <f>YEAR(Data[[#This Row],[Date]])</f>
        <v>2021</v>
      </c>
      <c r="L487">
        <v>2021</v>
      </c>
    </row>
    <row r="488" spans="1:12" x14ac:dyDescent="0.35">
      <c r="A488" s="1">
        <v>486</v>
      </c>
      <c r="B488" s="2">
        <v>44414</v>
      </c>
      <c r="C488" s="1" t="s">
        <v>29</v>
      </c>
      <c r="D488" s="1">
        <v>56.15</v>
      </c>
      <c r="E488" s="1">
        <f>Data_fixed[[#This Row],[Quarter]]</f>
        <v>3</v>
      </c>
      <c r="F488" s="1">
        <f>YEAR(Data[[#This Row],[Date]])</f>
        <v>2021</v>
      </c>
      <c r="L488">
        <v>2021</v>
      </c>
    </row>
    <row r="489" spans="1:12" x14ac:dyDescent="0.35">
      <c r="A489" s="1">
        <v>487</v>
      </c>
      <c r="B489" s="2">
        <v>44318</v>
      </c>
      <c r="C489" s="1" t="s">
        <v>29</v>
      </c>
      <c r="D489" s="1">
        <v>51.18</v>
      </c>
      <c r="E489" s="1">
        <f>Data_fixed[[#This Row],[Quarter]]</f>
        <v>2</v>
      </c>
      <c r="F489" s="1">
        <f>YEAR(Data[[#This Row],[Date]])</f>
        <v>2021</v>
      </c>
      <c r="L489">
        <v>2021</v>
      </c>
    </row>
    <row r="490" spans="1:12" x14ac:dyDescent="0.35">
      <c r="A490" s="1">
        <v>488</v>
      </c>
      <c r="B490" s="2">
        <v>44236</v>
      </c>
      <c r="C490" s="1" t="s">
        <v>29</v>
      </c>
      <c r="D490" s="1">
        <v>29.67</v>
      </c>
      <c r="E490" s="1">
        <f>Data_fixed[[#This Row],[Quarter]]</f>
        <v>1</v>
      </c>
      <c r="F490" s="1">
        <f>YEAR(Data[[#This Row],[Date]])</f>
        <v>2021</v>
      </c>
      <c r="L490">
        <v>2021</v>
      </c>
    </row>
    <row r="491" spans="1:12" x14ac:dyDescent="0.35">
      <c r="A491" s="1">
        <v>489</v>
      </c>
      <c r="B491" s="2">
        <v>44141</v>
      </c>
      <c r="C491" s="1" t="s">
        <v>29</v>
      </c>
      <c r="D491" s="1">
        <v>15.76</v>
      </c>
      <c r="E491" s="1">
        <f>Data_fixed[[#This Row],[Quarter]]</f>
        <v>4</v>
      </c>
      <c r="F491" s="1">
        <f>YEAR(Data[[#This Row],[Date]])</f>
        <v>2020</v>
      </c>
      <c r="L491">
        <v>2020</v>
      </c>
    </row>
    <row r="492" spans="1:12" x14ac:dyDescent="0.35">
      <c r="A492" s="1">
        <v>490</v>
      </c>
      <c r="B492" s="2">
        <v>44056</v>
      </c>
      <c r="C492" s="1" t="s">
        <v>29</v>
      </c>
      <c r="D492" s="1">
        <v>23.53</v>
      </c>
      <c r="E492" s="1">
        <f>Data_fixed[[#This Row],[Quarter]]</f>
        <v>3</v>
      </c>
      <c r="F492" s="1">
        <f>YEAR(Data[[#This Row],[Date]])</f>
        <v>2020</v>
      </c>
      <c r="L492">
        <v>2020</v>
      </c>
    </row>
    <row r="493" spans="1:12" x14ac:dyDescent="0.35">
      <c r="A493" s="1">
        <v>491</v>
      </c>
      <c r="B493" s="2">
        <v>43961</v>
      </c>
      <c r="C493" s="1" t="s">
        <v>29</v>
      </c>
      <c r="D493" s="1">
        <v>15.33</v>
      </c>
      <c r="E493" s="1">
        <f>Data_fixed[[#This Row],[Quarter]]</f>
        <v>2</v>
      </c>
      <c r="F493" s="1">
        <f>YEAR(Data[[#This Row],[Date]])</f>
        <v>2020</v>
      </c>
      <c r="L493">
        <v>2020</v>
      </c>
    </row>
    <row r="494" spans="1:12" x14ac:dyDescent="0.35">
      <c r="A494" s="1">
        <v>492</v>
      </c>
      <c r="B494" s="2">
        <v>43861</v>
      </c>
      <c r="C494" s="1" t="s">
        <v>29</v>
      </c>
      <c r="D494" s="1">
        <v>16.47</v>
      </c>
      <c r="E494" s="1">
        <f>Data_fixed[[#This Row],[Quarter]]</f>
        <v>1</v>
      </c>
      <c r="F494" s="1">
        <f>YEAR(Data[[#This Row],[Date]])</f>
        <v>2020</v>
      </c>
      <c r="L494">
        <v>2020</v>
      </c>
    </row>
    <row r="495" spans="1:12" x14ac:dyDescent="0.35">
      <c r="A495" s="1">
        <v>493</v>
      </c>
      <c r="B495" s="2">
        <v>43779</v>
      </c>
      <c r="C495" s="1" t="s">
        <v>29</v>
      </c>
      <c r="D495" s="1">
        <v>4.5999999999999996</v>
      </c>
      <c r="E495" s="1">
        <f>Data_fixed[[#This Row],[Quarter]]</f>
        <v>4</v>
      </c>
      <c r="F495" s="1">
        <f>YEAR(Data[[#This Row],[Date]])</f>
        <v>2019</v>
      </c>
      <c r="L495">
        <v>2019</v>
      </c>
    </row>
    <row r="496" spans="1:12" x14ac:dyDescent="0.35">
      <c r="A496" s="1">
        <v>494</v>
      </c>
      <c r="B496" s="2">
        <v>43679</v>
      </c>
      <c r="C496" s="1" t="s">
        <v>29</v>
      </c>
      <c r="D496" s="1">
        <v>19.18</v>
      </c>
      <c r="E496" s="1">
        <f>Data_fixed[[#This Row],[Quarter]]</f>
        <v>3</v>
      </c>
      <c r="F496" s="1">
        <f>YEAR(Data[[#This Row],[Date]])</f>
        <v>2019</v>
      </c>
      <c r="L496">
        <v>2019</v>
      </c>
    </row>
    <row r="497" spans="1:12" x14ac:dyDescent="0.35">
      <c r="A497" s="1">
        <v>495</v>
      </c>
      <c r="B497" s="2">
        <v>43593</v>
      </c>
      <c r="C497" s="1" t="s">
        <v>29</v>
      </c>
      <c r="D497" s="1">
        <v>14</v>
      </c>
      <c r="E497" s="1">
        <f>Data_fixed[[#This Row],[Quarter]]</f>
        <v>2</v>
      </c>
      <c r="F497" s="1">
        <f>YEAR(Data[[#This Row],[Date]])</f>
        <v>2019</v>
      </c>
      <c r="L497">
        <v>2019</v>
      </c>
    </row>
    <row r="498" spans="1:12" x14ac:dyDescent="0.35">
      <c r="A498" s="1">
        <v>496</v>
      </c>
      <c r="B498" s="2">
        <v>43504</v>
      </c>
      <c r="C498" s="1" t="s">
        <v>29</v>
      </c>
      <c r="D498" s="1">
        <v>7.13</v>
      </c>
      <c r="E498" s="1">
        <f>Data_fixed[[#This Row],[Quarter]]</f>
        <v>1</v>
      </c>
      <c r="F498" s="1">
        <f>YEAR(Data[[#This Row],[Date]])</f>
        <v>2019</v>
      </c>
      <c r="L498">
        <v>2019</v>
      </c>
    </row>
    <row r="499" spans="1:12" x14ac:dyDescent="0.35">
      <c r="A499" s="1">
        <v>497</v>
      </c>
      <c r="B499" s="2">
        <v>43406</v>
      </c>
      <c r="C499" s="1" t="s">
        <v>29</v>
      </c>
      <c r="D499" s="1">
        <v>3.55</v>
      </c>
      <c r="E499" s="1">
        <f>Data_fixed[[#This Row],[Quarter]]</f>
        <v>4</v>
      </c>
      <c r="F499" s="1">
        <f>YEAR(Data[[#This Row],[Date]])</f>
        <v>2018</v>
      </c>
      <c r="L499">
        <v>2018</v>
      </c>
    </row>
    <row r="500" spans="1:12" x14ac:dyDescent="0.35">
      <c r="A500" s="1">
        <v>498</v>
      </c>
      <c r="B500" s="2">
        <v>43329</v>
      </c>
      <c r="C500" s="1" t="s">
        <v>29</v>
      </c>
      <c r="D500" s="1">
        <v>9.58</v>
      </c>
      <c r="E500" s="1">
        <f>Data_fixed[[#This Row],[Quarter]]</f>
        <v>3</v>
      </c>
      <c r="F500" s="1">
        <f>YEAR(Data[[#This Row],[Date]])</f>
        <v>2018</v>
      </c>
      <c r="L500">
        <v>2018</v>
      </c>
    </row>
    <row r="501" spans="1:12" x14ac:dyDescent="0.35">
      <c r="A501" s="1">
        <v>499</v>
      </c>
      <c r="B501" s="2">
        <v>43229</v>
      </c>
      <c r="C501" s="1" t="s">
        <v>29</v>
      </c>
      <c r="D501" s="1">
        <v>7.84</v>
      </c>
      <c r="E501" s="1">
        <f>Data_fixed[[#This Row],[Quarter]]</f>
        <v>2</v>
      </c>
      <c r="F501" s="1">
        <f>YEAR(Data[[#This Row],[Date]])</f>
        <v>2018</v>
      </c>
      <c r="L501">
        <v>2018</v>
      </c>
    </row>
    <row r="502" spans="1:12" x14ac:dyDescent="0.35">
      <c r="A502" s="1">
        <v>500</v>
      </c>
      <c r="B502" s="2">
        <v>43047</v>
      </c>
      <c r="C502" s="1" t="s">
        <v>29</v>
      </c>
      <c r="D502" s="1">
        <v>1.47</v>
      </c>
      <c r="E502" s="1">
        <f>Data_fixed[[#This Row],[Quarter]]</f>
        <v>4</v>
      </c>
      <c r="F502" s="1">
        <f>YEAR(Data[[#This Row],[Date]])</f>
        <v>2017</v>
      </c>
      <c r="L502">
        <v>2017</v>
      </c>
    </row>
    <row r="503" spans="1:12" x14ac:dyDescent="0.35">
      <c r="A503" s="1">
        <v>501</v>
      </c>
      <c r="B503" s="2">
        <v>42960</v>
      </c>
      <c r="C503" s="1" t="s">
        <v>29</v>
      </c>
      <c r="D503" s="1">
        <v>8.5</v>
      </c>
      <c r="E503" s="1">
        <f>Data_fixed[[#This Row],[Quarter]]</f>
        <v>3</v>
      </c>
      <c r="F503" s="1">
        <f>YEAR(Data[[#This Row],[Date]])</f>
        <v>2017</v>
      </c>
      <c r="L503">
        <v>2017</v>
      </c>
    </row>
    <row r="504" spans="1:12" x14ac:dyDescent="0.35">
      <c r="A504" s="1">
        <v>502</v>
      </c>
      <c r="B504" s="2">
        <v>42947</v>
      </c>
      <c r="C504" s="1" t="s">
        <v>29</v>
      </c>
      <c r="D504" s="1">
        <v>6.78</v>
      </c>
      <c r="E504" s="1">
        <f>Data_fixed[[#This Row],[Quarter]]</f>
        <v>3</v>
      </c>
      <c r="F504" s="1">
        <f>YEAR(Data[[#This Row],[Date]])</f>
        <v>2017</v>
      </c>
      <c r="L504">
        <v>2017</v>
      </c>
    </row>
    <row r="505" spans="1:12" x14ac:dyDescent="0.35">
      <c r="A505" s="1">
        <v>503</v>
      </c>
      <c r="B505" s="2">
        <v>42764</v>
      </c>
      <c r="C505" s="1" t="s">
        <v>29</v>
      </c>
      <c r="D505" s="1">
        <v>4.57</v>
      </c>
      <c r="E505" s="1">
        <f>Data_fixed[[#This Row],[Quarter]]</f>
        <v>1</v>
      </c>
      <c r="F505" s="1">
        <f>YEAR(Data[[#This Row],[Date]])</f>
        <v>2017</v>
      </c>
      <c r="L505">
        <v>2017</v>
      </c>
    </row>
    <row r="506" spans="1:12" x14ac:dyDescent="0.35">
      <c r="A506" s="1">
        <v>504</v>
      </c>
      <c r="B506" s="2">
        <v>42682</v>
      </c>
      <c r="C506" s="1" t="s">
        <v>29</v>
      </c>
      <c r="D506" s="1">
        <v>0.98</v>
      </c>
      <c r="E506" s="1">
        <f>Data_fixed[[#This Row],[Quarter]]</f>
        <v>4</v>
      </c>
      <c r="F506" s="1">
        <f>YEAR(Data[[#This Row],[Date]])</f>
        <v>2016</v>
      </c>
      <c r="L506">
        <v>2016</v>
      </c>
    </row>
    <row r="507" spans="1:12" x14ac:dyDescent="0.35">
      <c r="A507" s="1">
        <v>505</v>
      </c>
      <c r="B507" s="2">
        <v>42589</v>
      </c>
      <c r="C507" s="1" t="s">
        <v>29</v>
      </c>
      <c r="D507" s="1">
        <v>9.01</v>
      </c>
      <c r="E507" s="1">
        <f>Data_fixed[[#This Row],[Quarter]]</f>
        <v>3</v>
      </c>
      <c r="F507" s="1">
        <f>YEAR(Data[[#This Row],[Date]])</f>
        <v>2016</v>
      </c>
      <c r="L507">
        <v>2016</v>
      </c>
    </row>
    <row r="508" spans="1:12" x14ac:dyDescent="0.35">
      <c r="A508" s="1">
        <v>506</v>
      </c>
      <c r="B508" s="2">
        <v>42490</v>
      </c>
      <c r="C508" s="1" t="s">
        <v>29</v>
      </c>
      <c r="D508" s="1">
        <v>7.46</v>
      </c>
      <c r="E508" s="1">
        <f>Data_fixed[[#This Row],[Quarter]]</f>
        <v>2</v>
      </c>
      <c r="F508" s="1">
        <f>YEAR(Data[[#This Row],[Date]])</f>
        <v>2016</v>
      </c>
      <c r="L508">
        <v>2016</v>
      </c>
    </row>
    <row r="509" spans="1:12" x14ac:dyDescent="0.35">
      <c r="A509" s="1">
        <v>507</v>
      </c>
      <c r="B509" s="2">
        <v>42407</v>
      </c>
      <c r="C509" s="1" t="s">
        <v>29</v>
      </c>
      <c r="D509" s="1">
        <v>4.5</v>
      </c>
      <c r="E509" s="1">
        <f>Data_fixed[[#This Row],[Quarter]]</f>
        <v>1</v>
      </c>
      <c r="F509" s="1">
        <f>YEAR(Data[[#This Row],[Date]])</f>
        <v>2016</v>
      </c>
      <c r="L509">
        <v>2016</v>
      </c>
    </row>
    <row r="510" spans="1:12" x14ac:dyDescent="0.35">
      <c r="A510" s="1">
        <v>508</v>
      </c>
      <c r="B510" s="2">
        <v>42322</v>
      </c>
      <c r="C510" s="1" t="s">
        <v>29</v>
      </c>
      <c r="D510" s="1">
        <v>0.96</v>
      </c>
      <c r="E510" s="1">
        <f>Data_fixed[[#This Row],[Quarter]]</f>
        <v>4</v>
      </c>
      <c r="F510" s="1">
        <f>YEAR(Data[[#This Row],[Date]])</f>
        <v>2015</v>
      </c>
      <c r="L510">
        <v>2015</v>
      </c>
    </row>
    <row r="511" spans="1:12" x14ac:dyDescent="0.35">
      <c r="A511" s="1">
        <v>509</v>
      </c>
      <c r="B511" s="2">
        <v>44678</v>
      </c>
      <c r="C511" s="1" t="s">
        <v>30</v>
      </c>
      <c r="D511" s="1">
        <v>56.9</v>
      </c>
      <c r="E511" s="1">
        <f>Data_fixed[[#This Row],[Quarter]]</f>
        <v>2</v>
      </c>
      <c r="F511" s="1">
        <f>YEAR(Data[[#This Row],[Date]])</f>
        <v>2022</v>
      </c>
      <c r="L511">
        <v>2022</v>
      </c>
    </row>
    <row r="512" spans="1:12" x14ac:dyDescent="0.35">
      <c r="A512" s="1">
        <v>510</v>
      </c>
      <c r="B512" s="2">
        <v>44606</v>
      </c>
      <c r="C512" s="1" t="s">
        <v>30</v>
      </c>
      <c r="D512" s="1">
        <v>20.190000000000001</v>
      </c>
      <c r="E512" s="1">
        <f>Data_fixed[[#This Row],[Quarter]]</f>
        <v>1</v>
      </c>
      <c r="F512" s="1">
        <f>YEAR(Data[[#This Row],[Date]])</f>
        <v>2022</v>
      </c>
      <c r="L512">
        <v>2022</v>
      </c>
    </row>
    <row r="513" spans="1:12" x14ac:dyDescent="0.35">
      <c r="A513" s="1">
        <v>511</v>
      </c>
      <c r="B513" s="2">
        <v>44512</v>
      </c>
      <c r="C513" s="1" t="s">
        <v>30</v>
      </c>
      <c r="D513" s="1">
        <v>9.41</v>
      </c>
      <c r="E513" s="1">
        <f>Data_fixed[[#This Row],[Quarter]]</f>
        <v>4</v>
      </c>
      <c r="F513" s="1">
        <f>YEAR(Data[[#This Row],[Date]])</f>
        <v>2021</v>
      </c>
      <c r="L513">
        <v>2021</v>
      </c>
    </row>
    <row r="514" spans="1:12" x14ac:dyDescent="0.35">
      <c r="A514" s="1">
        <v>512</v>
      </c>
      <c r="B514" s="2">
        <v>44414</v>
      </c>
      <c r="C514" s="1" t="s">
        <v>30</v>
      </c>
      <c r="D514" s="1">
        <v>156.84</v>
      </c>
      <c r="E514" s="1">
        <f>Data_fixed[[#This Row],[Quarter]]</f>
        <v>3</v>
      </c>
      <c r="F514" s="1">
        <f>YEAR(Data[[#This Row],[Date]])</f>
        <v>2021</v>
      </c>
      <c r="L514">
        <v>2021</v>
      </c>
    </row>
    <row r="515" spans="1:12" x14ac:dyDescent="0.35">
      <c r="A515" s="1">
        <v>513</v>
      </c>
      <c r="B515" s="2">
        <v>44322</v>
      </c>
      <c r="C515" s="1" t="s">
        <v>30</v>
      </c>
      <c r="D515" s="1">
        <v>113.76</v>
      </c>
      <c r="E515" s="1">
        <f>Data_fixed[[#This Row],[Quarter]]</f>
        <v>2</v>
      </c>
      <c r="F515" s="1">
        <f>YEAR(Data[[#This Row],[Date]])</f>
        <v>2021</v>
      </c>
      <c r="L515">
        <v>2021</v>
      </c>
    </row>
    <row r="516" spans="1:12" x14ac:dyDescent="0.35">
      <c r="A516" s="1">
        <v>514</v>
      </c>
      <c r="B516" s="2">
        <v>44237</v>
      </c>
      <c r="C516" s="1" t="s">
        <v>30</v>
      </c>
      <c r="D516" s="1">
        <v>100</v>
      </c>
      <c r="E516" s="1">
        <f>Data_fixed[[#This Row],[Quarter]]</f>
        <v>1</v>
      </c>
      <c r="F516" s="1">
        <f>YEAR(Data[[#This Row],[Date]])</f>
        <v>2021</v>
      </c>
      <c r="L516">
        <v>2021</v>
      </c>
    </row>
    <row r="517" spans="1:12" x14ac:dyDescent="0.35">
      <c r="A517" s="1">
        <v>515</v>
      </c>
      <c r="B517" s="2">
        <v>44148</v>
      </c>
      <c r="C517" s="1" t="s">
        <v>30</v>
      </c>
      <c r="D517" s="1">
        <v>45.63</v>
      </c>
      <c r="E517" s="1">
        <f>Data_fixed[[#This Row],[Quarter]]</f>
        <v>4</v>
      </c>
      <c r="F517" s="1">
        <f>YEAR(Data[[#This Row],[Date]])</f>
        <v>2020</v>
      </c>
      <c r="L517">
        <v>2020</v>
      </c>
    </row>
    <row r="518" spans="1:12" x14ac:dyDescent="0.35">
      <c r="A518" s="1">
        <v>516</v>
      </c>
      <c r="B518" s="2">
        <v>44060</v>
      </c>
      <c r="C518" s="1" t="s">
        <v>30</v>
      </c>
      <c r="D518" s="1">
        <v>13.15</v>
      </c>
      <c r="E518" s="1">
        <f>Data_fixed[[#This Row],[Quarter]]</f>
        <v>3</v>
      </c>
      <c r="F518" s="1">
        <f>YEAR(Data[[#This Row],[Date]])</f>
        <v>2020</v>
      </c>
      <c r="L518">
        <v>2020</v>
      </c>
    </row>
    <row r="519" spans="1:12" x14ac:dyDescent="0.35">
      <c r="A519" s="1">
        <v>517</v>
      </c>
      <c r="B519" s="2">
        <v>43976</v>
      </c>
      <c r="C519" s="1" t="s">
        <v>30</v>
      </c>
      <c r="D519" s="1">
        <v>0.73</v>
      </c>
      <c r="E519" s="1">
        <f>Data_fixed[[#This Row],[Quarter]]</f>
        <v>2</v>
      </c>
      <c r="F519" s="1">
        <f>YEAR(Data[[#This Row],[Date]])</f>
        <v>2020</v>
      </c>
      <c r="L519">
        <v>2020</v>
      </c>
    </row>
    <row r="520" spans="1:12" x14ac:dyDescent="0.35">
      <c r="A520" s="1">
        <v>518</v>
      </c>
      <c r="B520" s="2">
        <v>43725</v>
      </c>
      <c r="C520" s="1" t="s">
        <v>30</v>
      </c>
      <c r="D520" s="1">
        <v>26.94</v>
      </c>
      <c r="E520" s="1">
        <f>Data_fixed[[#This Row],[Quarter]]</f>
        <v>3</v>
      </c>
      <c r="F520" s="1">
        <f>YEAR(Data[[#This Row],[Date]])</f>
        <v>2019</v>
      </c>
      <c r="L520">
        <v>2019</v>
      </c>
    </row>
    <row r="521" spans="1:12" x14ac:dyDescent="0.35">
      <c r="A521" s="1">
        <v>519</v>
      </c>
      <c r="B521" s="2">
        <v>43604</v>
      </c>
      <c r="C521" s="1" t="s">
        <v>30</v>
      </c>
      <c r="D521" s="1">
        <v>16.86</v>
      </c>
      <c r="E521" s="1">
        <f>Data_fixed[[#This Row],[Quarter]]</f>
        <v>2</v>
      </c>
      <c r="F521" s="1">
        <f>YEAR(Data[[#This Row],[Date]])</f>
        <v>2019</v>
      </c>
      <c r="L521">
        <v>2019</v>
      </c>
    </row>
    <row r="522" spans="1:12" x14ac:dyDescent="0.35">
      <c r="A522" s="1">
        <v>520</v>
      </c>
      <c r="B522" s="2">
        <v>43521</v>
      </c>
      <c r="C522" s="1" t="s">
        <v>30</v>
      </c>
      <c r="D522" s="1">
        <v>14.27</v>
      </c>
      <c r="E522" s="1">
        <f>Data_fixed[[#This Row],[Quarter]]</f>
        <v>1</v>
      </c>
      <c r="F522" s="1">
        <f>YEAR(Data[[#This Row],[Date]])</f>
        <v>2019</v>
      </c>
      <c r="L522">
        <v>2019</v>
      </c>
    </row>
    <row r="523" spans="1:12" x14ac:dyDescent="0.35">
      <c r="A523" s="1">
        <v>521</v>
      </c>
      <c r="B523" s="2">
        <v>43430</v>
      </c>
      <c r="C523" s="1" t="s">
        <v>30</v>
      </c>
      <c r="D523" s="1">
        <v>13.9</v>
      </c>
      <c r="E523" s="1">
        <f>Data_fixed[[#This Row],[Quarter]]</f>
        <v>4</v>
      </c>
      <c r="F523" s="1">
        <f>YEAR(Data[[#This Row],[Date]])</f>
        <v>2018</v>
      </c>
      <c r="L523">
        <v>2018</v>
      </c>
    </row>
    <row r="524" spans="1:12" x14ac:dyDescent="0.35">
      <c r="A524" s="1">
        <v>522</v>
      </c>
      <c r="B524" s="2">
        <v>43335</v>
      </c>
      <c r="C524" s="1" t="s">
        <v>30</v>
      </c>
      <c r="D524" s="1">
        <v>47.28</v>
      </c>
      <c r="E524" s="1">
        <f>Data_fixed[[#This Row],[Quarter]]</f>
        <v>3</v>
      </c>
      <c r="F524" s="1">
        <f>YEAR(Data[[#This Row],[Date]])</f>
        <v>2018</v>
      </c>
      <c r="L524">
        <v>2018</v>
      </c>
    </row>
    <row r="525" spans="1:12" x14ac:dyDescent="0.35">
      <c r="A525" s="1">
        <v>523</v>
      </c>
      <c r="B525" s="2">
        <v>43228</v>
      </c>
      <c r="C525" s="1" t="s">
        <v>30</v>
      </c>
      <c r="D525" s="1">
        <v>44.61</v>
      </c>
      <c r="E525" s="1">
        <f>Data_fixed[[#This Row],[Quarter]]</f>
        <v>2</v>
      </c>
      <c r="F525" s="1">
        <f>YEAR(Data[[#This Row],[Date]])</f>
        <v>2018</v>
      </c>
      <c r="L525">
        <v>2018</v>
      </c>
    </row>
    <row r="526" spans="1:12" x14ac:dyDescent="0.35">
      <c r="A526" s="1">
        <v>524</v>
      </c>
      <c r="B526" s="2">
        <v>43153</v>
      </c>
      <c r="C526" s="1" t="s">
        <v>30</v>
      </c>
      <c r="D526" s="1">
        <v>30.64</v>
      </c>
      <c r="E526" s="1">
        <f>Data_fixed[[#This Row],[Quarter]]</f>
        <v>1</v>
      </c>
      <c r="F526" s="1">
        <f>YEAR(Data[[#This Row],[Date]])</f>
        <v>2018</v>
      </c>
      <c r="L526">
        <v>2018</v>
      </c>
    </row>
    <row r="527" spans="1:12" x14ac:dyDescent="0.35">
      <c r="A527" s="1">
        <v>525</v>
      </c>
      <c r="B527" s="2">
        <v>42875</v>
      </c>
      <c r="C527" s="1" t="s">
        <v>30</v>
      </c>
      <c r="D527" s="1">
        <v>66.599999999999994</v>
      </c>
      <c r="E527" s="1">
        <f>Data_fixed[[#This Row],[Quarter]]</f>
        <v>2</v>
      </c>
      <c r="F527" s="1">
        <f>YEAR(Data[[#This Row],[Date]])</f>
        <v>2017</v>
      </c>
      <c r="L527">
        <v>2017</v>
      </c>
    </row>
    <row r="528" spans="1:12" x14ac:dyDescent="0.35">
      <c r="A528" s="1">
        <v>526</v>
      </c>
      <c r="B528" s="2">
        <v>42600</v>
      </c>
      <c r="C528" s="1" t="s">
        <v>30</v>
      </c>
      <c r="D528" s="1">
        <v>35.58</v>
      </c>
      <c r="E528" s="1">
        <f>Data_fixed[[#This Row],[Quarter]]</f>
        <v>3</v>
      </c>
      <c r="F528" s="1">
        <f>YEAR(Data[[#This Row],[Date]])</f>
        <v>2016</v>
      </c>
      <c r="L528">
        <v>2016</v>
      </c>
    </row>
    <row r="529" spans="1:12" x14ac:dyDescent="0.35">
      <c r="A529" s="1">
        <v>527</v>
      </c>
      <c r="B529" s="2">
        <v>42528</v>
      </c>
      <c r="C529" s="1" t="s">
        <v>30</v>
      </c>
      <c r="D529" s="1">
        <v>34.840000000000003</v>
      </c>
      <c r="E529" s="1">
        <f>Data_fixed[[#This Row],[Quarter]]</f>
        <v>2</v>
      </c>
      <c r="F529" s="1">
        <f>YEAR(Data[[#This Row],[Date]])</f>
        <v>2016</v>
      </c>
      <c r="L529">
        <v>2016</v>
      </c>
    </row>
    <row r="530" spans="1:12" x14ac:dyDescent="0.35">
      <c r="A530" s="1">
        <v>528</v>
      </c>
      <c r="B530" s="2">
        <v>44692</v>
      </c>
      <c r="C530" s="1" t="s">
        <v>31</v>
      </c>
      <c r="D530" s="1">
        <v>336.8</v>
      </c>
      <c r="E530" s="1">
        <f>Data_fixed[[#This Row],[Quarter]]</f>
        <v>2</v>
      </c>
      <c r="F530" s="1">
        <f>YEAR(Data[[#This Row],[Date]])</f>
        <v>2022</v>
      </c>
      <c r="L530">
        <v>2022</v>
      </c>
    </row>
    <row r="531" spans="1:12" x14ac:dyDescent="0.35">
      <c r="A531" s="1">
        <v>529</v>
      </c>
      <c r="B531" s="2">
        <v>44592</v>
      </c>
      <c r="C531" s="1" t="s">
        <v>31</v>
      </c>
      <c r="D531" s="1">
        <v>246.1</v>
      </c>
      <c r="E531" s="1">
        <f>Data_fixed[[#This Row],[Quarter]]</f>
        <v>1</v>
      </c>
      <c r="F531" s="1">
        <f>YEAR(Data[[#This Row],[Date]])</f>
        <v>2022</v>
      </c>
      <c r="L531">
        <v>2022</v>
      </c>
    </row>
    <row r="532" spans="1:12" x14ac:dyDescent="0.35">
      <c r="A532" s="1">
        <v>530</v>
      </c>
      <c r="B532" s="2">
        <v>44515</v>
      </c>
      <c r="C532" s="1" t="s">
        <v>31</v>
      </c>
      <c r="D532" s="1">
        <v>114.59</v>
      </c>
      <c r="E532" s="1">
        <f>Data_fixed[[#This Row],[Quarter]]</f>
        <v>4</v>
      </c>
      <c r="F532" s="1">
        <f>YEAR(Data[[#This Row],[Date]])</f>
        <v>2021</v>
      </c>
      <c r="L532">
        <v>2021</v>
      </c>
    </row>
    <row r="533" spans="1:12" x14ac:dyDescent="0.35">
      <c r="A533" s="1">
        <v>531</v>
      </c>
      <c r="B533" s="2">
        <v>44421</v>
      </c>
      <c r="C533" s="1" t="s">
        <v>31</v>
      </c>
      <c r="D533" s="1">
        <v>325.74</v>
      </c>
      <c r="E533" s="1">
        <f>Data_fixed[[#This Row],[Quarter]]</f>
        <v>3</v>
      </c>
      <c r="F533" s="1">
        <f>YEAR(Data[[#This Row],[Date]])</f>
        <v>2021</v>
      </c>
      <c r="L533">
        <v>2021</v>
      </c>
    </row>
    <row r="534" spans="1:12" x14ac:dyDescent="0.35">
      <c r="A534" s="1">
        <v>532</v>
      </c>
      <c r="B534" s="2">
        <v>44319</v>
      </c>
      <c r="C534" s="1" t="s">
        <v>31</v>
      </c>
      <c r="D534" s="1">
        <v>249.16</v>
      </c>
      <c r="E534" s="1">
        <f>Data_fixed[[#This Row],[Quarter]]</f>
        <v>2</v>
      </c>
      <c r="F534" s="1">
        <f>YEAR(Data[[#This Row],[Date]])</f>
        <v>2021</v>
      </c>
      <c r="L534">
        <v>2021</v>
      </c>
    </row>
    <row r="535" spans="1:12" x14ac:dyDescent="0.35">
      <c r="A535" s="1">
        <v>533</v>
      </c>
      <c r="B535" s="2">
        <v>44238</v>
      </c>
      <c r="C535" s="1" t="s">
        <v>31</v>
      </c>
      <c r="D535" s="1">
        <v>134.16</v>
      </c>
      <c r="E535" s="1">
        <f>Data_fixed[[#This Row],[Quarter]]</f>
        <v>1</v>
      </c>
      <c r="F535" s="1">
        <f>YEAR(Data[[#This Row],[Date]])</f>
        <v>2021</v>
      </c>
      <c r="L535">
        <v>2021</v>
      </c>
    </row>
    <row r="536" spans="1:12" x14ac:dyDescent="0.35">
      <c r="A536" s="1">
        <v>534</v>
      </c>
      <c r="B536" s="2">
        <v>44147</v>
      </c>
      <c r="C536" s="1" t="s">
        <v>31</v>
      </c>
      <c r="D536" s="1">
        <v>40.86</v>
      </c>
      <c r="E536" s="1">
        <f>Data_fixed[[#This Row],[Quarter]]</f>
        <v>4</v>
      </c>
      <c r="F536" s="1">
        <f>YEAR(Data[[#This Row],[Date]])</f>
        <v>2020</v>
      </c>
      <c r="L536">
        <v>2020</v>
      </c>
    </row>
    <row r="537" spans="1:12" x14ac:dyDescent="0.35">
      <c r="A537" s="1">
        <v>535</v>
      </c>
      <c r="B537" s="2">
        <v>44059</v>
      </c>
      <c r="C537" s="1" t="s">
        <v>31</v>
      </c>
      <c r="D537" s="1">
        <v>79.91</v>
      </c>
      <c r="E537" s="1">
        <f>Data_fixed[[#This Row],[Quarter]]</f>
        <v>3</v>
      </c>
      <c r="F537" s="1">
        <f>YEAR(Data[[#This Row],[Date]])</f>
        <v>2020</v>
      </c>
      <c r="L537">
        <v>2020</v>
      </c>
    </row>
    <row r="538" spans="1:12" x14ac:dyDescent="0.35">
      <c r="A538" s="1">
        <v>536</v>
      </c>
      <c r="B538" s="2">
        <v>43963</v>
      </c>
      <c r="C538" s="1" t="s">
        <v>31</v>
      </c>
      <c r="D538" s="1">
        <v>113.82</v>
      </c>
      <c r="E538" s="1">
        <f>Data_fixed[[#This Row],[Quarter]]</f>
        <v>2</v>
      </c>
      <c r="F538" s="1">
        <f>YEAR(Data[[#This Row],[Date]])</f>
        <v>2020</v>
      </c>
      <c r="L538">
        <v>2020</v>
      </c>
    </row>
    <row r="539" spans="1:12" x14ac:dyDescent="0.35">
      <c r="A539" s="1">
        <v>537</v>
      </c>
      <c r="B539" s="2">
        <v>43860</v>
      </c>
      <c r="C539" s="1" t="s">
        <v>31</v>
      </c>
      <c r="D539" s="1">
        <v>92.54</v>
      </c>
      <c r="E539" s="1">
        <f>Data_fixed[[#This Row],[Quarter]]</f>
        <v>1</v>
      </c>
      <c r="F539" s="1">
        <f>YEAR(Data[[#This Row],[Date]])</f>
        <v>2020</v>
      </c>
      <c r="L539">
        <v>2020</v>
      </c>
    </row>
    <row r="540" spans="1:12" x14ac:dyDescent="0.35">
      <c r="A540" s="1">
        <v>538</v>
      </c>
      <c r="B540" s="2">
        <v>43763</v>
      </c>
      <c r="C540" s="1" t="s">
        <v>31</v>
      </c>
      <c r="D540" s="1">
        <v>42</v>
      </c>
      <c r="E540" s="1">
        <f>Data_fixed[[#This Row],[Quarter]]</f>
        <v>4</v>
      </c>
      <c r="F540" s="1">
        <f>YEAR(Data[[#This Row],[Date]])</f>
        <v>2019</v>
      </c>
      <c r="L540">
        <v>2019</v>
      </c>
    </row>
    <row r="541" spans="1:12" x14ac:dyDescent="0.35">
      <c r="A541" s="1">
        <v>539</v>
      </c>
      <c r="B541" s="2">
        <v>43669</v>
      </c>
      <c r="C541" s="1" t="s">
        <v>31</v>
      </c>
      <c r="D541" s="1">
        <v>131.44999999999999</v>
      </c>
      <c r="E541" s="1">
        <f>Data_fixed[[#This Row],[Quarter]]</f>
        <v>3</v>
      </c>
      <c r="F541" s="1">
        <f>YEAR(Data[[#This Row],[Date]])</f>
        <v>2019</v>
      </c>
      <c r="L541">
        <v>2019</v>
      </c>
    </row>
    <row r="542" spans="1:12" x14ac:dyDescent="0.35">
      <c r="A542" s="1">
        <v>540</v>
      </c>
      <c r="B542" s="2">
        <v>43576</v>
      </c>
      <c r="C542" s="1" t="s">
        <v>31</v>
      </c>
      <c r="D542" s="1">
        <v>92.72</v>
      </c>
      <c r="E542" s="1">
        <f>Data_fixed[[#This Row],[Quarter]]</f>
        <v>2</v>
      </c>
      <c r="F542" s="1">
        <f>YEAR(Data[[#This Row],[Date]])</f>
        <v>2019</v>
      </c>
      <c r="L542">
        <v>2019</v>
      </c>
    </row>
    <row r="543" spans="1:12" x14ac:dyDescent="0.35">
      <c r="A543" s="1">
        <v>541</v>
      </c>
      <c r="B543" s="2">
        <v>43485</v>
      </c>
      <c r="C543" s="1" t="s">
        <v>31</v>
      </c>
      <c r="D543" s="1">
        <v>57.24</v>
      </c>
      <c r="E543" s="1">
        <f>Data_fixed[[#This Row],[Quarter]]</f>
        <v>1</v>
      </c>
      <c r="F543" s="1">
        <f>YEAR(Data[[#This Row],[Date]])</f>
        <v>2019</v>
      </c>
      <c r="L543">
        <v>2019</v>
      </c>
    </row>
    <row r="544" spans="1:12" x14ac:dyDescent="0.35">
      <c r="A544" s="1">
        <v>542</v>
      </c>
      <c r="B544" s="2">
        <v>43398</v>
      </c>
      <c r="C544" s="1" t="s">
        <v>31</v>
      </c>
      <c r="D544" s="1">
        <v>26.47</v>
      </c>
      <c r="E544" s="1">
        <f>Data_fixed[[#This Row],[Quarter]]</f>
        <v>4</v>
      </c>
      <c r="F544" s="1">
        <f>YEAR(Data[[#This Row],[Date]])</f>
        <v>2018</v>
      </c>
      <c r="L544">
        <v>2018</v>
      </c>
    </row>
    <row r="545" spans="1:12" x14ac:dyDescent="0.35">
      <c r="A545" s="1">
        <v>543</v>
      </c>
      <c r="B545" s="2">
        <v>43303</v>
      </c>
      <c r="C545" s="1" t="s">
        <v>31</v>
      </c>
      <c r="D545" s="1">
        <v>85.76</v>
      </c>
      <c r="E545" s="1">
        <f>Data_fixed[[#This Row],[Quarter]]</f>
        <v>3</v>
      </c>
      <c r="F545" s="1">
        <f>YEAR(Data[[#This Row],[Date]])</f>
        <v>2018</v>
      </c>
      <c r="L545">
        <v>2018</v>
      </c>
    </row>
    <row r="546" spans="1:12" x14ac:dyDescent="0.35">
      <c r="A546" s="1">
        <v>544</v>
      </c>
      <c r="B546" s="2">
        <v>43212</v>
      </c>
      <c r="C546" s="1" t="s">
        <v>31</v>
      </c>
      <c r="D546" s="1">
        <v>60.09</v>
      </c>
      <c r="E546" s="1">
        <f>Data_fixed[[#This Row],[Quarter]]</f>
        <v>2</v>
      </c>
      <c r="F546" s="1">
        <f>YEAR(Data[[#This Row],[Date]])</f>
        <v>2018</v>
      </c>
      <c r="L546">
        <v>2018</v>
      </c>
    </row>
    <row r="547" spans="1:12" x14ac:dyDescent="0.35">
      <c r="A547" s="1">
        <v>545</v>
      </c>
      <c r="B547" s="2">
        <v>43130</v>
      </c>
      <c r="C547" s="1" t="s">
        <v>31</v>
      </c>
      <c r="D547" s="1">
        <v>39.19</v>
      </c>
      <c r="E547" s="1">
        <f>Data_fixed[[#This Row],[Quarter]]</f>
        <v>1</v>
      </c>
      <c r="F547" s="1">
        <f>YEAR(Data[[#This Row],[Date]])</f>
        <v>2018</v>
      </c>
      <c r="L547">
        <v>2018</v>
      </c>
    </row>
    <row r="548" spans="1:12" x14ac:dyDescent="0.35">
      <c r="A548" s="1">
        <v>546</v>
      </c>
      <c r="B548" s="2">
        <v>43039</v>
      </c>
      <c r="C548" s="1" t="s">
        <v>31</v>
      </c>
      <c r="D548" s="1">
        <v>19.72</v>
      </c>
      <c r="E548" s="1">
        <f>Data_fixed[[#This Row],[Quarter]]</f>
        <v>4</v>
      </c>
      <c r="F548" s="1">
        <f>YEAR(Data[[#This Row],[Date]])</f>
        <v>2017</v>
      </c>
      <c r="L548">
        <v>2017</v>
      </c>
    </row>
    <row r="549" spans="1:12" x14ac:dyDescent="0.35">
      <c r="A549" s="1">
        <v>547</v>
      </c>
      <c r="B549" s="2">
        <v>42941</v>
      </c>
      <c r="C549" s="1" t="s">
        <v>31</v>
      </c>
      <c r="D549" s="1">
        <v>72.11</v>
      </c>
      <c r="E549" s="1">
        <f>Data_fixed[[#This Row],[Quarter]]</f>
        <v>3</v>
      </c>
      <c r="F549" s="1">
        <f>YEAR(Data[[#This Row],[Date]])</f>
        <v>2017</v>
      </c>
      <c r="L549">
        <v>2017</v>
      </c>
    </row>
    <row r="550" spans="1:12" x14ac:dyDescent="0.35">
      <c r="A550" s="1">
        <v>548</v>
      </c>
      <c r="B550" s="2">
        <v>42854</v>
      </c>
      <c r="C550" s="1" t="s">
        <v>31</v>
      </c>
      <c r="D550" s="1">
        <v>55.89</v>
      </c>
      <c r="E550" s="1">
        <f>Data_fixed[[#This Row],[Quarter]]</f>
        <v>2</v>
      </c>
      <c r="F550" s="1">
        <f>YEAR(Data[[#This Row],[Date]])</f>
        <v>2017</v>
      </c>
      <c r="L550">
        <v>2017</v>
      </c>
    </row>
    <row r="551" spans="1:12" x14ac:dyDescent="0.35">
      <c r="A551" s="1">
        <v>549</v>
      </c>
      <c r="B551" s="2">
        <v>42764</v>
      </c>
      <c r="C551" s="1" t="s">
        <v>31</v>
      </c>
      <c r="D551" s="1">
        <v>37.79</v>
      </c>
      <c r="E551" s="1">
        <f>Data_fixed[[#This Row],[Quarter]]</f>
        <v>1</v>
      </c>
      <c r="F551" s="1">
        <f>YEAR(Data[[#This Row],[Date]])</f>
        <v>2017</v>
      </c>
      <c r="L551">
        <v>2017</v>
      </c>
    </row>
    <row r="552" spans="1:12" x14ac:dyDescent="0.35">
      <c r="A552" s="1">
        <v>550</v>
      </c>
      <c r="B552" s="2">
        <v>42688</v>
      </c>
      <c r="C552" s="1" t="s">
        <v>31</v>
      </c>
      <c r="D552" s="1">
        <v>18.39</v>
      </c>
      <c r="E552" s="1">
        <f>Data_fixed[[#This Row],[Quarter]]</f>
        <v>4</v>
      </c>
      <c r="F552" s="1">
        <f>YEAR(Data[[#This Row],[Date]])</f>
        <v>2016</v>
      </c>
      <c r="L552">
        <v>2016</v>
      </c>
    </row>
    <row r="553" spans="1:12" x14ac:dyDescent="0.35">
      <c r="A553" s="1">
        <v>551</v>
      </c>
      <c r="B553" s="2">
        <v>42581</v>
      </c>
      <c r="C553" s="1" t="s">
        <v>31</v>
      </c>
      <c r="D553" s="1">
        <v>40.85</v>
      </c>
      <c r="E553" s="1">
        <f>Data_fixed[[#This Row],[Quarter]]</f>
        <v>3</v>
      </c>
      <c r="F553" s="1">
        <f>YEAR(Data[[#This Row],[Date]])</f>
        <v>2016</v>
      </c>
      <c r="L553">
        <v>2016</v>
      </c>
    </row>
    <row r="554" spans="1:12" x14ac:dyDescent="0.35">
      <c r="A554" s="1">
        <v>552</v>
      </c>
      <c r="B554" s="2">
        <v>42492</v>
      </c>
      <c r="C554" s="1" t="s">
        <v>31</v>
      </c>
      <c r="D554" s="1">
        <v>27.28</v>
      </c>
      <c r="E554" s="1">
        <f>Data_fixed[[#This Row],[Quarter]]</f>
        <v>2</v>
      </c>
      <c r="F554" s="1">
        <f>YEAR(Data[[#This Row],[Date]])</f>
        <v>2016</v>
      </c>
      <c r="L554">
        <v>2016</v>
      </c>
    </row>
    <row r="555" spans="1:12" x14ac:dyDescent="0.35">
      <c r="A555" s="1">
        <v>553</v>
      </c>
      <c r="B555" s="2">
        <v>42399</v>
      </c>
      <c r="C555" s="1" t="s">
        <v>31</v>
      </c>
      <c r="D555" s="1">
        <v>13.83</v>
      </c>
      <c r="E555" s="1">
        <f>Data_fixed[[#This Row],[Quarter]]</f>
        <v>1</v>
      </c>
      <c r="F555" s="1">
        <f>YEAR(Data[[#This Row],[Date]])</f>
        <v>2016</v>
      </c>
      <c r="L555">
        <v>2016</v>
      </c>
    </row>
    <row r="556" spans="1:12" x14ac:dyDescent="0.35">
      <c r="A556" s="1">
        <v>554</v>
      </c>
      <c r="B556" s="2">
        <v>42311</v>
      </c>
      <c r="C556" s="1" t="s">
        <v>31</v>
      </c>
      <c r="D556" s="1">
        <v>8.31</v>
      </c>
      <c r="E556" s="1">
        <f>Data_fixed[[#This Row],[Quarter]]</f>
        <v>4</v>
      </c>
      <c r="F556" s="1">
        <f>YEAR(Data[[#This Row],[Date]])</f>
        <v>2015</v>
      </c>
      <c r="L556">
        <v>2015</v>
      </c>
    </row>
    <row r="557" spans="1:12" x14ac:dyDescent="0.35">
      <c r="A557" s="1">
        <v>555</v>
      </c>
      <c r="B557" s="2">
        <v>44424</v>
      </c>
      <c r="C557" s="1" t="s">
        <v>32</v>
      </c>
      <c r="D557" s="1">
        <v>29.98</v>
      </c>
      <c r="E557" s="1">
        <f>Data_fixed[[#This Row],[Quarter]]</f>
        <v>3</v>
      </c>
      <c r="F557" s="1">
        <f>YEAR(Data[[#This Row],[Date]])</f>
        <v>2021</v>
      </c>
      <c r="L557">
        <v>2021</v>
      </c>
    </row>
    <row r="558" spans="1:12" x14ac:dyDescent="0.35">
      <c r="A558" s="1">
        <v>556</v>
      </c>
      <c r="B558" s="2">
        <v>44323</v>
      </c>
      <c r="C558" s="1" t="s">
        <v>32</v>
      </c>
      <c r="D558" s="1">
        <v>23.53</v>
      </c>
      <c r="E558" s="1">
        <f>Data_fixed[[#This Row],[Quarter]]</f>
        <v>2</v>
      </c>
      <c r="F558" s="1">
        <f>YEAR(Data[[#This Row],[Date]])</f>
        <v>2021</v>
      </c>
      <c r="L558">
        <v>2021</v>
      </c>
    </row>
    <row r="559" spans="1:12" x14ac:dyDescent="0.35">
      <c r="A559" s="1">
        <v>557</v>
      </c>
      <c r="B559" s="2">
        <v>44220</v>
      </c>
      <c r="C559" s="1" t="s">
        <v>32</v>
      </c>
      <c r="D559" s="1">
        <v>14.33</v>
      </c>
      <c r="E559" s="1">
        <f>Data_fixed[[#This Row],[Quarter]]</f>
        <v>1</v>
      </c>
      <c r="F559" s="1">
        <f>YEAR(Data[[#This Row],[Date]])</f>
        <v>2021</v>
      </c>
      <c r="L559">
        <v>2021</v>
      </c>
    </row>
    <row r="560" spans="1:12" x14ac:dyDescent="0.35">
      <c r="A560" s="1">
        <v>558</v>
      </c>
      <c r="B560" s="2">
        <v>44147</v>
      </c>
      <c r="C560" s="1" t="s">
        <v>32</v>
      </c>
      <c r="D560" s="1">
        <v>6.15</v>
      </c>
      <c r="E560" s="1">
        <f>Data_fixed[[#This Row],[Quarter]]</f>
        <v>4</v>
      </c>
      <c r="F560" s="1">
        <f>YEAR(Data[[#This Row],[Date]])</f>
        <v>2020</v>
      </c>
      <c r="L560">
        <v>2020</v>
      </c>
    </row>
    <row r="561" spans="1:12" x14ac:dyDescent="0.35">
      <c r="A561" s="1">
        <v>559</v>
      </c>
      <c r="B561" s="2">
        <v>44058</v>
      </c>
      <c r="C561" s="1" t="s">
        <v>32</v>
      </c>
      <c r="D561" s="1">
        <v>10.97</v>
      </c>
      <c r="E561" s="1">
        <f>Data_fixed[[#This Row],[Quarter]]</f>
        <v>3</v>
      </c>
      <c r="F561" s="1">
        <f>YEAR(Data[[#This Row],[Date]])</f>
        <v>2020</v>
      </c>
      <c r="L561">
        <v>2020</v>
      </c>
    </row>
    <row r="562" spans="1:12" x14ac:dyDescent="0.35">
      <c r="A562" s="1">
        <v>560</v>
      </c>
      <c r="B562" s="2">
        <v>43971</v>
      </c>
      <c r="C562" s="1" t="s">
        <v>32</v>
      </c>
      <c r="D562" s="1">
        <v>6.81</v>
      </c>
      <c r="E562" s="1">
        <f>Data_fixed[[#This Row],[Quarter]]</f>
        <v>2</v>
      </c>
      <c r="F562" s="1">
        <f>YEAR(Data[[#This Row],[Date]])</f>
        <v>2020</v>
      </c>
      <c r="L562">
        <v>2020</v>
      </c>
    </row>
    <row r="563" spans="1:12" x14ac:dyDescent="0.35">
      <c r="A563" s="1">
        <v>561</v>
      </c>
      <c r="B563" s="2">
        <v>43872</v>
      </c>
      <c r="C563" s="1" t="s">
        <v>32</v>
      </c>
      <c r="D563" s="1">
        <v>6.41</v>
      </c>
      <c r="E563" s="1">
        <f>Data_fixed[[#This Row],[Quarter]]</f>
        <v>1</v>
      </c>
      <c r="F563" s="1">
        <f>YEAR(Data[[#This Row],[Date]])</f>
        <v>2020</v>
      </c>
      <c r="L563">
        <v>2020</v>
      </c>
    </row>
    <row r="564" spans="1:12" x14ac:dyDescent="0.35">
      <c r="A564" s="1">
        <v>562</v>
      </c>
      <c r="B564" s="2">
        <v>43787</v>
      </c>
      <c r="C564" s="1" t="s">
        <v>32</v>
      </c>
      <c r="D564" s="1">
        <v>1.54</v>
      </c>
      <c r="E564" s="1">
        <f>Data_fixed[[#This Row],[Quarter]]</f>
        <v>4</v>
      </c>
      <c r="F564" s="1">
        <f>YEAR(Data[[#This Row],[Date]])</f>
        <v>2019</v>
      </c>
      <c r="L564">
        <v>2019</v>
      </c>
    </row>
    <row r="565" spans="1:12" x14ac:dyDescent="0.35">
      <c r="A565" s="1">
        <v>563</v>
      </c>
      <c r="B565" s="2">
        <v>43672</v>
      </c>
      <c r="C565" s="1" t="s">
        <v>32</v>
      </c>
      <c r="D565" s="1">
        <v>15.78</v>
      </c>
      <c r="E565" s="1">
        <f>Data_fixed[[#This Row],[Quarter]]</f>
        <v>3</v>
      </c>
      <c r="F565" s="1">
        <f>YEAR(Data[[#This Row],[Date]])</f>
        <v>2019</v>
      </c>
      <c r="L565">
        <v>2019</v>
      </c>
    </row>
    <row r="566" spans="1:12" x14ac:dyDescent="0.35">
      <c r="A566" s="1">
        <v>564</v>
      </c>
      <c r="B566" s="2">
        <v>44516</v>
      </c>
      <c r="C566" s="1" t="s">
        <v>33</v>
      </c>
      <c r="D566" s="1">
        <v>-4.5</v>
      </c>
      <c r="E566" s="1">
        <f>Data_fixed[[#This Row],[Quarter]]</f>
        <v>4</v>
      </c>
      <c r="F566" s="1">
        <f>YEAR(Data[[#This Row],[Date]])</f>
        <v>2021</v>
      </c>
      <c r="L566">
        <v>2021</v>
      </c>
    </row>
    <row r="567" spans="1:12" x14ac:dyDescent="0.35">
      <c r="A567" s="1">
        <v>565</v>
      </c>
      <c r="B567" s="2">
        <v>44422</v>
      </c>
      <c r="C567" s="1" t="s">
        <v>33</v>
      </c>
      <c r="D567" s="1">
        <v>7.84</v>
      </c>
      <c r="E567" s="1">
        <f>Data_fixed[[#This Row],[Quarter]]</f>
        <v>3</v>
      </c>
      <c r="F567" s="1">
        <f>YEAR(Data[[#This Row],[Date]])</f>
        <v>2021</v>
      </c>
      <c r="L567">
        <v>2021</v>
      </c>
    </row>
    <row r="568" spans="1:12" x14ac:dyDescent="0.35">
      <c r="A568" s="1">
        <v>566</v>
      </c>
      <c r="B568" s="2">
        <v>44330</v>
      </c>
      <c r="C568" s="1" t="s">
        <v>33</v>
      </c>
      <c r="D568" s="1">
        <v>6.89</v>
      </c>
      <c r="E568" s="1">
        <f>Data_fixed[[#This Row],[Quarter]]</f>
        <v>2</v>
      </c>
      <c r="F568" s="1">
        <f>YEAR(Data[[#This Row],[Date]])</f>
        <v>2021</v>
      </c>
      <c r="L568">
        <v>2021</v>
      </c>
    </row>
    <row r="569" spans="1:12" x14ac:dyDescent="0.35">
      <c r="A569" s="1">
        <v>567</v>
      </c>
      <c r="B569" s="2">
        <v>44236</v>
      </c>
      <c r="C569" s="1" t="s">
        <v>33</v>
      </c>
      <c r="D569" s="1">
        <v>8.59</v>
      </c>
      <c r="E569" s="1">
        <f>Data_fixed[[#This Row],[Quarter]]</f>
        <v>1</v>
      </c>
      <c r="F569" s="1">
        <f>YEAR(Data[[#This Row],[Date]])</f>
        <v>2021</v>
      </c>
      <c r="L569">
        <v>2021</v>
      </c>
    </row>
    <row r="570" spans="1:12" x14ac:dyDescent="0.35">
      <c r="A570" s="1">
        <v>568</v>
      </c>
      <c r="B570" s="2">
        <v>44161</v>
      </c>
      <c r="C570" s="1" t="s">
        <v>33</v>
      </c>
      <c r="D570" s="1">
        <v>1.67</v>
      </c>
      <c r="E570" s="1">
        <f>Data_fixed[[#This Row],[Quarter]]</f>
        <v>4</v>
      </c>
      <c r="F570" s="1">
        <f>YEAR(Data[[#This Row],[Date]])</f>
        <v>2020</v>
      </c>
      <c r="L570">
        <v>2020</v>
      </c>
    </row>
    <row r="571" spans="1:12" x14ac:dyDescent="0.35">
      <c r="A571" s="1">
        <v>569</v>
      </c>
      <c r="B571" s="2">
        <v>44059</v>
      </c>
      <c r="C571" s="1" t="s">
        <v>33</v>
      </c>
      <c r="D571" s="1">
        <v>1.92</v>
      </c>
      <c r="E571" s="1">
        <f>Data_fixed[[#This Row],[Quarter]]</f>
        <v>3</v>
      </c>
      <c r="F571" s="1">
        <f>YEAR(Data[[#This Row],[Date]])</f>
        <v>2020</v>
      </c>
      <c r="L571">
        <v>2020</v>
      </c>
    </row>
    <row r="572" spans="1:12" x14ac:dyDescent="0.35">
      <c r="A572" s="1">
        <v>570</v>
      </c>
      <c r="B572" s="2">
        <v>43986</v>
      </c>
      <c r="C572" s="1" t="s">
        <v>33</v>
      </c>
      <c r="D572" s="1">
        <v>0.16</v>
      </c>
      <c r="E572" s="1">
        <f>Data_fixed[[#This Row],[Quarter]]</f>
        <v>2</v>
      </c>
      <c r="F572" s="1">
        <f>YEAR(Data[[#This Row],[Date]])</f>
        <v>2020</v>
      </c>
      <c r="L572">
        <v>2020</v>
      </c>
    </row>
    <row r="573" spans="1:12" x14ac:dyDescent="0.35">
      <c r="A573" s="1">
        <v>571</v>
      </c>
      <c r="B573" s="2">
        <v>43873</v>
      </c>
      <c r="C573" s="1" t="s">
        <v>33</v>
      </c>
      <c r="D573" s="1">
        <v>1.83</v>
      </c>
      <c r="E573" s="1">
        <f>Data_fixed[[#This Row],[Quarter]]</f>
        <v>1</v>
      </c>
      <c r="F573" s="1">
        <f>YEAR(Data[[#This Row],[Date]])</f>
        <v>2020</v>
      </c>
      <c r="L573">
        <v>2020</v>
      </c>
    </row>
    <row r="574" spans="1:12" x14ac:dyDescent="0.35">
      <c r="A574" s="1">
        <v>572</v>
      </c>
      <c r="B574" s="2">
        <v>43784</v>
      </c>
      <c r="C574" s="1" t="s">
        <v>33</v>
      </c>
      <c r="D574" s="1">
        <v>0.68</v>
      </c>
      <c r="E574" s="1">
        <f>Data_fixed[[#This Row],[Quarter]]</f>
        <v>4</v>
      </c>
      <c r="F574" s="1">
        <f>YEAR(Data[[#This Row],[Date]])</f>
        <v>2019</v>
      </c>
      <c r="L574">
        <v>2019</v>
      </c>
    </row>
    <row r="575" spans="1:12" x14ac:dyDescent="0.35">
      <c r="A575" s="1">
        <v>573</v>
      </c>
      <c r="B575" s="2">
        <v>43691</v>
      </c>
      <c r="C575" s="1" t="s">
        <v>33</v>
      </c>
      <c r="D575" s="1">
        <v>2.6</v>
      </c>
      <c r="E575" s="1">
        <f>Data_fixed[[#This Row],[Quarter]]</f>
        <v>3</v>
      </c>
      <c r="F575" s="1">
        <f>YEAR(Data[[#This Row],[Date]])</f>
        <v>2019</v>
      </c>
      <c r="L575">
        <v>2019</v>
      </c>
    </row>
    <row r="576" spans="1:12" x14ac:dyDescent="0.35">
      <c r="A576" s="1">
        <v>574</v>
      </c>
      <c r="B576" s="2">
        <v>43599</v>
      </c>
      <c r="C576" s="1" t="s">
        <v>33</v>
      </c>
      <c r="D576" s="1">
        <v>1.3</v>
      </c>
      <c r="E576" s="1">
        <f>Data_fixed[[#This Row],[Quarter]]</f>
        <v>2</v>
      </c>
      <c r="F576" s="1">
        <f>YEAR(Data[[#This Row],[Date]])</f>
        <v>2019</v>
      </c>
      <c r="L576">
        <v>2019</v>
      </c>
    </row>
    <row r="577" spans="1:12" x14ac:dyDescent="0.35">
      <c r="A577" s="1">
        <v>575</v>
      </c>
      <c r="B577" s="2">
        <v>43510</v>
      </c>
      <c r="C577" s="1" t="s">
        <v>33</v>
      </c>
      <c r="D577" s="1">
        <v>-3.79</v>
      </c>
      <c r="E577" s="1">
        <f>Data_fixed[[#This Row],[Quarter]]</f>
        <v>1</v>
      </c>
      <c r="F577" s="1">
        <f>YEAR(Data[[#This Row],[Date]])</f>
        <v>2019</v>
      </c>
      <c r="L577">
        <v>2019</v>
      </c>
    </row>
    <row r="578" spans="1:12" x14ac:dyDescent="0.35">
      <c r="A578" s="1">
        <v>576</v>
      </c>
      <c r="B578" s="2">
        <v>43425</v>
      </c>
      <c r="C578" s="1" t="s">
        <v>33</v>
      </c>
      <c r="D578" s="1">
        <v>-1.66</v>
      </c>
      <c r="E578" s="1">
        <f>Data_fixed[[#This Row],[Quarter]]</f>
        <v>4</v>
      </c>
      <c r="F578" s="1">
        <f>YEAR(Data[[#This Row],[Date]])</f>
        <v>2018</v>
      </c>
      <c r="L578">
        <v>2018</v>
      </c>
    </row>
    <row r="579" spans="1:12" x14ac:dyDescent="0.35">
      <c r="A579" s="1">
        <v>577</v>
      </c>
      <c r="B579" s="2">
        <v>43332</v>
      </c>
      <c r="C579" s="1" t="s">
        <v>33</v>
      </c>
      <c r="D579" s="1">
        <v>4.0599999999999996</v>
      </c>
      <c r="E579" s="1">
        <f>Data_fixed[[#This Row],[Quarter]]</f>
        <v>3</v>
      </c>
      <c r="F579" s="1">
        <f>YEAR(Data[[#This Row],[Date]])</f>
        <v>2018</v>
      </c>
      <c r="L579">
        <v>2018</v>
      </c>
    </row>
    <row r="580" spans="1:12" x14ac:dyDescent="0.35">
      <c r="A580" s="1">
        <v>578</v>
      </c>
      <c r="B580" s="2">
        <v>43237</v>
      </c>
      <c r="C580" s="1" t="s">
        <v>33</v>
      </c>
      <c r="D580" s="1">
        <v>0.52</v>
      </c>
      <c r="E580" s="1">
        <f>Data_fixed[[#This Row],[Quarter]]</f>
        <v>2</v>
      </c>
      <c r="F580" s="1">
        <f>YEAR(Data[[#This Row],[Date]])</f>
        <v>2018</v>
      </c>
      <c r="L580">
        <v>2018</v>
      </c>
    </row>
    <row r="581" spans="1:12" x14ac:dyDescent="0.35">
      <c r="A581" s="1">
        <v>579</v>
      </c>
      <c r="B581" s="2">
        <v>43146</v>
      </c>
      <c r="C581" s="1" t="s">
        <v>33</v>
      </c>
      <c r="D581" s="1">
        <v>0.13</v>
      </c>
      <c r="E581" s="1">
        <f>Data_fixed[[#This Row],[Quarter]]</f>
        <v>1</v>
      </c>
      <c r="F581" s="1">
        <f>YEAR(Data[[#This Row],[Date]])</f>
        <v>2018</v>
      </c>
      <c r="L581">
        <v>2018</v>
      </c>
    </row>
    <row r="582" spans="1:12" x14ac:dyDescent="0.35">
      <c r="A582" s="1">
        <v>580</v>
      </c>
      <c r="B582" s="2">
        <v>43047</v>
      </c>
      <c r="C582" s="1" t="s">
        <v>33</v>
      </c>
      <c r="D582" s="1">
        <v>0.19</v>
      </c>
      <c r="E582" s="1">
        <f>Data_fixed[[#This Row],[Quarter]]</f>
        <v>4</v>
      </c>
      <c r="F582" s="1">
        <f>YEAR(Data[[#This Row],[Date]])</f>
        <v>2017</v>
      </c>
      <c r="L582">
        <v>2017</v>
      </c>
    </row>
    <row r="583" spans="1:12" x14ac:dyDescent="0.35">
      <c r="A583" s="1">
        <v>581</v>
      </c>
      <c r="B583" s="2">
        <v>42962</v>
      </c>
      <c r="C583" s="1" t="s">
        <v>33</v>
      </c>
      <c r="D583" s="1">
        <v>4.6399999999999997</v>
      </c>
      <c r="E583" s="1">
        <f>Data_fixed[[#This Row],[Quarter]]</f>
        <v>3</v>
      </c>
      <c r="F583" s="1">
        <f>YEAR(Data[[#This Row],[Date]])</f>
        <v>2017</v>
      </c>
      <c r="L583">
        <v>2017</v>
      </c>
    </row>
    <row r="584" spans="1:12" x14ac:dyDescent="0.35">
      <c r="A584" s="1">
        <v>582</v>
      </c>
      <c r="B584" s="2">
        <v>44680</v>
      </c>
      <c r="C584" s="1" t="s">
        <v>34</v>
      </c>
      <c r="D584" s="1">
        <v>184.81</v>
      </c>
      <c r="E584" s="1">
        <f>Data_fixed[[#This Row],[Quarter]]</f>
        <v>2</v>
      </c>
      <c r="F584" s="1">
        <f>YEAR(Data[[#This Row],[Date]])</f>
        <v>2022</v>
      </c>
      <c r="L584">
        <v>2022</v>
      </c>
    </row>
    <row r="585" spans="1:12" x14ac:dyDescent="0.35">
      <c r="A585" s="1">
        <v>583</v>
      </c>
      <c r="B585" s="2">
        <v>44595</v>
      </c>
      <c r="C585" s="1" t="s">
        <v>34</v>
      </c>
      <c r="D585" s="1">
        <v>131.61000000000001</v>
      </c>
      <c r="E585" s="1">
        <f>Data_fixed[[#This Row],[Quarter]]</f>
        <v>1</v>
      </c>
      <c r="F585" s="1">
        <f>YEAR(Data[[#This Row],[Date]])</f>
        <v>2022</v>
      </c>
      <c r="L585">
        <v>2022</v>
      </c>
    </row>
    <row r="586" spans="1:12" x14ac:dyDescent="0.35">
      <c r="A586" s="1">
        <v>584</v>
      </c>
      <c r="B586" s="2">
        <v>44515</v>
      </c>
      <c r="C586" s="1" t="s">
        <v>34</v>
      </c>
      <c r="D586" s="1">
        <v>47.56</v>
      </c>
      <c r="E586" s="1">
        <f>Data_fixed[[#This Row],[Quarter]]</f>
        <v>4</v>
      </c>
      <c r="F586" s="1">
        <f>YEAR(Data[[#This Row],[Date]])</f>
        <v>2021</v>
      </c>
      <c r="L586">
        <v>2021</v>
      </c>
    </row>
    <row r="587" spans="1:12" x14ac:dyDescent="0.35">
      <c r="A587" s="1">
        <v>585</v>
      </c>
      <c r="B587" s="2">
        <v>44413</v>
      </c>
      <c r="C587" s="1" t="s">
        <v>34</v>
      </c>
      <c r="D587" s="1">
        <v>182.34</v>
      </c>
      <c r="E587" s="1">
        <f>Data_fixed[[#This Row],[Quarter]]</f>
        <v>3</v>
      </c>
      <c r="F587" s="1">
        <f>YEAR(Data[[#This Row],[Date]])</f>
        <v>2021</v>
      </c>
      <c r="L587">
        <v>2021</v>
      </c>
    </row>
    <row r="588" spans="1:12" x14ac:dyDescent="0.35">
      <c r="A588" s="1">
        <v>586</v>
      </c>
      <c r="B588" s="2">
        <v>44315</v>
      </c>
      <c r="C588" s="1" t="s">
        <v>34</v>
      </c>
      <c r="D588" s="1">
        <v>153.33000000000001</v>
      </c>
      <c r="E588" s="1">
        <f>Data_fixed[[#This Row],[Quarter]]</f>
        <v>2</v>
      </c>
      <c r="F588" s="1">
        <f>YEAR(Data[[#This Row],[Date]])</f>
        <v>2021</v>
      </c>
      <c r="L588">
        <v>2021</v>
      </c>
    </row>
    <row r="589" spans="1:12" x14ac:dyDescent="0.35">
      <c r="A589" s="1">
        <v>587</v>
      </c>
      <c r="B589" s="2">
        <v>44223</v>
      </c>
      <c r="C589" s="1" t="s">
        <v>34</v>
      </c>
      <c r="D589" s="1">
        <v>74.22</v>
      </c>
      <c r="E589" s="1">
        <f>Data_fixed[[#This Row],[Quarter]]</f>
        <v>1</v>
      </c>
      <c r="F589" s="1">
        <f>YEAR(Data[[#This Row],[Date]])</f>
        <v>2021</v>
      </c>
      <c r="L589">
        <v>2021</v>
      </c>
    </row>
    <row r="590" spans="1:12" x14ac:dyDescent="0.35">
      <c r="A590" s="1">
        <v>588</v>
      </c>
      <c r="B590" s="2">
        <v>44148</v>
      </c>
      <c r="C590" s="1" t="s">
        <v>34</v>
      </c>
      <c r="D590" s="1">
        <v>11.42</v>
      </c>
      <c r="E590" s="1">
        <f>Data_fixed[[#This Row],[Quarter]]</f>
        <v>4</v>
      </c>
      <c r="F590" s="1">
        <f>YEAR(Data[[#This Row],[Date]])</f>
        <v>2020</v>
      </c>
      <c r="L590">
        <v>2020</v>
      </c>
    </row>
    <row r="591" spans="1:12" x14ac:dyDescent="0.35">
      <c r="A591" s="1">
        <v>589</v>
      </c>
      <c r="B591" s="2">
        <v>44060</v>
      </c>
      <c r="C591" s="1" t="s">
        <v>34</v>
      </c>
      <c r="D591" s="1">
        <v>70.86</v>
      </c>
      <c r="E591" s="1">
        <f>Data_fixed[[#This Row],[Quarter]]</f>
        <v>3</v>
      </c>
      <c r="F591" s="1">
        <f>YEAR(Data[[#This Row],[Date]])</f>
        <v>2020</v>
      </c>
      <c r="L591">
        <v>2020</v>
      </c>
    </row>
    <row r="592" spans="1:12" x14ac:dyDescent="0.35">
      <c r="A592" s="1">
        <v>590</v>
      </c>
      <c r="B592" s="2">
        <v>43963</v>
      </c>
      <c r="C592" s="1" t="s">
        <v>34</v>
      </c>
      <c r="D592" s="1">
        <v>49.65</v>
      </c>
      <c r="E592" s="1">
        <f>Data_fixed[[#This Row],[Quarter]]</f>
        <v>2</v>
      </c>
      <c r="F592" s="1">
        <f>YEAR(Data[[#This Row],[Date]])</f>
        <v>2020</v>
      </c>
      <c r="L592">
        <v>2020</v>
      </c>
    </row>
    <row r="593" spans="1:12" x14ac:dyDescent="0.35">
      <c r="A593" s="1">
        <v>591</v>
      </c>
      <c r="B593" s="2">
        <v>43861</v>
      </c>
      <c r="C593" s="1" t="s">
        <v>34</v>
      </c>
      <c r="D593" s="1">
        <v>60.5</v>
      </c>
      <c r="E593" s="1">
        <f>Data_fixed[[#This Row],[Quarter]]</f>
        <v>1</v>
      </c>
      <c r="F593" s="1">
        <f>YEAR(Data[[#This Row],[Date]])</f>
        <v>2020</v>
      </c>
      <c r="L593">
        <v>2020</v>
      </c>
    </row>
    <row r="594" spans="1:12" x14ac:dyDescent="0.35">
      <c r="A594" s="1">
        <v>592</v>
      </c>
      <c r="B594" s="2">
        <v>43774</v>
      </c>
      <c r="C594" s="1" t="s">
        <v>34</v>
      </c>
      <c r="D594" s="1">
        <v>26.96</v>
      </c>
      <c r="E594" s="1">
        <f>Data_fixed[[#This Row],[Quarter]]</f>
        <v>4</v>
      </c>
      <c r="F594" s="1">
        <f>YEAR(Data[[#This Row],[Date]])</f>
        <v>2019</v>
      </c>
      <c r="L594">
        <v>2019</v>
      </c>
    </row>
    <row r="595" spans="1:12" x14ac:dyDescent="0.35">
      <c r="A595" s="1">
        <v>593</v>
      </c>
      <c r="B595" s="2">
        <v>43683</v>
      </c>
      <c r="C595" s="1" t="s">
        <v>34</v>
      </c>
      <c r="D595" s="1">
        <v>126.85</v>
      </c>
      <c r="E595" s="1">
        <f>Data_fixed[[#This Row],[Quarter]]</f>
        <v>3</v>
      </c>
      <c r="F595" s="1">
        <f>YEAR(Data[[#This Row],[Date]])</f>
        <v>2019</v>
      </c>
      <c r="L595">
        <v>2019</v>
      </c>
    </row>
    <row r="596" spans="1:12" x14ac:dyDescent="0.35">
      <c r="A596" s="1">
        <v>594</v>
      </c>
      <c r="B596" s="2">
        <v>43588</v>
      </c>
      <c r="C596" s="1" t="s">
        <v>34</v>
      </c>
      <c r="D596" s="1">
        <v>79.739999999999995</v>
      </c>
      <c r="E596" s="1">
        <f>Data_fixed[[#This Row],[Quarter]]</f>
        <v>2</v>
      </c>
      <c r="F596" s="1">
        <f>YEAR(Data[[#This Row],[Date]])</f>
        <v>2019</v>
      </c>
      <c r="L596">
        <v>2019</v>
      </c>
    </row>
    <row r="597" spans="1:12" x14ac:dyDescent="0.35">
      <c r="A597" s="1">
        <v>595</v>
      </c>
      <c r="B597" s="2">
        <v>43497</v>
      </c>
      <c r="C597" s="1" t="s">
        <v>34</v>
      </c>
      <c r="D597" s="1">
        <v>38.18</v>
      </c>
      <c r="E597" s="1">
        <f>Data_fixed[[#This Row],[Quarter]]</f>
        <v>1</v>
      </c>
      <c r="F597" s="1">
        <f>YEAR(Data[[#This Row],[Date]])</f>
        <v>2019</v>
      </c>
      <c r="L597">
        <v>2019</v>
      </c>
    </row>
    <row r="598" spans="1:12" x14ac:dyDescent="0.35">
      <c r="A598" s="1">
        <v>596</v>
      </c>
      <c r="B598" s="2">
        <v>43410</v>
      </c>
      <c r="C598" s="1" t="s">
        <v>34</v>
      </c>
      <c r="D598" s="1">
        <v>9.92</v>
      </c>
      <c r="E598" s="1">
        <f>Data_fixed[[#This Row],[Quarter]]</f>
        <v>4</v>
      </c>
      <c r="F598" s="1">
        <f>YEAR(Data[[#This Row],[Date]])</f>
        <v>2018</v>
      </c>
      <c r="L598">
        <v>2018</v>
      </c>
    </row>
    <row r="599" spans="1:12" x14ac:dyDescent="0.35">
      <c r="A599" s="1">
        <v>597</v>
      </c>
      <c r="B599" s="2">
        <v>43324</v>
      </c>
      <c r="C599" s="1" t="s">
        <v>34</v>
      </c>
      <c r="D599" s="1">
        <v>56.41</v>
      </c>
      <c r="E599" s="1">
        <f>Data_fixed[[#This Row],[Quarter]]</f>
        <v>3</v>
      </c>
      <c r="F599" s="1">
        <f>YEAR(Data[[#This Row],[Date]])</f>
        <v>2018</v>
      </c>
      <c r="L599">
        <v>2018</v>
      </c>
    </row>
    <row r="600" spans="1:12" x14ac:dyDescent="0.35">
      <c r="A600" s="1">
        <v>598</v>
      </c>
      <c r="B600" s="2">
        <v>43231</v>
      </c>
      <c r="C600" s="1" t="s">
        <v>34</v>
      </c>
      <c r="D600" s="1">
        <v>37.29</v>
      </c>
      <c r="E600" s="1">
        <f>Data_fixed[[#This Row],[Quarter]]</f>
        <v>2</v>
      </c>
      <c r="F600" s="1">
        <f>YEAR(Data[[#This Row],[Date]])</f>
        <v>2018</v>
      </c>
      <c r="L600">
        <v>2018</v>
      </c>
    </row>
    <row r="601" spans="1:12" x14ac:dyDescent="0.35">
      <c r="A601" s="1">
        <v>599</v>
      </c>
      <c r="B601" s="2">
        <v>43230</v>
      </c>
      <c r="C601" s="1" t="s">
        <v>34</v>
      </c>
      <c r="D601" s="1">
        <v>37.29</v>
      </c>
      <c r="E601" s="1">
        <f>Data_fixed[[#This Row],[Quarter]]</f>
        <v>2</v>
      </c>
      <c r="F601" s="1">
        <f>YEAR(Data[[#This Row],[Date]])</f>
        <v>2018</v>
      </c>
      <c r="L601">
        <v>2018</v>
      </c>
    </row>
    <row r="602" spans="1:12" x14ac:dyDescent="0.35">
      <c r="A602" s="1">
        <v>600</v>
      </c>
      <c r="B602" s="2">
        <v>43139</v>
      </c>
      <c r="C602" s="1" t="s">
        <v>34</v>
      </c>
      <c r="D602" s="1">
        <v>22.7</v>
      </c>
      <c r="E602" s="1">
        <f>Data_fixed[[#This Row],[Quarter]]</f>
        <v>1</v>
      </c>
      <c r="F602" s="1">
        <f>YEAR(Data[[#This Row],[Date]])</f>
        <v>2018</v>
      </c>
      <c r="L602">
        <v>2018</v>
      </c>
    </row>
    <row r="603" spans="1:12" x14ac:dyDescent="0.35">
      <c r="A603" s="1">
        <v>601</v>
      </c>
      <c r="B603" s="2">
        <v>43051</v>
      </c>
      <c r="C603" s="1" t="s">
        <v>34</v>
      </c>
      <c r="D603" s="1">
        <v>4.12</v>
      </c>
      <c r="E603" s="1">
        <f>Data_fixed[[#This Row],[Quarter]]</f>
        <v>4</v>
      </c>
      <c r="F603" s="1">
        <f>YEAR(Data[[#This Row],[Date]])</f>
        <v>2017</v>
      </c>
      <c r="L603">
        <v>2017</v>
      </c>
    </row>
    <row r="604" spans="1:12" x14ac:dyDescent="0.35">
      <c r="A604" s="1">
        <v>602</v>
      </c>
      <c r="B604" s="2">
        <v>42956</v>
      </c>
      <c r="C604" s="1" t="s">
        <v>34</v>
      </c>
      <c r="D604" s="1">
        <v>94.67</v>
      </c>
      <c r="E604" s="1">
        <f>Data_fixed[[#This Row],[Quarter]]</f>
        <v>3</v>
      </c>
      <c r="F604" s="1">
        <f>YEAR(Data[[#This Row],[Date]])</f>
        <v>2017</v>
      </c>
      <c r="L604">
        <v>2017</v>
      </c>
    </row>
    <row r="605" spans="1:12" x14ac:dyDescent="0.35">
      <c r="A605" s="1">
        <v>603</v>
      </c>
      <c r="B605" s="2">
        <v>42865</v>
      </c>
      <c r="C605" s="1" t="s">
        <v>34</v>
      </c>
      <c r="D605" s="1">
        <v>78.569999999999993</v>
      </c>
      <c r="E605" s="1">
        <f>Data_fixed[[#This Row],[Quarter]]</f>
        <v>2</v>
      </c>
      <c r="F605" s="1">
        <f>YEAR(Data[[#This Row],[Date]])</f>
        <v>2017</v>
      </c>
      <c r="L605">
        <v>2017</v>
      </c>
    </row>
    <row r="606" spans="1:12" x14ac:dyDescent="0.35">
      <c r="A606" s="1">
        <v>604</v>
      </c>
      <c r="B606" s="2">
        <v>42772</v>
      </c>
      <c r="C606" s="1" t="s">
        <v>34</v>
      </c>
      <c r="D606" s="1">
        <v>46.56</v>
      </c>
      <c r="E606" s="1">
        <f>Data_fixed[[#This Row],[Quarter]]</f>
        <v>1</v>
      </c>
      <c r="F606" s="1">
        <f>YEAR(Data[[#This Row],[Date]])</f>
        <v>2017</v>
      </c>
      <c r="L606">
        <v>2017</v>
      </c>
    </row>
    <row r="607" spans="1:12" x14ac:dyDescent="0.35">
      <c r="A607" s="1">
        <v>605</v>
      </c>
      <c r="B607" s="2">
        <v>42683</v>
      </c>
      <c r="C607" s="1" t="s">
        <v>34</v>
      </c>
      <c r="D607" s="1">
        <v>14.19</v>
      </c>
      <c r="E607" s="1">
        <f>Data_fixed[[#This Row],[Quarter]]</f>
        <v>4</v>
      </c>
      <c r="F607" s="1">
        <f>YEAR(Data[[#This Row],[Date]])</f>
        <v>2016</v>
      </c>
      <c r="L607">
        <v>2016</v>
      </c>
    </row>
    <row r="608" spans="1:12" x14ac:dyDescent="0.35">
      <c r="A608" s="1">
        <v>606</v>
      </c>
      <c r="B608" s="2">
        <v>42583</v>
      </c>
      <c r="C608" s="1" t="s">
        <v>34</v>
      </c>
      <c r="D608" s="1">
        <v>79.540000000000006</v>
      </c>
      <c r="E608" s="1">
        <f>Data_fixed[[#This Row],[Quarter]]</f>
        <v>3</v>
      </c>
      <c r="F608" s="1">
        <f>YEAR(Data[[#This Row],[Date]])</f>
        <v>2016</v>
      </c>
      <c r="L608">
        <v>2016</v>
      </c>
    </row>
    <row r="609" spans="1:12" x14ac:dyDescent="0.35">
      <c r="A609" s="1">
        <v>607</v>
      </c>
      <c r="B609" s="2">
        <v>42407</v>
      </c>
      <c r="C609" s="1" t="s">
        <v>34</v>
      </c>
      <c r="D609" s="1">
        <v>34.19</v>
      </c>
      <c r="E609" s="1">
        <f>Data_fixed[[#This Row],[Quarter]]</f>
        <v>1</v>
      </c>
      <c r="F609" s="1">
        <f>YEAR(Data[[#This Row],[Date]])</f>
        <v>2016</v>
      </c>
      <c r="L609">
        <v>2016</v>
      </c>
    </row>
    <row r="610" spans="1:12" x14ac:dyDescent="0.35">
      <c r="A610" s="1">
        <v>608</v>
      </c>
      <c r="B610" s="2">
        <v>42323</v>
      </c>
      <c r="C610" s="1" t="s">
        <v>34</v>
      </c>
      <c r="D610" s="1">
        <v>8.1300000000000008</v>
      </c>
      <c r="E610" s="1">
        <f>Data_fixed[[#This Row],[Quarter]]</f>
        <v>4</v>
      </c>
      <c r="F610" s="1">
        <f>YEAR(Data[[#This Row],[Date]])</f>
        <v>2015</v>
      </c>
      <c r="L610">
        <v>2015</v>
      </c>
    </row>
    <row r="611" spans="1:12" x14ac:dyDescent="0.35">
      <c r="A611" s="1">
        <v>609</v>
      </c>
      <c r="B611" s="2">
        <v>44673</v>
      </c>
      <c r="C611" s="1" t="s">
        <v>35</v>
      </c>
      <c r="D611" s="1">
        <v>478.4</v>
      </c>
      <c r="E611" s="1">
        <f>Data_fixed[[#This Row],[Quarter]]</f>
        <v>2</v>
      </c>
      <c r="F611" s="1">
        <f>YEAR(Data[[#This Row],[Date]])</f>
        <v>2022</v>
      </c>
      <c r="L611">
        <v>2022</v>
      </c>
    </row>
    <row r="612" spans="1:12" x14ac:dyDescent="0.35">
      <c r="A612" s="1">
        <v>610</v>
      </c>
      <c r="B612" s="2">
        <v>44582</v>
      </c>
      <c r="C612" s="1" t="s">
        <v>35</v>
      </c>
      <c r="D612" s="1">
        <v>354.86</v>
      </c>
      <c r="E612" s="1">
        <f>Data_fixed[[#This Row],[Quarter]]</f>
        <v>1</v>
      </c>
      <c r="F612" s="1">
        <f>YEAR(Data[[#This Row],[Date]])</f>
        <v>2022</v>
      </c>
      <c r="L612">
        <v>2022</v>
      </c>
    </row>
    <row r="613" spans="1:12" x14ac:dyDescent="0.35">
      <c r="A613" s="1">
        <v>611</v>
      </c>
      <c r="B613" s="2">
        <v>44496</v>
      </c>
      <c r="C613" s="1" t="s">
        <v>35</v>
      </c>
      <c r="D613" s="1">
        <v>162.66999999999999</v>
      </c>
      <c r="E613" s="1">
        <f>Data_fixed[[#This Row],[Quarter]]</f>
        <v>4</v>
      </c>
      <c r="F613" s="1">
        <f>YEAR(Data[[#This Row],[Date]])</f>
        <v>2021</v>
      </c>
      <c r="L613">
        <v>2021</v>
      </c>
    </row>
    <row r="614" spans="1:12" x14ac:dyDescent="0.35">
      <c r="A614" s="1">
        <v>612</v>
      </c>
      <c r="B614" s="2">
        <v>44414</v>
      </c>
      <c r="C614" s="1" t="s">
        <v>35</v>
      </c>
      <c r="D614" s="1">
        <v>564.70000000000005</v>
      </c>
      <c r="E614" s="1">
        <f>Data_fixed[[#This Row],[Quarter]]</f>
        <v>3</v>
      </c>
      <c r="F614" s="1">
        <f>YEAR(Data[[#This Row],[Date]])</f>
        <v>2021</v>
      </c>
      <c r="L614">
        <v>2021</v>
      </c>
    </row>
    <row r="615" spans="1:12" x14ac:dyDescent="0.35">
      <c r="A615" s="1">
        <v>613</v>
      </c>
      <c r="B615" s="2">
        <v>44308</v>
      </c>
      <c r="C615" s="1" t="s">
        <v>35</v>
      </c>
      <c r="D615" s="1">
        <v>427.2</v>
      </c>
      <c r="E615" s="1">
        <f>Data_fixed[[#This Row],[Quarter]]</f>
        <v>2</v>
      </c>
      <c r="F615" s="1">
        <f>YEAR(Data[[#This Row],[Date]])</f>
        <v>2021</v>
      </c>
      <c r="L615">
        <v>2021</v>
      </c>
    </row>
    <row r="616" spans="1:12" x14ac:dyDescent="0.35">
      <c r="A616" s="1">
        <v>614</v>
      </c>
      <c r="B616" s="2">
        <v>44224</v>
      </c>
      <c r="C616" s="1" t="s">
        <v>35</v>
      </c>
      <c r="D616" s="1">
        <v>159.69999999999999</v>
      </c>
      <c r="E616" s="1">
        <f>Data_fixed[[#This Row],[Quarter]]</f>
        <v>1</v>
      </c>
      <c r="F616" s="1">
        <f>YEAR(Data[[#This Row],[Date]])</f>
        <v>2021</v>
      </c>
      <c r="L616">
        <v>2021</v>
      </c>
    </row>
    <row r="617" spans="1:12" x14ac:dyDescent="0.35">
      <c r="A617" s="1">
        <v>615</v>
      </c>
      <c r="B617" s="2">
        <v>44148</v>
      </c>
      <c r="C617" s="1" t="s">
        <v>35</v>
      </c>
      <c r="D617" s="1">
        <v>64.930000000000007</v>
      </c>
      <c r="E617" s="1">
        <f>Data_fixed[[#This Row],[Quarter]]</f>
        <v>4</v>
      </c>
      <c r="F617" s="1">
        <f>YEAR(Data[[#This Row],[Date]])</f>
        <v>2020</v>
      </c>
      <c r="L617">
        <v>2020</v>
      </c>
    </row>
    <row r="618" spans="1:12" x14ac:dyDescent="0.35">
      <c r="A618" s="1">
        <v>616</v>
      </c>
      <c r="B618" s="2">
        <v>44057</v>
      </c>
      <c r="C618" s="1" t="s">
        <v>35</v>
      </c>
      <c r="D618" s="1">
        <v>196.96</v>
      </c>
      <c r="E618" s="1">
        <f>Data_fixed[[#This Row],[Quarter]]</f>
        <v>3</v>
      </c>
      <c r="F618" s="1">
        <f>YEAR(Data[[#This Row],[Date]])</f>
        <v>2020</v>
      </c>
      <c r="L618">
        <v>2020</v>
      </c>
    </row>
    <row r="619" spans="1:12" x14ac:dyDescent="0.35">
      <c r="A619" s="1">
        <v>617</v>
      </c>
      <c r="B619" s="2">
        <v>43968</v>
      </c>
      <c r="C619" s="1" t="s">
        <v>35</v>
      </c>
      <c r="D619" s="1">
        <v>122.78</v>
      </c>
      <c r="E619" s="1">
        <f>Data_fixed[[#This Row],[Quarter]]</f>
        <v>2</v>
      </c>
      <c r="F619" s="1">
        <f>YEAR(Data[[#This Row],[Date]])</f>
        <v>2020</v>
      </c>
      <c r="L619">
        <v>2020</v>
      </c>
    </row>
    <row r="620" spans="1:12" x14ac:dyDescent="0.35">
      <c r="A620" s="1">
        <v>618</v>
      </c>
      <c r="B620" s="2">
        <v>43879</v>
      </c>
      <c r="C620" s="1" t="s">
        <v>35</v>
      </c>
      <c r="D620" s="1">
        <v>111.21</v>
      </c>
      <c r="E620" s="1">
        <f>Data_fixed[[#This Row],[Quarter]]</f>
        <v>1</v>
      </c>
      <c r="F620" s="1">
        <f>YEAR(Data[[#This Row],[Date]])</f>
        <v>2020</v>
      </c>
      <c r="L620">
        <v>2020</v>
      </c>
    </row>
    <row r="621" spans="1:12" x14ac:dyDescent="0.35">
      <c r="A621" s="1">
        <v>619</v>
      </c>
      <c r="B621" s="2">
        <v>43803</v>
      </c>
      <c r="C621" s="1" t="s">
        <v>35</v>
      </c>
      <c r="D621" s="1">
        <v>19.7</v>
      </c>
      <c r="E621" s="1">
        <f>Data_fixed[[#This Row],[Quarter]]</f>
        <v>4</v>
      </c>
      <c r="F621" s="1">
        <f>YEAR(Data[[#This Row],[Date]])</f>
        <v>2019</v>
      </c>
      <c r="L621">
        <v>2019</v>
      </c>
    </row>
    <row r="622" spans="1:12" x14ac:dyDescent="0.35">
      <c r="A622" s="1">
        <v>620</v>
      </c>
      <c r="B622" s="2">
        <v>43717</v>
      </c>
      <c r="C622" s="1" t="s">
        <v>35</v>
      </c>
      <c r="D622" s="1">
        <v>108.82</v>
      </c>
      <c r="E622" s="1">
        <f>Data_fixed[[#This Row],[Quarter]]</f>
        <v>3</v>
      </c>
      <c r="F622" s="1">
        <f>YEAR(Data[[#This Row],[Date]])</f>
        <v>2019</v>
      </c>
      <c r="L622">
        <v>2019</v>
      </c>
    </row>
    <row r="623" spans="1:12" x14ac:dyDescent="0.35">
      <c r="A623" s="1">
        <v>621</v>
      </c>
      <c r="B623" s="2">
        <v>43678</v>
      </c>
      <c r="C623" s="1" t="s">
        <v>35</v>
      </c>
      <c r="D623" s="1">
        <v>78.45</v>
      </c>
      <c r="E623" s="1">
        <f>Data_fixed[[#This Row],[Quarter]]</f>
        <v>3</v>
      </c>
      <c r="F623" s="1">
        <f>YEAR(Data[[#This Row],[Date]])</f>
        <v>2019</v>
      </c>
      <c r="L623">
        <v>2019</v>
      </c>
    </row>
    <row r="624" spans="1:12" x14ac:dyDescent="0.35">
      <c r="A624" s="1">
        <v>622</v>
      </c>
      <c r="B624" s="2">
        <v>43486</v>
      </c>
      <c r="C624" s="1" t="s">
        <v>35</v>
      </c>
      <c r="D624" s="1">
        <v>57.7</v>
      </c>
      <c r="E624" s="1">
        <f>Data_fixed[[#This Row],[Quarter]]</f>
        <v>1</v>
      </c>
      <c r="F624" s="1">
        <f>YEAR(Data[[#This Row],[Date]])</f>
        <v>2019</v>
      </c>
      <c r="L624">
        <v>2019</v>
      </c>
    </row>
    <row r="625" spans="1:12" x14ac:dyDescent="0.35">
      <c r="A625" s="1">
        <v>623</v>
      </c>
      <c r="B625" s="2">
        <v>43419</v>
      </c>
      <c r="C625" s="1" t="s">
        <v>35</v>
      </c>
      <c r="D625" s="1">
        <v>19.79</v>
      </c>
      <c r="E625" s="1">
        <f>Data_fixed[[#This Row],[Quarter]]</f>
        <v>4</v>
      </c>
      <c r="F625" s="1">
        <f>YEAR(Data[[#This Row],[Date]])</f>
        <v>2018</v>
      </c>
      <c r="L625">
        <v>2018</v>
      </c>
    </row>
    <row r="626" spans="1:12" x14ac:dyDescent="0.35">
      <c r="A626" s="1">
        <v>624</v>
      </c>
      <c r="B626" s="2">
        <v>43328</v>
      </c>
      <c r="C626" s="1" t="s">
        <v>35</v>
      </c>
      <c r="D626" s="1">
        <v>-4.95</v>
      </c>
      <c r="E626" s="1">
        <f>Data_fixed[[#This Row],[Quarter]]</f>
        <v>3</v>
      </c>
      <c r="F626" s="1">
        <f>YEAR(Data[[#This Row],[Date]])</f>
        <v>2018</v>
      </c>
      <c r="L626">
        <v>2018</v>
      </c>
    </row>
    <row r="627" spans="1:12" x14ac:dyDescent="0.35">
      <c r="A627" s="1">
        <v>625</v>
      </c>
      <c r="B627" s="2">
        <v>44693</v>
      </c>
      <c r="C627" s="1" t="s">
        <v>36</v>
      </c>
      <c r="D627" s="1">
        <v>802.69</v>
      </c>
      <c r="E627" s="1">
        <f>Data_fixed[[#This Row],[Quarter]]</f>
        <v>2</v>
      </c>
      <c r="F627" s="1">
        <f>YEAR(Data[[#This Row],[Date]])</f>
        <v>2022</v>
      </c>
      <c r="L627">
        <v>2022</v>
      </c>
    </row>
    <row r="628" spans="1:12" x14ac:dyDescent="0.35">
      <c r="A628" s="1">
        <v>626</v>
      </c>
      <c r="B628" s="2">
        <v>44603</v>
      </c>
      <c r="C628" s="1" t="s">
        <v>36</v>
      </c>
      <c r="D628" s="1">
        <v>493.99</v>
      </c>
      <c r="E628" s="1">
        <f>Data_fixed[[#This Row],[Quarter]]</f>
        <v>1</v>
      </c>
      <c r="F628" s="1">
        <f>YEAR(Data[[#This Row],[Date]])</f>
        <v>2022</v>
      </c>
      <c r="L628">
        <v>2022</v>
      </c>
    </row>
    <row r="629" spans="1:12" x14ac:dyDescent="0.35">
      <c r="A629" s="1">
        <v>627</v>
      </c>
      <c r="B629" s="2">
        <v>44516</v>
      </c>
      <c r="C629" s="1" t="s">
        <v>36</v>
      </c>
      <c r="D629" s="1">
        <v>201.93</v>
      </c>
      <c r="E629" s="1">
        <f>Data_fixed[[#This Row],[Quarter]]</f>
        <v>4</v>
      </c>
      <c r="F629" s="1">
        <f>YEAR(Data[[#This Row],[Date]])</f>
        <v>2021</v>
      </c>
      <c r="L629">
        <v>2021</v>
      </c>
    </row>
    <row r="630" spans="1:12" x14ac:dyDescent="0.35">
      <c r="A630" s="1">
        <v>628</v>
      </c>
      <c r="B630" s="2">
        <v>44413</v>
      </c>
      <c r="C630" s="1" t="s">
        <v>36</v>
      </c>
      <c r="D630" s="1">
        <v>919.17</v>
      </c>
      <c r="E630" s="1">
        <f>Data_fixed[[#This Row],[Quarter]]</f>
        <v>3</v>
      </c>
      <c r="F630" s="1">
        <f>YEAR(Data[[#This Row],[Date]])</f>
        <v>2021</v>
      </c>
      <c r="L630">
        <v>2021</v>
      </c>
    </row>
    <row r="631" spans="1:12" x14ac:dyDescent="0.35">
      <c r="A631" s="1">
        <v>629</v>
      </c>
      <c r="B631" s="2">
        <v>44322</v>
      </c>
      <c r="C631" s="1" t="s">
        <v>36</v>
      </c>
      <c r="D631" s="1">
        <v>714.86</v>
      </c>
      <c r="E631" s="1">
        <f>Data_fixed[[#This Row],[Quarter]]</f>
        <v>2</v>
      </c>
      <c r="F631" s="1">
        <f>YEAR(Data[[#This Row],[Date]])</f>
        <v>2021</v>
      </c>
      <c r="L631">
        <v>2021</v>
      </c>
    </row>
    <row r="632" spans="1:12" x14ac:dyDescent="0.35">
      <c r="A632" s="1">
        <v>630</v>
      </c>
      <c r="B632" s="2">
        <v>44236</v>
      </c>
      <c r="C632" s="1" t="s">
        <v>36</v>
      </c>
      <c r="D632" s="1">
        <v>57.19</v>
      </c>
      <c r="E632" s="1">
        <f>Data_fixed[[#This Row],[Quarter]]</f>
        <v>1</v>
      </c>
      <c r="F632" s="1">
        <f>YEAR(Data[[#This Row],[Date]])</f>
        <v>2021</v>
      </c>
      <c r="L632">
        <v>2021</v>
      </c>
    </row>
    <row r="633" spans="1:12" x14ac:dyDescent="0.35">
      <c r="A633" s="1">
        <v>631</v>
      </c>
      <c r="B633" s="2">
        <v>44146</v>
      </c>
      <c r="C633" s="1" t="s">
        <v>36</v>
      </c>
      <c r="D633" s="1">
        <v>-279.89</v>
      </c>
      <c r="E633" s="1">
        <f>Data_fixed[[#This Row],[Quarter]]</f>
        <v>4</v>
      </c>
      <c r="F633" s="1">
        <f>YEAR(Data[[#This Row],[Date]])</f>
        <v>2020</v>
      </c>
      <c r="L633">
        <v>2020</v>
      </c>
    </row>
    <row r="634" spans="1:12" x14ac:dyDescent="0.35">
      <c r="A634" s="1">
        <v>632</v>
      </c>
      <c r="B634" s="2">
        <v>44060</v>
      </c>
      <c r="C634" s="1" t="s">
        <v>36</v>
      </c>
      <c r="D634" s="1">
        <v>284.33999999999997</v>
      </c>
      <c r="E634" s="1">
        <f>Data_fixed[[#This Row],[Quarter]]</f>
        <v>3</v>
      </c>
      <c r="F634" s="1">
        <f>YEAR(Data[[#This Row],[Date]])</f>
        <v>2020</v>
      </c>
      <c r="L634">
        <v>2020</v>
      </c>
    </row>
    <row r="635" spans="1:12" x14ac:dyDescent="0.35">
      <c r="A635" s="1">
        <v>633</v>
      </c>
      <c r="B635" s="2">
        <v>43962</v>
      </c>
      <c r="C635" s="1" t="s">
        <v>36</v>
      </c>
      <c r="D635" s="1">
        <v>473.27</v>
      </c>
      <c r="E635" s="1">
        <f>Data_fixed[[#This Row],[Quarter]]</f>
        <v>2</v>
      </c>
      <c r="F635" s="1">
        <f>YEAR(Data[[#This Row],[Date]])</f>
        <v>2020</v>
      </c>
      <c r="L635">
        <v>2020</v>
      </c>
    </row>
    <row r="636" spans="1:12" x14ac:dyDescent="0.35">
      <c r="A636" s="1">
        <v>634</v>
      </c>
      <c r="B636" s="2">
        <v>43866</v>
      </c>
      <c r="C636" s="1" t="s">
        <v>36</v>
      </c>
      <c r="D636" s="1">
        <v>404.17</v>
      </c>
      <c r="E636" s="1">
        <f>Data_fixed[[#This Row],[Quarter]]</f>
        <v>1</v>
      </c>
      <c r="F636" s="1">
        <f>YEAR(Data[[#This Row],[Date]])</f>
        <v>2020</v>
      </c>
      <c r="L636">
        <v>2020</v>
      </c>
    </row>
    <row r="637" spans="1:12" x14ac:dyDescent="0.35">
      <c r="A637" s="1">
        <v>635</v>
      </c>
      <c r="B637" s="2">
        <v>43779</v>
      </c>
      <c r="C637" s="1" t="s">
        <v>36</v>
      </c>
      <c r="D637" s="1">
        <v>216.35</v>
      </c>
      <c r="E637" s="1">
        <f>Data_fixed[[#This Row],[Quarter]]</f>
        <v>4</v>
      </c>
      <c r="F637" s="1">
        <f>YEAR(Data[[#This Row],[Date]])</f>
        <v>2019</v>
      </c>
      <c r="L637">
        <v>2019</v>
      </c>
    </row>
    <row r="638" spans="1:12" x14ac:dyDescent="0.35">
      <c r="A638" s="1">
        <v>636</v>
      </c>
      <c r="B638" s="2">
        <v>43684</v>
      </c>
      <c r="C638" s="1" t="s">
        <v>36</v>
      </c>
      <c r="D638" s="1">
        <v>739.5</v>
      </c>
      <c r="E638" s="1">
        <f>Data_fixed[[#This Row],[Quarter]]</f>
        <v>3</v>
      </c>
      <c r="F638" s="1">
        <f>YEAR(Data[[#This Row],[Date]])</f>
        <v>2019</v>
      </c>
      <c r="L638">
        <v>2019</v>
      </c>
    </row>
    <row r="639" spans="1:12" x14ac:dyDescent="0.35">
      <c r="A639" s="1">
        <v>637</v>
      </c>
      <c r="B639" s="2">
        <v>43583</v>
      </c>
      <c r="C639" s="1" t="s">
        <v>36</v>
      </c>
      <c r="D639" s="1">
        <v>527.58000000000004</v>
      </c>
      <c r="E639" s="1">
        <f>Data_fixed[[#This Row],[Quarter]]</f>
        <v>2</v>
      </c>
      <c r="F639" s="1">
        <f>YEAR(Data[[#This Row],[Date]])</f>
        <v>2019</v>
      </c>
      <c r="L639">
        <v>2019</v>
      </c>
    </row>
    <row r="640" spans="1:12" x14ac:dyDescent="0.35">
      <c r="A640" s="1">
        <v>638</v>
      </c>
      <c r="B640" s="2">
        <v>43499</v>
      </c>
      <c r="C640" s="1" t="s">
        <v>36</v>
      </c>
      <c r="D640" s="1">
        <v>333.22</v>
      </c>
      <c r="E640" s="1">
        <f>Data_fixed[[#This Row],[Quarter]]</f>
        <v>1</v>
      </c>
      <c r="F640" s="1">
        <f>YEAR(Data[[#This Row],[Date]])</f>
        <v>2019</v>
      </c>
      <c r="L640">
        <v>2019</v>
      </c>
    </row>
    <row r="641" spans="1:12" x14ac:dyDescent="0.35">
      <c r="A641" s="1">
        <v>639</v>
      </c>
      <c r="B641" s="2">
        <v>43410</v>
      </c>
      <c r="C641" s="1" t="s">
        <v>36</v>
      </c>
      <c r="D641" s="1">
        <v>150.78</v>
      </c>
      <c r="E641" s="1">
        <f>Data_fixed[[#This Row],[Quarter]]</f>
        <v>4</v>
      </c>
      <c r="F641" s="1">
        <f>YEAR(Data[[#This Row],[Date]])</f>
        <v>2018</v>
      </c>
      <c r="L641">
        <v>2018</v>
      </c>
    </row>
    <row r="642" spans="1:12" x14ac:dyDescent="0.35">
      <c r="A642" s="1">
        <v>640</v>
      </c>
      <c r="B642" s="2">
        <v>43328</v>
      </c>
      <c r="C642" s="1" t="s">
        <v>36</v>
      </c>
      <c r="D642" s="1">
        <v>559.23</v>
      </c>
      <c r="E642" s="1">
        <f>Data_fixed[[#This Row],[Quarter]]</f>
        <v>3</v>
      </c>
      <c r="F642" s="1">
        <f>YEAR(Data[[#This Row],[Date]])</f>
        <v>2018</v>
      </c>
      <c r="L642">
        <v>2018</v>
      </c>
    </row>
    <row r="643" spans="1:12" x14ac:dyDescent="0.35">
      <c r="A643" s="1">
        <v>641</v>
      </c>
      <c r="B643" s="2">
        <v>43222</v>
      </c>
      <c r="C643" s="1" t="s">
        <v>36</v>
      </c>
      <c r="D643" s="1">
        <v>399.15</v>
      </c>
      <c r="E643" s="1">
        <f>Data_fixed[[#This Row],[Quarter]]</f>
        <v>2</v>
      </c>
      <c r="F643" s="1">
        <f>YEAR(Data[[#This Row],[Date]])</f>
        <v>2018</v>
      </c>
      <c r="L643">
        <v>2018</v>
      </c>
    </row>
    <row r="644" spans="1:12" x14ac:dyDescent="0.35">
      <c r="A644" s="1">
        <v>642</v>
      </c>
      <c r="B644" s="2">
        <v>43134</v>
      </c>
      <c r="C644" s="1" t="s">
        <v>36</v>
      </c>
      <c r="D644" s="1">
        <v>269.43</v>
      </c>
      <c r="E644" s="1">
        <f>Data_fixed[[#This Row],[Quarter]]</f>
        <v>1</v>
      </c>
      <c r="F644" s="1">
        <f>YEAR(Data[[#This Row],[Date]])</f>
        <v>2018</v>
      </c>
      <c r="L644">
        <v>2018</v>
      </c>
    </row>
    <row r="645" spans="1:12" x14ac:dyDescent="0.35">
      <c r="A645" s="1">
        <v>643</v>
      </c>
      <c r="B645" s="2">
        <v>42957</v>
      </c>
      <c r="C645" s="1" t="s">
        <v>36</v>
      </c>
      <c r="D645" s="1">
        <v>583.41</v>
      </c>
      <c r="E645" s="1">
        <f>Data_fixed[[#This Row],[Quarter]]</f>
        <v>3</v>
      </c>
      <c r="F645" s="1">
        <f>YEAR(Data[[#This Row],[Date]])</f>
        <v>2017</v>
      </c>
      <c r="L645">
        <v>2017</v>
      </c>
    </row>
    <row r="646" spans="1:12" x14ac:dyDescent="0.35">
      <c r="A646" s="1">
        <v>644</v>
      </c>
      <c r="B646" s="2">
        <v>42857</v>
      </c>
      <c r="C646" s="1" t="s">
        <v>36</v>
      </c>
      <c r="D646" s="1">
        <v>447.2</v>
      </c>
      <c r="E646" s="1">
        <f>Data_fixed[[#This Row],[Quarter]]</f>
        <v>2</v>
      </c>
      <c r="F646" s="1">
        <f>YEAR(Data[[#This Row],[Date]])</f>
        <v>2017</v>
      </c>
      <c r="L646">
        <v>2017</v>
      </c>
    </row>
    <row r="647" spans="1:12" x14ac:dyDescent="0.35">
      <c r="A647" s="1">
        <v>645</v>
      </c>
      <c r="B647" s="2">
        <v>42773</v>
      </c>
      <c r="C647" s="1" t="s">
        <v>36</v>
      </c>
      <c r="D647" s="1">
        <v>301.33</v>
      </c>
      <c r="E647" s="1">
        <f>Data_fixed[[#This Row],[Quarter]]</f>
        <v>1</v>
      </c>
      <c r="F647" s="1">
        <f>YEAR(Data[[#This Row],[Date]])</f>
        <v>2017</v>
      </c>
      <c r="L647">
        <v>2017</v>
      </c>
    </row>
    <row r="648" spans="1:12" x14ac:dyDescent="0.35">
      <c r="A648" s="1">
        <v>646</v>
      </c>
      <c r="B648" s="2">
        <v>42683</v>
      </c>
      <c r="C648" s="1" t="s">
        <v>36</v>
      </c>
      <c r="D648" s="1">
        <v>157.08000000000001</v>
      </c>
      <c r="E648" s="1">
        <f>Data_fixed[[#This Row],[Quarter]]</f>
        <v>4</v>
      </c>
      <c r="F648" s="1">
        <f>YEAR(Data[[#This Row],[Date]])</f>
        <v>2016</v>
      </c>
      <c r="L648">
        <v>2016</v>
      </c>
    </row>
    <row r="649" spans="1:12" x14ac:dyDescent="0.35">
      <c r="A649" s="1">
        <v>647</v>
      </c>
      <c r="B649" s="2">
        <v>42588</v>
      </c>
      <c r="C649" s="1" t="s">
        <v>36</v>
      </c>
      <c r="D649" s="1">
        <v>404.67</v>
      </c>
      <c r="E649" s="1">
        <f>Data_fixed[[#This Row],[Quarter]]</f>
        <v>3</v>
      </c>
      <c r="F649" s="1">
        <f>YEAR(Data[[#This Row],[Date]])</f>
        <v>2016</v>
      </c>
      <c r="L649">
        <v>2016</v>
      </c>
    </row>
    <row r="650" spans="1:12" x14ac:dyDescent="0.35">
      <c r="A650" s="1">
        <v>648</v>
      </c>
      <c r="B650" s="2">
        <v>42491</v>
      </c>
      <c r="C650" s="1" t="s">
        <v>36</v>
      </c>
      <c r="D650" s="1">
        <v>251.17</v>
      </c>
      <c r="E650" s="1">
        <f>Data_fixed[[#This Row],[Quarter]]</f>
        <v>2</v>
      </c>
      <c r="F650" s="1">
        <f>YEAR(Data[[#This Row],[Date]])</f>
        <v>2016</v>
      </c>
      <c r="L650">
        <v>2016</v>
      </c>
    </row>
    <row r="651" spans="1:12" x14ac:dyDescent="0.35">
      <c r="A651" s="1">
        <v>649</v>
      </c>
      <c r="B651" s="2">
        <v>42400</v>
      </c>
      <c r="C651" s="1" t="s">
        <v>36</v>
      </c>
      <c r="D651" s="1">
        <v>141.30000000000001</v>
      </c>
      <c r="E651" s="1">
        <f>Data_fixed[[#This Row],[Quarter]]</f>
        <v>1</v>
      </c>
      <c r="F651" s="1">
        <f>YEAR(Data[[#This Row],[Date]])</f>
        <v>2016</v>
      </c>
      <c r="L651">
        <v>2016</v>
      </c>
    </row>
    <row r="652" spans="1:12" x14ac:dyDescent="0.35">
      <c r="A652" s="1">
        <v>650</v>
      </c>
      <c r="B652" s="2">
        <v>42311</v>
      </c>
      <c r="C652" s="1" t="s">
        <v>36</v>
      </c>
      <c r="D652" s="1">
        <v>79.959999999999994</v>
      </c>
      <c r="E652" s="1">
        <f>Data_fixed[[#This Row],[Quarter]]</f>
        <v>4</v>
      </c>
      <c r="F652" s="1">
        <f>YEAR(Data[[#This Row],[Date]])</f>
        <v>2015</v>
      </c>
      <c r="L652">
        <v>2015</v>
      </c>
    </row>
    <row r="653" spans="1:12" x14ac:dyDescent="0.35">
      <c r="A653" s="1">
        <v>651</v>
      </c>
      <c r="B653" s="2">
        <v>44686</v>
      </c>
      <c r="C653" s="1" t="s">
        <v>37</v>
      </c>
      <c r="D653" s="1">
        <v>105.39</v>
      </c>
      <c r="E653" s="1">
        <f>Data_fixed[[#This Row],[Quarter]]</f>
        <v>2</v>
      </c>
      <c r="F653" s="1">
        <f>YEAR(Data[[#This Row],[Date]])</f>
        <v>2022</v>
      </c>
      <c r="L653">
        <v>2022</v>
      </c>
    </row>
    <row r="654" spans="1:12" x14ac:dyDescent="0.35">
      <c r="A654" s="1">
        <v>652</v>
      </c>
      <c r="B654" s="2">
        <v>44592</v>
      </c>
      <c r="C654" s="1" t="s">
        <v>37</v>
      </c>
      <c r="D654" s="1">
        <v>72.569999999999993</v>
      </c>
      <c r="E654" s="1">
        <f>Data_fixed[[#This Row],[Quarter]]</f>
        <v>1</v>
      </c>
      <c r="F654" s="1">
        <f>YEAR(Data[[#This Row],[Date]])</f>
        <v>2022</v>
      </c>
      <c r="L654">
        <v>2022</v>
      </c>
    </row>
    <row r="655" spans="1:12" x14ac:dyDescent="0.35">
      <c r="A655" s="1">
        <v>653</v>
      </c>
      <c r="B655" s="2">
        <v>44500</v>
      </c>
      <c r="C655" s="1" t="s">
        <v>37</v>
      </c>
      <c r="D655" s="1">
        <v>32.46</v>
      </c>
      <c r="E655" s="1">
        <f>Data_fixed[[#This Row],[Quarter]]</f>
        <v>4</v>
      </c>
      <c r="F655" s="1">
        <f>YEAR(Data[[#This Row],[Date]])</f>
        <v>2021</v>
      </c>
      <c r="L655">
        <v>2021</v>
      </c>
    </row>
    <row r="656" spans="1:12" x14ac:dyDescent="0.35">
      <c r="A656" s="1">
        <v>654</v>
      </c>
      <c r="B656" s="2">
        <v>44413</v>
      </c>
      <c r="C656" s="1" t="s">
        <v>37</v>
      </c>
      <c r="D656" s="1">
        <v>198.79</v>
      </c>
      <c r="E656" s="1">
        <f>Data_fixed[[#This Row],[Quarter]]</f>
        <v>3</v>
      </c>
      <c r="F656" s="1">
        <f>YEAR(Data[[#This Row],[Date]])</f>
        <v>2021</v>
      </c>
      <c r="L656">
        <v>2021</v>
      </c>
    </row>
    <row r="657" spans="1:12" x14ac:dyDescent="0.35">
      <c r="A657" s="1">
        <v>655</v>
      </c>
      <c r="B657" s="2">
        <v>44319</v>
      </c>
      <c r="C657" s="1" t="s">
        <v>37</v>
      </c>
      <c r="D657" s="1">
        <v>126.59</v>
      </c>
      <c r="E657" s="1">
        <f>Data_fixed[[#This Row],[Quarter]]</f>
        <v>2</v>
      </c>
      <c r="F657" s="1">
        <f>YEAR(Data[[#This Row],[Date]])</f>
        <v>2021</v>
      </c>
      <c r="L657">
        <v>2021</v>
      </c>
    </row>
    <row r="658" spans="1:12" x14ac:dyDescent="0.35">
      <c r="A658" s="1">
        <v>656</v>
      </c>
      <c r="B658" s="2">
        <v>44223</v>
      </c>
      <c r="C658" s="1" t="s">
        <v>37</v>
      </c>
      <c r="D658" s="1">
        <v>77.08</v>
      </c>
      <c r="E658" s="1">
        <f>Data_fixed[[#This Row],[Quarter]]</f>
        <v>1</v>
      </c>
      <c r="F658" s="1">
        <f>YEAR(Data[[#This Row],[Date]])</f>
        <v>2021</v>
      </c>
      <c r="L658">
        <v>2021</v>
      </c>
    </row>
    <row r="659" spans="1:12" x14ac:dyDescent="0.35">
      <c r="A659" s="1">
        <v>657</v>
      </c>
      <c r="B659" s="2">
        <v>44145</v>
      </c>
      <c r="C659" s="1" t="s">
        <v>37</v>
      </c>
      <c r="D659" s="1">
        <v>31.24</v>
      </c>
      <c r="E659" s="1">
        <f>Data_fixed[[#This Row],[Quarter]]</f>
        <v>4</v>
      </c>
      <c r="F659" s="1">
        <f>YEAR(Data[[#This Row],[Date]])</f>
        <v>2020</v>
      </c>
      <c r="L659">
        <v>2020</v>
      </c>
    </row>
    <row r="660" spans="1:12" x14ac:dyDescent="0.35">
      <c r="A660" s="1">
        <v>658</v>
      </c>
      <c r="B660" s="2">
        <v>44057</v>
      </c>
      <c r="C660" s="1" t="s">
        <v>37</v>
      </c>
      <c r="D660" s="1">
        <v>75.59</v>
      </c>
      <c r="E660" s="1">
        <f>Data_fixed[[#This Row],[Quarter]]</f>
        <v>3</v>
      </c>
      <c r="F660" s="1">
        <f>YEAR(Data[[#This Row],[Date]])</f>
        <v>2020</v>
      </c>
      <c r="L660">
        <v>2020</v>
      </c>
    </row>
    <row r="661" spans="1:12" x14ac:dyDescent="0.35">
      <c r="A661" s="1">
        <v>659</v>
      </c>
      <c r="B661" s="2">
        <v>43971</v>
      </c>
      <c r="C661" s="1" t="s">
        <v>37</v>
      </c>
      <c r="D661" s="1">
        <v>45.97</v>
      </c>
      <c r="E661" s="1">
        <f>Data_fixed[[#This Row],[Quarter]]</f>
        <v>2</v>
      </c>
      <c r="F661" s="1">
        <f>YEAR(Data[[#This Row],[Date]])</f>
        <v>2020</v>
      </c>
      <c r="L661">
        <v>2020</v>
      </c>
    </row>
    <row r="662" spans="1:12" x14ac:dyDescent="0.35">
      <c r="A662" s="1">
        <v>660</v>
      </c>
      <c r="B662" s="2">
        <v>43854</v>
      </c>
      <c r="C662" s="1" t="s">
        <v>37</v>
      </c>
      <c r="D662" s="1">
        <v>49.06</v>
      </c>
      <c r="E662" s="1">
        <f>Data_fixed[[#This Row],[Quarter]]</f>
        <v>1</v>
      </c>
      <c r="F662" s="1">
        <f>YEAR(Data[[#This Row],[Date]])</f>
        <v>2020</v>
      </c>
      <c r="L662">
        <v>2020</v>
      </c>
    </row>
    <row r="663" spans="1:12" x14ac:dyDescent="0.35">
      <c r="A663" s="1">
        <v>661</v>
      </c>
      <c r="B663" s="2">
        <v>43759</v>
      </c>
      <c r="C663" s="1" t="s">
        <v>37</v>
      </c>
      <c r="D663" s="1">
        <v>15.28</v>
      </c>
      <c r="E663" s="1">
        <f>Data_fixed[[#This Row],[Quarter]]</f>
        <v>4</v>
      </c>
      <c r="F663" s="1">
        <f>YEAR(Data[[#This Row],[Date]])</f>
        <v>2019</v>
      </c>
      <c r="L663">
        <v>2019</v>
      </c>
    </row>
    <row r="664" spans="1:12" x14ac:dyDescent="0.35">
      <c r="A664" s="1">
        <v>662</v>
      </c>
      <c r="B664" s="2">
        <v>43671</v>
      </c>
      <c r="C664" s="1" t="s">
        <v>37</v>
      </c>
      <c r="D664" s="1">
        <v>60.98</v>
      </c>
      <c r="E664" s="1">
        <f>Data_fixed[[#This Row],[Quarter]]</f>
        <v>3</v>
      </c>
      <c r="F664" s="1">
        <f>YEAR(Data[[#This Row],[Date]])</f>
        <v>2019</v>
      </c>
      <c r="L664">
        <v>2019</v>
      </c>
    </row>
    <row r="665" spans="1:12" x14ac:dyDescent="0.35">
      <c r="A665" s="1">
        <v>663</v>
      </c>
      <c r="B665" s="2">
        <v>43569</v>
      </c>
      <c r="C665" s="1" t="s">
        <v>37</v>
      </c>
      <c r="D665" s="1">
        <v>33.28</v>
      </c>
      <c r="E665" s="1">
        <f>Data_fixed[[#This Row],[Quarter]]</f>
        <v>2</v>
      </c>
      <c r="F665" s="1">
        <f>YEAR(Data[[#This Row],[Date]])</f>
        <v>2019</v>
      </c>
      <c r="L665">
        <v>2019</v>
      </c>
    </row>
    <row r="666" spans="1:12" x14ac:dyDescent="0.35">
      <c r="A666" s="1">
        <v>664</v>
      </c>
      <c r="B666" s="2">
        <v>43481</v>
      </c>
      <c r="C666" s="1" t="s">
        <v>37</v>
      </c>
      <c r="D666" s="1">
        <v>10.32</v>
      </c>
      <c r="E666" s="1">
        <f>Data_fixed[[#This Row],[Quarter]]</f>
        <v>1</v>
      </c>
      <c r="F666" s="1">
        <f>YEAR(Data[[#This Row],[Date]])</f>
        <v>2019</v>
      </c>
      <c r="L666">
        <v>2019</v>
      </c>
    </row>
    <row r="667" spans="1:12" x14ac:dyDescent="0.35">
      <c r="A667" s="1">
        <v>665</v>
      </c>
      <c r="B667" s="2">
        <v>43415</v>
      </c>
      <c r="C667" s="1" t="s">
        <v>37</v>
      </c>
      <c r="D667" s="1">
        <v>1.01</v>
      </c>
      <c r="E667" s="1">
        <f>Data_fixed[[#This Row],[Quarter]]</f>
        <v>4</v>
      </c>
      <c r="F667" s="1">
        <f>YEAR(Data[[#This Row],[Date]])</f>
        <v>2018</v>
      </c>
      <c r="L667">
        <v>2018</v>
      </c>
    </row>
    <row r="668" spans="1:12" x14ac:dyDescent="0.35">
      <c r="A668" s="1">
        <v>666</v>
      </c>
      <c r="B668" s="2">
        <v>43301</v>
      </c>
      <c r="C668" s="1" t="s">
        <v>37</v>
      </c>
      <c r="D668" s="1">
        <v>34.119999999999997</v>
      </c>
      <c r="E668" s="1">
        <f>Data_fixed[[#This Row],[Quarter]]</f>
        <v>3</v>
      </c>
      <c r="F668" s="1">
        <f>YEAR(Data[[#This Row],[Date]])</f>
        <v>2018</v>
      </c>
      <c r="L668">
        <v>2018</v>
      </c>
    </row>
    <row r="669" spans="1:12" x14ac:dyDescent="0.35">
      <c r="A669" s="1">
        <v>667</v>
      </c>
      <c r="B669" s="2">
        <v>43224</v>
      </c>
      <c r="C669" s="1" t="s">
        <v>37</v>
      </c>
      <c r="D669" s="1">
        <v>21.08</v>
      </c>
      <c r="E669" s="1">
        <f>Data_fixed[[#This Row],[Quarter]]</f>
        <v>2</v>
      </c>
      <c r="F669" s="1">
        <f>YEAR(Data[[#This Row],[Date]])</f>
        <v>2018</v>
      </c>
      <c r="L669">
        <v>2018</v>
      </c>
    </row>
    <row r="670" spans="1:12" x14ac:dyDescent="0.35">
      <c r="A670" s="1">
        <v>668</v>
      </c>
      <c r="B670" s="2">
        <v>43142</v>
      </c>
      <c r="C670" s="1" t="s">
        <v>37</v>
      </c>
      <c r="D670" s="1">
        <v>18.16</v>
      </c>
      <c r="E670" s="1">
        <f>Data_fixed[[#This Row],[Quarter]]</f>
        <v>1</v>
      </c>
      <c r="F670" s="1">
        <f>YEAR(Data[[#This Row],[Date]])</f>
        <v>2018</v>
      </c>
      <c r="L670">
        <v>2018</v>
      </c>
    </row>
    <row r="671" spans="1:12" x14ac:dyDescent="0.35">
      <c r="A671" s="1">
        <v>669</v>
      </c>
      <c r="B671" s="2">
        <v>43051</v>
      </c>
      <c r="C671" s="1" t="s">
        <v>37</v>
      </c>
      <c r="D671" s="1">
        <v>8.85</v>
      </c>
      <c r="E671" s="1">
        <f>Data_fixed[[#This Row],[Quarter]]</f>
        <v>4</v>
      </c>
      <c r="F671" s="1">
        <f>YEAR(Data[[#This Row],[Date]])</f>
        <v>2017</v>
      </c>
      <c r="L671">
        <v>2017</v>
      </c>
    </row>
    <row r="672" spans="1:12" x14ac:dyDescent="0.35">
      <c r="A672" s="1">
        <v>670</v>
      </c>
      <c r="B672" s="2">
        <v>42850</v>
      </c>
      <c r="C672" s="1" t="s">
        <v>37</v>
      </c>
      <c r="D672" s="1">
        <v>35.26</v>
      </c>
      <c r="E672" s="1">
        <f>Data_fixed[[#This Row],[Quarter]]</f>
        <v>2</v>
      </c>
      <c r="F672" s="1">
        <f>YEAR(Data[[#This Row],[Date]])</f>
        <v>2017</v>
      </c>
      <c r="L672">
        <v>2017</v>
      </c>
    </row>
    <row r="673" spans="1:12" x14ac:dyDescent="0.35">
      <c r="A673" s="1">
        <v>671</v>
      </c>
      <c r="B673" s="2">
        <v>42758</v>
      </c>
      <c r="C673" s="1" t="s">
        <v>37</v>
      </c>
      <c r="D673" s="1">
        <v>20.71</v>
      </c>
      <c r="E673" s="1">
        <f>Data_fixed[[#This Row],[Quarter]]</f>
        <v>1</v>
      </c>
      <c r="F673" s="1">
        <f>YEAR(Data[[#This Row],[Date]])</f>
        <v>2017</v>
      </c>
      <c r="L673">
        <v>2017</v>
      </c>
    </row>
    <row r="674" spans="1:12" x14ac:dyDescent="0.35">
      <c r="A674" s="1">
        <v>672</v>
      </c>
      <c r="B674" s="2">
        <v>42667</v>
      </c>
      <c r="C674" s="1" t="s">
        <v>37</v>
      </c>
      <c r="D674" s="1">
        <v>9.48</v>
      </c>
      <c r="E674" s="1">
        <f>Data_fixed[[#This Row],[Quarter]]</f>
        <v>4</v>
      </c>
      <c r="F674" s="1">
        <f>YEAR(Data[[#This Row],[Date]])</f>
        <v>2016</v>
      </c>
      <c r="L674">
        <v>2016</v>
      </c>
    </row>
    <row r="675" spans="1:12" x14ac:dyDescent="0.35">
      <c r="A675" s="1">
        <v>673</v>
      </c>
      <c r="B675" s="2">
        <v>42483</v>
      </c>
      <c r="C675" s="1" t="s">
        <v>37</v>
      </c>
      <c r="D675" s="1">
        <v>20.47</v>
      </c>
      <c r="E675" s="1">
        <f>Data_fixed[[#This Row],[Quarter]]</f>
        <v>2</v>
      </c>
      <c r="F675" s="1">
        <f>YEAR(Data[[#This Row],[Date]])</f>
        <v>2016</v>
      </c>
      <c r="L675">
        <v>2016</v>
      </c>
    </row>
    <row r="676" spans="1:12" x14ac:dyDescent="0.35">
      <c r="A676" s="1">
        <v>674</v>
      </c>
      <c r="B676" s="2">
        <v>44679</v>
      </c>
      <c r="C676" s="1" t="s">
        <v>38</v>
      </c>
      <c r="D676" s="1">
        <v>265.95999999999998</v>
      </c>
      <c r="E676" s="1">
        <f>Data_fixed[[#This Row],[Quarter]]</f>
        <v>2</v>
      </c>
      <c r="F676" s="1">
        <f>YEAR(Data[[#This Row],[Date]])</f>
        <v>2022</v>
      </c>
      <c r="L676">
        <v>2022</v>
      </c>
    </row>
    <row r="677" spans="1:12" x14ac:dyDescent="0.35">
      <c r="A677" s="1">
        <v>675</v>
      </c>
      <c r="B677" s="2">
        <v>44599</v>
      </c>
      <c r="C677" s="1" t="s">
        <v>38</v>
      </c>
      <c r="D677" s="1">
        <v>168.5</v>
      </c>
      <c r="E677" s="1">
        <f>Data_fixed[[#This Row],[Quarter]]</f>
        <v>1</v>
      </c>
      <c r="F677" s="1">
        <f>YEAR(Data[[#This Row],[Date]])</f>
        <v>2022</v>
      </c>
      <c r="L677">
        <v>2022</v>
      </c>
    </row>
    <row r="678" spans="1:12" x14ac:dyDescent="0.35">
      <c r="A678" s="1">
        <v>676</v>
      </c>
      <c r="B678" s="2">
        <v>44501</v>
      </c>
      <c r="C678" s="1" t="s">
        <v>38</v>
      </c>
      <c r="D678" s="1">
        <v>262.42</v>
      </c>
      <c r="E678" s="1">
        <f>Data_fixed[[#This Row],[Quarter]]</f>
        <v>4</v>
      </c>
      <c r="F678" s="1">
        <f>YEAR(Data[[#This Row],[Date]])</f>
        <v>2021</v>
      </c>
      <c r="L678">
        <v>2021</v>
      </c>
    </row>
    <row r="679" spans="1:12" x14ac:dyDescent="0.35">
      <c r="A679" s="1">
        <v>677</v>
      </c>
      <c r="B679" s="2">
        <v>44407</v>
      </c>
      <c r="C679" s="1" t="s">
        <v>38</v>
      </c>
      <c r="D679" s="1">
        <v>232.56</v>
      </c>
      <c r="E679" s="1">
        <f>Data_fixed[[#This Row],[Quarter]]</f>
        <v>3</v>
      </c>
      <c r="F679" s="1">
        <f>YEAR(Data[[#This Row],[Date]])</f>
        <v>2021</v>
      </c>
      <c r="L679">
        <v>2021</v>
      </c>
    </row>
    <row r="680" spans="1:12" x14ac:dyDescent="0.35">
      <c r="A680" s="1">
        <v>678</v>
      </c>
      <c r="B680" s="2">
        <v>44313</v>
      </c>
      <c r="C680" s="1" t="s">
        <v>38</v>
      </c>
      <c r="D680" s="1">
        <v>205.33</v>
      </c>
      <c r="E680" s="1">
        <f>Data_fixed[[#This Row],[Quarter]]</f>
        <v>2</v>
      </c>
      <c r="F680" s="1">
        <f>YEAR(Data[[#This Row],[Date]])</f>
        <v>2021</v>
      </c>
      <c r="L680">
        <v>2021</v>
      </c>
    </row>
    <row r="681" spans="1:12" x14ac:dyDescent="0.35">
      <c r="A681" s="1">
        <v>679</v>
      </c>
      <c r="B681" s="2">
        <v>44222</v>
      </c>
      <c r="C681" s="1" t="s">
        <v>38</v>
      </c>
      <c r="D681" s="1">
        <v>114.74</v>
      </c>
      <c r="E681" s="1">
        <f>Data_fixed[[#This Row],[Quarter]]</f>
        <v>1</v>
      </c>
      <c r="F681" s="1">
        <f>YEAR(Data[[#This Row],[Date]])</f>
        <v>2021</v>
      </c>
      <c r="L681">
        <v>2021</v>
      </c>
    </row>
    <row r="682" spans="1:12" x14ac:dyDescent="0.35">
      <c r="A682" s="1">
        <v>680</v>
      </c>
      <c r="B682" s="2">
        <v>44139</v>
      </c>
      <c r="C682" s="1" t="s">
        <v>38</v>
      </c>
      <c r="D682" s="1">
        <v>60.58</v>
      </c>
      <c r="E682" s="1">
        <f>Data_fixed[[#This Row],[Quarter]]</f>
        <v>4</v>
      </c>
      <c r="F682" s="1">
        <f>YEAR(Data[[#This Row],[Date]])</f>
        <v>2020</v>
      </c>
      <c r="L682">
        <v>2020</v>
      </c>
    </row>
    <row r="683" spans="1:12" x14ac:dyDescent="0.35">
      <c r="A683" s="1">
        <v>681</v>
      </c>
      <c r="B683" s="2">
        <v>44045</v>
      </c>
      <c r="C683" s="1" t="s">
        <v>38</v>
      </c>
      <c r="D683" s="1">
        <v>285.14</v>
      </c>
      <c r="E683" s="1">
        <f>Data_fixed[[#This Row],[Quarter]]</f>
        <v>3</v>
      </c>
      <c r="F683" s="1">
        <f>YEAR(Data[[#This Row],[Date]])</f>
        <v>2020</v>
      </c>
      <c r="L683">
        <v>2020</v>
      </c>
    </row>
    <row r="684" spans="1:12" x14ac:dyDescent="0.35">
      <c r="A684" s="1">
        <v>682</v>
      </c>
      <c r="B684" s="2">
        <v>43956</v>
      </c>
      <c r="C684" s="1" t="s">
        <v>38</v>
      </c>
      <c r="D684" s="1">
        <v>155.44</v>
      </c>
      <c r="E684" s="1">
        <f>Data_fixed[[#This Row],[Quarter]]</f>
        <v>2</v>
      </c>
      <c r="F684" s="1">
        <f>YEAR(Data[[#This Row],[Date]])</f>
        <v>2020</v>
      </c>
      <c r="L684">
        <v>2020</v>
      </c>
    </row>
    <row r="685" spans="1:12" x14ac:dyDescent="0.35">
      <c r="A685" s="1">
        <v>683</v>
      </c>
      <c r="B685" s="2">
        <v>43860</v>
      </c>
      <c r="C685" s="1" t="s">
        <v>38</v>
      </c>
      <c r="D685" s="1">
        <v>146.16</v>
      </c>
      <c r="E685" s="1">
        <f>Data_fixed[[#This Row],[Quarter]]</f>
        <v>1</v>
      </c>
      <c r="F685" s="1">
        <f>YEAR(Data[[#This Row],[Date]])</f>
        <v>2020</v>
      </c>
      <c r="L685">
        <v>2020</v>
      </c>
    </row>
    <row r="686" spans="1:12" x14ac:dyDescent="0.35">
      <c r="A686" s="1">
        <v>684</v>
      </c>
      <c r="B686" s="2">
        <v>43763</v>
      </c>
      <c r="C686" s="1" t="s">
        <v>38</v>
      </c>
      <c r="D686" s="1">
        <v>73.5</v>
      </c>
      <c r="E686" s="1">
        <f>Data_fixed[[#This Row],[Quarter]]</f>
        <v>4</v>
      </c>
      <c r="F686" s="1">
        <f>YEAR(Data[[#This Row],[Date]])</f>
        <v>2019</v>
      </c>
      <c r="L686">
        <v>2019</v>
      </c>
    </row>
    <row r="687" spans="1:12" x14ac:dyDescent="0.35">
      <c r="A687" s="1">
        <v>685</v>
      </c>
      <c r="B687" s="2">
        <v>43676</v>
      </c>
      <c r="C687" s="1" t="s">
        <v>38</v>
      </c>
      <c r="D687" s="1">
        <v>332.48</v>
      </c>
      <c r="E687" s="1">
        <f>Data_fixed[[#This Row],[Quarter]]</f>
        <v>3</v>
      </c>
      <c r="F687" s="1">
        <f>YEAR(Data[[#This Row],[Date]])</f>
        <v>2019</v>
      </c>
      <c r="L687">
        <v>2019</v>
      </c>
    </row>
    <row r="688" spans="1:12" x14ac:dyDescent="0.35">
      <c r="A688" s="1">
        <v>686</v>
      </c>
      <c r="B688" s="2">
        <v>43581</v>
      </c>
      <c r="C688" s="1" t="s">
        <v>38</v>
      </c>
      <c r="D688" s="1">
        <v>244.44</v>
      </c>
      <c r="E688" s="1">
        <f>Data_fixed[[#This Row],[Quarter]]</f>
        <v>2</v>
      </c>
      <c r="F688" s="1">
        <f>YEAR(Data[[#This Row],[Date]])</f>
        <v>2019</v>
      </c>
      <c r="L688">
        <v>2019</v>
      </c>
    </row>
    <row r="689" spans="1:12" x14ac:dyDescent="0.35">
      <c r="A689" s="1">
        <v>687</v>
      </c>
      <c r="B689" s="2">
        <v>43495</v>
      </c>
      <c r="C689" s="1" t="s">
        <v>38</v>
      </c>
      <c r="D689" s="1">
        <v>146.82</v>
      </c>
      <c r="E689" s="1">
        <f>Data_fixed[[#This Row],[Quarter]]</f>
        <v>1</v>
      </c>
      <c r="F689" s="1">
        <f>YEAR(Data[[#This Row],[Date]])</f>
        <v>2019</v>
      </c>
      <c r="L689">
        <v>2019</v>
      </c>
    </row>
    <row r="690" spans="1:12" x14ac:dyDescent="0.35">
      <c r="A690" s="1">
        <v>688</v>
      </c>
      <c r="B690" s="2">
        <v>43410</v>
      </c>
      <c r="C690" s="1" t="s">
        <v>38</v>
      </c>
      <c r="D690" s="1">
        <v>70.97</v>
      </c>
      <c r="E690" s="1">
        <f>Data_fixed[[#This Row],[Quarter]]</f>
        <v>4</v>
      </c>
      <c r="F690" s="1">
        <f>YEAR(Data[[#This Row],[Date]])</f>
        <v>2018</v>
      </c>
      <c r="L690">
        <v>2018</v>
      </c>
    </row>
    <row r="691" spans="1:12" x14ac:dyDescent="0.35">
      <c r="A691" s="1">
        <v>689</v>
      </c>
      <c r="B691" s="2">
        <v>43315</v>
      </c>
      <c r="C691" s="1" t="s">
        <v>38</v>
      </c>
      <c r="D691" s="1">
        <v>257.31</v>
      </c>
      <c r="E691" s="1">
        <f>Data_fixed[[#This Row],[Quarter]]</f>
        <v>3</v>
      </c>
      <c r="F691" s="1">
        <f>YEAR(Data[[#This Row],[Date]])</f>
        <v>2018</v>
      </c>
      <c r="L691">
        <v>2018</v>
      </c>
    </row>
    <row r="692" spans="1:12" x14ac:dyDescent="0.35">
      <c r="A692" s="1">
        <v>690</v>
      </c>
      <c r="B692" s="2">
        <v>43217</v>
      </c>
      <c r="C692" s="1" t="s">
        <v>38</v>
      </c>
      <c r="D692" s="1">
        <v>180.67</v>
      </c>
      <c r="E692" s="1">
        <f>Data_fixed[[#This Row],[Quarter]]</f>
        <v>2</v>
      </c>
      <c r="F692" s="1">
        <f>YEAR(Data[[#This Row],[Date]])</f>
        <v>2018</v>
      </c>
      <c r="L692">
        <v>2018</v>
      </c>
    </row>
    <row r="693" spans="1:12" x14ac:dyDescent="0.35">
      <c r="A693" s="1">
        <v>691</v>
      </c>
      <c r="B693" s="2">
        <v>43138</v>
      </c>
      <c r="C693" s="1" t="s">
        <v>38</v>
      </c>
      <c r="D693" s="1">
        <v>112.18</v>
      </c>
      <c r="E693" s="1">
        <f>Data_fixed[[#This Row],[Quarter]]</f>
        <v>1</v>
      </c>
      <c r="F693" s="1">
        <f>YEAR(Data[[#This Row],[Date]])</f>
        <v>2018</v>
      </c>
      <c r="L693">
        <v>2018</v>
      </c>
    </row>
    <row r="694" spans="1:12" x14ac:dyDescent="0.35">
      <c r="A694" s="1">
        <v>692</v>
      </c>
      <c r="B694" s="2">
        <v>43046</v>
      </c>
      <c r="C694" s="1" t="s">
        <v>38</v>
      </c>
      <c r="D694" s="1">
        <v>57.76</v>
      </c>
      <c r="E694" s="1">
        <f>Data_fixed[[#This Row],[Quarter]]</f>
        <v>4</v>
      </c>
      <c r="F694" s="1">
        <f>YEAR(Data[[#This Row],[Date]])</f>
        <v>2017</v>
      </c>
      <c r="L694">
        <v>2017</v>
      </c>
    </row>
    <row r="695" spans="1:12" x14ac:dyDescent="0.35">
      <c r="A695" s="1">
        <v>693</v>
      </c>
      <c r="B695" s="2">
        <v>42956</v>
      </c>
      <c r="C695" s="1" t="s">
        <v>38</v>
      </c>
      <c r="D695" s="1">
        <v>211.38</v>
      </c>
      <c r="E695" s="1">
        <f>Data_fixed[[#This Row],[Quarter]]</f>
        <v>3</v>
      </c>
      <c r="F695" s="1">
        <f>YEAR(Data[[#This Row],[Date]])</f>
        <v>2017</v>
      </c>
      <c r="L695">
        <v>2017</v>
      </c>
    </row>
    <row r="696" spans="1:12" x14ac:dyDescent="0.35">
      <c r="A696" s="1">
        <v>694</v>
      </c>
      <c r="B696" s="2">
        <v>42847</v>
      </c>
      <c r="C696" s="1" t="s">
        <v>38</v>
      </c>
      <c r="D696" s="1">
        <v>143.22999999999999</v>
      </c>
      <c r="E696" s="1">
        <f>Data_fixed[[#This Row],[Quarter]]</f>
        <v>2</v>
      </c>
      <c r="F696" s="1">
        <f>YEAR(Data[[#This Row],[Date]])</f>
        <v>2017</v>
      </c>
      <c r="L696">
        <v>2017</v>
      </c>
    </row>
    <row r="697" spans="1:12" x14ac:dyDescent="0.35">
      <c r="A697" s="1">
        <v>695</v>
      </c>
      <c r="B697" s="2">
        <v>42771</v>
      </c>
      <c r="C697" s="1" t="s">
        <v>38</v>
      </c>
      <c r="D697" s="1">
        <v>86.64</v>
      </c>
      <c r="E697" s="1">
        <f>Data_fixed[[#This Row],[Quarter]]</f>
        <v>1</v>
      </c>
      <c r="F697" s="1">
        <f>YEAR(Data[[#This Row],[Date]])</f>
        <v>2017</v>
      </c>
      <c r="L697">
        <v>2017</v>
      </c>
    </row>
    <row r="698" spans="1:12" x14ac:dyDescent="0.35">
      <c r="A698" s="1">
        <v>696</v>
      </c>
      <c r="B698" s="2">
        <v>42688</v>
      </c>
      <c r="C698" s="1" t="s">
        <v>38</v>
      </c>
      <c r="D698" s="1">
        <v>39.869999999999997</v>
      </c>
      <c r="E698" s="1">
        <f>Data_fixed[[#This Row],[Quarter]]</f>
        <v>4</v>
      </c>
      <c r="F698" s="1">
        <f>YEAR(Data[[#This Row],[Date]])</f>
        <v>2016</v>
      </c>
      <c r="L698">
        <v>2016</v>
      </c>
    </row>
    <row r="699" spans="1:12" x14ac:dyDescent="0.35">
      <c r="A699" s="1">
        <v>697</v>
      </c>
      <c r="B699" s="2">
        <v>42592</v>
      </c>
      <c r="C699" s="1" t="s">
        <v>38</v>
      </c>
      <c r="D699" s="1">
        <v>170.13</v>
      </c>
      <c r="E699" s="1">
        <f>Data_fixed[[#This Row],[Quarter]]</f>
        <v>3</v>
      </c>
      <c r="F699" s="1">
        <f>YEAR(Data[[#This Row],[Date]])</f>
        <v>2016</v>
      </c>
      <c r="L699">
        <v>2016</v>
      </c>
    </row>
    <row r="700" spans="1:12" x14ac:dyDescent="0.35">
      <c r="A700" s="1">
        <v>698</v>
      </c>
      <c r="B700" s="2">
        <v>42499</v>
      </c>
      <c r="C700" s="1" t="s">
        <v>38</v>
      </c>
      <c r="D700" s="1">
        <v>123.71</v>
      </c>
      <c r="E700" s="1">
        <f>Data_fixed[[#This Row],[Quarter]]</f>
        <v>2</v>
      </c>
      <c r="F700" s="1">
        <f>YEAR(Data[[#This Row],[Date]])</f>
        <v>2016</v>
      </c>
      <c r="L700">
        <v>2016</v>
      </c>
    </row>
    <row r="701" spans="1:12" x14ac:dyDescent="0.35">
      <c r="A701" s="1">
        <v>699</v>
      </c>
      <c r="B701" s="2">
        <v>42406</v>
      </c>
      <c r="C701" s="1" t="s">
        <v>38</v>
      </c>
      <c r="D701" s="1">
        <v>81.400000000000006</v>
      </c>
      <c r="E701" s="1">
        <f>Data_fixed[[#This Row],[Quarter]]</f>
        <v>1</v>
      </c>
      <c r="F701" s="1">
        <f>YEAR(Data[[#This Row],[Date]])</f>
        <v>2016</v>
      </c>
      <c r="L701">
        <v>2016</v>
      </c>
    </row>
    <row r="702" spans="1:12" x14ac:dyDescent="0.35">
      <c r="A702" s="1">
        <v>700</v>
      </c>
      <c r="B702" s="2">
        <v>42323</v>
      </c>
      <c r="C702" s="1" t="s">
        <v>38</v>
      </c>
      <c r="D702" s="1">
        <v>37.619999999999997</v>
      </c>
      <c r="E702" s="1">
        <f>Data_fixed[[#This Row],[Quarter]]</f>
        <v>4</v>
      </c>
      <c r="F702" s="1">
        <f>YEAR(Data[[#This Row],[Date]])</f>
        <v>2015</v>
      </c>
      <c r="L702">
        <v>2015</v>
      </c>
    </row>
    <row r="703" spans="1:12" x14ac:dyDescent="0.35">
      <c r="A703" s="1">
        <v>701</v>
      </c>
      <c r="B703" s="2">
        <v>44761</v>
      </c>
      <c r="C703" s="1" t="s">
        <v>39</v>
      </c>
      <c r="D703" s="1">
        <v>135.19999999999999</v>
      </c>
      <c r="E703" s="1">
        <f>Data_fixed[[#This Row],[Quarter]]</f>
        <v>3</v>
      </c>
      <c r="F703" s="1">
        <f>YEAR(Data[[#This Row],[Date]])</f>
        <v>2022</v>
      </c>
      <c r="L703">
        <v>2022</v>
      </c>
    </row>
    <row r="704" spans="1:12" x14ac:dyDescent="0.35">
      <c r="A704" s="1">
        <v>702</v>
      </c>
      <c r="B704" s="2">
        <v>44672</v>
      </c>
      <c r="C704" s="1" t="s">
        <v>39</v>
      </c>
      <c r="D704" s="1">
        <v>94.33</v>
      </c>
      <c r="E704" s="1">
        <f>Data_fixed[[#This Row],[Quarter]]</f>
        <v>2</v>
      </c>
      <c r="F704" s="1">
        <f>YEAR(Data[[#This Row],[Date]])</f>
        <v>2022</v>
      </c>
      <c r="L704">
        <v>2022</v>
      </c>
    </row>
    <row r="705" spans="1:12" x14ac:dyDescent="0.35">
      <c r="A705" s="1">
        <v>703</v>
      </c>
      <c r="B705" s="2">
        <v>44588</v>
      </c>
      <c r="C705" s="1" t="s">
        <v>39</v>
      </c>
      <c r="D705" s="1">
        <v>48.91</v>
      </c>
      <c r="E705" s="1">
        <f>Data_fixed[[#This Row],[Quarter]]</f>
        <v>1</v>
      </c>
      <c r="F705" s="1">
        <f>YEAR(Data[[#This Row],[Date]])</f>
        <v>2022</v>
      </c>
      <c r="L705">
        <v>2022</v>
      </c>
    </row>
    <row r="706" spans="1:12" x14ac:dyDescent="0.35">
      <c r="A706" s="1">
        <v>704</v>
      </c>
      <c r="B706" s="2">
        <v>44501</v>
      </c>
      <c r="C706" s="1" t="s">
        <v>39</v>
      </c>
      <c r="D706" s="1">
        <v>14.59</v>
      </c>
      <c r="E706" s="1">
        <f>Data_fixed[[#This Row],[Quarter]]</f>
        <v>4</v>
      </c>
      <c r="F706" s="1">
        <f>YEAR(Data[[#This Row],[Date]])</f>
        <v>2021</v>
      </c>
      <c r="L706">
        <v>2021</v>
      </c>
    </row>
    <row r="707" spans="1:12" x14ac:dyDescent="0.35">
      <c r="A707" s="1">
        <v>705</v>
      </c>
      <c r="B707" s="2">
        <v>44410</v>
      </c>
      <c r="C707" s="1" t="s">
        <v>39</v>
      </c>
      <c r="D707" s="1">
        <v>91.08</v>
      </c>
      <c r="E707" s="1">
        <f>Data_fixed[[#This Row],[Quarter]]</f>
        <v>3</v>
      </c>
      <c r="F707" s="1">
        <f>YEAR(Data[[#This Row],[Date]])</f>
        <v>2021</v>
      </c>
      <c r="L707">
        <v>2021</v>
      </c>
    </row>
    <row r="708" spans="1:12" x14ac:dyDescent="0.35">
      <c r="A708" s="1">
        <v>706</v>
      </c>
      <c r="B708" s="2">
        <v>44319</v>
      </c>
      <c r="C708" s="1" t="s">
        <v>39</v>
      </c>
      <c r="D708" s="1">
        <v>76.31</v>
      </c>
      <c r="E708" s="1">
        <f>Data_fixed[[#This Row],[Quarter]]</f>
        <v>2</v>
      </c>
      <c r="F708" s="1">
        <f>YEAR(Data[[#This Row],[Date]])</f>
        <v>2021</v>
      </c>
      <c r="L708">
        <v>2021</v>
      </c>
    </row>
    <row r="709" spans="1:12" x14ac:dyDescent="0.35">
      <c r="A709" s="1">
        <v>707</v>
      </c>
      <c r="B709" s="2">
        <v>44222</v>
      </c>
      <c r="C709" s="1" t="s">
        <v>39</v>
      </c>
      <c r="D709" s="1">
        <v>52.29</v>
      </c>
      <c r="E709" s="1">
        <f>Data_fixed[[#This Row],[Quarter]]</f>
        <v>1</v>
      </c>
      <c r="F709" s="1">
        <f>YEAR(Data[[#This Row],[Date]])</f>
        <v>2021</v>
      </c>
      <c r="L709">
        <v>2021</v>
      </c>
    </row>
    <row r="710" spans="1:12" x14ac:dyDescent="0.35">
      <c r="A710" s="1">
        <v>708</v>
      </c>
      <c r="B710" s="2">
        <v>44145</v>
      </c>
      <c r="C710" s="1" t="s">
        <v>39</v>
      </c>
      <c r="D710" s="1">
        <v>28.12</v>
      </c>
      <c r="E710" s="1">
        <f>Data_fixed[[#This Row],[Quarter]]</f>
        <v>4</v>
      </c>
      <c r="F710" s="1">
        <f>YEAR(Data[[#This Row],[Date]])</f>
        <v>2020</v>
      </c>
      <c r="L710">
        <v>2020</v>
      </c>
    </row>
    <row r="711" spans="1:12" x14ac:dyDescent="0.35">
      <c r="A711" s="1">
        <v>709</v>
      </c>
      <c r="B711" s="2">
        <v>44052</v>
      </c>
      <c r="C711" s="1" t="s">
        <v>39</v>
      </c>
      <c r="D711" s="1">
        <v>78.88</v>
      </c>
      <c r="E711" s="1">
        <f>Data_fixed[[#This Row],[Quarter]]</f>
        <v>3</v>
      </c>
      <c r="F711" s="1">
        <f>YEAR(Data[[#This Row],[Date]])</f>
        <v>2020</v>
      </c>
      <c r="L711">
        <v>2020</v>
      </c>
    </row>
    <row r="712" spans="1:12" x14ac:dyDescent="0.35">
      <c r="A712" s="1">
        <v>710</v>
      </c>
      <c r="B712" s="2">
        <v>43959</v>
      </c>
      <c r="C712" s="1" t="s">
        <v>39</v>
      </c>
      <c r="D712" s="1">
        <v>54.38</v>
      </c>
      <c r="E712" s="1">
        <f>Data_fixed[[#This Row],[Quarter]]</f>
        <v>2</v>
      </c>
      <c r="F712" s="1">
        <f>YEAR(Data[[#This Row],[Date]])</f>
        <v>2020</v>
      </c>
      <c r="L712">
        <v>2020</v>
      </c>
    </row>
    <row r="713" spans="1:12" x14ac:dyDescent="0.35">
      <c r="A713" s="1">
        <v>711</v>
      </c>
      <c r="B713" s="2">
        <v>43863</v>
      </c>
      <c r="C713" s="1" t="s">
        <v>39</v>
      </c>
      <c r="D713" s="1">
        <v>46.08</v>
      </c>
      <c r="E713" s="1">
        <f>Data_fixed[[#This Row],[Quarter]]</f>
        <v>1</v>
      </c>
      <c r="F713" s="1">
        <f>YEAR(Data[[#This Row],[Date]])</f>
        <v>2020</v>
      </c>
      <c r="L713">
        <v>2020</v>
      </c>
    </row>
    <row r="714" spans="1:12" x14ac:dyDescent="0.35">
      <c r="A714" s="1">
        <v>712</v>
      </c>
      <c r="B714" s="2">
        <v>43782</v>
      </c>
      <c r="C714" s="1" t="s">
        <v>39</v>
      </c>
      <c r="D714" s="1">
        <v>22.81</v>
      </c>
      <c r="E714" s="1">
        <f>Data_fixed[[#This Row],[Quarter]]</f>
        <v>4</v>
      </c>
      <c r="F714" s="1">
        <f>YEAR(Data[[#This Row],[Date]])</f>
        <v>2019</v>
      </c>
      <c r="L714">
        <v>2019</v>
      </c>
    </row>
    <row r="715" spans="1:12" x14ac:dyDescent="0.35">
      <c r="A715" s="1">
        <v>713</v>
      </c>
      <c r="B715" s="2">
        <v>43681</v>
      </c>
      <c r="C715" s="1" t="s">
        <v>39</v>
      </c>
      <c r="D715" s="1">
        <v>64.61</v>
      </c>
      <c r="E715" s="1">
        <f>Data_fixed[[#This Row],[Quarter]]</f>
        <v>3</v>
      </c>
      <c r="F715" s="1">
        <f>YEAR(Data[[#This Row],[Date]])</f>
        <v>2019</v>
      </c>
      <c r="L715">
        <v>2019</v>
      </c>
    </row>
    <row r="716" spans="1:12" x14ac:dyDescent="0.35">
      <c r="A716" s="1">
        <v>714</v>
      </c>
      <c r="B716" s="2">
        <v>43584</v>
      </c>
      <c r="C716" s="1" t="s">
        <v>39</v>
      </c>
      <c r="D716" s="1">
        <v>42.82</v>
      </c>
      <c r="E716" s="1">
        <f>Data_fixed[[#This Row],[Quarter]]</f>
        <v>2</v>
      </c>
      <c r="F716" s="1">
        <f>YEAR(Data[[#This Row],[Date]])</f>
        <v>2019</v>
      </c>
      <c r="L716">
        <v>2019</v>
      </c>
    </row>
    <row r="717" spans="1:12" x14ac:dyDescent="0.35">
      <c r="A717" s="1">
        <v>715</v>
      </c>
      <c r="B717" s="2">
        <v>43500</v>
      </c>
      <c r="C717" s="1" t="s">
        <v>39</v>
      </c>
      <c r="D717" s="1">
        <v>28.47</v>
      </c>
      <c r="E717" s="1">
        <f>Data_fixed[[#This Row],[Quarter]]</f>
        <v>1</v>
      </c>
      <c r="F717" s="1">
        <f>YEAR(Data[[#This Row],[Date]])</f>
        <v>2019</v>
      </c>
      <c r="L717">
        <v>2019</v>
      </c>
    </row>
    <row r="718" spans="1:12" x14ac:dyDescent="0.35">
      <c r="A718" s="1">
        <v>716</v>
      </c>
      <c r="B718" s="2">
        <v>43418</v>
      </c>
      <c r="C718" s="1" t="s">
        <v>39</v>
      </c>
      <c r="D718" s="1">
        <v>13.02</v>
      </c>
      <c r="E718" s="1">
        <f>Data_fixed[[#This Row],[Quarter]]</f>
        <v>4</v>
      </c>
      <c r="F718" s="1">
        <f>YEAR(Data[[#This Row],[Date]])</f>
        <v>2018</v>
      </c>
      <c r="L718">
        <v>2018</v>
      </c>
    </row>
    <row r="719" spans="1:12" x14ac:dyDescent="0.35">
      <c r="A719" s="1">
        <v>717</v>
      </c>
      <c r="B719" s="2">
        <v>43313</v>
      </c>
      <c r="C719" s="1" t="s">
        <v>39</v>
      </c>
      <c r="D719" s="1">
        <v>37.72</v>
      </c>
      <c r="E719" s="1">
        <f>Data_fixed[[#This Row],[Quarter]]</f>
        <v>3</v>
      </c>
      <c r="F719" s="1">
        <f>YEAR(Data[[#This Row],[Date]])</f>
        <v>2018</v>
      </c>
      <c r="L719">
        <v>2018</v>
      </c>
    </row>
    <row r="720" spans="1:12" x14ac:dyDescent="0.35">
      <c r="A720" s="1">
        <v>718</v>
      </c>
      <c r="B720" s="2">
        <v>43223</v>
      </c>
      <c r="C720" s="1" t="s">
        <v>39</v>
      </c>
      <c r="D720" s="1">
        <v>23.06</v>
      </c>
      <c r="E720" s="1">
        <f>Data_fixed[[#This Row],[Quarter]]</f>
        <v>2</v>
      </c>
      <c r="F720" s="1">
        <f>YEAR(Data[[#This Row],[Date]])</f>
        <v>2018</v>
      </c>
      <c r="L720">
        <v>2018</v>
      </c>
    </row>
    <row r="721" spans="1:12" x14ac:dyDescent="0.35">
      <c r="A721" s="1">
        <v>719</v>
      </c>
      <c r="B721" s="2">
        <v>43128</v>
      </c>
      <c r="C721" s="1" t="s">
        <v>39</v>
      </c>
      <c r="D721" s="1">
        <v>12.83</v>
      </c>
      <c r="E721" s="1">
        <f>Data_fixed[[#This Row],[Quarter]]</f>
        <v>1</v>
      </c>
      <c r="F721" s="1">
        <f>YEAR(Data[[#This Row],[Date]])</f>
        <v>2018</v>
      </c>
      <c r="L721">
        <v>2018</v>
      </c>
    </row>
    <row r="722" spans="1:12" x14ac:dyDescent="0.35">
      <c r="A722" s="1">
        <v>720</v>
      </c>
      <c r="B722" s="2">
        <v>42960</v>
      </c>
      <c r="C722" s="1" t="s">
        <v>39</v>
      </c>
      <c r="D722" s="1">
        <v>19.68</v>
      </c>
      <c r="E722" s="1">
        <f>Data_fixed[[#This Row],[Quarter]]</f>
        <v>3</v>
      </c>
      <c r="F722" s="1">
        <f>YEAR(Data[[#This Row],[Date]])</f>
        <v>2017</v>
      </c>
      <c r="L722">
        <v>2017</v>
      </c>
    </row>
    <row r="723" spans="1:12" x14ac:dyDescent="0.35">
      <c r="A723" s="1">
        <v>721</v>
      </c>
      <c r="B723" s="2">
        <v>42862</v>
      </c>
      <c r="C723" s="1" t="s">
        <v>39</v>
      </c>
      <c r="D723" s="1">
        <v>15.65</v>
      </c>
      <c r="E723" s="1">
        <f>Data_fixed[[#This Row],[Quarter]]</f>
        <v>2</v>
      </c>
      <c r="F723" s="1">
        <f>YEAR(Data[[#This Row],[Date]])</f>
        <v>2017</v>
      </c>
      <c r="L723">
        <v>2017</v>
      </c>
    </row>
    <row r="724" spans="1:12" x14ac:dyDescent="0.35">
      <c r="A724" s="1">
        <v>722</v>
      </c>
      <c r="B724" s="2">
        <v>42767</v>
      </c>
      <c r="C724" s="1" t="s">
        <v>39</v>
      </c>
      <c r="D724" s="1">
        <v>10.98</v>
      </c>
      <c r="E724" s="1">
        <f>Data_fixed[[#This Row],[Quarter]]</f>
        <v>1</v>
      </c>
      <c r="F724" s="1">
        <f>YEAR(Data[[#This Row],[Date]])</f>
        <v>2017</v>
      </c>
      <c r="L724">
        <v>2017</v>
      </c>
    </row>
    <row r="725" spans="1:12" x14ac:dyDescent="0.35">
      <c r="A725" s="1">
        <v>723</v>
      </c>
      <c r="B725" s="2">
        <v>42682</v>
      </c>
      <c r="C725" s="1" t="s">
        <v>39</v>
      </c>
      <c r="D725" s="1">
        <v>4.3899999999999997</v>
      </c>
      <c r="E725" s="1">
        <f>Data_fixed[[#This Row],[Quarter]]</f>
        <v>4</v>
      </c>
      <c r="F725" s="1">
        <f>YEAR(Data[[#This Row],[Date]])</f>
        <v>2016</v>
      </c>
      <c r="L725">
        <v>2016</v>
      </c>
    </row>
    <row r="726" spans="1:12" x14ac:dyDescent="0.35">
      <c r="A726" s="1">
        <v>724</v>
      </c>
      <c r="B726" s="2">
        <v>42590</v>
      </c>
      <c r="C726" s="1" t="s">
        <v>39</v>
      </c>
      <c r="D726" s="1">
        <v>15.02</v>
      </c>
      <c r="E726" s="1">
        <f>Data_fixed[[#This Row],[Quarter]]</f>
        <v>3</v>
      </c>
      <c r="F726" s="1">
        <f>YEAR(Data[[#This Row],[Date]])</f>
        <v>2016</v>
      </c>
      <c r="L726">
        <v>2016</v>
      </c>
    </row>
    <row r="727" spans="1:12" x14ac:dyDescent="0.35">
      <c r="A727" s="1">
        <v>725</v>
      </c>
      <c r="B727" s="2">
        <v>42494</v>
      </c>
      <c r="C727" s="1" t="s">
        <v>39</v>
      </c>
      <c r="D727" s="1">
        <v>10.57</v>
      </c>
      <c r="E727" s="1">
        <f>Data_fixed[[#This Row],[Quarter]]</f>
        <v>2</v>
      </c>
      <c r="F727" s="1">
        <f>YEAR(Data[[#This Row],[Date]])</f>
        <v>2016</v>
      </c>
      <c r="L727">
        <v>2016</v>
      </c>
    </row>
    <row r="728" spans="1:12" x14ac:dyDescent="0.35">
      <c r="A728" s="1">
        <v>726</v>
      </c>
      <c r="B728" s="2">
        <v>42395</v>
      </c>
      <c r="C728" s="1" t="s">
        <v>39</v>
      </c>
      <c r="D728" s="1">
        <v>6.62</v>
      </c>
      <c r="E728" s="1">
        <f>Data_fixed[[#This Row],[Quarter]]</f>
        <v>1</v>
      </c>
      <c r="F728" s="1">
        <f>YEAR(Data[[#This Row],[Date]])</f>
        <v>2016</v>
      </c>
      <c r="L728">
        <v>2016</v>
      </c>
    </row>
    <row r="729" spans="1:12" x14ac:dyDescent="0.35">
      <c r="A729" s="1">
        <v>727</v>
      </c>
      <c r="B729" s="2">
        <v>42326</v>
      </c>
      <c r="C729" s="1" t="s">
        <v>39</v>
      </c>
      <c r="D729" s="1">
        <v>3.28</v>
      </c>
      <c r="E729" s="1">
        <f>Data_fixed[[#This Row],[Quarter]]</f>
        <v>4</v>
      </c>
      <c r="F729" s="1">
        <f>YEAR(Data[[#This Row],[Date]])</f>
        <v>2015</v>
      </c>
      <c r="L729">
        <v>2015</v>
      </c>
    </row>
    <row r="730" spans="1:12" x14ac:dyDescent="0.35">
      <c r="A730" s="1">
        <v>728</v>
      </c>
      <c r="B730" s="2">
        <v>44687</v>
      </c>
      <c r="C730" s="1" t="s">
        <v>40</v>
      </c>
      <c r="D730" s="1">
        <v>71.53</v>
      </c>
      <c r="E730" s="1">
        <f>Data_fixed[[#This Row],[Quarter]]</f>
        <v>2</v>
      </c>
      <c r="F730" s="1">
        <f>YEAR(Data[[#This Row],[Date]])</f>
        <v>2022</v>
      </c>
      <c r="L730">
        <v>2022</v>
      </c>
    </row>
    <row r="731" spans="1:12" x14ac:dyDescent="0.35">
      <c r="A731" s="1">
        <v>729</v>
      </c>
      <c r="B731" s="2">
        <v>44587</v>
      </c>
      <c r="C731" s="1" t="s">
        <v>40</v>
      </c>
      <c r="D731" s="1">
        <v>57.18</v>
      </c>
      <c r="E731" s="1">
        <f>Data_fixed[[#This Row],[Quarter]]</f>
        <v>1</v>
      </c>
      <c r="F731" s="1">
        <f>YEAR(Data[[#This Row],[Date]])</f>
        <v>2022</v>
      </c>
      <c r="L731">
        <v>2022</v>
      </c>
    </row>
    <row r="732" spans="1:12" x14ac:dyDescent="0.35">
      <c r="A732" s="1">
        <v>730</v>
      </c>
      <c r="B732" s="2">
        <v>44517</v>
      </c>
      <c r="C732" s="1" t="s">
        <v>40</v>
      </c>
      <c r="D732" s="1">
        <v>21.45</v>
      </c>
      <c r="E732" s="1">
        <f>Data_fixed[[#This Row],[Quarter]]</f>
        <v>4</v>
      </c>
      <c r="F732" s="1">
        <f>YEAR(Data[[#This Row],[Date]])</f>
        <v>2021</v>
      </c>
      <c r="L732">
        <v>2021</v>
      </c>
    </row>
    <row r="733" spans="1:12" x14ac:dyDescent="0.35">
      <c r="A733" s="1">
        <v>731</v>
      </c>
      <c r="B733" s="2">
        <v>44405</v>
      </c>
      <c r="C733" s="1" t="s">
        <v>40</v>
      </c>
      <c r="D733" s="1">
        <v>114.31</v>
      </c>
      <c r="E733" s="1">
        <f>Data_fixed[[#This Row],[Quarter]]</f>
        <v>3</v>
      </c>
      <c r="F733" s="1">
        <f>YEAR(Data[[#This Row],[Date]])</f>
        <v>2021</v>
      </c>
      <c r="L733">
        <v>2021</v>
      </c>
    </row>
    <row r="734" spans="1:12" x14ac:dyDescent="0.35">
      <c r="A734" s="1">
        <v>732</v>
      </c>
      <c r="B734" s="2">
        <v>44318</v>
      </c>
      <c r="C734" s="1" t="s">
        <v>40</v>
      </c>
      <c r="D734" s="1">
        <v>79.27</v>
      </c>
      <c r="E734" s="1">
        <f>Data_fixed[[#This Row],[Quarter]]</f>
        <v>2</v>
      </c>
      <c r="F734" s="1">
        <f>YEAR(Data[[#This Row],[Date]])</f>
        <v>2021</v>
      </c>
      <c r="L734">
        <v>2021</v>
      </c>
    </row>
    <row r="735" spans="1:12" x14ac:dyDescent="0.35">
      <c r="A735" s="1">
        <v>733</v>
      </c>
      <c r="B735" s="2">
        <v>44237</v>
      </c>
      <c r="C735" s="1" t="s">
        <v>40</v>
      </c>
      <c r="D735" s="1">
        <v>30.43</v>
      </c>
      <c r="E735" s="1">
        <f>Data_fixed[[#This Row],[Quarter]]</f>
        <v>1</v>
      </c>
      <c r="F735" s="1">
        <f>YEAR(Data[[#This Row],[Date]])</f>
        <v>2021</v>
      </c>
      <c r="L735">
        <v>2021</v>
      </c>
    </row>
    <row r="736" spans="1:12" x14ac:dyDescent="0.35">
      <c r="A736" s="1">
        <v>734</v>
      </c>
      <c r="B736" s="2">
        <v>44148</v>
      </c>
      <c r="C736" s="1" t="s">
        <v>40</v>
      </c>
      <c r="D736" s="1">
        <v>6.37</v>
      </c>
      <c r="E736" s="1">
        <f>Data_fixed[[#This Row],[Quarter]]</f>
        <v>4</v>
      </c>
      <c r="F736" s="1">
        <f>YEAR(Data[[#This Row],[Date]])</f>
        <v>2020</v>
      </c>
      <c r="L736">
        <v>2020</v>
      </c>
    </row>
    <row r="737" spans="1:12" x14ac:dyDescent="0.35">
      <c r="A737" s="1">
        <v>735</v>
      </c>
      <c r="B737" s="2">
        <v>44059</v>
      </c>
      <c r="C737" s="1" t="s">
        <v>40</v>
      </c>
      <c r="D737" s="1">
        <v>34.46</v>
      </c>
      <c r="E737" s="1">
        <f>Data_fixed[[#This Row],[Quarter]]</f>
        <v>3</v>
      </c>
      <c r="F737" s="1">
        <f>YEAR(Data[[#This Row],[Date]])</f>
        <v>2020</v>
      </c>
      <c r="L737">
        <v>2020</v>
      </c>
    </row>
    <row r="738" spans="1:12" x14ac:dyDescent="0.35">
      <c r="A738" s="1">
        <v>736</v>
      </c>
      <c r="B738" s="2">
        <v>43971</v>
      </c>
      <c r="C738" s="1" t="s">
        <v>40</v>
      </c>
      <c r="D738" s="1">
        <v>24.6</v>
      </c>
      <c r="E738" s="1">
        <f>Data_fixed[[#This Row],[Quarter]]</f>
        <v>2</v>
      </c>
      <c r="F738" s="1">
        <f>YEAR(Data[[#This Row],[Date]])</f>
        <v>2020</v>
      </c>
      <c r="L738">
        <v>2020</v>
      </c>
    </row>
    <row r="739" spans="1:12" x14ac:dyDescent="0.35">
      <c r="A739" s="1">
        <v>737</v>
      </c>
      <c r="B739" s="2">
        <v>43861</v>
      </c>
      <c r="C739" s="1" t="s">
        <v>40</v>
      </c>
      <c r="D739" s="1">
        <v>24.47</v>
      </c>
      <c r="E739" s="1">
        <f>Data_fixed[[#This Row],[Quarter]]</f>
        <v>1</v>
      </c>
      <c r="F739" s="1">
        <f>YEAR(Data[[#This Row],[Date]])</f>
        <v>2020</v>
      </c>
      <c r="L739">
        <v>2020</v>
      </c>
    </row>
    <row r="740" spans="1:12" x14ac:dyDescent="0.35">
      <c r="A740" s="1">
        <v>738</v>
      </c>
      <c r="B740" s="2">
        <v>43786</v>
      </c>
      <c r="C740" s="1" t="s">
        <v>40</v>
      </c>
      <c r="D740" s="1">
        <v>9.76</v>
      </c>
      <c r="E740" s="1">
        <f>Data_fixed[[#This Row],[Quarter]]</f>
        <v>4</v>
      </c>
      <c r="F740" s="1">
        <f>YEAR(Data[[#This Row],[Date]])</f>
        <v>2019</v>
      </c>
      <c r="L740">
        <v>2019</v>
      </c>
    </row>
    <row r="741" spans="1:12" x14ac:dyDescent="0.35">
      <c r="A741" s="1">
        <v>739</v>
      </c>
      <c r="B741" s="2">
        <v>43694</v>
      </c>
      <c r="C741" s="1" t="s">
        <v>40</v>
      </c>
      <c r="D741" s="1">
        <v>31.21</v>
      </c>
      <c r="E741" s="1">
        <f>Data_fixed[[#This Row],[Quarter]]</f>
        <v>3</v>
      </c>
      <c r="F741" s="1">
        <f>YEAR(Data[[#This Row],[Date]])</f>
        <v>2019</v>
      </c>
      <c r="L741">
        <v>2019</v>
      </c>
    </row>
    <row r="742" spans="1:12" x14ac:dyDescent="0.35">
      <c r="A742" s="1">
        <v>740</v>
      </c>
      <c r="B742" s="2">
        <v>43580</v>
      </c>
      <c r="C742" s="1" t="s">
        <v>40</v>
      </c>
      <c r="D742" s="1">
        <v>21.95</v>
      </c>
      <c r="E742" s="1">
        <f>Data_fixed[[#This Row],[Quarter]]</f>
        <v>2</v>
      </c>
      <c r="F742" s="1">
        <f>YEAR(Data[[#This Row],[Date]])</f>
        <v>2019</v>
      </c>
      <c r="L742">
        <v>2019</v>
      </c>
    </row>
    <row r="743" spans="1:12" x14ac:dyDescent="0.35">
      <c r="A743" s="1">
        <v>741</v>
      </c>
      <c r="B743" s="2">
        <v>43489</v>
      </c>
      <c r="C743" s="1" t="s">
        <v>40</v>
      </c>
      <c r="D743" s="1">
        <v>12.05</v>
      </c>
      <c r="E743" s="1">
        <f>Data_fixed[[#This Row],[Quarter]]</f>
        <v>1</v>
      </c>
      <c r="F743" s="1">
        <f>YEAR(Data[[#This Row],[Date]])</f>
        <v>2019</v>
      </c>
      <c r="L743">
        <v>2019</v>
      </c>
    </row>
    <row r="744" spans="1:12" x14ac:dyDescent="0.35">
      <c r="A744" s="1">
        <v>742</v>
      </c>
      <c r="B744" s="2">
        <v>43406</v>
      </c>
      <c r="C744" s="1" t="s">
        <v>40</v>
      </c>
      <c r="D744" s="1">
        <v>4.16</v>
      </c>
      <c r="E744" s="1">
        <f>Data_fixed[[#This Row],[Quarter]]</f>
        <v>4</v>
      </c>
      <c r="F744" s="1">
        <f>YEAR(Data[[#This Row],[Date]])</f>
        <v>2018</v>
      </c>
      <c r="L744">
        <v>2018</v>
      </c>
    </row>
    <row r="745" spans="1:12" x14ac:dyDescent="0.35">
      <c r="A745" s="1">
        <v>743</v>
      </c>
      <c r="B745" s="2">
        <v>43317</v>
      </c>
      <c r="C745" s="1" t="s">
        <v>40</v>
      </c>
      <c r="D745" s="1">
        <v>1.1399999999999999</v>
      </c>
      <c r="E745" s="1">
        <f>Data_fixed[[#This Row],[Quarter]]</f>
        <v>3</v>
      </c>
      <c r="F745" s="1">
        <f>YEAR(Data[[#This Row],[Date]])</f>
        <v>2018</v>
      </c>
      <c r="L745">
        <v>2018</v>
      </c>
    </row>
    <row r="746" spans="1:12" x14ac:dyDescent="0.35">
      <c r="A746" s="1">
        <v>744</v>
      </c>
      <c r="B746" s="2">
        <v>43315</v>
      </c>
      <c r="C746" s="1" t="s">
        <v>40</v>
      </c>
      <c r="D746" s="1">
        <v>1.1399999999999999</v>
      </c>
      <c r="E746" s="1">
        <f>Data_fixed[[#This Row],[Quarter]]</f>
        <v>3</v>
      </c>
      <c r="F746" s="1">
        <f>YEAR(Data[[#This Row],[Date]])</f>
        <v>2018</v>
      </c>
      <c r="L746">
        <v>2018</v>
      </c>
    </row>
    <row r="747" spans="1:12" x14ac:dyDescent="0.35">
      <c r="A747" s="1">
        <v>745</v>
      </c>
      <c r="B747" s="2">
        <v>43224</v>
      </c>
      <c r="C747" s="1" t="s">
        <v>40</v>
      </c>
      <c r="D747" s="1">
        <v>-3.22</v>
      </c>
      <c r="E747" s="1">
        <f>Data_fixed[[#This Row],[Quarter]]</f>
        <v>2</v>
      </c>
      <c r="F747" s="1">
        <f>YEAR(Data[[#This Row],[Date]])</f>
        <v>2018</v>
      </c>
      <c r="L747">
        <v>2018</v>
      </c>
    </row>
    <row r="748" spans="1:12" x14ac:dyDescent="0.35">
      <c r="A748" s="1">
        <v>746</v>
      </c>
      <c r="B748" s="2">
        <v>43139</v>
      </c>
      <c r="C748" s="1" t="s">
        <v>40</v>
      </c>
      <c r="D748" s="1">
        <v>-5.25</v>
      </c>
      <c r="E748" s="1">
        <f>Data_fixed[[#This Row],[Quarter]]</f>
        <v>1</v>
      </c>
      <c r="F748" s="1">
        <f>YEAR(Data[[#This Row],[Date]])</f>
        <v>2018</v>
      </c>
      <c r="L748">
        <v>2018</v>
      </c>
    </row>
    <row r="749" spans="1:12" x14ac:dyDescent="0.35">
      <c r="A749" s="1">
        <v>747</v>
      </c>
      <c r="B749" s="2">
        <v>43060</v>
      </c>
      <c r="C749" s="1" t="s">
        <v>40</v>
      </c>
      <c r="D749" s="1">
        <v>-2.59</v>
      </c>
      <c r="E749" s="1">
        <f>Data_fixed[[#This Row],[Quarter]]</f>
        <v>4</v>
      </c>
      <c r="F749" s="1">
        <f>YEAR(Data[[#This Row],[Date]])</f>
        <v>2017</v>
      </c>
      <c r="L749">
        <v>2017</v>
      </c>
    </row>
    <row r="750" spans="1:12" x14ac:dyDescent="0.35">
      <c r="A750" s="1">
        <v>748</v>
      </c>
      <c r="B750" s="2">
        <v>43059</v>
      </c>
      <c r="C750" s="1" t="s">
        <v>40</v>
      </c>
      <c r="D750" s="1">
        <v>-2.59</v>
      </c>
      <c r="E750" s="1">
        <f>Data_fixed[[#This Row],[Quarter]]</f>
        <v>4</v>
      </c>
      <c r="F750" s="1">
        <f>YEAR(Data[[#This Row],[Date]])</f>
        <v>2017</v>
      </c>
      <c r="L750">
        <v>2017</v>
      </c>
    </row>
    <row r="751" spans="1:12" x14ac:dyDescent="0.35">
      <c r="A751" s="1">
        <v>749</v>
      </c>
      <c r="B751" s="2">
        <v>44677</v>
      </c>
      <c r="C751" s="1" t="s">
        <v>41</v>
      </c>
      <c r="D751" s="1">
        <v>92.2</v>
      </c>
      <c r="E751" s="1">
        <f>Data_fixed[[#This Row],[Quarter]]</f>
        <v>2</v>
      </c>
      <c r="F751" s="1">
        <f>YEAR(Data[[#This Row],[Date]])</f>
        <v>2022</v>
      </c>
      <c r="L751">
        <v>2022</v>
      </c>
    </row>
    <row r="752" spans="1:12" x14ac:dyDescent="0.35">
      <c r="A752" s="1">
        <v>750</v>
      </c>
      <c r="B752" s="2">
        <v>44591</v>
      </c>
      <c r="C752" s="1" t="s">
        <v>41</v>
      </c>
      <c r="D752" s="1">
        <v>75.77</v>
      </c>
      <c r="E752" s="1">
        <f>Data_fixed[[#This Row],[Quarter]]</f>
        <v>1</v>
      </c>
      <c r="F752" s="1">
        <f>YEAR(Data[[#This Row],[Date]])</f>
        <v>2022</v>
      </c>
      <c r="L752">
        <v>2022</v>
      </c>
    </row>
    <row r="753" spans="1:12" x14ac:dyDescent="0.35">
      <c r="A753" s="1">
        <v>751</v>
      </c>
      <c r="B753" s="2">
        <v>44496</v>
      </c>
      <c r="C753" s="1" t="s">
        <v>41</v>
      </c>
      <c r="D753" s="1">
        <v>32.9</v>
      </c>
      <c r="E753" s="1">
        <f>Data_fixed[[#This Row],[Quarter]]</f>
        <v>4</v>
      </c>
      <c r="F753" s="1">
        <f>YEAR(Data[[#This Row],[Date]])</f>
        <v>2021</v>
      </c>
      <c r="L753">
        <v>2021</v>
      </c>
    </row>
    <row r="754" spans="1:12" x14ac:dyDescent="0.35">
      <c r="A754" s="1">
        <v>752</v>
      </c>
      <c r="B754" s="2">
        <v>44409</v>
      </c>
      <c r="C754" s="1" t="s">
        <v>41</v>
      </c>
      <c r="D754" s="1">
        <v>117.09</v>
      </c>
      <c r="E754" s="1">
        <f>Data_fixed[[#This Row],[Quarter]]</f>
        <v>3</v>
      </c>
      <c r="F754" s="1">
        <f>YEAR(Data[[#This Row],[Date]])</f>
        <v>2021</v>
      </c>
      <c r="L754">
        <v>2021</v>
      </c>
    </row>
    <row r="755" spans="1:12" x14ac:dyDescent="0.35">
      <c r="A755" s="1">
        <v>753</v>
      </c>
      <c r="B755" s="2">
        <v>44313</v>
      </c>
      <c r="C755" s="1" t="s">
        <v>41</v>
      </c>
      <c r="D755" s="1">
        <v>75.81</v>
      </c>
      <c r="E755" s="1">
        <f>Data_fixed[[#This Row],[Quarter]]</f>
        <v>2</v>
      </c>
      <c r="F755" s="1">
        <f>YEAR(Data[[#This Row],[Date]])</f>
        <v>2021</v>
      </c>
      <c r="L755">
        <v>2021</v>
      </c>
    </row>
    <row r="756" spans="1:12" x14ac:dyDescent="0.35">
      <c r="A756" s="1">
        <v>754</v>
      </c>
      <c r="B756" s="2">
        <v>44229</v>
      </c>
      <c r="C756" s="1" t="s">
        <v>41</v>
      </c>
      <c r="D756" s="1">
        <v>35.090000000000003</v>
      </c>
      <c r="E756" s="1">
        <f>Data_fixed[[#This Row],[Quarter]]</f>
        <v>1</v>
      </c>
      <c r="F756" s="1">
        <f>YEAR(Data[[#This Row],[Date]])</f>
        <v>2021</v>
      </c>
      <c r="L756">
        <v>2021</v>
      </c>
    </row>
    <row r="757" spans="1:12" x14ac:dyDescent="0.35">
      <c r="A757" s="1">
        <v>755</v>
      </c>
      <c r="B757" s="2">
        <v>44148</v>
      </c>
      <c r="C757" s="1" t="s">
        <v>41</v>
      </c>
      <c r="D757" s="1">
        <v>17.46</v>
      </c>
      <c r="E757" s="1">
        <f>Data_fixed[[#This Row],[Quarter]]</f>
        <v>4</v>
      </c>
      <c r="F757" s="1">
        <f>YEAR(Data[[#This Row],[Date]])</f>
        <v>2020</v>
      </c>
      <c r="L757">
        <v>2020</v>
      </c>
    </row>
    <row r="758" spans="1:12" x14ac:dyDescent="0.35">
      <c r="A758" s="1">
        <v>756</v>
      </c>
      <c r="B758" s="2">
        <v>44045</v>
      </c>
      <c r="C758" s="1" t="s">
        <v>41</v>
      </c>
      <c r="D758" s="1">
        <v>40.28</v>
      </c>
      <c r="E758" s="1">
        <f>Data_fixed[[#This Row],[Quarter]]</f>
        <v>3</v>
      </c>
      <c r="F758" s="1">
        <f>YEAR(Data[[#This Row],[Date]])</f>
        <v>2020</v>
      </c>
      <c r="L758">
        <v>2020</v>
      </c>
    </row>
    <row r="759" spans="1:12" x14ac:dyDescent="0.35">
      <c r="A759" s="1">
        <v>757</v>
      </c>
      <c r="B759" s="2">
        <v>43969</v>
      </c>
      <c r="C759" s="1" t="s">
        <v>41</v>
      </c>
      <c r="D759" s="1">
        <v>19.09</v>
      </c>
      <c r="E759" s="1">
        <f>Data_fixed[[#This Row],[Quarter]]</f>
        <v>2</v>
      </c>
      <c r="F759" s="1">
        <f>YEAR(Data[[#This Row],[Date]])</f>
        <v>2020</v>
      </c>
      <c r="L759">
        <v>2020</v>
      </c>
    </row>
    <row r="760" spans="1:12" x14ac:dyDescent="0.35">
      <c r="A760" s="1">
        <v>758</v>
      </c>
      <c r="B760" s="2">
        <v>43868</v>
      </c>
      <c r="C760" s="1" t="s">
        <v>41</v>
      </c>
      <c r="D760" s="1">
        <v>18.98</v>
      </c>
      <c r="E760" s="1">
        <f>Data_fixed[[#This Row],[Quarter]]</f>
        <v>1</v>
      </c>
      <c r="F760" s="1">
        <f>YEAR(Data[[#This Row],[Date]])</f>
        <v>2020</v>
      </c>
      <c r="L760">
        <v>2020</v>
      </c>
    </row>
    <row r="761" spans="1:12" x14ac:dyDescent="0.35">
      <c r="A761" s="1">
        <v>759</v>
      </c>
      <c r="B761" s="2">
        <v>43774</v>
      </c>
      <c r="C761" s="1" t="s">
        <v>41</v>
      </c>
      <c r="D761" s="1">
        <v>7.66</v>
      </c>
      <c r="E761" s="1">
        <f>Data_fixed[[#This Row],[Quarter]]</f>
        <v>4</v>
      </c>
      <c r="F761" s="1">
        <f>YEAR(Data[[#This Row],[Date]])</f>
        <v>2019</v>
      </c>
      <c r="L761">
        <v>2019</v>
      </c>
    </row>
    <row r="762" spans="1:12" x14ac:dyDescent="0.35">
      <c r="A762" s="1">
        <v>760</v>
      </c>
      <c r="B762" s="2">
        <v>43679</v>
      </c>
      <c r="C762" s="1" t="s">
        <v>41</v>
      </c>
      <c r="D762" s="1">
        <v>16.13</v>
      </c>
      <c r="E762" s="1">
        <f>Data_fixed[[#This Row],[Quarter]]</f>
        <v>3</v>
      </c>
      <c r="F762" s="1">
        <f>YEAR(Data[[#This Row],[Date]])</f>
        <v>2019</v>
      </c>
      <c r="L762">
        <v>2019</v>
      </c>
    </row>
    <row r="763" spans="1:12" x14ac:dyDescent="0.35">
      <c r="A763" s="1">
        <v>761</v>
      </c>
      <c r="B763" s="2">
        <v>43578</v>
      </c>
      <c r="C763" s="1" t="s">
        <v>41</v>
      </c>
      <c r="D763" s="1">
        <v>11.41</v>
      </c>
      <c r="E763" s="1">
        <f>Data_fixed[[#This Row],[Quarter]]</f>
        <v>2</v>
      </c>
      <c r="F763" s="1">
        <f>YEAR(Data[[#This Row],[Date]])</f>
        <v>2019</v>
      </c>
      <c r="L763">
        <v>2019</v>
      </c>
    </row>
    <row r="764" spans="1:12" x14ac:dyDescent="0.35">
      <c r="A764" s="1">
        <v>762</v>
      </c>
      <c r="B764" s="2">
        <v>43490</v>
      </c>
      <c r="C764" s="1" t="s">
        <v>41</v>
      </c>
      <c r="D764" s="1">
        <v>5.68</v>
      </c>
      <c r="E764" s="1">
        <f>Data_fixed[[#This Row],[Quarter]]</f>
        <v>1</v>
      </c>
      <c r="F764" s="1">
        <f>YEAR(Data[[#This Row],[Date]])</f>
        <v>2019</v>
      </c>
      <c r="L764">
        <v>2019</v>
      </c>
    </row>
    <row r="765" spans="1:12" x14ac:dyDescent="0.35">
      <c r="A765" s="1">
        <v>763</v>
      </c>
      <c r="B765" s="2">
        <v>44685</v>
      </c>
      <c r="C765" s="1" t="s">
        <v>42</v>
      </c>
      <c r="D765" s="1">
        <v>53.63</v>
      </c>
      <c r="E765" s="1">
        <f>Data_fixed[[#This Row],[Quarter]]</f>
        <v>2</v>
      </c>
      <c r="F765" s="1">
        <f>YEAR(Data[[#This Row],[Date]])</f>
        <v>2022</v>
      </c>
      <c r="L765">
        <v>2022</v>
      </c>
    </row>
    <row r="766" spans="1:12" x14ac:dyDescent="0.35">
      <c r="A766" s="1">
        <v>764</v>
      </c>
      <c r="B766" s="2">
        <v>44595</v>
      </c>
      <c r="C766" s="1" t="s">
        <v>42</v>
      </c>
      <c r="D766" s="1">
        <v>35.520000000000003</v>
      </c>
      <c r="E766" s="1">
        <f>Data_fixed[[#This Row],[Quarter]]</f>
        <v>1</v>
      </c>
      <c r="F766" s="1">
        <f>YEAR(Data[[#This Row],[Date]])</f>
        <v>2022</v>
      </c>
      <c r="L766">
        <v>2022</v>
      </c>
    </row>
    <row r="767" spans="1:12" x14ac:dyDescent="0.35">
      <c r="A767" s="1">
        <v>765</v>
      </c>
      <c r="B767" s="2">
        <v>44513</v>
      </c>
      <c r="C767" s="1" t="s">
        <v>42</v>
      </c>
      <c r="D767" s="1">
        <v>11.47</v>
      </c>
      <c r="E767" s="1">
        <f>Data_fixed[[#This Row],[Quarter]]</f>
        <v>4</v>
      </c>
      <c r="F767" s="1">
        <f>YEAR(Data[[#This Row],[Date]])</f>
        <v>2021</v>
      </c>
      <c r="L767">
        <v>2021</v>
      </c>
    </row>
    <row r="768" spans="1:12" x14ac:dyDescent="0.35">
      <c r="A768" s="1">
        <v>766</v>
      </c>
      <c r="B768" s="2">
        <v>44407</v>
      </c>
      <c r="C768" s="1" t="s">
        <v>42</v>
      </c>
      <c r="D768" s="1">
        <v>108.36</v>
      </c>
      <c r="E768" s="1">
        <f>Data_fixed[[#This Row],[Quarter]]</f>
        <v>3</v>
      </c>
      <c r="F768" s="1">
        <f>YEAR(Data[[#This Row],[Date]])</f>
        <v>2021</v>
      </c>
      <c r="L768">
        <v>2021</v>
      </c>
    </row>
    <row r="769" spans="1:12" x14ac:dyDescent="0.35">
      <c r="A769" s="1">
        <v>767</v>
      </c>
      <c r="B769" s="2">
        <v>44310</v>
      </c>
      <c r="C769" s="1" t="s">
        <v>42</v>
      </c>
      <c r="D769" s="1">
        <v>66</v>
      </c>
      <c r="E769" s="1">
        <f>Data_fixed[[#This Row],[Quarter]]</f>
        <v>2</v>
      </c>
      <c r="F769" s="1">
        <f>YEAR(Data[[#This Row],[Date]])</f>
        <v>2021</v>
      </c>
      <c r="L769">
        <v>2021</v>
      </c>
    </row>
    <row r="770" spans="1:12" x14ac:dyDescent="0.35">
      <c r="A770" s="1">
        <v>768</v>
      </c>
      <c r="B770" s="2">
        <v>44224</v>
      </c>
      <c r="C770" s="1" t="s">
        <v>42</v>
      </c>
      <c r="D770" s="1">
        <v>36.409999999999997</v>
      </c>
      <c r="E770" s="1">
        <f>Data_fixed[[#This Row],[Quarter]]</f>
        <v>1</v>
      </c>
      <c r="F770" s="1">
        <f>YEAR(Data[[#This Row],[Date]])</f>
        <v>2021</v>
      </c>
      <c r="L770">
        <v>2021</v>
      </c>
    </row>
    <row r="771" spans="1:12" x14ac:dyDescent="0.35">
      <c r="A771" s="1">
        <v>769</v>
      </c>
      <c r="B771" s="2">
        <v>44144</v>
      </c>
      <c r="C771" s="1" t="s">
        <v>42</v>
      </c>
      <c r="D771" s="1">
        <v>11.19</v>
      </c>
      <c r="E771" s="1">
        <f>Data_fixed[[#This Row],[Quarter]]</f>
        <v>4</v>
      </c>
      <c r="F771" s="1">
        <f>YEAR(Data[[#This Row],[Date]])</f>
        <v>2020</v>
      </c>
      <c r="L771">
        <v>2020</v>
      </c>
    </row>
    <row r="772" spans="1:12" x14ac:dyDescent="0.35">
      <c r="A772" s="1">
        <v>770</v>
      </c>
      <c r="B772" s="2">
        <v>44054</v>
      </c>
      <c r="C772" s="1" t="s">
        <v>42</v>
      </c>
      <c r="D772" s="1">
        <v>51.32</v>
      </c>
      <c r="E772" s="1">
        <f>Data_fixed[[#This Row],[Quarter]]</f>
        <v>3</v>
      </c>
      <c r="F772" s="1">
        <f>YEAR(Data[[#This Row],[Date]])</f>
        <v>2020</v>
      </c>
      <c r="L772">
        <v>2020</v>
      </c>
    </row>
    <row r="773" spans="1:12" x14ac:dyDescent="0.35">
      <c r="A773" s="1">
        <v>771</v>
      </c>
      <c r="B773" s="2">
        <v>43949</v>
      </c>
      <c r="C773" s="1" t="s">
        <v>42</v>
      </c>
      <c r="D773" s="1">
        <v>33.840000000000003</v>
      </c>
      <c r="E773" s="1">
        <f>Data_fixed[[#This Row],[Quarter]]</f>
        <v>2</v>
      </c>
      <c r="F773" s="1">
        <f>YEAR(Data[[#This Row],[Date]])</f>
        <v>2020</v>
      </c>
      <c r="L773">
        <v>2020</v>
      </c>
    </row>
    <row r="774" spans="1:12" x14ac:dyDescent="0.35">
      <c r="A774" s="1">
        <v>772</v>
      </c>
      <c r="B774" s="2">
        <v>43854</v>
      </c>
      <c r="C774" s="1" t="s">
        <v>42</v>
      </c>
      <c r="D774" s="1">
        <v>25.82</v>
      </c>
      <c r="E774" s="1">
        <f>Data_fixed[[#This Row],[Quarter]]</f>
        <v>1</v>
      </c>
      <c r="F774" s="1">
        <f>YEAR(Data[[#This Row],[Date]])</f>
        <v>2020</v>
      </c>
      <c r="L774">
        <v>2020</v>
      </c>
    </row>
    <row r="775" spans="1:12" x14ac:dyDescent="0.35">
      <c r="A775" s="1">
        <v>773</v>
      </c>
      <c r="B775" s="2">
        <v>43772</v>
      </c>
      <c r="C775" s="1" t="s">
        <v>42</v>
      </c>
      <c r="D775" s="1">
        <v>2.83</v>
      </c>
      <c r="E775" s="1">
        <f>Data_fixed[[#This Row],[Quarter]]</f>
        <v>4</v>
      </c>
      <c r="F775" s="1">
        <f>YEAR(Data[[#This Row],[Date]])</f>
        <v>2019</v>
      </c>
      <c r="L775">
        <v>2019</v>
      </c>
    </row>
    <row r="776" spans="1:12" x14ac:dyDescent="0.35">
      <c r="A776" s="1">
        <v>774</v>
      </c>
      <c r="B776" s="2">
        <v>43672</v>
      </c>
      <c r="C776" s="1" t="s">
        <v>42</v>
      </c>
      <c r="D776" s="1">
        <v>25.79</v>
      </c>
      <c r="E776" s="1">
        <f>Data_fixed[[#This Row],[Quarter]]</f>
        <v>3</v>
      </c>
      <c r="F776" s="1">
        <f>YEAR(Data[[#This Row],[Date]])</f>
        <v>2019</v>
      </c>
      <c r="L776">
        <v>2019</v>
      </c>
    </row>
    <row r="777" spans="1:12" x14ac:dyDescent="0.35">
      <c r="A777" s="1">
        <v>775</v>
      </c>
      <c r="B777" s="2">
        <v>43579</v>
      </c>
      <c r="C777" s="1" t="s">
        <v>42</v>
      </c>
      <c r="D777" s="1">
        <v>14.84</v>
      </c>
      <c r="E777" s="1">
        <f>Data_fixed[[#This Row],[Quarter]]</f>
        <v>2</v>
      </c>
      <c r="F777" s="1">
        <f>YEAR(Data[[#This Row],[Date]])</f>
        <v>2019</v>
      </c>
      <c r="L777">
        <v>2019</v>
      </c>
    </row>
    <row r="778" spans="1:12" x14ac:dyDescent="0.35">
      <c r="A778" s="1">
        <v>776</v>
      </c>
      <c r="B778" s="2">
        <v>43492</v>
      </c>
      <c r="C778" s="1" t="s">
        <v>42</v>
      </c>
      <c r="D778" s="1">
        <v>7.21</v>
      </c>
      <c r="E778" s="1">
        <f>Data_fixed[[#This Row],[Quarter]]</f>
        <v>1</v>
      </c>
      <c r="F778" s="1">
        <f>YEAR(Data[[#This Row],[Date]])</f>
        <v>2019</v>
      </c>
      <c r="L778">
        <v>2019</v>
      </c>
    </row>
    <row r="779" spans="1:12" x14ac:dyDescent="0.35">
      <c r="A779" s="1">
        <v>777</v>
      </c>
      <c r="B779" s="2">
        <v>43403</v>
      </c>
      <c r="C779" s="1" t="s">
        <v>42</v>
      </c>
      <c r="D779" s="1">
        <v>2.08</v>
      </c>
      <c r="E779" s="1">
        <f>Data_fixed[[#This Row],[Quarter]]</f>
        <v>4</v>
      </c>
      <c r="F779" s="1">
        <f>YEAR(Data[[#This Row],[Date]])</f>
        <v>2018</v>
      </c>
      <c r="L779">
        <v>2018</v>
      </c>
    </row>
    <row r="780" spans="1:12" x14ac:dyDescent="0.35">
      <c r="A780" s="1">
        <v>778</v>
      </c>
      <c r="B780" s="2">
        <v>43315</v>
      </c>
      <c r="C780" s="1" t="s">
        <v>42</v>
      </c>
      <c r="D780" s="1">
        <v>7.38</v>
      </c>
      <c r="E780" s="1">
        <f>Data_fixed[[#This Row],[Quarter]]</f>
        <v>3</v>
      </c>
      <c r="F780" s="1">
        <f>YEAR(Data[[#This Row],[Date]])</f>
        <v>2018</v>
      </c>
      <c r="L780">
        <v>2018</v>
      </c>
    </row>
    <row r="781" spans="1:12" x14ac:dyDescent="0.35">
      <c r="A781" s="1">
        <v>779</v>
      </c>
      <c r="B781" s="2">
        <v>43229</v>
      </c>
      <c r="C781" s="1" t="s">
        <v>42</v>
      </c>
      <c r="D781" s="1">
        <v>5.67</v>
      </c>
      <c r="E781" s="1">
        <f>Data_fixed[[#This Row],[Quarter]]</f>
        <v>2</v>
      </c>
      <c r="F781" s="1">
        <f>YEAR(Data[[#This Row],[Date]])</f>
        <v>2018</v>
      </c>
      <c r="L781">
        <v>2018</v>
      </c>
    </row>
    <row r="782" spans="1:12" x14ac:dyDescent="0.35">
      <c r="A782" s="1">
        <v>780</v>
      </c>
      <c r="B782" s="2">
        <v>43135</v>
      </c>
      <c r="C782" s="1" t="s">
        <v>42</v>
      </c>
      <c r="D782" s="1">
        <v>4.04</v>
      </c>
      <c r="E782" s="1">
        <f>Data_fixed[[#This Row],[Quarter]]</f>
        <v>1</v>
      </c>
      <c r="F782" s="1">
        <f>YEAR(Data[[#This Row],[Date]])</f>
        <v>2018</v>
      </c>
      <c r="L782">
        <v>2018</v>
      </c>
    </row>
    <row r="783" spans="1:12" x14ac:dyDescent="0.35">
      <c r="A783" s="1">
        <v>781</v>
      </c>
      <c r="B783" s="2">
        <v>43045</v>
      </c>
      <c r="C783" s="1" t="s">
        <v>42</v>
      </c>
      <c r="D783" s="1">
        <v>2.2599999999999998</v>
      </c>
      <c r="E783" s="1">
        <f>Data_fixed[[#This Row],[Quarter]]</f>
        <v>4</v>
      </c>
      <c r="F783" s="1">
        <f>YEAR(Data[[#This Row],[Date]])</f>
        <v>2017</v>
      </c>
      <c r="L783">
        <v>2017</v>
      </c>
    </row>
    <row r="784" spans="1:12" x14ac:dyDescent="0.35">
      <c r="A784" s="1">
        <v>782</v>
      </c>
      <c r="B784" s="2">
        <v>42957</v>
      </c>
      <c r="C784" s="1" t="s">
        <v>42</v>
      </c>
      <c r="D784" s="1">
        <v>14.05</v>
      </c>
      <c r="E784" s="1">
        <f>Data_fixed[[#This Row],[Quarter]]</f>
        <v>3</v>
      </c>
      <c r="F784" s="1">
        <f>YEAR(Data[[#This Row],[Date]])</f>
        <v>2017</v>
      </c>
      <c r="L784">
        <v>2017</v>
      </c>
    </row>
    <row r="785" spans="1:12" x14ac:dyDescent="0.35">
      <c r="A785" s="1">
        <v>783</v>
      </c>
      <c r="B785" s="2">
        <v>42870</v>
      </c>
      <c r="C785" s="1" t="s">
        <v>42</v>
      </c>
      <c r="D785" s="1">
        <v>16.52</v>
      </c>
      <c r="E785" s="1">
        <f>Data_fixed[[#This Row],[Quarter]]</f>
        <v>2</v>
      </c>
      <c r="F785" s="1">
        <f>YEAR(Data[[#This Row],[Date]])</f>
        <v>2017</v>
      </c>
      <c r="L785">
        <v>2017</v>
      </c>
    </row>
    <row r="786" spans="1:12" x14ac:dyDescent="0.35">
      <c r="A786" s="1">
        <v>784</v>
      </c>
      <c r="B786" s="2">
        <v>44691</v>
      </c>
      <c r="C786" s="1" t="s">
        <v>43</v>
      </c>
      <c r="D786" s="1">
        <v>28.17</v>
      </c>
      <c r="E786" s="1">
        <f>Data_fixed[[#This Row],[Quarter]]</f>
        <v>2</v>
      </c>
      <c r="F786" s="1">
        <f>YEAR(Data[[#This Row],[Date]])</f>
        <v>2022</v>
      </c>
      <c r="L786">
        <v>2022</v>
      </c>
    </row>
    <row r="787" spans="1:12" x14ac:dyDescent="0.35">
      <c r="A787" s="1">
        <v>785</v>
      </c>
      <c r="B787" s="2">
        <v>44605</v>
      </c>
      <c r="C787" s="1" t="s">
        <v>43</v>
      </c>
      <c r="D787" s="1">
        <v>25.8</v>
      </c>
      <c r="E787" s="1">
        <f>Data_fixed[[#This Row],[Quarter]]</f>
        <v>1</v>
      </c>
      <c r="F787" s="1">
        <f>YEAR(Data[[#This Row],[Date]])</f>
        <v>2022</v>
      </c>
      <c r="L787">
        <v>2022</v>
      </c>
    </row>
    <row r="788" spans="1:12" x14ac:dyDescent="0.35">
      <c r="A788" s="1">
        <v>786</v>
      </c>
      <c r="B788" s="2">
        <v>44515</v>
      </c>
      <c r="C788" s="1" t="s">
        <v>43</v>
      </c>
      <c r="D788" s="1">
        <v>10.54</v>
      </c>
      <c r="E788" s="1">
        <f>Data_fixed[[#This Row],[Quarter]]</f>
        <v>4</v>
      </c>
      <c r="F788" s="1">
        <f>YEAR(Data[[#This Row],[Date]])</f>
        <v>2021</v>
      </c>
      <c r="L788">
        <v>2021</v>
      </c>
    </row>
    <row r="789" spans="1:12" x14ac:dyDescent="0.35">
      <c r="A789" s="1">
        <v>787</v>
      </c>
      <c r="B789" s="2">
        <v>44418</v>
      </c>
      <c r="C789" s="1" t="s">
        <v>43</v>
      </c>
      <c r="D789" s="1">
        <v>17.329999999999998</v>
      </c>
      <c r="E789" s="1">
        <f>Data_fixed[[#This Row],[Quarter]]</f>
        <v>3</v>
      </c>
      <c r="F789" s="1">
        <f>YEAR(Data[[#This Row],[Date]])</f>
        <v>2021</v>
      </c>
      <c r="L789">
        <v>2021</v>
      </c>
    </row>
    <row r="790" spans="1:12" x14ac:dyDescent="0.35">
      <c r="A790" s="1">
        <v>788</v>
      </c>
      <c r="B790" s="2">
        <v>44317</v>
      </c>
      <c r="C790" s="1" t="s">
        <v>43</v>
      </c>
      <c r="D790" s="1">
        <v>17.11</v>
      </c>
      <c r="E790" s="1">
        <f>Data_fixed[[#This Row],[Quarter]]</f>
        <v>2</v>
      </c>
      <c r="F790" s="1">
        <f>YEAR(Data[[#This Row],[Date]])</f>
        <v>2021</v>
      </c>
      <c r="L790">
        <v>2021</v>
      </c>
    </row>
    <row r="791" spans="1:12" x14ac:dyDescent="0.35">
      <c r="A791" s="1">
        <v>789</v>
      </c>
      <c r="B791" s="2">
        <v>44127</v>
      </c>
      <c r="C791" s="1" t="s">
        <v>43</v>
      </c>
      <c r="D791" s="1">
        <v>1.1200000000000001</v>
      </c>
      <c r="E791" s="1">
        <f>Data_fixed[[#This Row],[Quarter]]</f>
        <v>4</v>
      </c>
      <c r="F791" s="1">
        <f>YEAR(Data[[#This Row],[Date]])</f>
        <v>2020</v>
      </c>
      <c r="L791">
        <v>2020</v>
      </c>
    </row>
    <row r="792" spans="1:12" x14ac:dyDescent="0.35">
      <c r="A792" s="1">
        <v>790</v>
      </c>
      <c r="B792" s="2">
        <v>44126</v>
      </c>
      <c r="C792" s="1" t="s">
        <v>43</v>
      </c>
      <c r="D792" s="1">
        <v>1.1200000000000001</v>
      </c>
      <c r="E792" s="1">
        <f>Data_fixed[[#This Row],[Quarter]]</f>
        <v>4</v>
      </c>
      <c r="F792" s="1">
        <f>YEAR(Data[[#This Row],[Date]])</f>
        <v>2020</v>
      </c>
      <c r="L792">
        <v>2020</v>
      </c>
    </row>
    <row r="793" spans="1:12" x14ac:dyDescent="0.35">
      <c r="A793" s="1">
        <v>791</v>
      </c>
      <c r="B793" s="2">
        <v>43959</v>
      </c>
      <c r="C793" s="1" t="s">
        <v>43</v>
      </c>
      <c r="D793" s="1">
        <v>20.65</v>
      </c>
      <c r="E793" s="1">
        <f>Data_fixed[[#This Row],[Quarter]]</f>
        <v>2</v>
      </c>
      <c r="F793" s="1">
        <f>YEAR(Data[[#This Row],[Date]])</f>
        <v>2020</v>
      </c>
      <c r="L793">
        <v>2020</v>
      </c>
    </row>
    <row r="794" spans="1:12" x14ac:dyDescent="0.35">
      <c r="A794" s="1">
        <v>792</v>
      </c>
      <c r="B794" s="2">
        <v>43864</v>
      </c>
      <c r="C794" s="1" t="s">
        <v>43</v>
      </c>
      <c r="D794" s="1">
        <v>13.6</v>
      </c>
      <c r="E794" s="1">
        <f>Data_fixed[[#This Row],[Quarter]]</f>
        <v>1</v>
      </c>
      <c r="F794" s="1">
        <f>YEAR(Data[[#This Row],[Date]])</f>
        <v>2020</v>
      </c>
      <c r="L794">
        <v>2020</v>
      </c>
    </row>
    <row r="795" spans="1:12" x14ac:dyDescent="0.35">
      <c r="A795" s="1">
        <v>793</v>
      </c>
      <c r="B795" s="2">
        <v>43779</v>
      </c>
      <c r="C795" s="1" t="s">
        <v>43</v>
      </c>
      <c r="D795" s="1">
        <v>6.6</v>
      </c>
      <c r="E795" s="1">
        <f>Data_fixed[[#This Row],[Quarter]]</f>
        <v>4</v>
      </c>
      <c r="F795" s="1">
        <f>YEAR(Data[[#This Row],[Date]])</f>
        <v>2019</v>
      </c>
      <c r="L795">
        <v>2019</v>
      </c>
    </row>
    <row r="796" spans="1:12" x14ac:dyDescent="0.35">
      <c r="A796" s="1">
        <v>794</v>
      </c>
      <c r="B796" s="2">
        <v>43684</v>
      </c>
      <c r="C796" s="1" t="s">
        <v>43</v>
      </c>
      <c r="D796" s="1">
        <v>24.44</v>
      </c>
      <c r="E796" s="1">
        <f>Data_fixed[[#This Row],[Quarter]]</f>
        <v>3</v>
      </c>
      <c r="F796" s="1">
        <f>YEAR(Data[[#This Row],[Date]])</f>
        <v>2019</v>
      </c>
      <c r="L796">
        <v>2019</v>
      </c>
    </row>
    <row r="797" spans="1:12" x14ac:dyDescent="0.35">
      <c r="A797" s="1">
        <v>795</v>
      </c>
      <c r="B797" s="2">
        <v>43587</v>
      </c>
      <c r="C797" s="1" t="s">
        <v>43</v>
      </c>
      <c r="D797" s="1">
        <v>17.95</v>
      </c>
      <c r="E797" s="1">
        <f>Data_fixed[[#This Row],[Quarter]]</f>
        <v>2</v>
      </c>
      <c r="F797" s="1">
        <f>YEAR(Data[[#This Row],[Date]])</f>
        <v>2019</v>
      </c>
      <c r="L797">
        <v>2019</v>
      </c>
    </row>
    <row r="798" spans="1:12" x14ac:dyDescent="0.35">
      <c r="A798" s="1">
        <v>796</v>
      </c>
      <c r="B798" s="2">
        <v>43501</v>
      </c>
      <c r="C798" s="1" t="s">
        <v>43</v>
      </c>
      <c r="D798" s="1">
        <v>10.029999999999999</v>
      </c>
      <c r="E798" s="1">
        <f>Data_fixed[[#This Row],[Quarter]]</f>
        <v>1</v>
      </c>
      <c r="F798" s="1">
        <f>YEAR(Data[[#This Row],[Date]])</f>
        <v>2019</v>
      </c>
      <c r="L798">
        <v>2019</v>
      </c>
    </row>
    <row r="799" spans="1:12" x14ac:dyDescent="0.35">
      <c r="A799" s="1">
        <v>797</v>
      </c>
      <c r="B799" s="2">
        <v>43417</v>
      </c>
      <c r="C799" s="1" t="s">
        <v>43</v>
      </c>
      <c r="D799" s="1">
        <v>4.04</v>
      </c>
      <c r="E799" s="1">
        <f>Data_fixed[[#This Row],[Quarter]]</f>
        <v>4</v>
      </c>
      <c r="F799" s="1">
        <f>YEAR(Data[[#This Row],[Date]])</f>
        <v>2018</v>
      </c>
      <c r="L799">
        <v>2018</v>
      </c>
    </row>
    <row r="800" spans="1:12" x14ac:dyDescent="0.35">
      <c r="A800" s="1">
        <v>798</v>
      </c>
      <c r="B800" s="2">
        <v>43329</v>
      </c>
      <c r="C800" s="1" t="s">
        <v>43</v>
      </c>
      <c r="D800" s="1">
        <v>16.02</v>
      </c>
      <c r="E800" s="1">
        <f>Data_fixed[[#This Row],[Quarter]]</f>
        <v>3</v>
      </c>
      <c r="F800" s="1">
        <f>YEAR(Data[[#This Row],[Date]])</f>
        <v>2018</v>
      </c>
      <c r="L800">
        <v>2018</v>
      </c>
    </row>
    <row r="801" spans="1:12" x14ac:dyDescent="0.35">
      <c r="A801" s="1">
        <v>799</v>
      </c>
      <c r="B801" s="2">
        <v>43234</v>
      </c>
      <c r="C801" s="1" t="s">
        <v>43</v>
      </c>
      <c r="D801" s="1">
        <v>13.74</v>
      </c>
      <c r="E801" s="1">
        <f>Data_fixed[[#This Row],[Quarter]]</f>
        <v>2</v>
      </c>
      <c r="F801" s="1">
        <f>YEAR(Data[[#This Row],[Date]])</f>
        <v>2018</v>
      </c>
      <c r="L801">
        <v>2018</v>
      </c>
    </row>
    <row r="802" spans="1:12" x14ac:dyDescent="0.35">
      <c r="A802" s="1">
        <v>800</v>
      </c>
      <c r="B802" s="2">
        <v>43136</v>
      </c>
      <c r="C802" s="1" t="s">
        <v>43</v>
      </c>
      <c r="D802" s="1">
        <v>5.37</v>
      </c>
      <c r="E802" s="1">
        <f>Data_fixed[[#This Row],[Quarter]]</f>
        <v>1</v>
      </c>
      <c r="F802" s="1">
        <f>YEAR(Data[[#This Row],[Date]])</f>
        <v>2018</v>
      </c>
      <c r="L802">
        <v>2018</v>
      </c>
    </row>
    <row r="803" spans="1:12" x14ac:dyDescent="0.35">
      <c r="A803" s="1">
        <v>801</v>
      </c>
      <c r="B803" s="2">
        <v>43053</v>
      </c>
      <c r="C803" s="1" t="s">
        <v>43</v>
      </c>
      <c r="D803" s="1">
        <v>4.51</v>
      </c>
      <c r="E803" s="1">
        <f>Data_fixed[[#This Row],[Quarter]]</f>
        <v>4</v>
      </c>
      <c r="F803" s="1">
        <f>YEAR(Data[[#This Row],[Date]])</f>
        <v>2017</v>
      </c>
      <c r="L803">
        <v>2017</v>
      </c>
    </row>
    <row r="804" spans="1:12" x14ac:dyDescent="0.35">
      <c r="A804" s="1">
        <v>802</v>
      </c>
      <c r="B804" s="2">
        <v>44690</v>
      </c>
      <c r="C804" s="1" t="s">
        <v>44</v>
      </c>
      <c r="D804" s="1">
        <v>502.51</v>
      </c>
      <c r="E804" s="1">
        <f>Data_fixed[[#This Row],[Quarter]]</f>
        <v>2</v>
      </c>
      <c r="F804" s="1">
        <f>YEAR(Data[[#This Row],[Date]])</f>
        <v>2022</v>
      </c>
      <c r="L804">
        <v>2022</v>
      </c>
    </row>
    <row r="805" spans="1:12" x14ac:dyDescent="0.35">
      <c r="A805" s="1">
        <v>803</v>
      </c>
      <c r="B805" s="2">
        <v>44602</v>
      </c>
      <c r="C805" s="1" t="s">
        <v>44</v>
      </c>
      <c r="D805" s="1">
        <v>323.8</v>
      </c>
      <c r="E805" s="1">
        <f>Data_fixed[[#This Row],[Quarter]]</f>
        <v>1</v>
      </c>
      <c r="F805" s="1">
        <f>YEAR(Data[[#This Row],[Date]])</f>
        <v>2022</v>
      </c>
      <c r="L805">
        <v>2022</v>
      </c>
    </row>
    <row r="806" spans="1:12" x14ac:dyDescent="0.35">
      <c r="A806" s="1">
        <v>804</v>
      </c>
      <c r="B806" s="2">
        <v>44512</v>
      </c>
      <c r="C806" s="1" t="s">
        <v>44</v>
      </c>
      <c r="D806" s="1">
        <v>165.4</v>
      </c>
      <c r="E806" s="1">
        <f>Data_fixed[[#This Row],[Quarter]]</f>
        <v>4</v>
      </c>
      <c r="F806" s="1">
        <f>YEAR(Data[[#This Row],[Date]])</f>
        <v>2021</v>
      </c>
      <c r="L806">
        <v>2021</v>
      </c>
    </row>
    <row r="807" spans="1:12" x14ac:dyDescent="0.35">
      <c r="A807" s="1">
        <v>805</v>
      </c>
      <c r="B807" s="2">
        <v>44418</v>
      </c>
      <c r="C807" s="1" t="s">
        <v>44</v>
      </c>
      <c r="D807" s="1">
        <v>614.99</v>
      </c>
      <c r="E807" s="1">
        <f>Data_fixed[[#This Row],[Quarter]]</f>
        <v>3</v>
      </c>
      <c r="F807" s="1">
        <f>YEAR(Data[[#This Row],[Date]])</f>
        <v>2021</v>
      </c>
      <c r="L807">
        <v>2021</v>
      </c>
    </row>
    <row r="808" spans="1:12" x14ac:dyDescent="0.35">
      <c r="A808" s="1">
        <v>806</v>
      </c>
      <c r="B808" s="2">
        <v>44321</v>
      </c>
      <c r="C808" s="1" t="s">
        <v>44</v>
      </c>
      <c r="D808" s="1">
        <v>465.33</v>
      </c>
      <c r="E808" s="1">
        <f>Data_fixed[[#This Row],[Quarter]]</f>
        <v>2</v>
      </c>
      <c r="F808" s="1">
        <f>YEAR(Data[[#This Row],[Date]])</f>
        <v>2021</v>
      </c>
      <c r="L808">
        <v>2021</v>
      </c>
    </row>
    <row r="809" spans="1:12" x14ac:dyDescent="0.35">
      <c r="A809" s="1">
        <v>807</v>
      </c>
      <c r="B809" s="2">
        <v>44238</v>
      </c>
      <c r="C809" s="1" t="s">
        <v>44</v>
      </c>
      <c r="D809" s="1">
        <v>317.39</v>
      </c>
      <c r="E809" s="1">
        <f>Data_fixed[[#This Row],[Quarter]]</f>
        <v>1</v>
      </c>
      <c r="F809" s="1">
        <f>YEAR(Data[[#This Row],[Date]])</f>
        <v>2021</v>
      </c>
      <c r="L809">
        <v>2021</v>
      </c>
    </row>
    <row r="810" spans="1:12" x14ac:dyDescent="0.35">
      <c r="A810" s="1">
        <v>808</v>
      </c>
      <c r="B810" s="2">
        <v>44148</v>
      </c>
      <c r="C810" s="1" t="s">
        <v>44</v>
      </c>
      <c r="D810" s="1">
        <v>140.03</v>
      </c>
      <c r="E810" s="1">
        <f>Data_fixed[[#This Row],[Quarter]]</f>
        <v>4</v>
      </c>
      <c r="F810" s="1">
        <f>YEAR(Data[[#This Row],[Date]])</f>
        <v>2020</v>
      </c>
      <c r="L810">
        <v>2020</v>
      </c>
    </row>
    <row r="811" spans="1:12" x14ac:dyDescent="0.35">
      <c r="A811" s="1">
        <v>809</v>
      </c>
      <c r="B811" s="2">
        <v>44059</v>
      </c>
      <c r="C811" s="1" t="s">
        <v>44</v>
      </c>
      <c r="D811" s="1">
        <v>548.22</v>
      </c>
      <c r="E811" s="1">
        <f>Data_fixed[[#This Row],[Quarter]]</f>
        <v>3</v>
      </c>
      <c r="F811" s="1">
        <f>YEAR(Data[[#This Row],[Date]])</f>
        <v>2020</v>
      </c>
      <c r="L811">
        <v>2020</v>
      </c>
    </row>
    <row r="812" spans="1:12" x14ac:dyDescent="0.35">
      <c r="A812" s="1">
        <v>810</v>
      </c>
      <c r="B812" s="2">
        <v>43962</v>
      </c>
      <c r="C812" s="1" t="s">
        <v>44</v>
      </c>
      <c r="D812" s="1">
        <v>435.09</v>
      </c>
      <c r="E812" s="1">
        <f>Data_fixed[[#This Row],[Quarter]]</f>
        <v>2</v>
      </c>
      <c r="F812" s="1">
        <f>YEAR(Data[[#This Row],[Date]])</f>
        <v>2020</v>
      </c>
      <c r="L812">
        <v>2020</v>
      </c>
    </row>
    <row r="813" spans="1:12" x14ac:dyDescent="0.35">
      <c r="A813" s="1">
        <v>811</v>
      </c>
      <c r="B813" s="2">
        <v>43870</v>
      </c>
      <c r="C813" s="1" t="s">
        <v>44</v>
      </c>
      <c r="D813" s="1">
        <v>301.7</v>
      </c>
      <c r="E813" s="1">
        <f>Data_fixed[[#This Row],[Quarter]]</f>
        <v>1</v>
      </c>
      <c r="F813" s="1">
        <f>YEAR(Data[[#This Row],[Date]])</f>
        <v>2020</v>
      </c>
      <c r="L813">
        <v>2020</v>
      </c>
    </row>
    <row r="814" spans="1:12" x14ac:dyDescent="0.35">
      <c r="A814" s="1">
        <v>812</v>
      </c>
      <c r="B814" s="2">
        <v>43782</v>
      </c>
      <c r="C814" s="1" t="s">
        <v>44</v>
      </c>
      <c r="D814" s="1">
        <v>137.78</v>
      </c>
      <c r="E814" s="1">
        <f>Data_fixed[[#This Row],[Quarter]]</f>
        <v>4</v>
      </c>
      <c r="F814" s="1">
        <f>YEAR(Data[[#This Row],[Date]])</f>
        <v>2019</v>
      </c>
      <c r="L814">
        <v>2019</v>
      </c>
    </row>
    <row r="815" spans="1:12" x14ac:dyDescent="0.35">
      <c r="A815" s="1">
        <v>813</v>
      </c>
      <c r="B815" s="2">
        <v>43690</v>
      </c>
      <c r="C815" s="1" t="s">
        <v>44</v>
      </c>
      <c r="D815" s="1">
        <v>491.02</v>
      </c>
      <c r="E815" s="1">
        <f>Data_fixed[[#This Row],[Quarter]]</f>
        <v>3</v>
      </c>
      <c r="F815" s="1">
        <f>YEAR(Data[[#This Row],[Date]])</f>
        <v>2019</v>
      </c>
      <c r="L815">
        <v>2019</v>
      </c>
    </row>
    <row r="816" spans="1:12" x14ac:dyDescent="0.35">
      <c r="A816" s="1">
        <v>814</v>
      </c>
      <c r="B816" s="2">
        <v>43590</v>
      </c>
      <c r="C816" s="1" t="s">
        <v>44</v>
      </c>
      <c r="D816" s="1">
        <v>345.99</v>
      </c>
      <c r="E816" s="1">
        <f>Data_fixed[[#This Row],[Quarter]]</f>
        <v>2</v>
      </c>
      <c r="F816" s="1">
        <f>YEAR(Data[[#This Row],[Date]])</f>
        <v>2019</v>
      </c>
      <c r="L816">
        <v>2019</v>
      </c>
    </row>
    <row r="817" spans="1:12" x14ac:dyDescent="0.35">
      <c r="A817" s="1">
        <v>815</v>
      </c>
      <c r="B817" s="2">
        <v>43501</v>
      </c>
      <c r="C817" s="1" t="s">
        <v>44</v>
      </c>
      <c r="D817" s="1">
        <v>239.11</v>
      </c>
      <c r="E817" s="1">
        <f>Data_fixed[[#This Row],[Quarter]]</f>
        <v>1</v>
      </c>
      <c r="F817" s="1">
        <f>YEAR(Data[[#This Row],[Date]])</f>
        <v>2019</v>
      </c>
      <c r="L817">
        <v>2019</v>
      </c>
    </row>
    <row r="818" spans="1:12" x14ac:dyDescent="0.35">
      <c r="A818" s="1">
        <v>816</v>
      </c>
      <c r="B818" s="2">
        <v>43415</v>
      </c>
      <c r="C818" s="1" t="s">
        <v>44</v>
      </c>
      <c r="D818" s="1">
        <v>122.45</v>
      </c>
      <c r="E818" s="1">
        <f>Data_fixed[[#This Row],[Quarter]]</f>
        <v>4</v>
      </c>
      <c r="F818" s="1">
        <f>YEAR(Data[[#This Row],[Date]])</f>
        <v>2018</v>
      </c>
      <c r="L818">
        <v>2018</v>
      </c>
    </row>
    <row r="819" spans="1:12" x14ac:dyDescent="0.35">
      <c r="A819" s="1">
        <v>817</v>
      </c>
      <c r="B819" s="2">
        <v>43325</v>
      </c>
      <c r="C819" s="1" t="s">
        <v>44</v>
      </c>
      <c r="D819" s="1">
        <v>400.85</v>
      </c>
      <c r="E819" s="1">
        <f>Data_fixed[[#This Row],[Quarter]]</f>
        <v>3</v>
      </c>
      <c r="F819" s="1">
        <f>YEAR(Data[[#This Row],[Date]])</f>
        <v>2018</v>
      </c>
      <c r="L819">
        <v>2018</v>
      </c>
    </row>
    <row r="820" spans="1:12" x14ac:dyDescent="0.35">
      <c r="A820" s="1">
        <v>818</v>
      </c>
      <c r="B820" s="2">
        <v>43230</v>
      </c>
      <c r="C820" s="1" t="s">
        <v>44</v>
      </c>
      <c r="D820" s="1">
        <v>278.44</v>
      </c>
      <c r="E820" s="1">
        <f>Data_fixed[[#This Row],[Quarter]]</f>
        <v>2</v>
      </c>
      <c r="F820" s="1">
        <f>YEAR(Data[[#This Row],[Date]])</f>
        <v>2018</v>
      </c>
      <c r="L820">
        <v>2018</v>
      </c>
    </row>
    <row r="821" spans="1:12" x14ac:dyDescent="0.35">
      <c r="A821" s="1">
        <v>819</v>
      </c>
      <c r="B821" s="2">
        <v>43141</v>
      </c>
      <c r="C821" s="1" t="s">
        <v>44</v>
      </c>
      <c r="D821" s="1">
        <v>171.55</v>
      </c>
      <c r="E821" s="1">
        <f>Data_fixed[[#This Row],[Quarter]]</f>
        <v>1</v>
      </c>
      <c r="F821" s="1">
        <f>YEAR(Data[[#This Row],[Date]])</f>
        <v>2018</v>
      </c>
      <c r="L821">
        <v>2018</v>
      </c>
    </row>
    <row r="822" spans="1:12" x14ac:dyDescent="0.35">
      <c r="A822" s="1">
        <v>820</v>
      </c>
      <c r="B822" s="2">
        <v>43052</v>
      </c>
      <c r="C822" s="1" t="s">
        <v>44</v>
      </c>
      <c r="D822" s="1">
        <v>82.02</v>
      </c>
      <c r="E822" s="1">
        <f>Data_fixed[[#This Row],[Quarter]]</f>
        <v>4</v>
      </c>
      <c r="F822" s="1">
        <f>YEAR(Data[[#This Row],[Date]])</f>
        <v>2017</v>
      </c>
      <c r="L822">
        <v>2017</v>
      </c>
    </row>
    <row r="823" spans="1:12" x14ac:dyDescent="0.35">
      <c r="A823" s="1">
        <v>821</v>
      </c>
      <c r="B823" s="2">
        <v>42959</v>
      </c>
      <c r="C823" s="1" t="s">
        <v>44</v>
      </c>
      <c r="D823" s="1">
        <v>330.66</v>
      </c>
      <c r="E823" s="1">
        <f>Data_fixed[[#This Row],[Quarter]]</f>
        <v>3</v>
      </c>
      <c r="F823" s="1">
        <f>YEAR(Data[[#This Row],[Date]])</f>
        <v>2017</v>
      </c>
      <c r="L823">
        <v>2017</v>
      </c>
    </row>
    <row r="824" spans="1:12" x14ac:dyDescent="0.35">
      <c r="A824" s="1">
        <v>822</v>
      </c>
      <c r="B824" s="2">
        <v>42862</v>
      </c>
      <c r="C824" s="1" t="s">
        <v>44</v>
      </c>
      <c r="D824" s="1">
        <v>240.34</v>
      </c>
      <c r="E824" s="1">
        <f>Data_fixed[[#This Row],[Quarter]]</f>
        <v>2</v>
      </c>
      <c r="F824" s="1">
        <f>YEAR(Data[[#This Row],[Date]])</f>
        <v>2017</v>
      </c>
      <c r="L824">
        <v>2017</v>
      </c>
    </row>
    <row r="825" spans="1:12" x14ac:dyDescent="0.35">
      <c r="A825" s="1">
        <v>823</v>
      </c>
      <c r="B825" s="2">
        <v>42776</v>
      </c>
      <c r="C825" s="1" t="s">
        <v>44</v>
      </c>
      <c r="D825" s="1">
        <v>158.11000000000001</v>
      </c>
      <c r="E825" s="1">
        <f>Data_fixed[[#This Row],[Quarter]]</f>
        <v>1</v>
      </c>
      <c r="F825" s="1">
        <f>YEAR(Data[[#This Row],[Date]])</f>
        <v>2017</v>
      </c>
      <c r="L825">
        <v>2017</v>
      </c>
    </row>
    <row r="826" spans="1:12" x14ac:dyDescent="0.35">
      <c r="A826" s="1">
        <v>824</v>
      </c>
      <c r="B826" s="2">
        <v>42688</v>
      </c>
      <c r="C826" s="1" t="s">
        <v>44</v>
      </c>
      <c r="D826" s="1">
        <v>79.13</v>
      </c>
      <c r="E826" s="1">
        <f>Data_fixed[[#This Row],[Quarter]]</f>
        <v>4</v>
      </c>
      <c r="F826" s="1">
        <f>YEAR(Data[[#This Row],[Date]])</f>
        <v>2016</v>
      </c>
      <c r="L826">
        <v>2016</v>
      </c>
    </row>
    <row r="827" spans="1:12" x14ac:dyDescent="0.35">
      <c r="A827" s="1">
        <v>825</v>
      </c>
      <c r="B827" s="2">
        <v>42592</v>
      </c>
      <c r="C827" s="1" t="s">
        <v>44</v>
      </c>
      <c r="D827" s="1">
        <v>223.49</v>
      </c>
      <c r="E827" s="1">
        <f>Data_fixed[[#This Row],[Quarter]]</f>
        <v>3</v>
      </c>
      <c r="F827" s="1">
        <f>YEAR(Data[[#This Row],[Date]])</f>
        <v>2016</v>
      </c>
      <c r="L827">
        <v>2016</v>
      </c>
    </row>
    <row r="828" spans="1:12" x14ac:dyDescent="0.35">
      <c r="A828" s="1">
        <v>826</v>
      </c>
      <c r="B828" s="2">
        <v>42492</v>
      </c>
      <c r="C828" s="1" t="s">
        <v>44</v>
      </c>
      <c r="D828" s="1">
        <v>161.06</v>
      </c>
      <c r="E828" s="1">
        <f>Data_fixed[[#This Row],[Quarter]]</f>
        <v>2</v>
      </c>
      <c r="F828" s="1">
        <f>YEAR(Data[[#This Row],[Date]])</f>
        <v>2016</v>
      </c>
      <c r="L828">
        <v>2016</v>
      </c>
    </row>
    <row r="829" spans="1:12" x14ac:dyDescent="0.35">
      <c r="A829" s="1">
        <v>827</v>
      </c>
      <c r="B829" s="2">
        <v>42402</v>
      </c>
      <c r="C829" s="1" t="s">
        <v>44</v>
      </c>
      <c r="D829" s="1">
        <v>103.93</v>
      </c>
      <c r="E829" s="1">
        <f>Data_fixed[[#This Row],[Quarter]]</f>
        <v>1</v>
      </c>
      <c r="F829" s="1">
        <f>YEAR(Data[[#This Row],[Date]])</f>
        <v>2016</v>
      </c>
      <c r="L829">
        <v>2016</v>
      </c>
    </row>
    <row r="830" spans="1:12" x14ac:dyDescent="0.35">
      <c r="A830" s="1">
        <v>828</v>
      </c>
      <c r="B830" s="2">
        <v>42322</v>
      </c>
      <c r="C830" s="1" t="s">
        <v>44</v>
      </c>
      <c r="D830" s="1">
        <v>48.86</v>
      </c>
      <c r="E830" s="1">
        <f>Data_fixed[[#This Row],[Quarter]]</f>
        <v>4</v>
      </c>
      <c r="F830" s="1">
        <f>YEAR(Data[[#This Row],[Date]])</f>
        <v>2015</v>
      </c>
      <c r="L830">
        <v>2015</v>
      </c>
    </row>
    <row r="831" spans="1:12" x14ac:dyDescent="0.35">
      <c r="A831" s="1">
        <v>829</v>
      </c>
      <c r="B831" s="2">
        <v>44312</v>
      </c>
      <c r="C831" s="1" t="s">
        <v>45</v>
      </c>
      <c r="D831" s="1">
        <v>35.15</v>
      </c>
      <c r="E831" s="1">
        <f>Data_fixed[[#This Row],[Quarter]]</f>
        <v>2</v>
      </c>
      <c r="F831" s="1">
        <f>YEAR(Data[[#This Row],[Date]])</f>
        <v>2021</v>
      </c>
      <c r="L831">
        <v>2021</v>
      </c>
    </row>
    <row r="832" spans="1:12" x14ac:dyDescent="0.35">
      <c r="A832" s="1">
        <v>830</v>
      </c>
      <c r="B832" s="2">
        <v>44229</v>
      </c>
      <c r="C832" s="1" t="s">
        <v>45</v>
      </c>
      <c r="D832" s="1">
        <v>13.24</v>
      </c>
      <c r="E832" s="1">
        <f>Data_fixed[[#This Row],[Quarter]]</f>
        <v>1</v>
      </c>
      <c r="F832" s="1">
        <f>YEAR(Data[[#This Row],[Date]])</f>
        <v>2021</v>
      </c>
      <c r="L832">
        <v>2021</v>
      </c>
    </row>
    <row r="833" spans="1:12" x14ac:dyDescent="0.35">
      <c r="A833" s="1">
        <v>831</v>
      </c>
      <c r="B833" s="2">
        <v>44146</v>
      </c>
      <c r="C833" s="1" t="s">
        <v>45</v>
      </c>
      <c r="D833" s="1">
        <v>2.25</v>
      </c>
      <c r="E833" s="1">
        <f>Data_fixed[[#This Row],[Quarter]]</f>
        <v>4</v>
      </c>
      <c r="F833" s="1">
        <f>YEAR(Data[[#This Row],[Date]])</f>
        <v>2020</v>
      </c>
      <c r="L833">
        <v>2020</v>
      </c>
    </row>
    <row r="834" spans="1:12" x14ac:dyDescent="0.35">
      <c r="A834" s="1">
        <v>832</v>
      </c>
      <c r="B834" s="2">
        <v>44049</v>
      </c>
      <c r="C834" s="1" t="s">
        <v>45</v>
      </c>
      <c r="D834" s="1">
        <v>28.81</v>
      </c>
      <c r="E834" s="1">
        <f>Data_fixed[[#This Row],[Quarter]]</f>
        <v>3</v>
      </c>
      <c r="F834" s="1">
        <f>YEAR(Data[[#This Row],[Date]])</f>
        <v>2020</v>
      </c>
      <c r="L834">
        <v>2020</v>
      </c>
    </row>
    <row r="835" spans="1:12" x14ac:dyDescent="0.35">
      <c r="A835" s="1">
        <v>833</v>
      </c>
      <c r="B835" s="2">
        <v>43954</v>
      </c>
      <c r="C835" s="1" t="s">
        <v>45</v>
      </c>
      <c r="D835" s="1">
        <v>17.96</v>
      </c>
      <c r="E835" s="1">
        <f>Data_fixed[[#This Row],[Quarter]]</f>
        <v>2</v>
      </c>
      <c r="F835" s="1">
        <f>YEAR(Data[[#This Row],[Date]])</f>
        <v>2020</v>
      </c>
      <c r="L835">
        <v>2020</v>
      </c>
    </row>
    <row r="836" spans="1:12" x14ac:dyDescent="0.35">
      <c r="A836" s="1">
        <v>834</v>
      </c>
      <c r="B836" s="2">
        <v>43853</v>
      </c>
      <c r="C836" s="1" t="s">
        <v>45</v>
      </c>
      <c r="D836" s="1">
        <v>13.7</v>
      </c>
      <c r="E836" s="1">
        <f>Data_fixed[[#This Row],[Quarter]]</f>
        <v>1</v>
      </c>
      <c r="F836" s="1">
        <f>YEAR(Data[[#This Row],[Date]])</f>
        <v>2020</v>
      </c>
      <c r="L836">
        <v>2020</v>
      </c>
    </row>
    <row r="837" spans="1:12" x14ac:dyDescent="0.35">
      <c r="A837" s="1">
        <v>835</v>
      </c>
      <c r="B837" s="2">
        <v>43762</v>
      </c>
      <c r="C837" s="1" t="s">
        <v>45</v>
      </c>
      <c r="D837" s="1">
        <v>5.5</v>
      </c>
      <c r="E837" s="1">
        <f>Data_fixed[[#This Row],[Quarter]]</f>
        <v>4</v>
      </c>
      <c r="F837" s="1">
        <f>YEAR(Data[[#This Row],[Date]])</f>
        <v>2019</v>
      </c>
      <c r="L837">
        <v>2019</v>
      </c>
    </row>
    <row r="838" spans="1:12" x14ac:dyDescent="0.35">
      <c r="A838" s="1">
        <v>836</v>
      </c>
      <c r="B838" s="2">
        <v>43674</v>
      </c>
      <c r="C838" s="1" t="s">
        <v>45</v>
      </c>
      <c r="D838" s="1">
        <v>15.61</v>
      </c>
      <c r="E838" s="1">
        <f>Data_fixed[[#This Row],[Quarter]]</f>
        <v>3</v>
      </c>
      <c r="F838" s="1">
        <f>YEAR(Data[[#This Row],[Date]])</f>
        <v>2019</v>
      </c>
      <c r="L838">
        <v>2019</v>
      </c>
    </row>
    <row r="839" spans="1:12" x14ac:dyDescent="0.35">
      <c r="A839" s="1">
        <v>837</v>
      </c>
      <c r="B839" s="2">
        <v>43571</v>
      </c>
      <c r="C839" s="1" t="s">
        <v>45</v>
      </c>
      <c r="D839" s="1">
        <v>6.03</v>
      </c>
      <c r="E839" s="1">
        <f>Data_fixed[[#This Row],[Quarter]]</f>
        <v>2</v>
      </c>
      <c r="F839" s="1">
        <f>YEAR(Data[[#This Row],[Date]])</f>
        <v>2019</v>
      </c>
      <c r="L839">
        <v>2019</v>
      </c>
    </row>
    <row r="840" spans="1:12" x14ac:dyDescent="0.35">
      <c r="A840" s="1">
        <v>838</v>
      </c>
      <c r="B840" s="2">
        <v>43487</v>
      </c>
      <c r="C840" s="1" t="s">
        <v>45</v>
      </c>
      <c r="D840" s="1">
        <v>0.62</v>
      </c>
      <c r="E840" s="1">
        <f>Data_fixed[[#This Row],[Quarter]]</f>
        <v>1</v>
      </c>
      <c r="F840" s="1">
        <f>YEAR(Data[[#This Row],[Date]])</f>
        <v>2019</v>
      </c>
      <c r="L840">
        <v>2019</v>
      </c>
    </row>
    <row r="841" spans="1:12" x14ac:dyDescent="0.35">
      <c r="A841" s="1">
        <v>839</v>
      </c>
      <c r="B841" s="2">
        <v>43310</v>
      </c>
      <c r="C841" s="1" t="s">
        <v>45</v>
      </c>
      <c r="D841" s="1">
        <v>1.01</v>
      </c>
      <c r="E841" s="1">
        <f>Data_fixed[[#This Row],[Quarter]]</f>
        <v>3</v>
      </c>
      <c r="F841" s="1">
        <f>YEAR(Data[[#This Row],[Date]])</f>
        <v>2018</v>
      </c>
      <c r="L841">
        <v>2018</v>
      </c>
    </row>
    <row r="842" spans="1:12" x14ac:dyDescent="0.35">
      <c r="A842" s="1">
        <v>840</v>
      </c>
      <c r="B842" s="2">
        <v>44677</v>
      </c>
      <c r="C842" s="1" t="s">
        <v>46</v>
      </c>
      <c r="D842" s="1">
        <v>117.41</v>
      </c>
      <c r="E842" s="1">
        <f>Data_fixed[[#This Row],[Quarter]]</f>
        <v>2</v>
      </c>
      <c r="F842" s="1">
        <f>YEAR(Data[[#This Row],[Date]])</f>
        <v>2022</v>
      </c>
      <c r="L842">
        <v>2022</v>
      </c>
    </row>
    <row r="843" spans="1:12" x14ac:dyDescent="0.35">
      <c r="A843" s="1">
        <v>841</v>
      </c>
      <c r="B843" s="2">
        <v>44589</v>
      </c>
      <c r="C843" s="1" t="s">
        <v>46</v>
      </c>
      <c r="D843" s="1">
        <v>85.08</v>
      </c>
      <c r="E843" s="1">
        <f>Data_fixed[[#This Row],[Quarter]]</f>
        <v>1</v>
      </c>
      <c r="F843" s="1">
        <f>YEAR(Data[[#This Row],[Date]])</f>
        <v>2022</v>
      </c>
      <c r="L843">
        <v>2022</v>
      </c>
    </row>
    <row r="844" spans="1:12" x14ac:dyDescent="0.35">
      <c r="A844" s="1">
        <v>842</v>
      </c>
      <c r="B844" s="2">
        <v>44500</v>
      </c>
      <c r="C844" s="1" t="s">
        <v>46</v>
      </c>
      <c r="D844" s="1">
        <v>39.29</v>
      </c>
      <c r="E844" s="1">
        <f>Data_fixed[[#This Row],[Quarter]]</f>
        <v>4</v>
      </c>
      <c r="F844" s="1">
        <f>YEAR(Data[[#This Row],[Date]])</f>
        <v>2021</v>
      </c>
      <c r="L844">
        <v>2021</v>
      </c>
    </row>
    <row r="845" spans="1:12" x14ac:dyDescent="0.35">
      <c r="A845" s="1">
        <v>843</v>
      </c>
      <c r="B845" s="2">
        <v>44410</v>
      </c>
      <c r="C845" s="1" t="s">
        <v>46</v>
      </c>
      <c r="D845" s="1">
        <v>119.8</v>
      </c>
      <c r="E845" s="1">
        <f>Data_fixed[[#This Row],[Quarter]]</f>
        <v>3</v>
      </c>
      <c r="F845" s="1">
        <f>YEAR(Data[[#This Row],[Date]])</f>
        <v>2021</v>
      </c>
      <c r="L845">
        <v>2021</v>
      </c>
    </row>
    <row r="846" spans="1:12" x14ac:dyDescent="0.35">
      <c r="A846" s="1">
        <v>844</v>
      </c>
      <c r="B846" s="2">
        <v>44314</v>
      </c>
      <c r="C846" s="1" t="s">
        <v>46</v>
      </c>
      <c r="D846" s="1">
        <v>100.18</v>
      </c>
      <c r="E846" s="1">
        <f>Data_fixed[[#This Row],[Quarter]]</f>
        <v>2</v>
      </c>
      <c r="F846" s="1">
        <f>YEAR(Data[[#This Row],[Date]])</f>
        <v>2021</v>
      </c>
      <c r="L846">
        <v>2021</v>
      </c>
    </row>
    <row r="847" spans="1:12" x14ac:dyDescent="0.35">
      <c r="A847" s="1">
        <v>845</v>
      </c>
      <c r="B847" s="2">
        <v>44224</v>
      </c>
      <c r="C847" s="1" t="s">
        <v>46</v>
      </c>
      <c r="D847" s="1">
        <v>42.48</v>
      </c>
      <c r="E847" s="1">
        <f>Data_fixed[[#This Row],[Quarter]]</f>
        <v>1</v>
      </c>
      <c r="F847" s="1">
        <f>YEAR(Data[[#This Row],[Date]])</f>
        <v>2021</v>
      </c>
      <c r="L847">
        <v>2021</v>
      </c>
    </row>
    <row r="848" spans="1:12" x14ac:dyDescent="0.35">
      <c r="A848" s="1">
        <v>846</v>
      </c>
      <c r="B848" s="2">
        <v>44148</v>
      </c>
      <c r="C848" s="1" t="s">
        <v>46</v>
      </c>
      <c r="D848" s="1">
        <v>0.27</v>
      </c>
      <c r="E848" s="1">
        <f>Data_fixed[[#This Row],[Quarter]]</f>
        <v>4</v>
      </c>
      <c r="F848" s="1">
        <f>YEAR(Data[[#This Row],[Date]])</f>
        <v>2020</v>
      </c>
      <c r="L848">
        <v>2020</v>
      </c>
    </row>
    <row r="849" spans="1:12" x14ac:dyDescent="0.35">
      <c r="A849" s="1">
        <v>847</v>
      </c>
      <c r="B849" s="2">
        <v>44059</v>
      </c>
      <c r="C849" s="1" t="s">
        <v>46</v>
      </c>
      <c r="D849" s="1">
        <v>39.71</v>
      </c>
      <c r="E849" s="1">
        <f>Data_fixed[[#This Row],[Quarter]]</f>
        <v>3</v>
      </c>
      <c r="F849" s="1">
        <f>YEAR(Data[[#This Row],[Date]])</f>
        <v>2020</v>
      </c>
      <c r="L849">
        <v>2020</v>
      </c>
    </row>
    <row r="850" spans="1:12" x14ac:dyDescent="0.35">
      <c r="A850" s="1">
        <v>848</v>
      </c>
      <c r="B850" s="2">
        <v>43965</v>
      </c>
      <c r="C850" s="1" t="s">
        <v>46</v>
      </c>
      <c r="D850" s="1">
        <v>35.909999999999997</v>
      </c>
      <c r="E850" s="1">
        <f>Data_fixed[[#This Row],[Quarter]]</f>
        <v>2</v>
      </c>
      <c r="F850" s="1">
        <f>YEAR(Data[[#This Row],[Date]])</f>
        <v>2020</v>
      </c>
      <c r="L850">
        <v>2020</v>
      </c>
    </row>
    <row r="851" spans="1:12" x14ac:dyDescent="0.35">
      <c r="A851" s="1">
        <v>849</v>
      </c>
      <c r="B851" s="2">
        <v>43871</v>
      </c>
      <c r="C851" s="1" t="s">
        <v>46</v>
      </c>
      <c r="D851" s="1">
        <v>33.369999999999997</v>
      </c>
      <c r="E851" s="1">
        <f>Data_fixed[[#This Row],[Quarter]]</f>
        <v>1</v>
      </c>
      <c r="F851" s="1">
        <f>YEAR(Data[[#This Row],[Date]])</f>
        <v>2020</v>
      </c>
      <c r="L851">
        <v>2020</v>
      </c>
    </row>
    <row r="852" spans="1:12" x14ac:dyDescent="0.35">
      <c r="A852" s="1">
        <v>850</v>
      </c>
      <c r="B852" s="2">
        <v>43782</v>
      </c>
      <c r="C852" s="1" t="s">
        <v>46</v>
      </c>
      <c r="D852" s="1">
        <v>13.56</v>
      </c>
      <c r="E852" s="1">
        <f>Data_fixed[[#This Row],[Quarter]]</f>
        <v>4</v>
      </c>
      <c r="F852" s="1">
        <f>YEAR(Data[[#This Row],[Date]])</f>
        <v>2019</v>
      </c>
      <c r="L852">
        <v>2019</v>
      </c>
    </row>
    <row r="853" spans="1:12" x14ac:dyDescent="0.35">
      <c r="A853" s="1">
        <v>851</v>
      </c>
      <c r="B853" s="2">
        <v>43679</v>
      </c>
      <c r="C853" s="1" t="s">
        <v>46</v>
      </c>
      <c r="D853" s="1">
        <v>59.7</v>
      </c>
      <c r="E853" s="1">
        <f>Data_fixed[[#This Row],[Quarter]]</f>
        <v>3</v>
      </c>
      <c r="F853" s="1">
        <f>YEAR(Data[[#This Row],[Date]])</f>
        <v>2019</v>
      </c>
      <c r="L853">
        <v>2019</v>
      </c>
    </row>
    <row r="854" spans="1:12" x14ac:dyDescent="0.35">
      <c r="A854" s="1">
        <v>852</v>
      </c>
      <c r="B854" s="2">
        <v>43594</v>
      </c>
      <c r="C854" s="1" t="s">
        <v>46</v>
      </c>
      <c r="D854" s="1">
        <v>42.83</v>
      </c>
      <c r="E854" s="1">
        <f>Data_fixed[[#This Row],[Quarter]]</f>
        <v>2</v>
      </c>
      <c r="F854" s="1">
        <f>YEAR(Data[[#This Row],[Date]])</f>
        <v>2019</v>
      </c>
      <c r="L854">
        <v>2019</v>
      </c>
    </row>
    <row r="855" spans="1:12" x14ac:dyDescent="0.35">
      <c r="A855" s="1">
        <v>853</v>
      </c>
      <c r="B855" s="2">
        <v>43496</v>
      </c>
      <c r="C855" s="1" t="s">
        <v>46</v>
      </c>
      <c r="D855" s="1">
        <v>26.07</v>
      </c>
      <c r="E855" s="1">
        <f>Data_fixed[[#This Row],[Quarter]]</f>
        <v>1</v>
      </c>
      <c r="F855" s="1">
        <f>YEAR(Data[[#This Row],[Date]])</f>
        <v>2019</v>
      </c>
      <c r="L855">
        <v>2019</v>
      </c>
    </row>
    <row r="856" spans="1:12" x14ac:dyDescent="0.35">
      <c r="A856" s="1">
        <v>854</v>
      </c>
      <c r="B856" s="2">
        <v>43420</v>
      </c>
      <c r="C856" s="1" t="s">
        <v>46</v>
      </c>
      <c r="D856" s="1">
        <v>10.78</v>
      </c>
      <c r="E856" s="1">
        <f>Data_fixed[[#This Row],[Quarter]]</f>
        <v>4</v>
      </c>
      <c r="F856" s="1">
        <f>YEAR(Data[[#This Row],[Date]])</f>
        <v>2018</v>
      </c>
      <c r="L856">
        <v>2018</v>
      </c>
    </row>
    <row r="857" spans="1:12" x14ac:dyDescent="0.35">
      <c r="A857" s="1">
        <v>855</v>
      </c>
      <c r="B857" s="2">
        <v>43327</v>
      </c>
      <c r="C857" s="1" t="s">
        <v>46</v>
      </c>
      <c r="D857" s="1">
        <v>40.020000000000003</v>
      </c>
      <c r="E857" s="1">
        <f>Data_fixed[[#This Row],[Quarter]]</f>
        <v>3</v>
      </c>
      <c r="F857" s="1">
        <f>YEAR(Data[[#This Row],[Date]])</f>
        <v>2018</v>
      </c>
      <c r="L857">
        <v>2018</v>
      </c>
    </row>
    <row r="858" spans="1:12" x14ac:dyDescent="0.35">
      <c r="A858" s="1">
        <v>856</v>
      </c>
      <c r="B858" s="2">
        <v>43231</v>
      </c>
      <c r="C858" s="1" t="s">
        <v>46</v>
      </c>
      <c r="D858" s="1">
        <v>28.54</v>
      </c>
      <c r="E858" s="1">
        <f>Data_fixed[[#This Row],[Quarter]]</f>
        <v>2</v>
      </c>
      <c r="F858" s="1">
        <f>YEAR(Data[[#This Row],[Date]])</f>
        <v>2018</v>
      </c>
      <c r="L858">
        <v>2018</v>
      </c>
    </row>
    <row r="859" spans="1:12" x14ac:dyDescent="0.35">
      <c r="A859" s="1">
        <v>857</v>
      </c>
      <c r="B859" s="2">
        <v>43144</v>
      </c>
      <c r="C859" s="1" t="s">
        <v>46</v>
      </c>
      <c r="D859" s="1">
        <v>17.22</v>
      </c>
      <c r="E859" s="1">
        <f>Data_fixed[[#This Row],[Quarter]]</f>
        <v>1</v>
      </c>
      <c r="F859" s="1">
        <f>YEAR(Data[[#This Row],[Date]])</f>
        <v>2018</v>
      </c>
      <c r="L859">
        <v>2018</v>
      </c>
    </row>
    <row r="860" spans="1:12" x14ac:dyDescent="0.35">
      <c r="A860" s="1">
        <v>858</v>
      </c>
      <c r="B860" s="2">
        <v>43059</v>
      </c>
      <c r="C860" s="1" t="s">
        <v>46</v>
      </c>
      <c r="D860" s="1">
        <v>8.1999999999999993</v>
      </c>
      <c r="E860" s="1">
        <f>Data_fixed[[#This Row],[Quarter]]</f>
        <v>4</v>
      </c>
      <c r="F860" s="1">
        <f>YEAR(Data[[#This Row],[Date]])</f>
        <v>2017</v>
      </c>
      <c r="L860">
        <v>2017</v>
      </c>
    </row>
    <row r="861" spans="1:12" x14ac:dyDescent="0.35">
      <c r="A861" s="1">
        <v>859</v>
      </c>
      <c r="B861" s="2">
        <v>42963</v>
      </c>
      <c r="C861" s="1" t="s">
        <v>46</v>
      </c>
      <c r="D861" s="1">
        <v>50.09</v>
      </c>
      <c r="E861" s="1">
        <f>Data_fixed[[#This Row],[Quarter]]</f>
        <v>3</v>
      </c>
      <c r="F861" s="1">
        <f>YEAR(Data[[#This Row],[Date]])</f>
        <v>2017</v>
      </c>
      <c r="L861">
        <v>2017</v>
      </c>
    </row>
    <row r="862" spans="1:12" x14ac:dyDescent="0.35">
      <c r="A862" s="1">
        <v>860</v>
      </c>
      <c r="B862" s="2">
        <v>42871</v>
      </c>
      <c r="C862" s="1" t="s">
        <v>46</v>
      </c>
      <c r="D862" s="1">
        <v>38.1</v>
      </c>
      <c r="E862" s="1">
        <f>Data_fixed[[#This Row],[Quarter]]</f>
        <v>2</v>
      </c>
      <c r="F862" s="1">
        <f>YEAR(Data[[#This Row],[Date]])</f>
        <v>2017</v>
      </c>
      <c r="L862">
        <v>2017</v>
      </c>
    </row>
    <row r="863" spans="1:12" x14ac:dyDescent="0.35">
      <c r="A863" s="1">
        <v>861</v>
      </c>
      <c r="B863" s="2">
        <v>42779</v>
      </c>
      <c r="C863" s="1" t="s">
        <v>46</v>
      </c>
      <c r="D863" s="1">
        <v>25.26</v>
      </c>
      <c r="E863" s="1">
        <f>Data_fixed[[#This Row],[Quarter]]</f>
        <v>1</v>
      </c>
      <c r="F863" s="1">
        <f>YEAR(Data[[#This Row],[Date]])</f>
        <v>2017</v>
      </c>
      <c r="L863">
        <v>2017</v>
      </c>
    </row>
    <row r="864" spans="1:12" x14ac:dyDescent="0.35">
      <c r="A864" s="1">
        <v>862</v>
      </c>
      <c r="B864" s="2">
        <v>42686</v>
      </c>
      <c r="C864" s="1" t="s">
        <v>46</v>
      </c>
      <c r="D864" s="1">
        <v>10.210000000000001</v>
      </c>
      <c r="E864" s="1">
        <f>Data_fixed[[#This Row],[Quarter]]</f>
        <v>4</v>
      </c>
      <c r="F864" s="1">
        <f>YEAR(Data[[#This Row],[Date]])</f>
        <v>2016</v>
      </c>
      <c r="L864">
        <v>2016</v>
      </c>
    </row>
    <row r="865" spans="1:12" x14ac:dyDescent="0.35">
      <c r="A865" s="1">
        <v>863</v>
      </c>
      <c r="B865" s="2">
        <v>42597</v>
      </c>
      <c r="C865" s="1" t="s">
        <v>46</v>
      </c>
      <c r="D865" s="1">
        <v>37.229999999999997</v>
      </c>
      <c r="E865" s="1">
        <f>Data_fixed[[#This Row],[Quarter]]</f>
        <v>3</v>
      </c>
      <c r="F865" s="1">
        <f>YEAR(Data[[#This Row],[Date]])</f>
        <v>2016</v>
      </c>
      <c r="L865">
        <v>2016</v>
      </c>
    </row>
    <row r="866" spans="1:12" x14ac:dyDescent="0.35">
      <c r="A866" s="1">
        <v>864</v>
      </c>
      <c r="B866" s="2">
        <v>42499</v>
      </c>
      <c r="C866" s="1" t="s">
        <v>46</v>
      </c>
      <c r="D866" s="1">
        <v>26.44</v>
      </c>
      <c r="E866" s="1">
        <f>Data_fixed[[#This Row],[Quarter]]</f>
        <v>2</v>
      </c>
      <c r="F866" s="1">
        <f>YEAR(Data[[#This Row],[Date]])</f>
        <v>2016</v>
      </c>
      <c r="L866">
        <v>2016</v>
      </c>
    </row>
    <row r="867" spans="1:12" x14ac:dyDescent="0.35">
      <c r="A867" s="1">
        <v>865</v>
      </c>
      <c r="B867" s="2">
        <v>42416</v>
      </c>
      <c r="C867" s="1" t="s">
        <v>46</v>
      </c>
      <c r="D867" s="1">
        <v>16.78</v>
      </c>
      <c r="E867" s="1">
        <f>Data_fixed[[#This Row],[Quarter]]</f>
        <v>1</v>
      </c>
      <c r="F867" s="1">
        <f>YEAR(Data[[#This Row],[Date]])</f>
        <v>2016</v>
      </c>
      <c r="L867">
        <v>2016</v>
      </c>
    </row>
    <row r="868" spans="1:12" x14ac:dyDescent="0.35">
      <c r="A868" s="1">
        <v>866</v>
      </c>
      <c r="B868" s="2">
        <v>42341</v>
      </c>
      <c r="C868" s="1" t="s">
        <v>46</v>
      </c>
      <c r="D868" s="1">
        <v>8.41</v>
      </c>
      <c r="E868" s="1">
        <f>Data_fixed[[#This Row],[Quarter]]</f>
        <v>4</v>
      </c>
      <c r="F868" s="1">
        <f>YEAR(Data[[#This Row],[Date]])</f>
        <v>2015</v>
      </c>
      <c r="L868">
        <v>2015</v>
      </c>
    </row>
    <row r="869" spans="1:12" x14ac:dyDescent="0.35">
      <c r="A869" s="1">
        <v>867</v>
      </c>
      <c r="B869" s="2">
        <v>44689</v>
      </c>
      <c r="C869" s="1" t="s">
        <v>47</v>
      </c>
      <c r="D869" s="1">
        <v>11.08</v>
      </c>
      <c r="E869" s="1">
        <f>Data_fixed[[#This Row],[Quarter]]</f>
        <v>2</v>
      </c>
      <c r="F869" s="1">
        <f>YEAR(Data[[#This Row],[Date]])</f>
        <v>2022</v>
      </c>
      <c r="L869">
        <v>2022</v>
      </c>
    </row>
    <row r="870" spans="1:12" x14ac:dyDescent="0.35">
      <c r="A870" s="1">
        <v>868</v>
      </c>
      <c r="B870" s="2">
        <v>44596</v>
      </c>
      <c r="C870" s="1" t="s">
        <v>47</v>
      </c>
      <c r="D870" s="1">
        <v>9.9</v>
      </c>
      <c r="E870" s="1">
        <f>Data_fixed[[#This Row],[Quarter]]</f>
        <v>1</v>
      </c>
      <c r="F870" s="1">
        <f>YEAR(Data[[#This Row],[Date]])</f>
        <v>2022</v>
      </c>
      <c r="L870">
        <v>2022</v>
      </c>
    </row>
    <row r="871" spans="1:12" x14ac:dyDescent="0.35">
      <c r="A871" s="1">
        <v>869</v>
      </c>
      <c r="B871" s="2">
        <v>44511</v>
      </c>
      <c r="C871" s="1" t="s">
        <v>47</v>
      </c>
      <c r="D871" s="1">
        <v>1.37</v>
      </c>
      <c r="E871" s="1">
        <f>Data_fixed[[#This Row],[Quarter]]</f>
        <v>4</v>
      </c>
      <c r="F871" s="1">
        <f>YEAR(Data[[#This Row],[Date]])</f>
        <v>2021</v>
      </c>
      <c r="L871">
        <v>2021</v>
      </c>
    </row>
    <row r="872" spans="1:12" x14ac:dyDescent="0.35">
      <c r="A872" s="1">
        <v>870</v>
      </c>
      <c r="B872" s="2">
        <v>44414</v>
      </c>
      <c r="C872" s="1" t="s">
        <v>47</v>
      </c>
      <c r="D872" s="1">
        <v>33.19</v>
      </c>
      <c r="E872" s="1">
        <f>Data_fixed[[#This Row],[Quarter]]</f>
        <v>3</v>
      </c>
      <c r="F872" s="1">
        <f>YEAR(Data[[#This Row],[Date]])</f>
        <v>2021</v>
      </c>
      <c r="L872">
        <v>2021</v>
      </c>
    </row>
    <row r="873" spans="1:12" x14ac:dyDescent="0.35">
      <c r="A873" s="1">
        <v>871</v>
      </c>
      <c r="B873" s="2">
        <v>44323</v>
      </c>
      <c r="C873" s="1" t="s">
        <v>47</v>
      </c>
      <c r="D873" s="1">
        <v>21.27</v>
      </c>
      <c r="E873" s="1">
        <f>Data_fixed[[#This Row],[Quarter]]</f>
        <v>2</v>
      </c>
      <c r="F873" s="1">
        <f>YEAR(Data[[#This Row],[Date]])</f>
        <v>2021</v>
      </c>
      <c r="L873">
        <v>2021</v>
      </c>
    </row>
    <row r="874" spans="1:12" x14ac:dyDescent="0.35">
      <c r="A874" s="1">
        <v>872</v>
      </c>
      <c r="B874" s="2">
        <v>44234</v>
      </c>
      <c r="C874" s="1" t="s">
        <v>47</v>
      </c>
      <c r="D874" s="1">
        <v>15.8</v>
      </c>
      <c r="E874" s="1">
        <f>Data_fixed[[#This Row],[Quarter]]</f>
        <v>1</v>
      </c>
      <c r="F874" s="1">
        <f>YEAR(Data[[#This Row],[Date]])</f>
        <v>2021</v>
      </c>
      <c r="L874">
        <v>2021</v>
      </c>
    </row>
    <row r="875" spans="1:12" x14ac:dyDescent="0.35">
      <c r="A875" s="1">
        <v>873</v>
      </c>
      <c r="B875" s="2">
        <v>44145</v>
      </c>
      <c r="C875" s="1" t="s">
        <v>47</v>
      </c>
      <c r="D875" s="1">
        <v>4.58</v>
      </c>
      <c r="E875" s="1">
        <f>Data_fixed[[#This Row],[Quarter]]</f>
        <v>4</v>
      </c>
      <c r="F875" s="1">
        <f>YEAR(Data[[#This Row],[Date]])</f>
        <v>2020</v>
      </c>
      <c r="L875">
        <v>2020</v>
      </c>
    </row>
    <row r="876" spans="1:12" x14ac:dyDescent="0.35">
      <c r="A876" s="1">
        <v>874</v>
      </c>
      <c r="B876" s="2">
        <v>44052</v>
      </c>
      <c r="C876" s="1" t="s">
        <v>47</v>
      </c>
      <c r="D876" s="1">
        <v>13.81</v>
      </c>
      <c r="E876" s="1">
        <f>Data_fixed[[#This Row],[Quarter]]</f>
        <v>3</v>
      </c>
      <c r="F876" s="1">
        <f>YEAR(Data[[#This Row],[Date]])</f>
        <v>2020</v>
      </c>
      <c r="L876">
        <v>2020</v>
      </c>
    </row>
    <row r="877" spans="1:12" x14ac:dyDescent="0.35">
      <c r="A877" s="1">
        <v>875</v>
      </c>
      <c r="B877" s="2">
        <v>43977</v>
      </c>
      <c r="C877" s="1" t="s">
        <v>47</v>
      </c>
      <c r="D877" s="1">
        <v>6.62</v>
      </c>
      <c r="E877" s="1">
        <f>Data_fixed[[#This Row],[Quarter]]</f>
        <v>2</v>
      </c>
      <c r="F877" s="1">
        <f>YEAR(Data[[#This Row],[Date]])</f>
        <v>2020</v>
      </c>
      <c r="L877">
        <v>2020</v>
      </c>
    </row>
    <row r="878" spans="1:12" x14ac:dyDescent="0.35">
      <c r="A878" s="1">
        <v>876</v>
      </c>
      <c r="B878" s="2">
        <v>43867</v>
      </c>
      <c r="C878" s="1" t="s">
        <v>47</v>
      </c>
      <c r="D878" s="1">
        <v>6.37</v>
      </c>
      <c r="E878" s="1">
        <f>Data_fixed[[#This Row],[Quarter]]</f>
        <v>1</v>
      </c>
      <c r="F878" s="1">
        <f>YEAR(Data[[#This Row],[Date]])</f>
        <v>2020</v>
      </c>
      <c r="L878">
        <v>2020</v>
      </c>
    </row>
    <row r="879" spans="1:12" x14ac:dyDescent="0.35">
      <c r="A879" s="1">
        <v>877</v>
      </c>
      <c r="B879" s="2">
        <v>43775</v>
      </c>
      <c r="C879" s="1" t="s">
        <v>47</v>
      </c>
      <c r="D879" s="1">
        <v>1.36</v>
      </c>
      <c r="E879" s="1">
        <f>Data_fixed[[#This Row],[Quarter]]</f>
        <v>4</v>
      </c>
      <c r="F879" s="1">
        <f>YEAR(Data[[#This Row],[Date]])</f>
        <v>2019</v>
      </c>
      <c r="L879">
        <v>2019</v>
      </c>
    </row>
    <row r="880" spans="1:12" x14ac:dyDescent="0.35">
      <c r="A880" s="1">
        <v>878</v>
      </c>
      <c r="B880" s="2">
        <v>43683</v>
      </c>
      <c r="C880" s="1" t="s">
        <v>47</v>
      </c>
      <c r="D880" s="1">
        <v>5.44</v>
      </c>
      <c r="E880" s="1">
        <f>Data_fixed[[#This Row],[Quarter]]</f>
        <v>3</v>
      </c>
      <c r="F880" s="1">
        <f>YEAR(Data[[#This Row],[Date]])</f>
        <v>2019</v>
      </c>
      <c r="L880">
        <v>2019</v>
      </c>
    </row>
    <row r="881" spans="1:12" x14ac:dyDescent="0.35">
      <c r="A881" s="1">
        <v>879</v>
      </c>
      <c r="B881" s="2">
        <v>43595</v>
      </c>
      <c r="C881" s="1" t="s">
        <v>47</v>
      </c>
      <c r="D881" s="1">
        <v>2.0699999999999998</v>
      </c>
      <c r="E881" s="1">
        <f>Data_fixed[[#This Row],[Quarter]]</f>
        <v>2</v>
      </c>
      <c r="F881" s="1">
        <f>YEAR(Data[[#This Row],[Date]])</f>
        <v>2019</v>
      </c>
      <c r="L881">
        <v>2019</v>
      </c>
    </row>
    <row r="882" spans="1:12" x14ac:dyDescent="0.35">
      <c r="A882" s="1">
        <v>880</v>
      </c>
      <c r="B882" s="2">
        <v>43504</v>
      </c>
      <c r="C882" s="1" t="s">
        <v>47</v>
      </c>
      <c r="D882" s="1">
        <v>0.71</v>
      </c>
      <c r="E882" s="1">
        <f>Data_fixed[[#This Row],[Quarter]]</f>
        <v>1</v>
      </c>
      <c r="F882" s="1">
        <f>YEAR(Data[[#This Row],[Date]])</f>
        <v>2019</v>
      </c>
      <c r="L882">
        <v>2019</v>
      </c>
    </row>
    <row r="883" spans="1:12" x14ac:dyDescent="0.35">
      <c r="A883" s="1">
        <v>881</v>
      </c>
      <c r="B883" s="2">
        <v>43415</v>
      </c>
      <c r="C883" s="1" t="s">
        <v>47</v>
      </c>
      <c r="D883" s="1">
        <v>0.67</v>
      </c>
      <c r="E883" s="1">
        <f>Data_fixed[[#This Row],[Quarter]]</f>
        <v>4</v>
      </c>
      <c r="F883" s="1">
        <f>YEAR(Data[[#This Row],[Date]])</f>
        <v>2018</v>
      </c>
      <c r="L883">
        <v>2018</v>
      </c>
    </row>
    <row r="884" spans="1:12" x14ac:dyDescent="0.35">
      <c r="A884" s="1">
        <v>882</v>
      </c>
      <c r="B884" s="2">
        <v>43321</v>
      </c>
      <c r="C884" s="1" t="s">
        <v>47</v>
      </c>
      <c r="D884" s="1">
        <v>2.2599999999999998</v>
      </c>
      <c r="E884" s="1">
        <f>Data_fixed[[#This Row],[Quarter]]</f>
        <v>3</v>
      </c>
      <c r="F884" s="1">
        <f>YEAR(Data[[#This Row],[Date]])</f>
        <v>2018</v>
      </c>
      <c r="L884">
        <v>2018</v>
      </c>
    </row>
    <row r="885" spans="1:12" x14ac:dyDescent="0.35">
      <c r="A885" s="1">
        <v>883</v>
      </c>
      <c r="B885" s="2">
        <v>43226</v>
      </c>
      <c r="C885" s="1" t="s">
        <v>47</v>
      </c>
      <c r="D885" s="1">
        <v>-1.99</v>
      </c>
      <c r="E885" s="1">
        <f>Data_fixed[[#This Row],[Quarter]]</f>
        <v>2</v>
      </c>
      <c r="F885" s="1">
        <f>YEAR(Data[[#This Row],[Date]])</f>
        <v>2018</v>
      </c>
      <c r="L885">
        <v>2018</v>
      </c>
    </row>
    <row r="886" spans="1:12" x14ac:dyDescent="0.35">
      <c r="A886" s="1">
        <v>884</v>
      </c>
      <c r="B886" s="2">
        <v>43131</v>
      </c>
      <c r="C886" s="1" t="s">
        <v>47</v>
      </c>
      <c r="D886" s="1">
        <v>0.67</v>
      </c>
      <c r="E886" s="1">
        <f>Data_fixed[[#This Row],[Quarter]]</f>
        <v>1</v>
      </c>
      <c r="F886" s="1">
        <f>YEAR(Data[[#This Row],[Date]])</f>
        <v>2018</v>
      </c>
      <c r="L886">
        <v>2018</v>
      </c>
    </row>
    <row r="887" spans="1:12" x14ac:dyDescent="0.35">
      <c r="A887" s="1">
        <v>885</v>
      </c>
      <c r="B887" s="2">
        <v>43050</v>
      </c>
      <c r="C887" s="1" t="s">
        <v>47</v>
      </c>
      <c r="D887" s="1">
        <v>-2.13</v>
      </c>
      <c r="E887" s="1">
        <f>Data_fixed[[#This Row],[Quarter]]</f>
        <v>4</v>
      </c>
      <c r="F887" s="1">
        <f>YEAR(Data[[#This Row],[Date]])</f>
        <v>2017</v>
      </c>
      <c r="L887">
        <v>2017</v>
      </c>
    </row>
    <row r="888" spans="1:12" x14ac:dyDescent="0.35">
      <c r="A888" s="1">
        <v>886</v>
      </c>
      <c r="B888" s="2">
        <v>42964</v>
      </c>
      <c r="C888" s="1" t="s">
        <v>47</v>
      </c>
      <c r="D888" s="1">
        <v>4.8</v>
      </c>
      <c r="E888" s="1">
        <f>Data_fixed[[#This Row],[Quarter]]</f>
        <v>3</v>
      </c>
      <c r="F888" s="1">
        <f>YEAR(Data[[#This Row],[Date]])</f>
        <v>2017</v>
      </c>
      <c r="L888">
        <v>2017</v>
      </c>
    </row>
    <row r="889" spans="1:12" x14ac:dyDescent="0.35">
      <c r="A889" s="1">
        <v>887</v>
      </c>
      <c r="B889" s="2">
        <v>42948</v>
      </c>
      <c r="C889" s="1" t="s">
        <v>47</v>
      </c>
      <c r="D889" s="1">
        <v>4.8</v>
      </c>
      <c r="E889" s="1">
        <f>Data_fixed[[#This Row],[Quarter]]</f>
        <v>3</v>
      </c>
      <c r="F889" s="1">
        <f>YEAR(Data[[#This Row],[Date]])</f>
        <v>2017</v>
      </c>
      <c r="L889">
        <v>2017</v>
      </c>
    </row>
    <row r="890" spans="1:12" x14ac:dyDescent="0.35">
      <c r="A890" s="1">
        <v>888</v>
      </c>
      <c r="B890" s="2">
        <v>42766</v>
      </c>
      <c r="C890" s="1" t="s">
        <v>47</v>
      </c>
      <c r="D890" s="1">
        <v>1.46</v>
      </c>
      <c r="E890" s="1">
        <f>Data_fixed[[#This Row],[Quarter]]</f>
        <v>1</v>
      </c>
      <c r="F890" s="1">
        <f>YEAR(Data[[#This Row],[Date]])</f>
        <v>2017</v>
      </c>
      <c r="L890">
        <v>2017</v>
      </c>
    </row>
    <row r="891" spans="1:12" x14ac:dyDescent="0.35">
      <c r="A891" s="1">
        <v>889</v>
      </c>
      <c r="B891" s="2">
        <v>42682</v>
      </c>
      <c r="C891" s="1" t="s">
        <v>47</v>
      </c>
      <c r="D891" s="1">
        <v>0.42</v>
      </c>
      <c r="E891" s="1">
        <f>Data_fixed[[#This Row],[Quarter]]</f>
        <v>4</v>
      </c>
      <c r="F891" s="1">
        <f>YEAR(Data[[#This Row],[Date]])</f>
        <v>2016</v>
      </c>
      <c r="L891">
        <v>2016</v>
      </c>
    </row>
    <row r="892" spans="1:12" x14ac:dyDescent="0.35">
      <c r="A892" s="1">
        <v>890</v>
      </c>
      <c r="B892" s="2">
        <v>42582</v>
      </c>
      <c r="C892" s="1" t="s">
        <v>47</v>
      </c>
      <c r="D892" s="1">
        <v>-2.74</v>
      </c>
      <c r="E892" s="1">
        <f>Data_fixed[[#This Row],[Quarter]]</f>
        <v>3</v>
      </c>
      <c r="F892" s="1">
        <f>YEAR(Data[[#This Row],[Date]])</f>
        <v>2016</v>
      </c>
      <c r="L892">
        <v>2016</v>
      </c>
    </row>
    <row r="893" spans="1:12" x14ac:dyDescent="0.35">
      <c r="A893" s="1">
        <v>891</v>
      </c>
      <c r="B893" s="2">
        <v>42502</v>
      </c>
      <c r="C893" s="1" t="s">
        <v>47</v>
      </c>
      <c r="D893" s="1">
        <v>-1.7</v>
      </c>
      <c r="E893" s="1">
        <f>Data_fixed[[#This Row],[Quarter]]</f>
        <v>2</v>
      </c>
      <c r="F893" s="1">
        <f>YEAR(Data[[#This Row],[Date]])</f>
        <v>2016</v>
      </c>
      <c r="L893">
        <v>2016</v>
      </c>
    </row>
    <row r="894" spans="1:12" x14ac:dyDescent="0.35">
      <c r="A894" s="1">
        <v>892</v>
      </c>
      <c r="B894" s="2">
        <v>44596</v>
      </c>
      <c r="C894" s="1" t="s">
        <v>48</v>
      </c>
      <c r="D894" s="1">
        <v>64.45</v>
      </c>
      <c r="E894" s="1">
        <f>Data_fixed[[#This Row],[Quarter]]</f>
        <v>1</v>
      </c>
      <c r="F894" s="1">
        <f>YEAR(Data[[#This Row],[Date]])</f>
        <v>2022</v>
      </c>
      <c r="L894">
        <v>2022</v>
      </c>
    </row>
    <row r="895" spans="1:12" x14ac:dyDescent="0.35">
      <c r="A895" s="1">
        <v>893</v>
      </c>
      <c r="B895" s="2">
        <v>44511</v>
      </c>
      <c r="C895" s="1" t="s">
        <v>48</v>
      </c>
      <c r="D895" s="1">
        <v>30.64</v>
      </c>
      <c r="E895" s="1">
        <f>Data_fixed[[#This Row],[Quarter]]</f>
        <v>4</v>
      </c>
      <c r="F895" s="1">
        <f>YEAR(Data[[#This Row],[Date]])</f>
        <v>2021</v>
      </c>
      <c r="L895">
        <v>2021</v>
      </c>
    </row>
    <row r="896" spans="1:12" x14ac:dyDescent="0.35">
      <c r="A896" s="1">
        <v>894</v>
      </c>
      <c r="B896" s="2">
        <v>44411</v>
      </c>
      <c r="C896" s="1" t="s">
        <v>48</v>
      </c>
      <c r="D896" s="1">
        <v>105.6</v>
      </c>
      <c r="E896" s="1">
        <f>Data_fixed[[#This Row],[Quarter]]</f>
        <v>3</v>
      </c>
      <c r="F896" s="1">
        <f>YEAR(Data[[#This Row],[Date]])</f>
        <v>2021</v>
      </c>
      <c r="L896">
        <v>2021</v>
      </c>
    </row>
    <row r="897" spans="1:12" x14ac:dyDescent="0.35">
      <c r="A897" s="1">
        <v>895</v>
      </c>
      <c r="B897" s="2">
        <v>44315</v>
      </c>
      <c r="C897" s="1" t="s">
        <v>48</v>
      </c>
      <c r="D897" s="1">
        <v>62.87</v>
      </c>
      <c r="E897" s="1">
        <f>Data_fixed[[#This Row],[Quarter]]</f>
        <v>2</v>
      </c>
      <c r="F897" s="1">
        <f>YEAR(Data[[#This Row],[Date]])</f>
        <v>2021</v>
      </c>
      <c r="L897">
        <v>2021</v>
      </c>
    </row>
    <row r="898" spans="1:12" x14ac:dyDescent="0.35">
      <c r="A898" s="1">
        <v>896</v>
      </c>
      <c r="B898" s="2">
        <v>44232</v>
      </c>
      <c r="C898" s="1" t="s">
        <v>48</v>
      </c>
      <c r="D898" s="1">
        <v>46.07</v>
      </c>
      <c r="E898" s="1">
        <f>Data_fixed[[#This Row],[Quarter]]</f>
        <v>1</v>
      </c>
      <c r="F898" s="1">
        <f>YEAR(Data[[#This Row],[Date]])</f>
        <v>2021</v>
      </c>
      <c r="L898">
        <v>2021</v>
      </c>
    </row>
    <row r="899" spans="1:12" x14ac:dyDescent="0.35">
      <c r="A899" s="1">
        <v>897</v>
      </c>
      <c r="B899" s="2">
        <v>44145</v>
      </c>
      <c r="C899" s="1" t="s">
        <v>48</v>
      </c>
      <c r="D899" s="1">
        <v>11.82</v>
      </c>
      <c r="E899" s="1">
        <f>Data_fixed[[#This Row],[Quarter]]</f>
        <v>4</v>
      </c>
      <c r="F899" s="1">
        <f>YEAR(Data[[#This Row],[Date]])</f>
        <v>2020</v>
      </c>
      <c r="L899">
        <v>2020</v>
      </c>
    </row>
    <row r="900" spans="1:12" x14ac:dyDescent="0.35">
      <c r="A900" s="1">
        <v>898</v>
      </c>
      <c r="B900" s="2">
        <v>44058</v>
      </c>
      <c r="C900" s="1" t="s">
        <v>48</v>
      </c>
      <c r="D900" s="1">
        <v>42.45</v>
      </c>
      <c r="E900" s="1">
        <f>Data_fixed[[#This Row],[Quarter]]</f>
        <v>3</v>
      </c>
      <c r="F900" s="1">
        <f>YEAR(Data[[#This Row],[Date]])</f>
        <v>2020</v>
      </c>
      <c r="L900">
        <v>2020</v>
      </c>
    </row>
    <row r="901" spans="1:12" x14ac:dyDescent="0.35">
      <c r="A901" s="1">
        <v>899</v>
      </c>
      <c r="B901" s="2">
        <v>43964</v>
      </c>
      <c r="C901" s="1" t="s">
        <v>48</v>
      </c>
      <c r="D901" s="1">
        <v>32.92</v>
      </c>
      <c r="E901" s="1">
        <f>Data_fixed[[#This Row],[Quarter]]</f>
        <v>2</v>
      </c>
      <c r="F901" s="1">
        <f>YEAR(Data[[#This Row],[Date]])</f>
        <v>2020</v>
      </c>
      <c r="L901">
        <v>2020</v>
      </c>
    </row>
    <row r="902" spans="1:12" x14ac:dyDescent="0.35">
      <c r="A902" s="1">
        <v>900</v>
      </c>
      <c r="B902" s="2">
        <v>43859</v>
      </c>
      <c r="C902" s="1" t="s">
        <v>48</v>
      </c>
      <c r="D902" s="1">
        <v>27.93</v>
      </c>
      <c r="E902" s="1">
        <f>Data_fixed[[#This Row],[Quarter]]</f>
        <v>1</v>
      </c>
      <c r="F902" s="1">
        <f>YEAR(Data[[#This Row],[Date]])</f>
        <v>2020</v>
      </c>
      <c r="L902">
        <v>2020</v>
      </c>
    </row>
    <row r="903" spans="1:12" x14ac:dyDescent="0.35">
      <c r="A903" s="1">
        <v>901</v>
      </c>
      <c r="B903" s="2">
        <v>43770</v>
      </c>
      <c r="C903" s="1" t="s">
        <v>48</v>
      </c>
      <c r="D903" s="1">
        <v>14.18</v>
      </c>
      <c r="E903" s="1">
        <f>Data_fixed[[#This Row],[Quarter]]</f>
        <v>4</v>
      </c>
      <c r="F903" s="1">
        <f>YEAR(Data[[#This Row],[Date]])</f>
        <v>2019</v>
      </c>
      <c r="L903">
        <v>2019</v>
      </c>
    </row>
    <row r="904" spans="1:12" x14ac:dyDescent="0.35">
      <c r="A904" s="1">
        <v>902</v>
      </c>
      <c r="B904" s="2">
        <v>43678</v>
      </c>
      <c r="C904" s="1" t="s">
        <v>48</v>
      </c>
      <c r="D904" s="1">
        <v>36.159999999999997</v>
      </c>
      <c r="E904" s="1">
        <f>Data_fixed[[#This Row],[Quarter]]</f>
        <v>3</v>
      </c>
      <c r="F904" s="1">
        <f>YEAR(Data[[#This Row],[Date]])</f>
        <v>2019</v>
      </c>
      <c r="L904">
        <v>2019</v>
      </c>
    </row>
    <row r="905" spans="1:12" x14ac:dyDescent="0.35">
      <c r="A905" s="1">
        <v>903</v>
      </c>
      <c r="B905" s="2">
        <v>43585</v>
      </c>
      <c r="C905" s="1" t="s">
        <v>48</v>
      </c>
      <c r="D905" s="1">
        <v>26.51</v>
      </c>
      <c r="E905" s="1">
        <f>Data_fixed[[#This Row],[Quarter]]</f>
        <v>2</v>
      </c>
      <c r="F905" s="1">
        <f>YEAR(Data[[#This Row],[Date]])</f>
        <v>2019</v>
      </c>
      <c r="L905">
        <v>2019</v>
      </c>
    </row>
    <row r="906" spans="1:12" x14ac:dyDescent="0.35">
      <c r="A906" s="1">
        <v>904</v>
      </c>
      <c r="B906" s="2">
        <v>43500</v>
      </c>
      <c r="C906" s="1" t="s">
        <v>48</v>
      </c>
      <c r="D906" s="1">
        <v>16.37</v>
      </c>
      <c r="E906" s="1">
        <f>Data_fixed[[#This Row],[Quarter]]</f>
        <v>1</v>
      </c>
      <c r="F906" s="1">
        <f>YEAR(Data[[#This Row],[Date]])</f>
        <v>2019</v>
      </c>
      <c r="L906">
        <v>2019</v>
      </c>
    </row>
    <row r="907" spans="1:12" x14ac:dyDescent="0.35">
      <c r="A907" s="1">
        <v>905</v>
      </c>
      <c r="B907" s="2">
        <v>43418</v>
      </c>
      <c r="C907" s="1" t="s">
        <v>48</v>
      </c>
      <c r="D907" s="1">
        <v>5.54</v>
      </c>
      <c r="E907" s="1">
        <f>Data_fixed[[#This Row],[Quarter]]</f>
        <v>4</v>
      </c>
      <c r="F907" s="1">
        <f>YEAR(Data[[#This Row],[Date]])</f>
        <v>2018</v>
      </c>
      <c r="L907">
        <v>2018</v>
      </c>
    </row>
    <row r="908" spans="1:12" x14ac:dyDescent="0.35">
      <c r="A908" s="1">
        <v>906</v>
      </c>
      <c r="B908" s="2">
        <v>43318</v>
      </c>
      <c r="C908" s="1" t="s">
        <v>48</v>
      </c>
      <c r="D908" s="1">
        <v>19.329999999999998</v>
      </c>
      <c r="E908" s="1">
        <f>Data_fixed[[#This Row],[Quarter]]</f>
        <v>3</v>
      </c>
      <c r="F908" s="1">
        <f>YEAR(Data[[#This Row],[Date]])</f>
        <v>2018</v>
      </c>
      <c r="L908">
        <v>2018</v>
      </c>
    </row>
    <row r="909" spans="1:12" x14ac:dyDescent="0.35">
      <c r="A909" s="1">
        <v>907</v>
      </c>
      <c r="B909" s="2">
        <v>43228</v>
      </c>
      <c r="C909" s="1" t="s">
        <v>48</v>
      </c>
      <c r="D909" s="1">
        <v>14.47</v>
      </c>
      <c r="E909" s="1">
        <f>Data_fixed[[#This Row],[Quarter]]</f>
        <v>2</v>
      </c>
      <c r="F909" s="1">
        <f>YEAR(Data[[#This Row],[Date]])</f>
        <v>2018</v>
      </c>
      <c r="L909">
        <v>2018</v>
      </c>
    </row>
    <row r="910" spans="1:12" x14ac:dyDescent="0.35">
      <c r="A910" s="1">
        <v>908</v>
      </c>
      <c r="B910" s="2">
        <v>43132</v>
      </c>
      <c r="C910" s="1" t="s">
        <v>48</v>
      </c>
      <c r="D910" s="1">
        <v>10.16</v>
      </c>
      <c r="E910" s="1">
        <f>Data_fixed[[#This Row],[Quarter]]</f>
        <v>1</v>
      </c>
      <c r="F910" s="1">
        <f>YEAR(Data[[#This Row],[Date]])</f>
        <v>2018</v>
      </c>
      <c r="L910">
        <v>2018</v>
      </c>
    </row>
    <row r="911" spans="1:12" x14ac:dyDescent="0.35">
      <c r="A911" s="1">
        <v>909</v>
      </c>
      <c r="B911" s="2">
        <v>43046</v>
      </c>
      <c r="C911" s="1" t="s">
        <v>48</v>
      </c>
      <c r="D911" s="1">
        <v>4.7699999999999996</v>
      </c>
      <c r="E911" s="1">
        <f>Data_fixed[[#This Row],[Quarter]]</f>
        <v>4</v>
      </c>
      <c r="F911" s="1">
        <f>YEAR(Data[[#This Row],[Date]])</f>
        <v>2017</v>
      </c>
      <c r="L911">
        <v>2017</v>
      </c>
    </row>
    <row r="912" spans="1:12" x14ac:dyDescent="0.35">
      <c r="A912" s="1">
        <v>910</v>
      </c>
      <c r="B912" s="2">
        <v>42953</v>
      </c>
      <c r="C912" s="1" t="s">
        <v>48</v>
      </c>
      <c r="D912" s="1">
        <v>23.71</v>
      </c>
      <c r="E912" s="1">
        <f>Data_fixed[[#This Row],[Quarter]]</f>
        <v>3</v>
      </c>
      <c r="F912" s="1">
        <f>YEAR(Data[[#This Row],[Date]])</f>
        <v>2017</v>
      </c>
      <c r="L912">
        <v>2017</v>
      </c>
    </row>
    <row r="913" spans="1:12" x14ac:dyDescent="0.35">
      <c r="A913" s="1">
        <v>911</v>
      </c>
      <c r="B913" s="2">
        <v>42870</v>
      </c>
      <c r="C913" s="1" t="s">
        <v>48</v>
      </c>
      <c r="D913" s="1">
        <v>20.52</v>
      </c>
      <c r="E913" s="1">
        <f>Data_fixed[[#This Row],[Quarter]]</f>
        <v>2</v>
      </c>
      <c r="F913" s="1">
        <f>YEAR(Data[[#This Row],[Date]])</f>
        <v>2017</v>
      </c>
      <c r="L913">
        <v>2017</v>
      </c>
    </row>
    <row r="914" spans="1:12" x14ac:dyDescent="0.35">
      <c r="A914" s="1">
        <v>912</v>
      </c>
      <c r="B914" s="2">
        <v>42775</v>
      </c>
      <c r="C914" s="1" t="s">
        <v>48</v>
      </c>
      <c r="D914" s="1">
        <v>14.98</v>
      </c>
      <c r="E914" s="1">
        <f>Data_fixed[[#This Row],[Quarter]]</f>
        <v>1</v>
      </c>
      <c r="F914" s="1">
        <f>YEAR(Data[[#This Row],[Date]])</f>
        <v>2017</v>
      </c>
      <c r="L914">
        <v>2017</v>
      </c>
    </row>
    <row r="915" spans="1:12" x14ac:dyDescent="0.35">
      <c r="A915" s="1">
        <v>913</v>
      </c>
      <c r="B915" s="2">
        <v>42688</v>
      </c>
      <c r="C915" s="1" t="s">
        <v>48</v>
      </c>
      <c r="D915" s="1">
        <v>6.68</v>
      </c>
      <c r="E915" s="1">
        <f>Data_fixed[[#This Row],[Quarter]]</f>
        <v>4</v>
      </c>
      <c r="F915" s="1">
        <f>YEAR(Data[[#This Row],[Date]])</f>
        <v>2016</v>
      </c>
      <c r="L915">
        <v>2016</v>
      </c>
    </row>
    <row r="916" spans="1:12" x14ac:dyDescent="0.35">
      <c r="A916" s="1">
        <v>914</v>
      </c>
      <c r="B916" s="2">
        <v>42585</v>
      </c>
      <c r="C916" s="1" t="s">
        <v>48</v>
      </c>
      <c r="D916" s="1">
        <v>14.96</v>
      </c>
      <c r="E916" s="1">
        <f>Data_fixed[[#This Row],[Quarter]]</f>
        <v>3</v>
      </c>
      <c r="F916" s="1">
        <f>YEAR(Data[[#This Row],[Date]])</f>
        <v>2016</v>
      </c>
      <c r="L916">
        <v>2016</v>
      </c>
    </row>
    <row r="917" spans="1:12" x14ac:dyDescent="0.35">
      <c r="A917" s="1">
        <v>915</v>
      </c>
      <c r="B917" s="2">
        <v>42502</v>
      </c>
      <c r="C917" s="1" t="s">
        <v>48</v>
      </c>
      <c r="D917" s="1">
        <v>11.42</v>
      </c>
      <c r="E917" s="1">
        <f>Data_fixed[[#This Row],[Quarter]]</f>
        <v>2</v>
      </c>
      <c r="F917" s="1">
        <f>YEAR(Data[[#This Row],[Date]])</f>
        <v>2016</v>
      </c>
      <c r="L917">
        <v>2016</v>
      </c>
    </row>
    <row r="918" spans="1:12" x14ac:dyDescent="0.35">
      <c r="A918" s="1">
        <v>916</v>
      </c>
      <c r="B918" s="2">
        <v>42414</v>
      </c>
      <c r="C918" s="1" t="s">
        <v>48</v>
      </c>
      <c r="D918" s="1">
        <v>7.03</v>
      </c>
      <c r="E918" s="1">
        <f>Data_fixed[[#This Row],[Quarter]]</f>
        <v>1</v>
      </c>
      <c r="F918" s="1">
        <f>YEAR(Data[[#This Row],[Date]])</f>
        <v>2016</v>
      </c>
      <c r="L918">
        <v>2016</v>
      </c>
    </row>
    <row r="919" spans="1:12" x14ac:dyDescent="0.35">
      <c r="A919" s="1">
        <v>917</v>
      </c>
      <c r="B919" s="2">
        <v>44691</v>
      </c>
      <c r="C919" s="1" t="s">
        <v>49</v>
      </c>
      <c r="D919" s="1">
        <v>284.23</v>
      </c>
      <c r="E919" s="1">
        <f>Data_fixed[[#This Row],[Quarter]]</f>
        <v>2</v>
      </c>
      <c r="F919" s="1">
        <f>YEAR(Data[[#This Row],[Date]])</f>
        <v>2022</v>
      </c>
      <c r="L919">
        <v>2022</v>
      </c>
    </row>
    <row r="920" spans="1:12" x14ac:dyDescent="0.35">
      <c r="A920" s="1">
        <v>918</v>
      </c>
      <c r="B920" s="2">
        <v>44599</v>
      </c>
      <c r="C920" s="1" t="s">
        <v>49</v>
      </c>
      <c r="D920" s="1">
        <v>235.11</v>
      </c>
      <c r="E920" s="1">
        <f>Data_fixed[[#This Row],[Quarter]]</f>
        <v>1</v>
      </c>
      <c r="F920" s="1">
        <f>YEAR(Data[[#This Row],[Date]])</f>
        <v>2022</v>
      </c>
      <c r="L920">
        <v>2022</v>
      </c>
    </row>
    <row r="921" spans="1:12" x14ac:dyDescent="0.35">
      <c r="A921" s="1">
        <v>919</v>
      </c>
      <c r="B921" s="2">
        <v>44515</v>
      </c>
      <c r="C921" s="1" t="s">
        <v>49</v>
      </c>
      <c r="D921" s="1">
        <v>105.67</v>
      </c>
      <c r="E921" s="1">
        <f>Data_fixed[[#This Row],[Quarter]]</f>
        <v>4</v>
      </c>
      <c r="F921" s="1">
        <f>YEAR(Data[[#This Row],[Date]])</f>
        <v>2021</v>
      </c>
      <c r="L921">
        <v>2021</v>
      </c>
    </row>
    <row r="922" spans="1:12" x14ac:dyDescent="0.35">
      <c r="A922" s="1">
        <v>920</v>
      </c>
      <c r="B922" s="2">
        <v>44411</v>
      </c>
      <c r="C922" s="1" t="s">
        <v>49</v>
      </c>
      <c r="D922" s="1">
        <v>619.48</v>
      </c>
      <c r="E922" s="1">
        <f>Data_fixed[[#This Row],[Quarter]]</f>
        <v>3</v>
      </c>
      <c r="F922" s="1">
        <f>YEAR(Data[[#This Row],[Date]])</f>
        <v>2021</v>
      </c>
      <c r="L922">
        <v>2021</v>
      </c>
    </row>
    <row r="923" spans="1:12" x14ac:dyDescent="0.35">
      <c r="A923" s="1">
        <v>921</v>
      </c>
      <c r="B923" s="2">
        <v>44325</v>
      </c>
      <c r="C923" s="1" t="s">
        <v>49</v>
      </c>
      <c r="D923" s="1">
        <v>142.91999999999999</v>
      </c>
      <c r="E923" s="1">
        <f>Data_fixed[[#This Row],[Quarter]]</f>
        <v>2</v>
      </c>
      <c r="F923" s="1">
        <f>YEAR(Data[[#This Row],[Date]])</f>
        <v>2021</v>
      </c>
      <c r="L923">
        <v>2021</v>
      </c>
    </row>
    <row r="924" spans="1:12" x14ac:dyDescent="0.35">
      <c r="A924" s="1">
        <v>922</v>
      </c>
      <c r="B924" s="2">
        <v>44239</v>
      </c>
      <c r="C924" s="1" t="s">
        <v>49</v>
      </c>
      <c r="D924" s="1">
        <v>184.52</v>
      </c>
      <c r="E924" s="1">
        <f>Data_fixed[[#This Row],[Quarter]]</f>
        <v>1</v>
      </c>
      <c r="F924" s="1">
        <f>YEAR(Data[[#This Row],[Date]])</f>
        <v>2021</v>
      </c>
      <c r="L924">
        <v>2021</v>
      </c>
    </row>
    <row r="925" spans="1:12" x14ac:dyDescent="0.35">
      <c r="A925" s="1">
        <v>923</v>
      </c>
      <c r="B925" s="2">
        <v>44144</v>
      </c>
      <c r="C925" s="1" t="s">
        <v>49</v>
      </c>
      <c r="D925" s="1">
        <v>127.7</v>
      </c>
      <c r="E925" s="1">
        <f>Data_fixed[[#This Row],[Quarter]]</f>
        <v>4</v>
      </c>
      <c r="F925" s="1">
        <f>YEAR(Data[[#This Row],[Date]])</f>
        <v>2020</v>
      </c>
      <c r="L925">
        <v>2020</v>
      </c>
    </row>
    <row r="926" spans="1:12" x14ac:dyDescent="0.35">
      <c r="A926" s="1">
        <v>924</v>
      </c>
      <c r="B926" s="2">
        <v>44057</v>
      </c>
      <c r="C926" s="1" t="s">
        <v>49</v>
      </c>
      <c r="D926" s="1">
        <v>356.18</v>
      </c>
      <c r="E926" s="1">
        <f>Data_fixed[[#This Row],[Quarter]]</f>
        <v>3</v>
      </c>
      <c r="F926" s="1">
        <f>YEAR(Data[[#This Row],[Date]])</f>
        <v>2020</v>
      </c>
      <c r="L926">
        <v>2020</v>
      </c>
    </row>
    <row r="927" spans="1:12" x14ac:dyDescent="0.35">
      <c r="A927" s="1">
        <v>925</v>
      </c>
      <c r="B927" s="2">
        <v>43961</v>
      </c>
      <c r="C927" s="1" t="s">
        <v>49</v>
      </c>
      <c r="D927" s="1">
        <v>302.77</v>
      </c>
      <c r="E927" s="1">
        <f>Data_fixed[[#This Row],[Quarter]]</f>
        <v>2</v>
      </c>
      <c r="F927" s="1">
        <f>YEAR(Data[[#This Row],[Date]])</f>
        <v>2020</v>
      </c>
      <c r="L927">
        <v>2020</v>
      </c>
    </row>
    <row r="928" spans="1:12" x14ac:dyDescent="0.35">
      <c r="A928" s="1">
        <v>926</v>
      </c>
      <c r="B928" s="2">
        <v>43867</v>
      </c>
      <c r="C928" s="1" t="s">
        <v>49</v>
      </c>
      <c r="D928" s="1">
        <v>264.48</v>
      </c>
      <c r="E928" s="1">
        <f>Data_fixed[[#This Row],[Quarter]]</f>
        <v>1</v>
      </c>
      <c r="F928" s="1">
        <f>YEAR(Data[[#This Row],[Date]])</f>
        <v>2020</v>
      </c>
      <c r="L928">
        <v>2020</v>
      </c>
    </row>
    <row r="929" spans="1:12" x14ac:dyDescent="0.35">
      <c r="A929" s="1">
        <v>927</v>
      </c>
      <c r="B929" s="2">
        <v>43779</v>
      </c>
      <c r="C929" s="1" t="s">
        <v>49</v>
      </c>
      <c r="D929" s="1">
        <v>122.04</v>
      </c>
      <c r="E929" s="1">
        <f>Data_fixed[[#This Row],[Quarter]]</f>
        <v>4</v>
      </c>
      <c r="F929" s="1">
        <f>YEAR(Data[[#This Row],[Date]])</f>
        <v>2019</v>
      </c>
      <c r="L929">
        <v>2019</v>
      </c>
    </row>
    <row r="930" spans="1:12" x14ac:dyDescent="0.35">
      <c r="A930" s="1">
        <v>928</v>
      </c>
      <c r="B930" s="2">
        <v>43682</v>
      </c>
      <c r="C930" s="1" t="s">
        <v>49</v>
      </c>
      <c r="D930" s="1">
        <v>422.54</v>
      </c>
      <c r="E930" s="1">
        <f>Data_fixed[[#This Row],[Quarter]]</f>
        <v>3</v>
      </c>
      <c r="F930" s="1">
        <f>YEAR(Data[[#This Row],[Date]])</f>
        <v>2019</v>
      </c>
      <c r="L930">
        <v>2019</v>
      </c>
    </row>
    <row r="931" spans="1:12" x14ac:dyDescent="0.35">
      <c r="A931" s="1">
        <v>929</v>
      </c>
      <c r="B931" s="2">
        <v>43588</v>
      </c>
      <c r="C931" s="1" t="s">
        <v>49</v>
      </c>
      <c r="D931" s="1">
        <v>285.51</v>
      </c>
      <c r="E931" s="1">
        <f>Data_fixed[[#This Row],[Quarter]]</f>
        <v>2</v>
      </c>
      <c r="F931" s="1">
        <f>YEAR(Data[[#This Row],[Date]])</f>
        <v>2019</v>
      </c>
      <c r="L931">
        <v>2019</v>
      </c>
    </row>
    <row r="932" spans="1:12" x14ac:dyDescent="0.35">
      <c r="A932" s="1">
        <v>930</v>
      </c>
      <c r="B932" s="2">
        <v>43497</v>
      </c>
      <c r="C932" s="1" t="s">
        <v>49</v>
      </c>
      <c r="D932" s="1">
        <v>171.94</v>
      </c>
      <c r="E932" s="1">
        <f>Data_fixed[[#This Row],[Quarter]]</f>
        <v>1</v>
      </c>
      <c r="F932" s="1">
        <f>YEAR(Data[[#This Row],[Date]])</f>
        <v>2019</v>
      </c>
      <c r="L932">
        <v>2019</v>
      </c>
    </row>
    <row r="933" spans="1:12" x14ac:dyDescent="0.35">
      <c r="A933" s="1">
        <v>931</v>
      </c>
      <c r="B933" s="2">
        <v>43409</v>
      </c>
      <c r="C933" s="1" t="s">
        <v>49</v>
      </c>
      <c r="D933" s="1">
        <v>85.65</v>
      </c>
      <c r="E933" s="1">
        <f>Data_fixed[[#This Row],[Quarter]]</f>
        <v>4</v>
      </c>
      <c r="F933" s="1">
        <f>YEAR(Data[[#This Row],[Date]])</f>
        <v>2018</v>
      </c>
      <c r="L933">
        <v>2018</v>
      </c>
    </row>
    <row r="934" spans="1:12" x14ac:dyDescent="0.35">
      <c r="A934" s="1">
        <v>932</v>
      </c>
      <c r="B934" s="2">
        <v>43319</v>
      </c>
      <c r="C934" s="1" t="s">
        <v>49</v>
      </c>
      <c r="D934" s="1">
        <v>346.42</v>
      </c>
      <c r="E934" s="1">
        <f>Data_fixed[[#This Row],[Quarter]]</f>
        <v>3</v>
      </c>
      <c r="F934" s="1">
        <f>YEAR(Data[[#This Row],[Date]])</f>
        <v>2018</v>
      </c>
      <c r="L934">
        <v>2018</v>
      </c>
    </row>
    <row r="935" spans="1:12" x14ac:dyDescent="0.35">
      <c r="A935" s="1">
        <v>933</v>
      </c>
      <c r="B935" s="2">
        <v>43229</v>
      </c>
      <c r="C935" s="1" t="s">
        <v>49</v>
      </c>
      <c r="D935" s="1">
        <v>235.95</v>
      </c>
      <c r="E935" s="1">
        <f>Data_fixed[[#This Row],[Quarter]]</f>
        <v>2</v>
      </c>
      <c r="F935" s="1">
        <f>YEAR(Data[[#This Row],[Date]])</f>
        <v>2018</v>
      </c>
      <c r="L935">
        <v>2018</v>
      </c>
    </row>
    <row r="936" spans="1:12" x14ac:dyDescent="0.35">
      <c r="A936" s="1">
        <v>934</v>
      </c>
      <c r="B936" s="2">
        <v>43135</v>
      </c>
      <c r="C936" s="1" t="s">
        <v>49</v>
      </c>
      <c r="D936" s="1">
        <v>163.08000000000001</v>
      </c>
      <c r="E936" s="1">
        <f>Data_fixed[[#This Row],[Quarter]]</f>
        <v>1</v>
      </c>
      <c r="F936" s="1">
        <f>YEAR(Data[[#This Row],[Date]])</f>
        <v>2018</v>
      </c>
      <c r="L936">
        <v>2018</v>
      </c>
    </row>
    <row r="937" spans="1:12" x14ac:dyDescent="0.35">
      <c r="A937" s="1">
        <v>935</v>
      </c>
      <c r="B937" s="2">
        <v>43053</v>
      </c>
      <c r="C937" s="1" t="s">
        <v>49</v>
      </c>
      <c r="D937" s="1">
        <v>77.3</v>
      </c>
      <c r="E937" s="1">
        <f>Data_fixed[[#This Row],[Quarter]]</f>
        <v>4</v>
      </c>
      <c r="F937" s="1">
        <f>YEAR(Data[[#This Row],[Date]])</f>
        <v>2017</v>
      </c>
      <c r="L937">
        <v>2017</v>
      </c>
    </row>
    <row r="938" spans="1:12" x14ac:dyDescent="0.35">
      <c r="A938" s="1">
        <v>936</v>
      </c>
      <c r="B938" s="2">
        <v>42956</v>
      </c>
      <c r="C938" s="1" t="s">
        <v>49</v>
      </c>
      <c r="D938" s="1">
        <v>250.37</v>
      </c>
      <c r="E938" s="1">
        <f>Data_fixed[[#This Row],[Quarter]]</f>
        <v>3</v>
      </c>
      <c r="F938" s="1">
        <f>YEAR(Data[[#This Row],[Date]])</f>
        <v>2017</v>
      </c>
      <c r="L938">
        <v>2017</v>
      </c>
    </row>
    <row r="939" spans="1:12" x14ac:dyDescent="0.35">
      <c r="A939" s="1">
        <v>937</v>
      </c>
      <c r="B939" s="2">
        <v>42863</v>
      </c>
      <c r="C939" s="1" t="s">
        <v>49</v>
      </c>
      <c r="D939" s="1">
        <v>205.08</v>
      </c>
      <c r="E939" s="1">
        <f>Data_fixed[[#This Row],[Quarter]]</f>
        <v>2</v>
      </c>
      <c r="F939" s="1">
        <f>YEAR(Data[[#This Row],[Date]])</f>
        <v>2017</v>
      </c>
      <c r="L939">
        <v>2017</v>
      </c>
    </row>
    <row r="940" spans="1:12" x14ac:dyDescent="0.35">
      <c r="A940" s="1">
        <v>938</v>
      </c>
      <c r="B940" s="2">
        <v>42771</v>
      </c>
      <c r="C940" s="1" t="s">
        <v>49</v>
      </c>
      <c r="D940" s="1">
        <v>141.77000000000001</v>
      </c>
      <c r="E940" s="1">
        <f>Data_fixed[[#This Row],[Quarter]]</f>
        <v>1</v>
      </c>
      <c r="F940" s="1">
        <f>YEAR(Data[[#This Row],[Date]])</f>
        <v>2017</v>
      </c>
      <c r="L940">
        <v>2017</v>
      </c>
    </row>
    <row r="941" spans="1:12" x14ac:dyDescent="0.35">
      <c r="A941" s="1">
        <v>939</v>
      </c>
      <c r="B941" s="2">
        <v>42683</v>
      </c>
      <c r="C941" s="1" t="s">
        <v>49</v>
      </c>
      <c r="D941" s="1">
        <v>70.33</v>
      </c>
      <c r="E941" s="1">
        <f>Data_fixed[[#This Row],[Quarter]]</f>
        <v>4</v>
      </c>
      <c r="F941" s="1">
        <f>YEAR(Data[[#This Row],[Date]])</f>
        <v>2016</v>
      </c>
      <c r="L941">
        <v>2016</v>
      </c>
    </row>
    <row r="942" spans="1:12" x14ac:dyDescent="0.35">
      <c r="A942" s="1">
        <v>940</v>
      </c>
      <c r="B942" s="2">
        <v>42590</v>
      </c>
      <c r="C942" s="1" t="s">
        <v>49</v>
      </c>
      <c r="D942" s="1">
        <v>306.62</v>
      </c>
      <c r="E942" s="1">
        <f>Data_fixed[[#This Row],[Quarter]]</f>
        <v>3</v>
      </c>
      <c r="F942" s="1">
        <f>YEAR(Data[[#This Row],[Date]])</f>
        <v>2016</v>
      </c>
      <c r="L942">
        <v>2016</v>
      </c>
    </row>
    <row r="943" spans="1:12" x14ac:dyDescent="0.35">
      <c r="A943" s="1">
        <v>941</v>
      </c>
      <c r="B943" s="2">
        <v>42493</v>
      </c>
      <c r="C943" s="1" t="s">
        <v>49</v>
      </c>
      <c r="D943" s="1">
        <v>199.49</v>
      </c>
      <c r="E943" s="1">
        <f>Data_fixed[[#This Row],[Quarter]]</f>
        <v>2</v>
      </c>
      <c r="F943" s="1">
        <f>YEAR(Data[[#This Row],[Date]])</f>
        <v>2016</v>
      </c>
      <c r="L943">
        <v>2016</v>
      </c>
    </row>
    <row r="944" spans="1:12" x14ac:dyDescent="0.35">
      <c r="A944" s="1">
        <v>942</v>
      </c>
      <c r="B944" s="2">
        <v>42406</v>
      </c>
      <c r="C944" s="1" t="s">
        <v>49</v>
      </c>
      <c r="D944" s="1">
        <v>125.62</v>
      </c>
      <c r="E944" s="1">
        <f>Data_fixed[[#This Row],[Quarter]]</f>
        <v>1</v>
      </c>
      <c r="F944" s="1">
        <f>YEAR(Data[[#This Row],[Date]])</f>
        <v>2016</v>
      </c>
      <c r="L944">
        <v>2016</v>
      </c>
    </row>
    <row r="945" spans="1:12" x14ac:dyDescent="0.35">
      <c r="A945" s="1">
        <v>943</v>
      </c>
      <c r="B945" s="2">
        <v>42312</v>
      </c>
      <c r="C945" s="1" t="s">
        <v>49</v>
      </c>
      <c r="D945" s="1">
        <v>72.11</v>
      </c>
      <c r="E945" s="1">
        <f>Data_fixed[[#This Row],[Quarter]]</f>
        <v>4</v>
      </c>
      <c r="F945" s="1">
        <f>YEAR(Data[[#This Row],[Date]])</f>
        <v>2015</v>
      </c>
      <c r="L945">
        <v>2015</v>
      </c>
    </row>
    <row r="946" spans="1:12" x14ac:dyDescent="0.35">
      <c r="A946" s="1">
        <v>944</v>
      </c>
      <c r="B946" s="2">
        <v>44680</v>
      </c>
      <c r="C946" s="1" t="s">
        <v>50</v>
      </c>
      <c r="D946" s="1">
        <v>33.18</v>
      </c>
      <c r="E946" s="1">
        <f>Data_fixed[[#This Row],[Quarter]]</f>
        <v>2</v>
      </c>
      <c r="F946" s="1">
        <f>YEAR(Data[[#This Row],[Date]])</f>
        <v>2022</v>
      </c>
      <c r="L946">
        <v>2022</v>
      </c>
    </row>
    <row r="947" spans="1:12" x14ac:dyDescent="0.35">
      <c r="A947" s="1">
        <v>945</v>
      </c>
      <c r="B947" s="2">
        <v>44589</v>
      </c>
      <c r="C947" s="1" t="s">
        <v>50</v>
      </c>
      <c r="D947" s="1">
        <v>21.92</v>
      </c>
      <c r="E947" s="1">
        <f>Data_fixed[[#This Row],[Quarter]]</f>
        <v>1</v>
      </c>
      <c r="F947" s="1">
        <f>YEAR(Data[[#This Row],[Date]])</f>
        <v>2022</v>
      </c>
      <c r="L947">
        <v>2022</v>
      </c>
    </row>
    <row r="948" spans="1:12" x14ac:dyDescent="0.35">
      <c r="A948" s="1">
        <v>946</v>
      </c>
      <c r="B948" s="2">
        <v>44516</v>
      </c>
      <c r="C948" s="1" t="s">
        <v>50</v>
      </c>
      <c r="D948" s="1">
        <v>7.46</v>
      </c>
      <c r="E948" s="1">
        <f>Data_fixed[[#This Row],[Quarter]]</f>
        <v>4</v>
      </c>
      <c r="F948" s="1">
        <f>YEAR(Data[[#This Row],[Date]])</f>
        <v>2021</v>
      </c>
      <c r="L948">
        <v>2021</v>
      </c>
    </row>
    <row r="949" spans="1:12" x14ac:dyDescent="0.35">
      <c r="A949" s="1">
        <v>947</v>
      </c>
      <c r="B949" s="2">
        <v>44413</v>
      </c>
      <c r="C949" s="1" t="s">
        <v>50</v>
      </c>
      <c r="D949" s="1">
        <v>55.9</v>
      </c>
      <c r="E949" s="1">
        <f>Data_fixed[[#This Row],[Quarter]]</f>
        <v>3</v>
      </c>
      <c r="F949" s="1">
        <f>YEAR(Data[[#This Row],[Date]])</f>
        <v>2021</v>
      </c>
      <c r="L949">
        <v>2021</v>
      </c>
    </row>
    <row r="950" spans="1:12" x14ac:dyDescent="0.35">
      <c r="A950" s="1">
        <v>948</v>
      </c>
      <c r="B950" s="2">
        <v>44313</v>
      </c>
      <c r="C950" s="1" t="s">
        <v>50</v>
      </c>
      <c r="D950" s="1">
        <v>39.57</v>
      </c>
      <c r="E950" s="1">
        <f>Data_fixed[[#This Row],[Quarter]]</f>
        <v>2</v>
      </c>
      <c r="F950" s="1">
        <f>YEAR(Data[[#This Row],[Date]])</f>
        <v>2021</v>
      </c>
      <c r="L950">
        <v>2021</v>
      </c>
    </row>
    <row r="951" spans="1:12" x14ac:dyDescent="0.35">
      <c r="A951" s="1">
        <v>949</v>
      </c>
      <c r="B951" s="2">
        <v>44234</v>
      </c>
      <c r="C951" s="1" t="s">
        <v>50</v>
      </c>
      <c r="D951" s="1">
        <v>28.05</v>
      </c>
      <c r="E951" s="1">
        <f>Data_fixed[[#This Row],[Quarter]]</f>
        <v>1</v>
      </c>
      <c r="F951" s="1">
        <f>YEAR(Data[[#This Row],[Date]])</f>
        <v>2021</v>
      </c>
      <c r="L951">
        <v>2021</v>
      </c>
    </row>
    <row r="952" spans="1:12" x14ac:dyDescent="0.35">
      <c r="A952" s="1">
        <v>950</v>
      </c>
      <c r="B952" s="2">
        <v>44148</v>
      </c>
      <c r="C952" s="1" t="s">
        <v>50</v>
      </c>
      <c r="D952" s="1">
        <v>4.1500000000000004</v>
      </c>
      <c r="E952" s="1">
        <f>Data_fixed[[#This Row],[Quarter]]</f>
        <v>4</v>
      </c>
      <c r="F952" s="1">
        <f>YEAR(Data[[#This Row],[Date]])</f>
        <v>2020</v>
      </c>
      <c r="L952">
        <v>2020</v>
      </c>
    </row>
    <row r="953" spans="1:12" x14ac:dyDescent="0.35">
      <c r="A953" s="1">
        <v>951</v>
      </c>
      <c r="B953" s="2">
        <v>44056</v>
      </c>
      <c r="C953" s="1" t="s">
        <v>50</v>
      </c>
      <c r="D953" s="1">
        <v>22.12</v>
      </c>
      <c r="E953" s="1">
        <f>Data_fixed[[#This Row],[Quarter]]</f>
        <v>3</v>
      </c>
      <c r="F953" s="1">
        <f>YEAR(Data[[#This Row],[Date]])</f>
        <v>2020</v>
      </c>
      <c r="L953">
        <v>2020</v>
      </c>
    </row>
    <row r="954" spans="1:12" x14ac:dyDescent="0.35">
      <c r="A954" s="1">
        <v>952</v>
      </c>
      <c r="B954" s="2">
        <v>43964</v>
      </c>
      <c r="C954" s="1" t="s">
        <v>50</v>
      </c>
      <c r="D954" s="1">
        <v>12.69</v>
      </c>
      <c r="E954" s="1">
        <f>Data_fixed[[#This Row],[Quarter]]</f>
        <v>2</v>
      </c>
      <c r="F954" s="1">
        <f>YEAR(Data[[#This Row],[Date]])</f>
        <v>2020</v>
      </c>
      <c r="L954">
        <v>2020</v>
      </c>
    </row>
    <row r="955" spans="1:12" x14ac:dyDescent="0.35">
      <c r="A955" s="1">
        <v>953</v>
      </c>
      <c r="B955" s="2">
        <v>43865</v>
      </c>
      <c r="C955" s="1" t="s">
        <v>50</v>
      </c>
      <c r="D955" s="1">
        <v>11.26</v>
      </c>
      <c r="E955" s="1">
        <f>Data_fixed[[#This Row],[Quarter]]</f>
        <v>1</v>
      </c>
      <c r="F955" s="1">
        <f>YEAR(Data[[#This Row],[Date]])</f>
        <v>2020</v>
      </c>
      <c r="L955">
        <v>2020</v>
      </c>
    </row>
    <row r="956" spans="1:12" x14ac:dyDescent="0.35">
      <c r="A956" s="1">
        <v>954</v>
      </c>
      <c r="B956" s="2">
        <v>43798</v>
      </c>
      <c r="C956" s="1" t="s">
        <v>50</v>
      </c>
      <c r="D956" s="1">
        <v>3.63</v>
      </c>
      <c r="E956" s="1">
        <f>Data_fixed[[#This Row],[Quarter]]</f>
        <v>4</v>
      </c>
      <c r="F956" s="1">
        <f>YEAR(Data[[#This Row],[Date]])</f>
        <v>2019</v>
      </c>
      <c r="L956">
        <v>2019</v>
      </c>
    </row>
    <row r="957" spans="1:12" x14ac:dyDescent="0.35">
      <c r="A957" s="1">
        <v>955</v>
      </c>
      <c r="B957" s="2">
        <v>43688</v>
      </c>
      <c r="C957" s="1" t="s">
        <v>50</v>
      </c>
      <c r="D957" s="1">
        <v>25.81</v>
      </c>
      <c r="E957" s="1">
        <f>Data_fixed[[#This Row],[Quarter]]</f>
        <v>3</v>
      </c>
      <c r="F957" s="1">
        <f>YEAR(Data[[#This Row],[Date]])</f>
        <v>2019</v>
      </c>
      <c r="L957">
        <v>2019</v>
      </c>
    </row>
    <row r="958" spans="1:12" x14ac:dyDescent="0.35">
      <c r="A958" s="1">
        <v>956</v>
      </c>
      <c r="B958" s="2">
        <v>43587</v>
      </c>
      <c r="C958" s="1" t="s">
        <v>50</v>
      </c>
      <c r="D958" s="1">
        <v>14.47</v>
      </c>
      <c r="E958" s="1">
        <f>Data_fixed[[#This Row],[Quarter]]</f>
        <v>2</v>
      </c>
      <c r="F958" s="1">
        <f>YEAR(Data[[#This Row],[Date]])</f>
        <v>2019</v>
      </c>
      <c r="L958">
        <v>2019</v>
      </c>
    </row>
    <row r="959" spans="1:12" x14ac:dyDescent="0.35">
      <c r="A959" s="1">
        <v>957</v>
      </c>
      <c r="B959" s="2">
        <v>43496</v>
      </c>
      <c r="C959" s="1" t="s">
        <v>50</v>
      </c>
      <c r="D959" s="1">
        <v>8.2799999999999994</v>
      </c>
      <c r="E959" s="1">
        <f>Data_fixed[[#This Row],[Quarter]]</f>
        <v>1</v>
      </c>
      <c r="F959" s="1">
        <f>YEAR(Data[[#This Row],[Date]])</f>
        <v>2019</v>
      </c>
      <c r="L959">
        <v>2019</v>
      </c>
    </row>
    <row r="960" spans="1:12" x14ac:dyDescent="0.35">
      <c r="A960" s="1">
        <v>958</v>
      </c>
      <c r="B960" s="2">
        <v>43416</v>
      </c>
      <c r="C960" s="1" t="s">
        <v>50</v>
      </c>
      <c r="D960" s="1">
        <v>3.69</v>
      </c>
      <c r="E960" s="1">
        <f>Data_fixed[[#This Row],[Quarter]]</f>
        <v>4</v>
      </c>
      <c r="F960" s="1">
        <f>YEAR(Data[[#This Row],[Date]])</f>
        <v>2018</v>
      </c>
      <c r="L960">
        <v>2018</v>
      </c>
    </row>
    <row r="961" spans="1:12" x14ac:dyDescent="0.35">
      <c r="A961" s="1">
        <v>959</v>
      </c>
      <c r="B961" s="2">
        <v>43314</v>
      </c>
      <c r="C961" s="1" t="s">
        <v>50</v>
      </c>
      <c r="D961" s="1">
        <v>0.25</v>
      </c>
      <c r="E961" s="1">
        <f>Data_fixed[[#This Row],[Quarter]]</f>
        <v>3</v>
      </c>
      <c r="F961" s="1">
        <f>YEAR(Data[[#This Row],[Date]])</f>
        <v>2018</v>
      </c>
      <c r="L961">
        <v>2018</v>
      </c>
    </row>
    <row r="962" spans="1:12" x14ac:dyDescent="0.35">
      <c r="A962" s="1">
        <v>960</v>
      </c>
      <c r="B962" s="2">
        <v>44223</v>
      </c>
      <c r="C962" s="1" t="s">
        <v>51</v>
      </c>
      <c r="D962" s="1">
        <v>120.23</v>
      </c>
      <c r="E962" s="1">
        <f>Data_fixed[[#This Row],[Quarter]]</f>
        <v>1</v>
      </c>
      <c r="F962" s="1">
        <f>YEAR(Data[[#This Row],[Date]])</f>
        <v>2021</v>
      </c>
      <c r="L962">
        <v>2021</v>
      </c>
    </row>
    <row r="963" spans="1:12" x14ac:dyDescent="0.35">
      <c r="A963" s="1">
        <v>961</v>
      </c>
      <c r="B963" s="2">
        <v>44139</v>
      </c>
      <c r="C963" s="1" t="s">
        <v>51</v>
      </c>
      <c r="D963" s="1">
        <v>33.39</v>
      </c>
      <c r="E963" s="1">
        <f>Data_fixed[[#This Row],[Quarter]]</f>
        <v>4</v>
      </c>
      <c r="F963" s="1">
        <f>YEAR(Data[[#This Row],[Date]])</f>
        <v>2020</v>
      </c>
      <c r="L963">
        <v>2020</v>
      </c>
    </row>
    <row r="964" spans="1:12" x14ac:dyDescent="0.35">
      <c r="A964" s="1">
        <v>962</v>
      </c>
      <c r="B964" s="2">
        <v>44057</v>
      </c>
      <c r="C964" s="1" t="s">
        <v>51</v>
      </c>
      <c r="D964" s="1">
        <v>25.2</v>
      </c>
      <c r="E964" s="1">
        <f>Data_fixed[[#This Row],[Quarter]]</f>
        <v>3</v>
      </c>
      <c r="F964" s="1">
        <f>YEAR(Data[[#This Row],[Date]])</f>
        <v>2020</v>
      </c>
      <c r="L964">
        <v>2020</v>
      </c>
    </row>
    <row r="965" spans="1:12" x14ac:dyDescent="0.35">
      <c r="A965" s="1">
        <v>963</v>
      </c>
      <c r="B965" s="2">
        <v>43958</v>
      </c>
      <c r="C965" s="1" t="s">
        <v>51</v>
      </c>
      <c r="D965" s="1">
        <v>53.96</v>
      </c>
      <c r="E965" s="1">
        <f>Data_fixed[[#This Row],[Quarter]]</f>
        <v>2</v>
      </c>
      <c r="F965" s="1">
        <f>YEAR(Data[[#This Row],[Date]])</f>
        <v>2020</v>
      </c>
      <c r="L965">
        <v>2020</v>
      </c>
    </row>
    <row r="966" spans="1:12" x14ac:dyDescent="0.35">
      <c r="A966" s="1">
        <v>964</v>
      </c>
      <c r="B966" s="2">
        <v>43858</v>
      </c>
      <c r="C966" s="1" t="s">
        <v>51</v>
      </c>
      <c r="D966" s="1">
        <v>48.26</v>
      </c>
      <c r="E966" s="1">
        <f>Data_fixed[[#This Row],[Quarter]]</f>
        <v>1</v>
      </c>
      <c r="F966" s="1">
        <f>YEAR(Data[[#This Row],[Date]])</f>
        <v>2020</v>
      </c>
      <c r="L966">
        <v>2020</v>
      </c>
    </row>
    <row r="967" spans="1:12" x14ac:dyDescent="0.35">
      <c r="A967" s="1">
        <v>965</v>
      </c>
      <c r="B967" s="2">
        <v>43770</v>
      </c>
      <c r="C967" s="1" t="s">
        <v>51</v>
      </c>
      <c r="D967" s="1">
        <v>19.18</v>
      </c>
      <c r="E967" s="1">
        <f>Data_fixed[[#This Row],[Quarter]]</f>
        <v>4</v>
      </c>
      <c r="F967" s="1">
        <f>YEAR(Data[[#This Row],[Date]])</f>
        <v>2019</v>
      </c>
      <c r="L967">
        <v>2019</v>
      </c>
    </row>
    <row r="968" spans="1:12" x14ac:dyDescent="0.35">
      <c r="A968" s="1">
        <v>966</v>
      </c>
      <c r="B968" s="2">
        <v>43672</v>
      </c>
      <c r="C968" s="1" t="s">
        <v>51</v>
      </c>
      <c r="D968" s="1">
        <v>74.37</v>
      </c>
      <c r="E968" s="1">
        <f>Data_fixed[[#This Row],[Quarter]]</f>
        <v>3</v>
      </c>
      <c r="F968" s="1">
        <f>YEAR(Data[[#This Row],[Date]])</f>
        <v>2019</v>
      </c>
      <c r="L968">
        <v>2019</v>
      </c>
    </row>
    <row r="969" spans="1:12" x14ac:dyDescent="0.35">
      <c r="A969" s="1">
        <v>967</v>
      </c>
      <c r="B969" s="2">
        <v>43574</v>
      </c>
      <c r="C969" s="1" t="s">
        <v>51</v>
      </c>
      <c r="D969" s="1">
        <v>48.17</v>
      </c>
      <c r="E969" s="1">
        <f>Data_fixed[[#This Row],[Quarter]]</f>
        <v>2</v>
      </c>
      <c r="F969" s="1">
        <f>YEAR(Data[[#This Row],[Date]])</f>
        <v>2019</v>
      </c>
      <c r="L969">
        <v>2019</v>
      </c>
    </row>
    <row r="970" spans="1:12" x14ac:dyDescent="0.35">
      <c r="A970" s="1">
        <v>968</v>
      </c>
      <c r="B970" s="2">
        <v>43492</v>
      </c>
      <c r="C970" s="1" t="s">
        <v>51</v>
      </c>
      <c r="D970" s="1">
        <v>26.45</v>
      </c>
      <c r="E970" s="1">
        <f>Data_fixed[[#This Row],[Quarter]]</f>
        <v>1</v>
      </c>
      <c r="F970" s="1">
        <f>YEAR(Data[[#This Row],[Date]])</f>
        <v>2019</v>
      </c>
      <c r="L970">
        <v>2019</v>
      </c>
    </row>
    <row r="971" spans="1:12" x14ac:dyDescent="0.35">
      <c r="A971" s="1">
        <v>969</v>
      </c>
      <c r="B971" s="2">
        <v>43405</v>
      </c>
      <c r="C971" s="1" t="s">
        <v>51</v>
      </c>
      <c r="D971" s="1">
        <v>8.34</v>
      </c>
      <c r="E971" s="1">
        <f>Data_fixed[[#This Row],[Quarter]]</f>
        <v>4</v>
      </c>
      <c r="F971" s="1">
        <f>YEAR(Data[[#This Row],[Date]])</f>
        <v>2018</v>
      </c>
      <c r="L971">
        <v>2018</v>
      </c>
    </row>
    <row r="972" spans="1:12" x14ac:dyDescent="0.35">
      <c r="A972" s="1">
        <v>970</v>
      </c>
      <c r="B972" s="2">
        <v>43312</v>
      </c>
      <c r="C972" s="1" t="s">
        <v>51</v>
      </c>
      <c r="D972" s="1">
        <v>37.71</v>
      </c>
      <c r="E972" s="1">
        <f>Data_fixed[[#This Row],[Quarter]]</f>
        <v>3</v>
      </c>
      <c r="F972" s="1">
        <f>YEAR(Data[[#This Row],[Date]])</f>
        <v>2018</v>
      </c>
      <c r="L972">
        <v>2018</v>
      </c>
    </row>
    <row r="973" spans="1:12" x14ac:dyDescent="0.35">
      <c r="A973" s="1">
        <v>971</v>
      </c>
      <c r="B973" s="2">
        <v>43212</v>
      </c>
      <c r="C973" s="1" t="s">
        <v>51</v>
      </c>
      <c r="D973" s="1">
        <v>25.04</v>
      </c>
      <c r="E973" s="1">
        <f>Data_fixed[[#This Row],[Quarter]]</f>
        <v>2</v>
      </c>
      <c r="F973" s="1">
        <f>YEAR(Data[[#This Row],[Date]])</f>
        <v>2018</v>
      </c>
      <c r="L973">
        <v>2018</v>
      </c>
    </row>
    <row r="974" spans="1:12" x14ac:dyDescent="0.35">
      <c r="A974" s="1">
        <v>972</v>
      </c>
      <c r="B974" s="2">
        <v>43125</v>
      </c>
      <c r="C974" s="1" t="s">
        <v>51</v>
      </c>
      <c r="D974" s="1">
        <v>13.68</v>
      </c>
      <c r="E974" s="1">
        <f>Data_fixed[[#This Row],[Quarter]]</f>
        <v>1</v>
      </c>
      <c r="F974" s="1">
        <f>YEAR(Data[[#This Row],[Date]])</f>
        <v>2018</v>
      </c>
      <c r="L974">
        <v>2018</v>
      </c>
    </row>
    <row r="975" spans="1:12" x14ac:dyDescent="0.35">
      <c r="A975" s="1">
        <v>973</v>
      </c>
      <c r="B975" s="2">
        <v>43038</v>
      </c>
      <c r="C975" s="1" t="s">
        <v>51</v>
      </c>
      <c r="D975" s="1">
        <v>2.62</v>
      </c>
      <c r="E975" s="1">
        <f>Data_fixed[[#This Row],[Quarter]]</f>
        <v>4</v>
      </c>
      <c r="F975" s="1">
        <f>YEAR(Data[[#This Row],[Date]])</f>
        <v>2017</v>
      </c>
      <c r="L975">
        <v>2017</v>
      </c>
    </row>
    <row r="976" spans="1:12" x14ac:dyDescent="0.35">
      <c r="A976" s="1">
        <v>974</v>
      </c>
      <c r="B976" s="2">
        <v>42940</v>
      </c>
      <c r="C976" s="1" t="s">
        <v>51</v>
      </c>
      <c r="D976" s="1">
        <v>23.96</v>
      </c>
      <c r="E976" s="1">
        <f>Data_fixed[[#This Row],[Quarter]]</f>
        <v>3</v>
      </c>
      <c r="F976" s="1">
        <f>YEAR(Data[[#This Row],[Date]])</f>
        <v>2017</v>
      </c>
      <c r="L976">
        <v>2017</v>
      </c>
    </row>
    <row r="977" spans="1:12" x14ac:dyDescent="0.35">
      <c r="A977" s="1">
        <v>975</v>
      </c>
      <c r="B977" s="2">
        <v>42858</v>
      </c>
      <c r="C977" s="1" t="s">
        <v>51</v>
      </c>
      <c r="D977" s="1">
        <v>21.73</v>
      </c>
      <c r="E977" s="1">
        <f>Data_fixed[[#This Row],[Quarter]]</f>
        <v>2</v>
      </c>
      <c r="F977" s="1">
        <f>YEAR(Data[[#This Row],[Date]])</f>
        <v>2017</v>
      </c>
      <c r="L977">
        <v>2017</v>
      </c>
    </row>
    <row r="978" spans="1:12" x14ac:dyDescent="0.35">
      <c r="A978" s="1">
        <v>976</v>
      </c>
      <c r="B978" s="2">
        <v>42771</v>
      </c>
      <c r="C978" s="1" t="s">
        <v>51</v>
      </c>
      <c r="D978" s="1">
        <v>13.58</v>
      </c>
      <c r="E978" s="1">
        <f>Data_fixed[[#This Row],[Quarter]]</f>
        <v>1</v>
      </c>
      <c r="F978" s="1">
        <f>YEAR(Data[[#This Row],[Date]])</f>
        <v>2017</v>
      </c>
      <c r="L978">
        <v>2017</v>
      </c>
    </row>
    <row r="979" spans="1:12" x14ac:dyDescent="0.35">
      <c r="A979" s="1">
        <v>977</v>
      </c>
      <c r="B979" s="2">
        <v>42689</v>
      </c>
      <c r="C979" s="1" t="s">
        <v>51</v>
      </c>
      <c r="D979" s="1">
        <v>5.36</v>
      </c>
      <c r="E979" s="1">
        <f>Data_fixed[[#This Row],[Quarter]]</f>
        <v>4</v>
      </c>
      <c r="F979" s="1">
        <f>YEAR(Data[[#This Row],[Date]])</f>
        <v>2016</v>
      </c>
      <c r="L979">
        <v>2016</v>
      </c>
    </row>
    <row r="980" spans="1:12" x14ac:dyDescent="0.35">
      <c r="A980" s="1">
        <v>978</v>
      </c>
      <c r="B980" s="2">
        <v>42487</v>
      </c>
      <c r="C980" s="1" t="s">
        <v>51</v>
      </c>
      <c r="D980" s="1">
        <v>12.24</v>
      </c>
      <c r="E980" s="1">
        <f>Data_fixed[[#This Row],[Quarter]]</f>
        <v>2</v>
      </c>
      <c r="F980" s="1">
        <f>YEAR(Data[[#This Row],[Date]])</f>
        <v>2016</v>
      </c>
      <c r="L980">
        <v>2016</v>
      </c>
    </row>
    <row r="981" spans="1:12" x14ac:dyDescent="0.35">
      <c r="A981" s="1">
        <v>979</v>
      </c>
      <c r="B981" s="2">
        <v>42415</v>
      </c>
      <c r="C981" s="1" t="s">
        <v>51</v>
      </c>
      <c r="D981" s="1">
        <v>5.82</v>
      </c>
      <c r="E981" s="1">
        <f>Data_fixed[[#This Row],[Quarter]]</f>
        <v>1</v>
      </c>
      <c r="F981" s="1">
        <f>YEAR(Data[[#This Row],[Date]])</f>
        <v>2016</v>
      </c>
      <c r="L981">
        <v>2016</v>
      </c>
    </row>
    <row r="982" spans="1:12" x14ac:dyDescent="0.35">
      <c r="A982" s="1">
        <v>980</v>
      </c>
      <c r="B982" s="2">
        <v>42326</v>
      </c>
      <c r="C982" s="1" t="s">
        <v>51</v>
      </c>
      <c r="D982" s="1">
        <v>-0.04</v>
      </c>
      <c r="E982" s="1">
        <f>Data_fixed[[#This Row],[Quarter]]</f>
        <v>4</v>
      </c>
      <c r="F982" s="1">
        <f>YEAR(Data[[#This Row],[Date]])</f>
        <v>2015</v>
      </c>
      <c r="L982">
        <v>2015</v>
      </c>
    </row>
    <row r="983" spans="1:12" x14ac:dyDescent="0.35">
      <c r="A983" s="1">
        <v>981</v>
      </c>
      <c r="B983" s="2">
        <v>44685</v>
      </c>
      <c r="C983" s="1" t="s">
        <v>52</v>
      </c>
      <c r="D983" s="1">
        <v>131.77000000000001</v>
      </c>
      <c r="E983" s="1">
        <f>Data_fixed[[#This Row],[Quarter]]</f>
        <v>2</v>
      </c>
      <c r="F983" s="1">
        <f>YEAR(Data[[#This Row],[Date]])</f>
        <v>2022</v>
      </c>
      <c r="L983">
        <v>2022</v>
      </c>
    </row>
    <row r="984" spans="1:12" x14ac:dyDescent="0.35">
      <c r="A984" s="1">
        <v>982</v>
      </c>
      <c r="B984" s="2">
        <v>44592</v>
      </c>
      <c r="C984" s="1" t="s">
        <v>52</v>
      </c>
      <c r="D984" s="1">
        <v>90.17</v>
      </c>
      <c r="E984" s="1">
        <f>Data_fixed[[#This Row],[Quarter]]</f>
        <v>1</v>
      </c>
      <c r="F984" s="1">
        <f>YEAR(Data[[#This Row],[Date]])</f>
        <v>2022</v>
      </c>
      <c r="L984">
        <v>2022</v>
      </c>
    </row>
    <row r="985" spans="1:12" x14ac:dyDescent="0.35">
      <c r="A985" s="1">
        <v>983</v>
      </c>
      <c r="B985" s="2">
        <v>44509</v>
      </c>
      <c r="C985" s="1" t="s">
        <v>52</v>
      </c>
      <c r="D985" s="1">
        <v>48.07</v>
      </c>
      <c r="E985" s="1">
        <f>Data_fixed[[#This Row],[Quarter]]</f>
        <v>4</v>
      </c>
      <c r="F985" s="1">
        <f>YEAR(Data[[#This Row],[Date]])</f>
        <v>2021</v>
      </c>
      <c r="L985">
        <v>2021</v>
      </c>
    </row>
    <row r="986" spans="1:12" x14ac:dyDescent="0.35">
      <c r="A986" s="1">
        <v>984</v>
      </c>
      <c r="B986" s="2">
        <v>44407</v>
      </c>
      <c r="C986" s="1" t="s">
        <v>52</v>
      </c>
      <c r="D986" s="1">
        <v>154.32</v>
      </c>
      <c r="E986" s="1">
        <f>Data_fixed[[#This Row],[Quarter]]</f>
        <v>3</v>
      </c>
      <c r="F986" s="1">
        <f>YEAR(Data[[#This Row],[Date]])</f>
        <v>2021</v>
      </c>
      <c r="L986">
        <v>2021</v>
      </c>
    </row>
    <row r="987" spans="1:12" x14ac:dyDescent="0.35">
      <c r="A987" s="1">
        <v>985</v>
      </c>
      <c r="B987" s="2">
        <v>44313</v>
      </c>
      <c r="C987" s="1" t="s">
        <v>52</v>
      </c>
      <c r="D987" s="1">
        <v>112.65</v>
      </c>
      <c r="E987" s="1">
        <f>Data_fixed[[#This Row],[Quarter]]</f>
        <v>2</v>
      </c>
      <c r="F987" s="1">
        <f>YEAR(Data[[#This Row],[Date]])</f>
        <v>2021</v>
      </c>
      <c r="L987">
        <v>2021</v>
      </c>
    </row>
    <row r="988" spans="1:12" x14ac:dyDescent="0.35">
      <c r="A988" s="1">
        <v>986</v>
      </c>
      <c r="B988" s="2">
        <v>44230</v>
      </c>
      <c r="C988" s="1" t="s">
        <v>52</v>
      </c>
      <c r="D988" s="1">
        <v>66.180000000000007</v>
      </c>
      <c r="E988" s="1">
        <f>Data_fixed[[#This Row],[Quarter]]</f>
        <v>1</v>
      </c>
      <c r="F988" s="1">
        <f>YEAR(Data[[#This Row],[Date]])</f>
        <v>2021</v>
      </c>
      <c r="L988">
        <v>2021</v>
      </c>
    </row>
    <row r="989" spans="1:12" x14ac:dyDescent="0.35">
      <c r="A989" s="1">
        <v>987</v>
      </c>
      <c r="B989" s="2">
        <v>44147</v>
      </c>
      <c r="C989" s="1" t="s">
        <v>52</v>
      </c>
      <c r="D989" s="1">
        <v>34.549999999999997</v>
      </c>
      <c r="E989" s="1">
        <f>Data_fixed[[#This Row],[Quarter]]</f>
        <v>4</v>
      </c>
      <c r="F989" s="1">
        <f>YEAR(Data[[#This Row],[Date]])</f>
        <v>2020</v>
      </c>
      <c r="L989">
        <v>2020</v>
      </c>
    </row>
    <row r="990" spans="1:12" x14ac:dyDescent="0.35">
      <c r="A990" s="1">
        <v>988</v>
      </c>
      <c r="B990" s="2">
        <v>44061</v>
      </c>
      <c r="C990" s="1" t="s">
        <v>52</v>
      </c>
      <c r="D990" s="1">
        <v>77.680000000000007</v>
      </c>
      <c r="E990" s="1">
        <f>Data_fixed[[#This Row],[Quarter]]</f>
        <v>3</v>
      </c>
      <c r="F990" s="1">
        <f>YEAR(Data[[#This Row],[Date]])</f>
        <v>2020</v>
      </c>
      <c r="L990">
        <v>2020</v>
      </c>
    </row>
    <row r="991" spans="1:12" x14ac:dyDescent="0.35">
      <c r="A991" s="1">
        <v>989</v>
      </c>
      <c r="B991" s="2">
        <v>43963</v>
      </c>
      <c r="C991" s="1" t="s">
        <v>52</v>
      </c>
      <c r="D991" s="1">
        <v>58.76</v>
      </c>
      <c r="E991" s="1">
        <f>Data_fixed[[#This Row],[Quarter]]</f>
        <v>2</v>
      </c>
      <c r="F991" s="1">
        <f>YEAR(Data[[#This Row],[Date]])</f>
        <v>2020</v>
      </c>
      <c r="L991">
        <v>2020</v>
      </c>
    </row>
    <row r="992" spans="1:12" x14ac:dyDescent="0.35">
      <c r="A992" s="1">
        <v>990</v>
      </c>
      <c r="B992" s="2">
        <v>43861</v>
      </c>
      <c r="C992" s="1" t="s">
        <v>52</v>
      </c>
      <c r="D992" s="1">
        <v>55.75</v>
      </c>
      <c r="E992" s="1">
        <f>Data_fixed[[#This Row],[Quarter]]</f>
        <v>1</v>
      </c>
      <c r="F992" s="1">
        <f>YEAR(Data[[#This Row],[Date]])</f>
        <v>2020</v>
      </c>
      <c r="L992">
        <v>2020</v>
      </c>
    </row>
    <row r="993" spans="1:12" x14ac:dyDescent="0.35">
      <c r="A993" s="1">
        <v>991</v>
      </c>
      <c r="B993" s="2">
        <v>43773</v>
      </c>
      <c r="C993" s="1" t="s">
        <v>52</v>
      </c>
      <c r="D993" s="1">
        <v>28.08</v>
      </c>
      <c r="E993" s="1">
        <f>Data_fixed[[#This Row],[Quarter]]</f>
        <v>4</v>
      </c>
      <c r="F993" s="1">
        <f>YEAR(Data[[#This Row],[Date]])</f>
        <v>2019</v>
      </c>
      <c r="L993">
        <v>2019</v>
      </c>
    </row>
    <row r="994" spans="1:12" x14ac:dyDescent="0.35">
      <c r="A994" s="1">
        <v>992</v>
      </c>
      <c r="B994" s="2">
        <v>43681</v>
      </c>
      <c r="C994" s="1" t="s">
        <v>52</v>
      </c>
      <c r="D994" s="1">
        <v>80.739999999999995</v>
      </c>
      <c r="E994" s="1">
        <f>Data_fixed[[#This Row],[Quarter]]</f>
        <v>3</v>
      </c>
      <c r="F994" s="1">
        <f>YEAR(Data[[#This Row],[Date]])</f>
        <v>2019</v>
      </c>
      <c r="L994">
        <v>2019</v>
      </c>
    </row>
    <row r="995" spans="1:12" x14ac:dyDescent="0.35">
      <c r="A995" s="1">
        <v>993</v>
      </c>
      <c r="B995" s="2">
        <v>43584</v>
      </c>
      <c r="C995" s="1" t="s">
        <v>52</v>
      </c>
      <c r="D995" s="1">
        <v>42.33</v>
      </c>
      <c r="E995" s="1">
        <f>Data_fixed[[#This Row],[Quarter]]</f>
        <v>2</v>
      </c>
      <c r="F995" s="1">
        <f>YEAR(Data[[#This Row],[Date]])</f>
        <v>2019</v>
      </c>
      <c r="L995">
        <v>2019</v>
      </c>
    </row>
    <row r="996" spans="1:12" x14ac:dyDescent="0.35">
      <c r="A996" s="1">
        <v>994</v>
      </c>
      <c r="B996" s="2">
        <v>43499</v>
      </c>
      <c r="C996" s="1" t="s">
        <v>52</v>
      </c>
      <c r="D996" s="1">
        <v>23.69</v>
      </c>
      <c r="E996" s="1">
        <f>Data_fixed[[#This Row],[Quarter]]</f>
        <v>1</v>
      </c>
      <c r="F996" s="1">
        <f>YEAR(Data[[#This Row],[Date]])</f>
        <v>2019</v>
      </c>
      <c r="L996">
        <v>2019</v>
      </c>
    </row>
    <row r="997" spans="1:12" x14ac:dyDescent="0.35">
      <c r="A997" s="1">
        <v>995</v>
      </c>
      <c r="B997" s="2">
        <v>43409</v>
      </c>
      <c r="C997" s="1" t="s">
        <v>52</v>
      </c>
      <c r="D997" s="1">
        <v>10.02</v>
      </c>
      <c r="E997" s="1">
        <f>Data_fixed[[#This Row],[Quarter]]</f>
        <v>4</v>
      </c>
      <c r="F997" s="1">
        <f>YEAR(Data[[#This Row],[Date]])</f>
        <v>2018</v>
      </c>
      <c r="L997">
        <v>2018</v>
      </c>
    </row>
    <row r="998" spans="1:12" x14ac:dyDescent="0.35">
      <c r="A998" s="1">
        <v>996</v>
      </c>
      <c r="B998" s="2">
        <v>43314</v>
      </c>
      <c r="C998" s="1" t="s">
        <v>52</v>
      </c>
      <c r="D998" s="1">
        <v>36.58</v>
      </c>
      <c r="E998" s="1">
        <f>Data_fixed[[#This Row],[Quarter]]</f>
        <v>3</v>
      </c>
      <c r="F998" s="1">
        <f>YEAR(Data[[#This Row],[Date]])</f>
        <v>2018</v>
      </c>
      <c r="L998">
        <v>2018</v>
      </c>
    </row>
    <row r="999" spans="1:12" x14ac:dyDescent="0.35">
      <c r="A999" s="1">
        <v>997</v>
      </c>
      <c r="B999" s="2">
        <v>43219</v>
      </c>
      <c r="C999" s="1" t="s">
        <v>52</v>
      </c>
      <c r="D999" s="1">
        <v>26.68</v>
      </c>
      <c r="E999" s="1">
        <f>Data_fixed[[#This Row],[Quarter]]</f>
        <v>2</v>
      </c>
      <c r="F999" s="1">
        <f>YEAR(Data[[#This Row],[Date]])</f>
        <v>2018</v>
      </c>
      <c r="L999">
        <v>2018</v>
      </c>
    </row>
    <row r="1000" spans="1:12" x14ac:dyDescent="0.35">
      <c r="A1000" s="1">
        <v>998</v>
      </c>
      <c r="B1000" s="2">
        <v>43137</v>
      </c>
      <c r="C1000" s="1" t="s">
        <v>52</v>
      </c>
      <c r="D1000" s="1">
        <v>16.97</v>
      </c>
      <c r="E1000" s="1">
        <f>Data_fixed[[#This Row],[Quarter]]</f>
        <v>1</v>
      </c>
      <c r="F1000" s="1">
        <f>YEAR(Data[[#This Row],[Date]])</f>
        <v>2018</v>
      </c>
      <c r="L1000">
        <v>2018</v>
      </c>
    </row>
    <row r="1001" spans="1:12" x14ac:dyDescent="0.35">
      <c r="A1001" s="1">
        <v>999</v>
      </c>
      <c r="B1001" s="2">
        <v>43048</v>
      </c>
      <c r="C1001" s="1" t="s">
        <v>52</v>
      </c>
      <c r="D1001" s="1">
        <v>7.53</v>
      </c>
      <c r="E1001" s="1">
        <f>Data_fixed[[#This Row],[Quarter]]</f>
        <v>4</v>
      </c>
      <c r="F1001" s="1">
        <f>YEAR(Data[[#This Row],[Date]])</f>
        <v>2017</v>
      </c>
      <c r="L1001">
        <v>2017</v>
      </c>
    </row>
    <row r="1002" spans="1:12" x14ac:dyDescent="0.35">
      <c r="A1002" s="1">
        <v>1000</v>
      </c>
      <c r="B1002" s="2">
        <v>42949</v>
      </c>
      <c r="C1002" s="1" t="s">
        <v>52</v>
      </c>
      <c r="D1002" s="1">
        <v>28.64</v>
      </c>
      <c r="E1002" s="1">
        <f>Data_fixed[[#This Row],[Quarter]]</f>
        <v>3</v>
      </c>
      <c r="F1002" s="1">
        <f>YEAR(Data[[#This Row],[Date]])</f>
        <v>2017</v>
      </c>
      <c r="L1002">
        <v>2017</v>
      </c>
    </row>
    <row r="1003" spans="1:12" x14ac:dyDescent="0.35">
      <c r="A1003" s="1">
        <v>1001</v>
      </c>
      <c r="B1003" s="2">
        <v>42863</v>
      </c>
      <c r="C1003" s="1" t="s">
        <v>52</v>
      </c>
      <c r="D1003" s="1">
        <v>20.39</v>
      </c>
      <c r="E1003" s="1">
        <f>Data_fixed[[#This Row],[Quarter]]</f>
        <v>2</v>
      </c>
      <c r="F1003" s="1">
        <f>YEAR(Data[[#This Row],[Date]])</f>
        <v>2017</v>
      </c>
      <c r="L1003">
        <v>2017</v>
      </c>
    </row>
    <row r="1004" spans="1:12" x14ac:dyDescent="0.35">
      <c r="A1004" s="1">
        <v>1002</v>
      </c>
      <c r="B1004" s="2">
        <v>42773</v>
      </c>
      <c r="C1004" s="1" t="s">
        <v>52</v>
      </c>
      <c r="D1004" s="1">
        <v>14.24</v>
      </c>
      <c r="E1004" s="1">
        <f>Data_fixed[[#This Row],[Quarter]]</f>
        <v>1</v>
      </c>
      <c r="F1004" s="1">
        <f>YEAR(Data[[#This Row],[Date]])</f>
        <v>2017</v>
      </c>
      <c r="L1004">
        <v>2017</v>
      </c>
    </row>
    <row r="1005" spans="1:12" x14ac:dyDescent="0.35">
      <c r="A1005" s="1">
        <v>1003</v>
      </c>
      <c r="B1005" s="2">
        <v>42687</v>
      </c>
      <c r="C1005" s="1" t="s">
        <v>52</v>
      </c>
      <c r="D1005" s="1">
        <v>60.12</v>
      </c>
      <c r="E1005" s="1">
        <f>Data_fixed[[#This Row],[Quarter]]</f>
        <v>4</v>
      </c>
      <c r="F1005" s="1">
        <f>YEAR(Data[[#This Row],[Date]])</f>
        <v>2016</v>
      </c>
      <c r="L1005">
        <v>2016</v>
      </c>
    </row>
    <row r="1006" spans="1:12" x14ac:dyDescent="0.35">
      <c r="A1006" s="1">
        <v>1004</v>
      </c>
      <c r="B1006" s="2">
        <v>42584</v>
      </c>
      <c r="C1006" s="1" t="s">
        <v>52</v>
      </c>
      <c r="D1006" s="1">
        <v>24.74</v>
      </c>
      <c r="E1006" s="1">
        <f>Data_fixed[[#This Row],[Quarter]]</f>
        <v>3</v>
      </c>
      <c r="F1006" s="1">
        <f>YEAR(Data[[#This Row],[Date]])</f>
        <v>2016</v>
      </c>
      <c r="L1006">
        <v>2016</v>
      </c>
    </row>
    <row r="1007" spans="1:12" x14ac:dyDescent="0.35">
      <c r="A1007" s="1">
        <v>1005</v>
      </c>
      <c r="B1007" s="2">
        <v>42488</v>
      </c>
      <c r="C1007" s="1" t="s">
        <v>52</v>
      </c>
      <c r="D1007" s="1">
        <v>19.489999999999998</v>
      </c>
      <c r="E1007" s="1">
        <f>Data_fixed[[#This Row],[Quarter]]</f>
        <v>2</v>
      </c>
      <c r="F1007" s="1">
        <f>YEAR(Data[[#This Row],[Date]])</f>
        <v>2016</v>
      </c>
      <c r="L1007">
        <v>2016</v>
      </c>
    </row>
    <row r="1008" spans="1:12" x14ac:dyDescent="0.35">
      <c r="A1008" s="1">
        <v>1006</v>
      </c>
      <c r="B1008" s="2">
        <v>42316</v>
      </c>
      <c r="C1008" s="1" t="s">
        <v>52</v>
      </c>
      <c r="D1008" s="1">
        <v>6.09</v>
      </c>
      <c r="E1008" s="1">
        <f>Data_fixed[[#This Row],[Quarter]]</f>
        <v>4</v>
      </c>
      <c r="F1008" s="1">
        <f>YEAR(Data[[#This Row],[Date]])</f>
        <v>2015</v>
      </c>
      <c r="L1008">
        <v>2015</v>
      </c>
    </row>
    <row r="1009" spans="1:12" x14ac:dyDescent="0.35">
      <c r="A1009" s="1">
        <v>1007</v>
      </c>
      <c r="B1009" s="2">
        <v>44691</v>
      </c>
      <c r="C1009" s="1" t="s">
        <v>53</v>
      </c>
      <c r="D1009" s="1">
        <v>37.93</v>
      </c>
      <c r="E1009" s="1">
        <f>Data_fixed[[#This Row],[Quarter]]</f>
        <v>2</v>
      </c>
      <c r="F1009" s="1">
        <f>YEAR(Data[[#This Row],[Date]])</f>
        <v>2022</v>
      </c>
      <c r="L1009">
        <v>2022</v>
      </c>
    </row>
    <row r="1010" spans="1:12" x14ac:dyDescent="0.35">
      <c r="A1010" s="1">
        <v>1008</v>
      </c>
      <c r="B1010" s="2">
        <v>44603</v>
      </c>
      <c r="C1010" s="1" t="s">
        <v>53</v>
      </c>
      <c r="D1010" s="1">
        <v>27.43</v>
      </c>
      <c r="E1010" s="1">
        <f>Data_fixed[[#This Row],[Quarter]]</f>
        <v>1</v>
      </c>
      <c r="F1010" s="1">
        <f>YEAR(Data[[#This Row],[Date]])</f>
        <v>2022</v>
      </c>
      <c r="L1010">
        <v>2022</v>
      </c>
    </row>
    <row r="1011" spans="1:12" x14ac:dyDescent="0.35">
      <c r="A1011" s="1">
        <v>1009</v>
      </c>
      <c r="B1011" s="2">
        <v>44516</v>
      </c>
      <c r="C1011" s="1" t="s">
        <v>53</v>
      </c>
      <c r="D1011" s="1">
        <v>7.14</v>
      </c>
      <c r="E1011" s="1">
        <f>Data_fixed[[#This Row],[Quarter]]</f>
        <v>4</v>
      </c>
      <c r="F1011" s="1">
        <f>YEAR(Data[[#This Row],[Date]])</f>
        <v>2021</v>
      </c>
      <c r="L1011">
        <v>2021</v>
      </c>
    </row>
    <row r="1012" spans="1:12" x14ac:dyDescent="0.35">
      <c r="A1012" s="1">
        <v>1010</v>
      </c>
      <c r="B1012" s="2">
        <v>44414</v>
      </c>
      <c r="C1012" s="1" t="s">
        <v>53</v>
      </c>
      <c r="D1012" s="1">
        <v>94.99</v>
      </c>
      <c r="E1012" s="1">
        <f>Data_fixed[[#This Row],[Quarter]]</f>
        <v>3</v>
      </c>
      <c r="F1012" s="1">
        <f>YEAR(Data[[#This Row],[Date]])</f>
        <v>2021</v>
      </c>
      <c r="L1012">
        <v>2021</v>
      </c>
    </row>
    <row r="1013" spans="1:12" x14ac:dyDescent="0.35">
      <c r="A1013" s="1">
        <v>1011</v>
      </c>
      <c r="B1013" s="2">
        <v>44326</v>
      </c>
      <c r="C1013" s="1" t="s">
        <v>53</v>
      </c>
      <c r="D1013" s="1">
        <v>69.900000000000006</v>
      </c>
      <c r="E1013" s="1">
        <f>Data_fixed[[#This Row],[Quarter]]</f>
        <v>2</v>
      </c>
      <c r="F1013" s="1">
        <f>YEAR(Data[[#This Row],[Date]])</f>
        <v>2021</v>
      </c>
      <c r="L1013">
        <v>2021</v>
      </c>
    </row>
    <row r="1014" spans="1:12" x14ac:dyDescent="0.35">
      <c r="A1014" s="1">
        <v>1012</v>
      </c>
      <c r="B1014" s="2">
        <v>44236</v>
      </c>
      <c r="C1014" s="1" t="s">
        <v>53</v>
      </c>
      <c r="D1014" s="1">
        <v>47.24</v>
      </c>
      <c r="E1014" s="1">
        <f>Data_fixed[[#This Row],[Quarter]]</f>
        <v>1</v>
      </c>
      <c r="F1014" s="1">
        <f>YEAR(Data[[#This Row],[Date]])</f>
        <v>2021</v>
      </c>
      <c r="L1014">
        <v>2021</v>
      </c>
    </row>
    <row r="1015" spans="1:12" x14ac:dyDescent="0.35">
      <c r="A1015" s="1">
        <v>1013</v>
      </c>
      <c r="B1015" s="2">
        <v>44148</v>
      </c>
      <c r="C1015" s="1" t="s">
        <v>53</v>
      </c>
      <c r="D1015" s="1">
        <v>6.46</v>
      </c>
      <c r="E1015" s="1">
        <f>Data_fixed[[#This Row],[Quarter]]</f>
        <v>4</v>
      </c>
      <c r="F1015" s="1">
        <f>YEAR(Data[[#This Row],[Date]])</f>
        <v>2020</v>
      </c>
      <c r="L1015">
        <v>2020</v>
      </c>
    </row>
    <row r="1016" spans="1:12" x14ac:dyDescent="0.35">
      <c r="A1016" s="1">
        <v>1014</v>
      </c>
      <c r="B1016" s="2">
        <v>44057</v>
      </c>
      <c r="C1016" s="1" t="s">
        <v>53</v>
      </c>
      <c r="D1016" s="1">
        <v>32.43</v>
      </c>
      <c r="E1016" s="1">
        <f>Data_fixed[[#This Row],[Quarter]]</f>
        <v>3</v>
      </c>
      <c r="F1016" s="1">
        <f>YEAR(Data[[#This Row],[Date]])</f>
        <v>2020</v>
      </c>
      <c r="L1016">
        <v>2020</v>
      </c>
    </row>
    <row r="1017" spans="1:12" x14ac:dyDescent="0.35">
      <c r="A1017" s="1">
        <v>1015</v>
      </c>
      <c r="B1017" s="2">
        <v>44679</v>
      </c>
      <c r="C1017" s="1" t="s">
        <v>54</v>
      </c>
      <c r="D1017" s="1">
        <v>95.13</v>
      </c>
      <c r="E1017" s="1">
        <f>Data_fixed[[#This Row],[Quarter]]</f>
        <v>2</v>
      </c>
      <c r="F1017" s="1">
        <f>YEAR(Data[[#This Row],[Date]])</f>
        <v>2022</v>
      </c>
      <c r="L1017">
        <v>2022</v>
      </c>
    </row>
    <row r="1018" spans="1:12" x14ac:dyDescent="0.35">
      <c r="A1018" s="1">
        <v>1016</v>
      </c>
      <c r="B1018" s="2">
        <v>44598</v>
      </c>
      <c r="C1018" s="1" t="s">
        <v>54</v>
      </c>
      <c r="D1018" s="1">
        <v>68.45</v>
      </c>
      <c r="E1018" s="1">
        <f>Data_fixed[[#This Row],[Quarter]]</f>
        <v>1</v>
      </c>
      <c r="F1018" s="1">
        <f>YEAR(Data[[#This Row],[Date]])</f>
        <v>2022</v>
      </c>
      <c r="L1018">
        <v>2022</v>
      </c>
    </row>
    <row r="1019" spans="1:12" x14ac:dyDescent="0.35">
      <c r="A1019" s="1">
        <v>1017</v>
      </c>
      <c r="B1019" s="2">
        <v>44515</v>
      </c>
      <c r="C1019" s="1" t="s">
        <v>54</v>
      </c>
      <c r="D1019" s="1">
        <v>25.29</v>
      </c>
      <c r="E1019" s="1">
        <f>Data_fixed[[#This Row],[Quarter]]</f>
        <v>4</v>
      </c>
      <c r="F1019" s="1">
        <f>YEAR(Data[[#This Row],[Date]])</f>
        <v>2021</v>
      </c>
      <c r="L1019">
        <v>2021</v>
      </c>
    </row>
    <row r="1020" spans="1:12" x14ac:dyDescent="0.35">
      <c r="A1020" s="1">
        <v>1018</v>
      </c>
      <c r="B1020" s="2">
        <v>44418</v>
      </c>
      <c r="C1020" s="1" t="s">
        <v>54</v>
      </c>
      <c r="D1020" s="1">
        <v>118.45</v>
      </c>
      <c r="E1020" s="1">
        <f>Data_fixed[[#This Row],[Quarter]]</f>
        <v>3</v>
      </c>
      <c r="F1020" s="1">
        <f>YEAR(Data[[#This Row],[Date]])</f>
        <v>2021</v>
      </c>
      <c r="L1020">
        <v>2021</v>
      </c>
    </row>
    <row r="1021" spans="1:12" x14ac:dyDescent="0.35">
      <c r="A1021" s="1">
        <v>1019</v>
      </c>
      <c r="B1021" s="2">
        <v>44314</v>
      </c>
      <c r="C1021" s="1" t="s">
        <v>54</v>
      </c>
      <c r="D1021" s="1">
        <v>106.84</v>
      </c>
      <c r="E1021" s="1">
        <f>Data_fixed[[#This Row],[Quarter]]</f>
        <v>2</v>
      </c>
      <c r="F1021" s="1">
        <f>YEAR(Data[[#This Row],[Date]])</f>
        <v>2021</v>
      </c>
      <c r="L1021">
        <v>2021</v>
      </c>
    </row>
    <row r="1022" spans="1:12" x14ac:dyDescent="0.35">
      <c r="A1022" s="1">
        <v>1020</v>
      </c>
      <c r="B1022" s="2">
        <v>44234</v>
      </c>
      <c r="C1022" s="1" t="s">
        <v>54</v>
      </c>
      <c r="D1022" s="1">
        <v>72.91</v>
      </c>
      <c r="E1022" s="1">
        <f>Data_fixed[[#This Row],[Quarter]]</f>
        <v>1</v>
      </c>
      <c r="F1022" s="1">
        <f>YEAR(Data[[#This Row],[Date]])</f>
        <v>2021</v>
      </c>
      <c r="L1022">
        <v>2021</v>
      </c>
    </row>
    <row r="1023" spans="1:12" x14ac:dyDescent="0.35">
      <c r="A1023" s="1">
        <v>1021</v>
      </c>
      <c r="B1023" s="2">
        <v>44145</v>
      </c>
      <c r="C1023" s="1" t="s">
        <v>54</v>
      </c>
      <c r="D1023" s="1">
        <v>17.64</v>
      </c>
      <c r="E1023" s="1">
        <f>Data_fixed[[#This Row],[Quarter]]</f>
        <v>4</v>
      </c>
      <c r="F1023" s="1">
        <f>YEAR(Data[[#This Row],[Date]])</f>
        <v>2020</v>
      </c>
      <c r="L1023">
        <v>2020</v>
      </c>
    </row>
    <row r="1024" spans="1:12" x14ac:dyDescent="0.35">
      <c r="A1024" s="1">
        <v>1022</v>
      </c>
      <c r="B1024" s="2">
        <v>44057</v>
      </c>
      <c r="C1024" s="1" t="s">
        <v>54</v>
      </c>
      <c r="D1024" s="1">
        <v>58.14</v>
      </c>
      <c r="E1024" s="1">
        <f>Data_fixed[[#This Row],[Quarter]]</f>
        <v>3</v>
      </c>
      <c r="F1024" s="1">
        <f>YEAR(Data[[#This Row],[Date]])</f>
        <v>2020</v>
      </c>
      <c r="L1024">
        <v>2020</v>
      </c>
    </row>
    <row r="1025" spans="1:12" x14ac:dyDescent="0.35">
      <c r="A1025" s="1">
        <v>1023</v>
      </c>
      <c r="B1025" s="2">
        <v>43961</v>
      </c>
      <c r="C1025" s="1" t="s">
        <v>54</v>
      </c>
      <c r="D1025" s="1">
        <v>58.42</v>
      </c>
      <c r="E1025" s="1">
        <f>Data_fixed[[#This Row],[Quarter]]</f>
        <v>2</v>
      </c>
      <c r="F1025" s="1">
        <f>YEAR(Data[[#This Row],[Date]])</f>
        <v>2020</v>
      </c>
      <c r="L1025">
        <v>2020</v>
      </c>
    </row>
    <row r="1026" spans="1:12" x14ac:dyDescent="0.35">
      <c r="A1026" s="1">
        <v>1024</v>
      </c>
      <c r="B1026" s="2">
        <v>43865</v>
      </c>
      <c r="C1026" s="1" t="s">
        <v>54</v>
      </c>
      <c r="D1026" s="1">
        <v>56.63</v>
      </c>
      <c r="E1026" s="1">
        <f>Data_fixed[[#This Row],[Quarter]]</f>
        <v>1</v>
      </c>
      <c r="F1026" s="1">
        <f>YEAR(Data[[#This Row],[Date]])</f>
        <v>2020</v>
      </c>
      <c r="L1026">
        <v>2020</v>
      </c>
    </row>
    <row r="1027" spans="1:12" x14ac:dyDescent="0.35">
      <c r="A1027" s="1">
        <v>1025</v>
      </c>
      <c r="B1027" s="2">
        <v>43779</v>
      </c>
      <c r="C1027" s="1" t="s">
        <v>54</v>
      </c>
      <c r="D1027" s="1">
        <v>22.5</v>
      </c>
      <c r="E1027" s="1">
        <f>Data_fixed[[#This Row],[Quarter]]</f>
        <v>4</v>
      </c>
      <c r="F1027" s="1">
        <f>YEAR(Data[[#This Row],[Date]])</f>
        <v>2019</v>
      </c>
      <c r="L1027">
        <v>2019</v>
      </c>
    </row>
    <row r="1028" spans="1:12" x14ac:dyDescent="0.35">
      <c r="A1028" s="1">
        <v>1026</v>
      </c>
      <c r="B1028" s="2">
        <v>43677</v>
      </c>
      <c r="C1028" s="1" t="s">
        <v>54</v>
      </c>
      <c r="D1028" s="1">
        <v>62.31</v>
      </c>
      <c r="E1028" s="1">
        <f>Data_fixed[[#This Row],[Quarter]]</f>
        <v>3</v>
      </c>
      <c r="F1028" s="1">
        <f>YEAR(Data[[#This Row],[Date]])</f>
        <v>2019</v>
      </c>
      <c r="L1028">
        <v>2019</v>
      </c>
    </row>
    <row r="1029" spans="1:12" x14ac:dyDescent="0.35">
      <c r="A1029" s="1">
        <v>1027</v>
      </c>
      <c r="B1029" s="2">
        <v>43583</v>
      </c>
      <c r="C1029" s="1" t="s">
        <v>54</v>
      </c>
      <c r="D1029" s="1">
        <v>37.03</v>
      </c>
      <c r="E1029" s="1">
        <f>Data_fixed[[#This Row],[Quarter]]</f>
        <v>2</v>
      </c>
      <c r="F1029" s="1">
        <f>YEAR(Data[[#This Row],[Date]])</f>
        <v>2019</v>
      </c>
      <c r="L1029">
        <v>2019</v>
      </c>
    </row>
    <row r="1030" spans="1:12" x14ac:dyDescent="0.35">
      <c r="A1030" s="1">
        <v>1028</v>
      </c>
      <c r="B1030" s="2">
        <v>43499</v>
      </c>
      <c r="C1030" s="1" t="s">
        <v>54</v>
      </c>
      <c r="D1030" s="1">
        <v>24.23</v>
      </c>
      <c r="E1030" s="1">
        <f>Data_fixed[[#This Row],[Quarter]]</f>
        <v>1</v>
      </c>
      <c r="F1030" s="1">
        <f>YEAR(Data[[#This Row],[Date]])</f>
        <v>2019</v>
      </c>
      <c r="L1030">
        <v>2019</v>
      </c>
    </row>
    <row r="1031" spans="1:12" x14ac:dyDescent="0.35">
      <c r="A1031" s="1">
        <v>1029</v>
      </c>
      <c r="B1031" s="2">
        <v>43416</v>
      </c>
      <c r="C1031" s="1" t="s">
        <v>54</v>
      </c>
      <c r="D1031" s="1">
        <v>7.71</v>
      </c>
      <c r="E1031" s="1">
        <f>Data_fixed[[#This Row],[Quarter]]</f>
        <v>4</v>
      </c>
      <c r="F1031" s="1">
        <f>YEAR(Data[[#This Row],[Date]])</f>
        <v>2018</v>
      </c>
      <c r="L1031">
        <v>2018</v>
      </c>
    </row>
    <row r="1032" spans="1:12" x14ac:dyDescent="0.35">
      <c r="A1032" s="1">
        <v>1030</v>
      </c>
      <c r="B1032" s="2">
        <v>43317</v>
      </c>
      <c r="C1032" s="1" t="s">
        <v>54</v>
      </c>
      <c r="D1032" s="1">
        <v>26.18</v>
      </c>
      <c r="E1032" s="1">
        <f>Data_fixed[[#This Row],[Quarter]]</f>
        <v>3</v>
      </c>
      <c r="F1032" s="1">
        <f>YEAR(Data[[#This Row],[Date]])</f>
        <v>2018</v>
      </c>
      <c r="L1032">
        <v>2018</v>
      </c>
    </row>
    <row r="1033" spans="1:12" x14ac:dyDescent="0.35">
      <c r="A1033" s="1">
        <v>1031</v>
      </c>
      <c r="B1033" s="2">
        <v>43229</v>
      </c>
      <c r="C1033" s="1" t="s">
        <v>54</v>
      </c>
      <c r="D1033" s="1">
        <v>15.44</v>
      </c>
      <c r="E1033" s="1">
        <f>Data_fixed[[#This Row],[Quarter]]</f>
        <v>2</v>
      </c>
      <c r="F1033" s="1">
        <f>YEAR(Data[[#This Row],[Date]])</f>
        <v>2018</v>
      </c>
      <c r="L1033">
        <v>2018</v>
      </c>
    </row>
    <row r="1034" spans="1:12" x14ac:dyDescent="0.35">
      <c r="A1034" s="1">
        <v>1032</v>
      </c>
      <c r="B1034" s="2">
        <v>43138</v>
      </c>
      <c r="C1034" s="1" t="s">
        <v>54</v>
      </c>
      <c r="D1034" s="1">
        <v>12.39</v>
      </c>
      <c r="E1034" s="1">
        <f>Data_fixed[[#This Row],[Quarter]]</f>
        <v>1</v>
      </c>
      <c r="F1034" s="1">
        <f>YEAR(Data[[#This Row],[Date]])</f>
        <v>2018</v>
      </c>
      <c r="L1034">
        <v>2018</v>
      </c>
    </row>
    <row r="1035" spans="1:12" x14ac:dyDescent="0.35">
      <c r="A1035" s="1">
        <v>1033</v>
      </c>
      <c r="B1035" s="2">
        <v>43050</v>
      </c>
      <c r="C1035" s="1" t="s">
        <v>54</v>
      </c>
      <c r="D1035" s="1">
        <v>7.52</v>
      </c>
      <c r="E1035" s="1">
        <f>Data_fixed[[#This Row],[Quarter]]</f>
        <v>4</v>
      </c>
      <c r="F1035" s="1">
        <f>YEAR(Data[[#This Row],[Date]])</f>
        <v>2017</v>
      </c>
      <c r="L1035">
        <v>2017</v>
      </c>
    </row>
    <row r="1036" spans="1:12" x14ac:dyDescent="0.35">
      <c r="A1036" s="1">
        <v>1034</v>
      </c>
      <c r="B1036" s="2">
        <v>42956</v>
      </c>
      <c r="C1036" s="1" t="s">
        <v>54</v>
      </c>
      <c r="D1036" s="1">
        <v>31.79</v>
      </c>
      <c r="E1036" s="1">
        <f>Data_fixed[[#This Row],[Quarter]]</f>
        <v>3</v>
      </c>
      <c r="F1036" s="1">
        <f>YEAR(Data[[#This Row],[Date]])</f>
        <v>2017</v>
      </c>
      <c r="L1036">
        <v>2017</v>
      </c>
    </row>
    <row r="1037" spans="1:12" x14ac:dyDescent="0.35">
      <c r="A1037" s="1">
        <v>1035</v>
      </c>
      <c r="B1037" s="2">
        <v>42859</v>
      </c>
      <c r="C1037" s="1" t="s">
        <v>54</v>
      </c>
      <c r="D1037" s="1">
        <v>21.56</v>
      </c>
      <c r="E1037" s="1">
        <f>Data_fixed[[#This Row],[Quarter]]</f>
        <v>2</v>
      </c>
      <c r="F1037" s="1">
        <f>YEAR(Data[[#This Row],[Date]])</f>
        <v>2017</v>
      </c>
      <c r="L1037">
        <v>2017</v>
      </c>
    </row>
    <row r="1038" spans="1:12" x14ac:dyDescent="0.35">
      <c r="A1038" s="1">
        <v>1036</v>
      </c>
      <c r="B1038" s="2">
        <v>42774</v>
      </c>
      <c r="C1038" s="1" t="s">
        <v>54</v>
      </c>
      <c r="D1038" s="1">
        <v>15.39</v>
      </c>
      <c r="E1038" s="1">
        <f>Data_fixed[[#This Row],[Quarter]]</f>
        <v>1</v>
      </c>
      <c r="F1038" s="1">
        <f>YEAR(Data[[#This Row],[Date]])</f>
        <v>2017</v>
      </c>
      <c r="L1038">
        <v>2017</v>
      </c>
    </row>
    <row r="1039" spans="1:12" x14ac:dyDescent="0.35">
      <c r="A1039" s="1">
        <v>1037</v>
      </c>
      <c r="B1039" s="2">
        <v>42688</v>
      </c>
      <c r="C1039" s="1" t="s">
        <v>54</v>
      </c>
      <c r="D1039" s="1">
        <v>7.53</v>
      </c>
      <c r="E1039" s="1">
        <f>Data_fixed[[#This Row],[Quarter]]</f>
        <v>4</v>
      </c>
      <c r="F1039" s="1">
        <f>YEAR(Data[[#This Row],[Date]])</f>
        <v>2016</v>
      </c>
      <c r="L1039">
        <v>2016</v>
      </c>
    </row>
    <row r="1040" spans="1:12" x14ac:dyDescent="0.35">
      <c r="A1040" s="1">
        <v>1038</v>
      </c>
      <c r="B1040" s="2">
        <v>42597</v>
      </c>
      <c r="C1040" s="1" t="s">
        <v>54</v>
      </c>
      <c r="D1040" s="1">
        <v>24</v>
      </c>
      <c r="E1040" s="1">
        <f>Data_fixed[[#This Row],[Quarter]]</f>
        <v>3</v>
      </c>
      <c r="F1040" s="1">
        <f>YEAR(Data[[#This Row],[Date]])</f>
        <v>2016</v>
      </c>
      <c r="L1040">
        <v>2016</v>
      </c>
    </row>
    <row r="1041" spans="1:12" x14ac:dyDescent="0.35">
      <c r="A1041" s="1">
        <v>1039</v>
      </c>
      <c r="B1041" s="2">
        <v>42502</v>
      </c>
      <c r="C1041" s="1" t="s">
        <v>54</v>
      </c>
      <c r="D1041" s="1">
        <v>14.18</v>
      </c>
      <c r="E1041" s="1">
        <f>Data_fixed[[#This Row],[Quarter]]</f>
        <v>2</v>
      </c>
      <c r="F1041" s="1">
        <f>YEAR(Data[[#This Row],[Date]])</f>
        <v>2016</v>
      </c>
      <c r="L1041">
        <v>2016</v>
      </c>
    </row>
    <row r="1042" spans="1:12" x14ac:dyDescent="0.35">
      <c r="A1042" s="1">
        <v>1040</v>
      </c>
      <c r="B1042" s="2">
        <v>42415</v>
      </c>
      <c r="C1042" s="1" t="s">
        <v>54</v>
      </c>
      <c r="D1042" s="1">
        <v>8.3699999999999992</v>
      </c>
      <c r="E1042" s="1">
        <f>Data_fixed[[#This Row],[Quarter]]</f>
        <v>1</v>
      </c>
      <c r="F1042" s="1">
        <f>YEAR(Data[[#This Row],[Date]])</f>
        <v>2016</v>
      </c>
      <c r="L1042">
        <v>2016</v>
      </c>
    </row>
    <row r="1043" spans="1:12" x14ac:dyDescent="0.35">
      <c r="A1043" s="1">
        <v>1041</v>
      </c>
      <c r="B1043" s="2">
        <v>42327</v>
      </c>
      <c r="C1043" s="1" t="s">
        <v>54</v>
      </c>
      <c r="D1043" s="1">
        <v>4.18</v>
      </c>
      <c r="E1043" s="1">
        <f>Data_fixed[[#This Row],[Quarter]]</f>
        <v>4</v>
      </c>
      <c r="F1043" s="1">
        <f>YEAR(Data[[#This Row],[Date]])</f>
        <v>2015</v>
      </c>
      <c r="L1043">
        <v>2015</v>
      </c>
    </row>
    <row r="1044" spans="1:12" x14ac:dyDescent="0.35">
      <c r="A1044" s="1">
        <v>1042</v>
      </c>
      <c r="B1044" s="2">
        <v>42327</v>
      </c>
      <c r="C1044" s="1" t="s">
        <v>54</v>
      </c>
      <c r="D1044" s="1">
        <v>41.07</v>
      </c>
      <c r="E1044" s="1">
        <f>Data_fixed[[#This Row],[Quarter]]</f>
        <v>4</v>
      </c>
      <c r="F1044" s="1">
        <f>YEAR(Data[[#This Row],[Date]])</f>
        <v>2015</v>
      </c>
      <c r="L1044">
        <v>2015</v>
      </c>
    </row>
    <row r="1045" spans="1:12" x14ac:dyDescent="0.35">
      <c r="A1045" s="1">
        <v>1043</v>
      </c>
      <c r="B1045" s="2">
        <v>44589</v>
      </c>
      <c r="C1045" s="1" t="s">
        <v>55</v>
      </c>
      <c r="D1045" s="1">
        <v>87.7</v>
      </c>
      <c r="E1045" s="1">
        <f>Data_fixed[[#This Row],[Quarter]]</f>
        <v>1</v>
      </c>
      <c r="F1045" s="1">
        <f>YEAR(Data[[#This Row],[Date]])</f>
        <v>2022</v>
      </c>
      <c r="L1045">
        <v>2022</v>
      </c>
    </row>
    <row r="1046" spans="1:12" x14ac:dyDescent="0.35">
      <c r="A1046" s="1">
        <v>1044</v>
      </c>
      <c r="B1046" s="2">
        <v>44511</v>
      </c>
      <c r="C1046" s="1" t="s">
        <v>55</v>
      </c>
      <c r="D1046" s="1">
        <v>49.17</v>
      </c>
      <c r="E1046" s="1">
        <f>Data_fixed[[#This Row],[Quarter]]</f>
        <v>4</v>
      </c>
      <c r="F1046" s="1">
        <f>YEAR(Data[[#This Row],[Date]])</f>
        <v>2021</v>
      </c>
      <c r="L1046">
        <v>2021</v>
      </c>
    </row>
    <row r="1047" spans="1:12" x14ac:dyDescent="0.35">
      <c r="A1047" s="1">
        <v>1045</v>
      </c>
      <c r="B1047" s="2">
        <v>44410</v>
      </c>
      <c r="C1047" s="1" t="s">
        <v>55</v>
      </c>
      <c r="D1047" s="1">
        <v>160.53</v>
      </c>
      <c r="E1047" s="1">
        <f>Data_fixed[[#This Row],[Quarter]]</f>
        <v>3</v>
      </c>
      <c r="F1047" s="1">
        <f>YEAR(Data[[#This Row],[Date]])</f>
        <v>2021</v>
      </c>
      <c r="L1047">
        <v>2021</v>
      </c>
    </row>
    <row r="1048" spans="1:12" x14ac:dyDescent="0.35">
      <c r="A1048" s="1">
        <v>1046</v>
      </c>
      <c r="B1048" s="2">
        <v>44314</v>
      </c>
      <c r="C1048" s="1" t="s">
        <v>55</v>
      </c>
      <c r="D1048" s="1">
        <v>108.48</v>
      </c>
      <c r="E1048" s="1">
        <f>Data_fixed[[#This Row],[Quarter]]</f>
        <v>2</v>
      </c>
      <c r="F1048" s="1">
        <f>YEAR(Data[[#This Row],[Date]])</f>
        <v>2021</v>
      </c>
      <c r="L1048">
        <v>2021</v>
      </c>
    </row>
    <row r="1049" spans="1:12" x14ac:dyDescent="0.35">
      <c r="A1049" s="1">
        <v>1047</v>
      </c>
      <c r="B1049" s="2">
        <v>44229</v>
      </c>
      <c r="C1049" s="1" t="s">
        <v>55</v>
      </c>
      <c r="D1049" s="1">
        <v>53.13</v>
      </c>
      <c r="E1049" s="1">
        <f>Data_fixed[[#This Row],[Quarter]]</f>
        <v>1</v>
      </c>
      <c r="F1049" s="1">
        <f>YEAR(Data[[#This Row],[Date]])</f>
        <v>2021</v>
      </c>
      <c r="L1049">
        <v>2021</v>
      </c>
    </row>
    <row r="1050" spans="1:12" x14ac:dyDescent="0.35">
      <c r="A1050" s="1">
        <v>1048</v>
      </c>
      <c r="B1050" s="2">
        <v>44147</v>
      </c>
      <c r="C1050" s="1" t="s">
        <v>55</v>
      </c>
      <c r="D1050" s="1">
        <v>16.649999999999999</v>
      </c>
      <c r="E1050" s="1">
        <f>Data_fixed[[#This Row],[Quarter]]</f>
        <v>4</v>
      </c>
      <c r="F1050" s="1">
        <f>YEAR(Data[[#This Row],[Date]])</f>
        <v>2020</v>
      </c>
      <c r="L1050">
        <v>2020</v>
      </c>
    </row>
    <row r="1051" spans="1:12" x14ac:dyDescent="0.35">
      <c r="A1051" s="1">
        <v>1049</v>
      </c>
      <c r="B1051" s="2">
        <v>44057</v>
      </c>
      <c r="C1051" s="1" t="s">
        <v>55</v>
      </c>
      <c r="D1051" s="1">
        <v>26.89</v>
      </c>
      <c r="E1051" s="1">
        <f>Data_fixed[[#This Row],[Quarter]]</f>
        <v>3</v>
      </c>
      <c r="F1051" s="1">
        <f>YEAR(Data[[#This Row],[Date]])</f>
        <v>2020</v>
      </c>
      <c r="L1051">
        <v>2020</v>
      </c>
    </row>
    <row r="1052" spans="1:12" x14ac:dyDescent="0.35">
      <c r="A1052" s="1">
        <v>1050</v>
      </c>
      <c r="B1052" s="2">
        <v>43962</v>
      </c>
      <c r="C1052" s="1" t="s">
        <v>55</v>
      </c>
      <c r="D1052" s="1">
        <v>47.71</v>
      </c>
      <c r="E1052" s="1">
        <f>Data_fixed[[#This Row],[Quarter]]</f>
        <v>2</v>
      </c>
      <c r="F1052" s="1">
        <f>YEAR(Data[[#This Row],[Date]])</f>
        <v>2020</v>
      </c>
      <c r="L1052">
        <v>2020</v>
      </c>
    </row>
    <row r="1053" spans="1:12" x14ac:dyDescent="0.35">
      <c r="A1053" s="1">
        <v>1051</v>
      </c>
      <c r="B1053" s="2">
        <v>43859</v>
      </c>
      <c r="C1053" s="1" t="s">
        <v>55</v>
      </c>
      <c r="D1053" s="1">
        <v>41.61</v>
      </c>
      <c r="E1053" s="1">
        <f>Data_fixed[[#This Row],[Quarter]]</f>
        <v>1</v>
      </c>
      <c r="F1053" s="1">
        <f>YEAR(Data[[#This Row],[Date]])</f>
        <v>2020</v>
      </c>
      <c r="L1053">
        <v>2020</v>
      </c>
    </row>
    <row r="1054" spans="1:12" x14ac:dyDescent="0.35">
      <c r="A1054" s="1">
        <v>1052</v>
      </c>
      <c r="B1054" s="2">
        <v>43763</v>
      </c>
      <c r="C1054" s="1" t="s">
        <v>55</v>
      </c>
      <c r="D1054" s="1">
        <v>18.39</v>
      </c>
      <c r="E1054" s="1">
        <f>Data_fixed[[#This Row],[Quarter]]</f>
        <v>4</v>
      </c>
      <c r="F1054" s="1">
        <f>YEAR(Data[[#This Row],[Date]])</f>
        <v>2019</v>
      </c>
      <c r="L1054">
        <v>2019</v>
      </c>
    </row>
    <row r="1055" spans="1:12" x14ac:dyDescent="0.35">
      <c r="A1055" s="1">
        <v>1053</v>
      </c>
      <c r="B1055" s="2">
        <v>43669</v>
      </c>
      <c r="C1055" s="1" t="s">
        <v>55</v>
      </c>
      <c r="D1055" s="1">
        <v>62.75</v>
      </c>
      <c r="E1055" s="1">
        <f>Data_fixed[[#This Row],[Quarter]]</f>
        <v>3</v>
      </c>
      <c r="F1055" s="1">
        <f>YEAR(Data[[#This Row],[Date]])</f>
        <v>2019</v>
      </c>
      <c r="L1055">
        <v>2019</v>
      </c>
    </row>
    <row r="1056" spans="1:12" x14ac:dyDescent="0.35">
      <c r="A1056" s="1">
        <v>1054</v>
      </c>
      <c r="B1056" s="2">
        <v>43574</v>
      </c>
      <c r="C1056" s="1" t="s">
        <v>55</v>
      </c>
      <c r="D1056" s="1">
        <v>44.84</v>
      </c>
      <c r="E1056" s="1">
        <f>Data_fixed[[#This Row],[Quarter]]</f>
        <v>2</v>
      </c>
      <c r="F1056" s="1">
        <f>YEAR(Data[[#This Row],[Date]])</f>
        <v>2019</v>
      </c>
      <c r="L1056">
        <v>2019</v>
      </c>
    </row>
    <row r="1057" spans="1:12" x14ac:dyDescent="0.35">
      <c r="A1057" s="1">
        <v>1055</v>
      </c>
      <c r="B1057" s="2">
        <v>43482</v>
      </c>
      <c r="C1057" s="1" t="s">
        <v>55</v>
      </c>
      <c r="D1057" s="1">
        <v>26.25</v>
      </c>
      <c r="E1057" s="1">
        <f>Data_fixed[[#This Row],[Quarter]]</f>
        <v>1</v>
      </c>
      <c r="F1057" s="1">
        <f>YEAR(Data[[#This Row],[Date]])</f>
        <v>2019</v>
      </c>
      <c r="L1057">
        <v>2019</v>
      </c>
    </row>
    <row r="1058" spans="1:12" x14ac:dyDescent="0.35">
      <c r="A1058" s="1">
        <v>1056</v>
      </c>
      <c r="B1058" s="2">
        <v>43397</v>
      </c>
      <c r="C1058" s="1" t="s">
        <v>55</v>
      </c>
      <c r="D1058" s="1">
        <v>10.87</v>
      </c>
      <c r="E1058" s="1">
        <f>Data_fixed[[#This Row],[Quarter]]</f>
        <v>4</v>
      </c>
      <c r="F1058" s="1">
        <f>YEAR(Data[[#This Row],[Date]])</f>
        <v>2018</v>
      </c>
      <c r="L1058">
        <v>2018</v>
      </c>
    </row>
    <row r="1059" spans="1:12" x14ac:dyDescent="0.35">
      <c r="A1059" s="1">
        <v>1057</v>
      </c>
      <c r="B1059" s="2">
        <v>43306</v>
      </c>
      <c r="C1059" s="1" t="s">
        <v>55</v>
      </c>
      <c r="D1059" s="1">
        <v>39.5</v>
      </c>
      <c r="E1059" s="1">
        <f>Data_fixed[[#This Row],[Quarter]]</f>
        <v>3</v>
      </c>
      <c r="F1059" s="1">
        <f>YEAR(Data[[#This Row],[Date]])</f>
        <v>2018</v>
      </c>
      <c r="L1059">
        <v>2018</v>
      </c>
    </row>
    <row r="1060" spans="1:12" x14ac:dyDescent="0.35">
      <c r="A1060" s="1">
        <v>1058</v>
      </c>
      <c r="B1060" s="2">
        <v>43213</v>
      </c>
      <c r="C1060" s="1" t="s">
        <v>55</v>
      </c>
      <c r="D1060" s="1">
        <v>29.51</v>
      </c>
      <c r="E1060" s="1">
        <f>Data_fixed[[#This Row],[Quarter]]</f>
        <v>2</v>
      </c>
      <c r="F1060" s="1">
        <f>YEAR(Data[[#This Row],[Date]])</f>
        <v>2018</v>
      </c>
      <c r="L1060">
        <v>2018</v>
      </c>
    </row>
    <row r="1061" spans="1:12" x14ac:dyDescent="0.35">
      <c r="A1061" s="1">
        <v>1059</v>
      </c>
      <c r="B1061" s="2">
        <v>43125</v>
      </c>
      <c r="C1061" s="1" t="s">
        <v>55</v>
      </c>
      <c r="D1061" s="1">
        <v>18.489999999999998</v>
      </c>
      <c r="E1061" s="1">
        <f>Data_fixed[[#This Row],[Quarter]]</f>
        <v>1</v>
      </c>
      <c r="F1061" s="1">
        <f>YEAR(Data[[#This Row],[Date]])</f>
        <v>2018</v>
      </c>
      <c r="L1061">
        <v>2018</v>
      </c>
    </row>
    <row r="1062" spans="1:12" x14ac:dyDescent="0.35">
      <c r="A1062" s="1">
        <v>1060</v>
      </c>
      <c r="B1062" s="2">
        <v>43043</v>
      </c>
      <c r="C1062" s="1" t="s">
        <v>55</v>
      </c>
      <c r="D1062" s="1">
        <v>7.31</v>
      </c>
      <c r="E1062" s="1">
        <f>Data_fixed[[#This Row],[Quarter]]</f>
        <v>4</v>
      </c>
      <c r="F1062" s="1">
        <f>YEAR(Data[[#This Row],[Date]])</f>
        <v>2017</v>
      </c>
      <c r="L1062">
        <v>2017</v>
      </c>
    </row>
    <row r="1063" spans="1:12" x14ac:dyDescent="0.35">
      <c r="A1063" s="1">
        <v>1061</v>
      </c>
      <c r="B1063" s="2">
        <v>42939</v>
      </c>
      <c r="C1063" s="1" t="s">
        <v>55</v>
      </c>
      <c r="D1063" s="1">
        <v>21</v>
      </c>
      <c r="E1063" s="1">
        <f>Data_fixed[[#This Row],[Quarter]]</f>
        <v>3</v>
      </c>
      <c r="F1063" s="1">
        <f>YEAR(Data[[#This Row],[Date]])</f>
        <v>2017</v>
      </c>
      <c r="L1063">
        <v>2017</v>
      </c>
    </row>
    <row r="1064" spans="1:12" x14ac:dyDescent="0.35">
      <c r="A1064" s="1">
        <v>1062</v>
      </c>
      <c r="B1064" s="2">
        <v>42857</v>
      </c>
      <c r="C1064" s="1" t="s">
        <v>55</v>
      </c>
      <c r="D1064" s="1">
        <v>15.63</v>
      </c>
      <c r="E1064" s="1">
        <f>Data_fixed[[#This Row],[Quarter]]</f>
        <v>2</v>
      </c>
      <c r="F1064" s="1">
        <f>YEAR(Data[[#This Row],[Date]])</f>
        <v>2017</v>
      </c>
      <c r="L1064">
        <v>2017</v>
      </c>
    </row>
    <row r="1065" spans="1:12" x14ac:dyDescent="0.35">
      <c r="A1065" s="1">
        <v>1063</v>
      </c>
      <c r="B1065" s="2">
        <v>42759</v>
      </c>
      <c r="C1065" s="1" t="s">
        <v>55</v>
      </c>
      <c r="D1065" s="1">
        <v>10.029999999999999</v>
      </c>
      <c r="E1065" s="1">
        <f>Data_fixed[[#This Row],[Quarter]]</f>
        <v>1</v>
      </c>
      <c r="F1065" s="1">
        <f>YEAR(Data[[#This Row],[Date]])</f>
        <v>2017</v>
      </c>
      <c r="L1065">
        <v>2017</v>
      </c>
    </row>
    <row r="1066" spans="1:12" x14ac:dyDescent="0.35">
      <c r="A1066" s="1">
        <v>1064</v>
      </c>
      <c r="B1066" s="2">
        <v>42681</v>
      </c>
      <c r="C1066" s="1" t="s">
        <v>55</v>
      </c>
      <c r="D1066" s="1">
        <v>5.26</v>
      </c>
      <c r="E1066" s="1">
        <f>Data_fixed[[#This Row],[Quarter]]</f>
        <v>4</v>
      </c>
      <c r="F1066" s="1">
        <f>YEAR(Data[[#This Row],[Date]])</f>
        <v>2016</v>
      </c>
      <c r="L1066">
        <v>2016</v>
      </c>
    </row>
    <row r="1067" spans="1:12" x14ac:dyDescent="0.35">
      <c r="A1067" s="1">
        <v>1065</v>
      </c>
      <c r="B1067" s="2">
        <v>42495</v>
      </c>
      <c r="C1067" s="1" t="s">
        <v>55</v>
      </c>
      <c r="D1067" s="1">
        <v>14.69</v>
      </c>
      <c r="E1067" s="1">
        <f>Data_fixed[[#This Row],[Quarter]]</f>
        <v>2</v>
      </c>
      <c r="F1067" s="1">
        <f>YEAR(Data[[#This Row],[Date]])</f>
        <v>2016</v>
      </c>
      <c r="L1067">
        <v>2016</v>
      </c>
    </row>
    <row r="1068" spans="1:12" x14ac:dyDescent="0.35">
      <c r="A1068" s="1">
        <v>1066</v>
      </c>
      <c r="B1068" s="2">
        <v>42403</v>
      </c>
      <c r="C1068" s="1" t="s">
        <v>55</v>
      </c>
      <c r="D1068" s="1">
        <v>9.6</v>
      </c>
      <c r="E1068" s="1">
        <f>Data_fixed[[#This Row],[Quarter]]</f>
        <v>1</v>
      </c>
      <c r="F1068" s="1">
        <f>YEAR(Data[[#This Row],[Date]])</f>
        <v>2016</v>
      </c>
      <c r="L1068">
        <v>2016</v>
      </c>
    </row>
  </sheetData>
  <mergeCells count="6">
    <mergeCell ref="O15:P15"/>
    <mergeCell ref="O16:P16"/>
    <mergeCell ref="O8:P8"/>
    <mergeCell ref="I8:J8"/>
    <mergeCell ref="H2:K6"/>
    <mergeCell ref="O2:P2"/>
  </mergeCells>
  <dataValidations count="3">
    <dataValidation type="list" allowBlank="1" showInputMessage="1" showErrorMessage="1" sqref="J9" xr:uid="{DEA0E903-092C-44EC-89EB-13AB81F28E08}">
      <formula1>$C$2:$C$1068</formula1>
    </dataValidation>
    <dataValidation type="list" allowBlank="1" showInputMessage="1" showErrorMessage="1" sqref="J10" xr:uid="{67559543-E5B5-4258-980E-E8ECFC391860}">
      <formula1>$L$2:$L$1068</formula1>
    </dataValidation>
    <dataValidation type="list" allowBlank="1" showInputMessage="1" showErrorMessage="1" sqref="J11" xr:uid="{BFF26D7B-CC1B-477D-9C05-3955A6C1BB99}">
      <formula1>"1, 2, 3, 4"</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27362-D773-4250-84FE-B8C5D156CF7E}">
  <dimension ref="A2:H23"/>
  <sheetViews>
    <sheetView zoomScaleNormal="100" workbookViewId="0">
      <selection activeCell="H15" sqref="H15"/>
    </sheetView>
  </sheetViews>
  <sheetFormatPr defaultRowHeight="14.5" x14ac:dyDescent="0.35"/>
  <cols>
    <col min="1" max="1" width="12.453125" bestFit="1" customWidth="1"/>
    <col min="2" max="2" width="14.36328125" bestFit="1" customWidth="1"/>
    <col min="4" max="4" width="12.453125" bestFit="1" customWidth="1"/>
    <col min="5" max="5" width="13.81640625" bestFit="1" customWidth="1"/>
    <col min="7" max="7" width="9.90625" bestFit="1" customWidth="1"/>
    <col min="8" max="8" width="12.90625" bestFit="1" customWidth="1"/>
  </cols>
  <sheetData>
    <row r="2" spans="1:8" x14ac:dyDescent="0.35">
      <c r="A2" s="41" t="s">
        <v>75</v>
      </c>
      <c r="B2" s="41"/>
      <c r="D2" s="41" t="s">
        <v>77</v>
      </c>
      <c r="E2" s="41"/>
      <c r="G2" s="41" t="s">
        <v>81</v>
      </c>
      <c r="H2" s="41"/>
    </row>
    <row r="3" spans="1:8" x14ac:dyDescent="0.35">
      <c r="A3" s="17" t="s">
        <v>60</v>
      </c>
      <c r="B3" s="1" t="s">
        <v>65</v>
      </c>
      <c r="D3" s="17" t="s">
        <v>60</v>
      </c>
      <c r="E3" s="1" t="s">
        <v>76</v>
      </c>
      <c r="G3" s="17" t="s">
        <v>60</v>
      </c>
      <c r="H3" s="1" t="s">
        <v>80</v>
      </c>
    </row>
    <row r="4" spans="1:8" x14ac:dyDescent="0.35">
      <c r="A4" s="18">
        <v>1</v>
      </c>
      <c r="B4" s="19">
        <v>71.317818181818154</v>
      </c>
      <c r="D4" s="18">
        <v>1</v>
      </c>
      <c r="E4" s="19">
        <v>97.421371958109944</v>
      </c>
      <c r="G4" s="18">
        <v>1</v>
      </c>
      <c r="H4" s="19">
        <v>275</v>
      </c>
    </row>
    <row r="5" spans="1:8" x14ac:dyDescent="0.35">
      <c r="A5" s="18">
        <v>2</v>
      </c>
      <c r="B5" s="19">
        <v>105.4687798181818</v>
      </c>
      <c r="D5" s="18">
        <v>2</v>
      </c>
      <c r="E5" s="19">
        <v>148.29888463888193</v>
      </c>
      <c r="G5" s="18">
        <v>2</v>
      </c>
      <c r="H5" s="19">
        <v>275</v>
      </c>
    </row>
    <row r="6" spans="1:8" x14ac:dyDescent="0.35">
      <c r="A6" s="18">
        <v>3</v>
      </c>
      <c r="B6" s="19">
        <v>122.10275303643731</v>
      </c>
      <c r="D6" s="18">
        <v>3</v>
      </c>
      <c r="E6" s="19">
        <v>180.97743173464465</v>
      </c>
      <c r="G6" s="18">
        <v>3</v>
      </c>
      <c r="H6" s="19">
        <v>247</v>
      </c>
    </row>
    <row r="7" spans="1:8" x14ac:dyDescent="0.35">
      <c r="A7" s="18">
        <v>4</v>
      </c>
      <c r="B7" s="19">
        <v>29.551222222222222</v>
      </c>
      <c r="D7" s="18">
        <v>4</v>
      </c>
      <c r="E7" s="19">
        <v>49.398460976307327</v>
      </c>
      <c r="G7" s="18">
        <v>4</v>
      </c>
      <c r="H7" s="19">
        <v>270</v>
      </c>
    </row>
    <row r="10" spans="1:8" x14ac:dyDescent="0.35">
      <c r="A10" s="41" t="s">
        <v>73</v>
      </c>
      <c r="B10" s="41"/>
      <c r="D10" s="41" t="s">
        <v>78</v>
      </c>
      <c r="E10" s="41"/>
    </row>
    <row r="11" spans="1:8" x14ac:dyDescent="0.35">
      <c r="A11" s="14" t="s">
        <v>60</v>
      </c>
      <c r="B11" s="14" t="s">
        <v>74</v>
      </c>
      <c r="D11" s="14" t="s">
        <v>60</v>
      </c>
      <c r="E11" s="14" t="s">
        <v>79</v>
      </c>
    </row>
    <row r="12" spans="1:8" x14ac:dyDescent="0.35">
      <c r="A12" s="18">
        <v>1</v>
      </c>
      <c r="B12" s="1" cm="1">
        <f t="array" ref="B12">MEDIAN(IF(Data[Quarter]=1,Data[Profit]))</f>
        <v>33.47</v>
      </c>
      <c r="D12" s="18">
        <v>1</v>
      </c>
      <c r="E12" s="1" cm="1">
        <f t="array" ref="E12">_xlfn.QUARTILE.INC(IF(Data_fixed[Quarter] = 1, Data_fixed[Profit]),3) - _xlfn.QUARTILE.INC(IF(Data_fixed[Quarter] = 1, Data_fixed[Profit]),1)</f>
        <v>75.319999999999993</v>
      </c>
      <c r="G12" s="21"/>
    </row>
    <row r="13" spans="1:8" x14ac:dyDescent="0.35">
      <c r="A13" s="18">
        <v>2</v>
      </c>
      <c r="B13" s="1" cm="1">
        <f t="array" ref="B13">MEDIAN(IF(Data[Quarter]=2,Data[Profit]))</f>
        <v>45.97</v>
      </c>
      <c r="D13" s="18">
        <v>2</v>
      </c>
      <c r="E13" s="1" cm="1">
        <f t="array" ref="E13">_xlfn.QUARTILE.EXC(IF(Data_fixed[Quarter] = 2, Data_fixed[Profit]),3) - _xlfn.QUARTILE.EXC(IF(Data_fixed[Quarter] = 2, Data_fixed[Profit]),1)</f>
        <v>105.50999999999999</v>
      </c>
      <c r="G13" s="15"/>
    </row>
    <row r="14" spans="1:8" x14ac:dyDescent="0.35">
      <c r="A14" s="18">
        <v>3</v>
      </c>
      <c r="B14" s="1" cm="1">
        <f t="array" ref="B14">MEDIAN(IF(Data[Quarter]=3,Data[Profit]))</f>
        <v>47.28</v>
      </c>
      <c r="D14" s="18">
        <v>3</v>
      </c>
      <c r="E14" s="1" cm="1">
        <f t="array" ref="E14">_xlfn.QUARTILE.EXC(IF(Data_fixed[Quarter] = 3, Data_fixed[Profit]),3) - _xlfn.QUARTILE.EXC(IF(Data_fixed[Quarter] = 3, Data_fixed[Profit]),1)</f>
        <v>122.69000000000001</v>
      </c>
      <c r="G14" s="15"/>
    </row>
    <row r="15" spans="1:8" x14ac:dyDescent="0.35">
      <c r="A15" s="18">
        <v>4</v>
      </c>
      <c r="B15" s="1" cm="1">
        <f t="array" ref="B15">MEDIAN(IF(Data[Quarter]=4,Data[Profit]))</f>
        <v>11.445</v>
      </c>
      <c r="D15" s="18">
        <v>4</v>
      </c>
      <c r="E15" s="1" cm="1">
        <f t="array" ref="E15">_xlfn.QUARTILE.EXC(IF(Data_fixed[Quarter] = 4, Data_fixed[Profit]),3) - _xlfn.QUARTILE.EXC(IF(Data_fixed[Quarter] = 4, Data_fixed[Profit]),1)</f>
        <v>29.262500000000003</v>
      </c>
      <c r="G15" s="15"/>
    </row>
    <row r="16" spans="1:8" x14ac:dyDescent="0.35">
      <c r="G16" s="15"/>
    </row>
    <row r="17" spans="1:7" x14ac:dyDescent="0.35">
      <c r="G17" s="15"/>
    </row>
    <row r="18" spans="1:7" x14ac:dyDescent="0.35">
      <c r="A18" s="41" t="s">
        <v>87</v>
      </c>
      <c r="B18" s="41"/>
      <c r="D18" s="41" t="s">
        <v>88</v>
      </c>
      <c r="E18" s="41"/>
    </row>
    <row r="19" spans="1:7" x14ac:dyDescent="0.35">
      <c r="A19" s="17" t="s">
        <v>60</v>
      </c>
      <c r="B19" s="1" t="s">
        <v>85</v>
      </c>
      <c r="D19" s="17" t="s">
        <v>60</v>
      </c>
      <c r="E19" s="1" t="s">
        <v>86</v>
      </c>
    </row>
    <row r="20" spans="1:7" x14ac:dyDescent="0.35">
      <c r="A20" s="18">
        <v>1</v>
      </c>
      <c r="B20" s="19">
        <v>-5.25</v>
      </c>
      <c r="D20" s="18">
        <v>1</v>
      </c>
      <c r="E20" s="19">
        <v>615.49</v>
      </c>
    </row>
    <row r="21" spans="1:7" x14ac:dyDescent="0.35">
      <c r="A21" s="18">
        <v>2</v>
      </c>
      <c r="B21" s="19">
        <v>-7.66</v>
      </c>
      <c r="D21" s="18">
        <v>2</v>
      </c>
      <c r="E21" s="19">
        <v>955.96</v>
      </c>
    </row>
    <row r="22" spans="1:7" x14ac:dyDescent="0.35">
      <c r="A22" s="18">
        <v>3</v>
      </c>
      <c r="B22" s="19">
        <v>-12.82</v>
      </c>
      <c r="D22" s="18">
        <v>3</v>
      </c>
      <c r="E22" s="19">
        <v>1210</v>
      </c>
    </row>
    <row r="23" spans="1:7" x14ac:dyDescent="0.35">
      <c r="A23" s="18">
        <v>4</v>
      </c>
      <c r="B23" s="19">
        <v>-279.89</v>
      </c>
      <c r="D23" s="18">
        <v>4</v>
      </c>
      <c r="E23" s="19">
        <v>262.42</v>
      </c>
    </row>
  </sheetData>
  <mergeCells count="7">
    <mergeCell ref="G2:H2"/>
    <mergeCell ref="A18:B18"/>
    <mergeCell ref="D18:E18"/>
    <mergeCell ref="A10:B10"/>
    <mergeCell ref="A2:B2"/>
    <mergeCell ref="D2:E2"/>
    <mergeCell ref="D10:E10"/>
  </mergeCells>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00365-BAA2-4024-91A4-EEE2A7A2575D}">
  <dimension ref="A1:S21"/>
  <sheetViews>
    <sheetView showGridLines="0" zoomScaleNormal="100" workbookViewId="0">
      <selection activeCell="F15" sqref="F15"/>
    </sheetView>
  </sheetViews>
  <sheetFormatPr defaultRowHeight="14.5" x14ac:dyDescent="0.35"/>
  <cols>
    <col min="1" max="5" width="8.1796875" customWidth="1"/>
    <col min="6" max="6" width="10.7265625" bestFit="1" customWidth="1"/>
    <col min="18" max="18" width="9.08984375" customWidth="1"/>
    <col min="19" max="19" width="13.453125" customWidth="1"/>
  </cols>
  <sheetData>
    <row r="1" spans="1:19" x14ac:dyDescent="0.35">
      <c r="A1" s="42" t="s">
        <v>73</v>
      </c>
      <c r="B1" s="43"/>
      <c r="C1" s="43"/>
      <c r="D1" s="43"/>
      <c r="E1" s="43"/>
      <c r="R1" s="41" t="s">
        <v>94</v>
      </c>
      <c r="S1" s="41"/>
    </row>
    <row r="2" spans="1:19" ht="22" customHeight="1" x14ac:dyDescent="0.35">
      <c r="A2" s="14" t="s">
        <v>62</v>
      </c>
      <c r="B2" s="14" t="s">
        <v>89</v>
      </c>
      <c r="C2" s="14" t="s">
        <v>90</v>
      </c>
      <c r="D2" s="14" t="s">
        <v>91</v>
      </c>
      <c r="E2" s="14" t="s">
        <v>92</v>
      </c>
      <c r="R2" s="14" t="s">
        <v>62</v>
      </c>
      <c r="S2" s="26" t="s">
        <v>59</v>
      </c>
    </row>
    <row r="3" spans="1:19" x14ac:dyDescent="0.35">
      <c r="A3" s="25">
        <v>2015</v>
      </c>
      <c r="B3" s="1" cm="1">
        <f t="array" ref="B3">IFERROR(MEDIAN(IF((Data[Quarter]=1)*(VALUE(RIGHT(TEXT(Data[Date],"mm-dd-yyyy"),4)) = A3),Data[Profit])), 0)</f>
        <v>0</v>
      </c>
      <c r="C3" s="1" cm="1">
        <f t="array" ref="C3">IFERROR(MEDIAN(IF((Data[Quarter]=2)*(VALUE(RIGHT(TEXT(Data[Date],"mm-dd-yyyy"),4)) = A3),Data[Profit])), 0)</f>
        <v>12.88</v>
      </c>
      <c r="D3" s="1" cm="1">
        <f t="array" ref="D3">IFERROR(MEDIAN(IF((Data[Quarter]=3)*(VALUE(RIGHT(TEXT(Data[Date],"mm-dd-yyyy"),4)) = A3),Data[Profit])), 0)</f>
        <v>16.43</v>
      </c>
      <c r="E3" s="1" cm="1">
        <f t="array" ref="E3">IFERROR(MEDIAN(IF((Data[Quarter]=4)*(VALUE(RIGHT(TEXT(Data[Date],"mm-dd-yyyy"),4)) = A3),Data[Profit])), 0)</f>
        <v>8.36</v>
      </c>
      <c r="R3" s="25">
        <v>2015</v>
      </c>
      <c r="S3" s="27" cm="1">
        <f t="array" ref="S3">MEDIAN(IF('Data for Analysis'!F2:F1068 = 2015, 'Data for Analysis'!D2:D1068))</f>
        <v>10.33</v>
      </c>
    </row>
    <row r="4" spans="1:19" x14ac:dyDescent="0.35">
      <c r="A4" s="25">
        <f>A3+1</f>
        <v>2016</v>
      </c>
      <c r="B4" s="1" cm="1">
        <f t="array" ref="B4">IFERROR(MEDIAN(IF((Data[Quarter]=1)*(VALUE(RIGHT(TEXT(Data[Date],"mm-dd-yyyy"),4)) = A4),Data[Profit])), 0)</f>
        <v>16.78</v>
      </c>
      <c r="C4" s="1" cm="1">
        <f t="array" ref="C4">IFERROR(MEDIAN(IF((Data[Quarter]=2)*(VALUE(RIGHT(TEXT(Data[Date],"mm-dd-yyyy"),4)) = A4),Data[Profit])), 0)</f>
        <v>23.454999999999998</v>
      </c>
      <c r="D4" s="1" cm="1">
        <f t="array" ref="D4">IFERROR(MEDIAN(IF((Data[Quarter]=3)*(VALUE(RIGHT(TEXT(Data[Date],"mm-dd-yyyy"),4)) = A4),Data[Profit])), 0)</f>
        <v>37.229999999999997</v>
      </c>
      <c r="E4" s="1" cm="1">
        <f t="array" ref="E4">IFERROR(MEDIAN(IF((Data[Quarter]=4)*(VALUE(RIGHT(TEXT(Data[Date],"mm-dd-yyyy"),4)) = A4),Data[Profit])), 0)</f>
        <v>10.210000000000001</v>
      </c>
      <c r="R4" s="25">
        <f>R3+1</f>
        <v>2016</v>
      </c>
      <c r="S4" s="27" cm="1">
        <f t="array" ref="S4">MEDIAN(IF('Data for Analysis'!F2:F1068 = 2016, 'Data for Analysis'!D2:D1068))</f>
        <v>21.42</v>
      </c>
    </row>
    <row r="5" spans="1:19" x14ac:dyDescent="0.35">
      <c r="A5" s="25">
        <f t="shared" ref="A5:A9" si="0">A4+1</f>
        <v>2017</v>
      </c>
      <c r="B5" s="1" cm="1">
        <f t="array" ref="B5">IFERROR(MEDIAN(IF((Data[Quarter]=1)*(VALUE(RIGHT(TEXT(Data[Date],"mm-dd-yyyy"),4)) = A5),Data[Profit])), 0)</f>
        <v>15.39</v>
      </c>
      <c r="C5" s="1" cm="1">
        <f t="array" ref="C5">IFERROR(MEDIAN(IF((Data[Quarter]=2)*(VALUE(RIGHT(TEXT(Data[Date],"mm-dd-yyyy"),4)) = A5),Data[Profit])), 0)</f>
        <v>36.68</v>
      </c>
      <c r="D5" s="1" cm="1">
        <f t="array" ref="D5">IFERROR(MEDIAN(IF((Data[Quarter]=3)*(VALUE(RIGHT(TEXT(Data[Date],"mm-dd-yyyy"),4)) = A5),Data[Profit])), 0)</f>
        <v>23.835000000000001</v>
      </c>
      <c r="E5" s="1" cm="1">
        <f t="array" ref="E5">IFERROR(MEDIAN(IF((Data[Quarter]=4)*(VALUE(RIGHT(TEXT(Data[Date],"mm-dd-yyyy"),4)) = A5),Data[Profit])), 0)</f>
        <v>5.22</v>
      </c>
      <c r="R5" s="25">
        <f t="shared" ref="R5:R9" si="1">R4+1</f>
        <v>2017</v>
      </c>
      <c r="S5" s="27" cm="1">
        <f t="array" ref="S5">MEDIAN(IF('Data for Analysis'!F2:F1068 = 2017, 'Data for Analysis'!D2:D1068))</f>
        <v>19.7</v>
      </c>
    </row>
    <row r="6" spans="1:19" x14ac:dyDescent="0.35">
      <c r="A6" s="25">
        <f t="shared" si="0"/>
        <v>2018</v>
      </c>
      <c r="B6" s="1" cm="1">
        <f t="array" ref="B6">IFERROR(MEDIAN(IF((Data[Quarter]=1)*(VALUE(RIGHT(TEXT(Data[Date],"mm-dd-yyyy"),4)) = A6),Data[Profit])), 0)</f>
        <v>17.094999999999999</v>
      </c>
      <c r="C6" s="1" cm="1">
        <f t="array" ref="C6">IFERROR(MEDIAN(IF((Data[Quarter]=2)*(VALUE(RIGHT(TEXT(Data[Date],"mm-dd-yyyy"),4)) = A6),Data[Profit])), 0)</f>
        <v>24.61</v>
      </c>
      <c r="D6" s="1" cm="1">
        <f t="array" ref="D6">IFERROR(MEDIAN(IF((Data[Quarter]=3)*(VALUE(RIGHT(TEXT(Data[Date],"mm-dd-yyyy"),4)) = A6),Data[Profit])), 0)</f>
        <v>34.119999999999997</v>
      </c>
      <c r="E6" s="1" cm="1">
        <f t="array" ref="E6">IFERROR(MEDIAN(IF((Data[Quarter]=4)*(VALUE(RIGHT(TEXT(Data[Date],"mm-dd-yyyy"),4)) = A6),Data[Profit])), 0)</f>
        <v>8.0250000000000004</v>
      </c>
      <c r="R6" s="25">
        <f t="shared" si="1"/>
        <v>2018</v>
      </c>
      <c r="S6" s="27" cm="1">
        <f t="array" ref="S6">MEDIAN(IF('Data for Analysis'!F2:F1068 = 2018, 'Data for Analysis'!D2:D1068))</f>
        <v>17.690000000000001</v>
      </c>
    </row>
    <row r="7" spans="1:19" x14ac:dyDescent="0.35">
      <c r="A7" s="25">
        <f t="shared" si="0"/>
        <v>2019</v>
      </c>
      <c r="B7" s="1" cm="1">
        <f t="array" ref="B7">IFERROR(MEDIAN(IF((Data[Quarter]=1)*(VALUE(RIGHT(TEXT(Data[Date],"mm-dd-yyyy"),4)) = A7),Data[Profit])), 0)</f>
        <v>16.37</v>
      </c>
      <c r="C7" s="1" cm="1">
        <f t="array" ref="C7">IFERROR(MEDIAN(IF((Data[Quarter]=2)*(VALUE(RIGHT(TEXT(Data[Date],"mm-dd-yyyy"),4)) = A7),Data[Profit])), 0)</f>
        <v>33.28</v>
      </c>
      <c r="D7" s="1" cm="1">
        <f t="array" ref="D7">IFERROR(MEDIAN(IF((Data[Quarter]=3)*(VALUE(RIGHT(TEXT(Data[Date],"mm-dd-yyyy"),4)) = A7),Data[Profit])), 0)</f>
        <v>42.94</v>
      </c>
      <c r="E7" s="1" cm="1">
        <f t="array" ref="E7">IFERROR(MEDIAN(IF((Data[Quarter]=4)*(VALUE(RIGHT(TEXT(Data[Date],"mm-dd-yyyy"),4)) = A7),Data[Profit])), 0)</f>
        <v>14.18</v>
      </c>
      <c r="R7" s="25">
        <f t="shared" si="1"/>
        <v>2019</v>
      </c>
      <c r="S7" s="27" cm="1">
        <f t="array" ref="S7">MEDIAN(IF('Data for Analysis'!F2:F1068 = 2019, 'Data for Analysis'!D2:D1068))</f>
        <v>24.565000000000001</v>
      </c>
    </row>
    <row r="8" spans="1:19" x14ac:dyDescent="0.35">
      <c r="A8" s="25">
        <f t="shared" si="0"/>
        <v>2020</v>
      </c>
      <c r="B8" s="1" cm="1">
        <f t="array" ref="B8">IFERROR(MEDIAN(IF((Data[Quarter]=1)*(VALUE(RIGHT(TEXT(Data[Date],"mm-dd-yyyy"),4)) = A8),Data[Profit])), 0)</f>
        <v>33.369999999999997</v>
      </c>
      <c r="C8" s="1" cm="1">
        <f t="array" ref="C8">IFERROR(MEDIAN(IF((Data[Quarter]=2)*(VALUE(RIGHT(TEXT(Data[Date],"mm-dd-yyyy"),4)) = A8),Data[Profit])), 0)</f>
        <v>35.909999999999997</v>
      </c>
      <c r="D8" s="1" cm="1">
        <f t="array" ref="D8">IFERROR(MEDIAN(IF((Data[Quarter]=3)*(VALUE(RIGHT(TEXT(Data[Date],"mm-dd-yyyy"),4)) = A8),Data[Profit])), 0)</f>
        <v>39.71</v>
      </c>
      <c r="E8" s="1" cm="1">
        <f t="array" ref="E8">IFERROR(MEDIAN(IF((Data[Quarter]=4)*(VALUE(RIGHT(TEXT(Data[Date],"mm-dd-yyyy"),4)) = A8),Data[Profit])), 0)</f>
        <v>14.365</v>
      </c>
      <c r="R8" s="25">
        <f t="shared" si="1"/>
        <v>2020</v>
      </c>
      <c r="S8" s="27" cm="1">
        <f t="array" ref="S8">MEDIAN(IF('Data for Analysis'!F2:F1068 = 2020, 'Data for Analysis'!D2:D1068))</f>
        <v>29.02</v>
      </c>
    </row>
    <row r="9" spans="1:19" x14ac:dyDescent="0.35">
      <c r="A9" s="25">
        <f t="shared" si="0"/>
        <v>2021</v>
      </c>
      <c r="B9" s="1" cm="1">
        <f t="array" ref="B9">IFERROR(MEDIAN(IF((Data[Quarter]=1)*(VALUE(RIGHT(TEXT(Data[Date],"mm-dd-yyyy"),4)) = A9),Data[Profit])), 0)</f>
        <v>53.75</v>
      </c>
      <c r="C9" s="1" cm="1">
        <f t="array" ref="C9">IFERROR(MEDIAN(IF((Data[Quarter]=2)*(VALUE(RIGHT(TEXT(Data[Date],"mm-dd-yyyy"),4)) = A9),Data[Profit])), 0)</f>
        <v>79.27</v>
      </c>
      <c r="D9" s="1" cm="1">
        <f t="array" ref="D9">IFERROR(MEDIAN(IF((Data[Quarter]=3)*(VALUE(RIGHT(TEXT(Data[Date],"mm-dd-yyyy"),4)) = A9),Data[Profit])), 0)</f>
        <v>119.125</v>
      </c>
      <c r="E9" s="1" cm="1">
        <f t="array" ref="E9">IFERROR(MEDIAN(IF((Data[Quarter]=4)*(VALUE(RIGHT(TEXT(Data[Date],"mm-dd-yyyy"),4)) = A9),Data[Profit])), 0)</f>
        <v>30.64</v>
      </c>
      <c r="R9" s="25">
        <f t="shared" si="1"/>
        <v>2021</v>
      </c>
      <c r="S9" s="27" cm="1">
        <f t="array" ref="S9">MEDIAN(IF('Data for Analysis'!F2:F1068 = 2021, 'Data for Analysis'!D2:D1068))</f>
        <v>65.210000000000008</v>
      </c>
    </row>
    <row r="10" spans="1:19" x14ac:dyDescent="0.35">
      <c r="A10" s="25">
        <f>A9+1</f>
        <v>2022</v>
      </c>
      <c r="B10" s="1" cm="1">
        <f t="array" ref="B10">IFERROR(MEDIAN(IF((Data[Quarter]=1)*(VALUE(RIGHT(TEXT(Data[Date],"mm-dd-yyyy"),4)) = A10),Data[Profit])), 0)</f>
        <v>81.84</v>
      </c>
      <c r="C10" s="1" cm="1">
        <f t="array" ref="C10">IFERROR(MEDIAN(IF((Data[Quarter]=2)*(VALUE(RIGHT(TEXT(Data[Date],"mm-dd-yyyy"),4)) = A10),Data[Profit])), 0)</f>
        <v>105.39</v>
      </c>
      <c r="D10" s="1" cm="1">
        <f t="array" ref="D10">IFERROR(MEDIAN(IF((Data[Quarter]=3)*(VALUE(RIGHT(TEXT(Data[Date],"mm-dd-yyyy"),4)) = A10),Data[Profit])), 0)</f>
        <v>135.19999999999999</v>
      </c>
      <c r="E10" s="1" cm="1">
        <f t="array" ref="E10">IFERROR(MEDIAN(IF((Data[Quarter]=4)*(VALUE(RIGHT(TEXT(Data[Date],"mm-dd-yyyy"),4)) = A10),Data[Profit])), 0)</f>
        <v>0</v>
      </c>
      <c r="R10" s="25">
        <f>R9+1</f>
        <v>2022</v>
      </c>
      <c r="S10" s="27" cm="1">
        <f t="array" ref="S10">MEDIAN(IF('Data for Analysis'!F2:F1068 = 2022, 'Data for Analysis'!D2:D1068))</f>
        <v>87.7</v>
      </c>
    </row>
    <row r="12" spans="1:19" x14ac:dyDescent="0.35">
      <c r="B12" s="15"/>
      <c r="C12" s="15"/>
      <c r="D12" s="15"/>
    </row>
    <row r="13" spans="1:19" x14ac:dyDescent="0.35">
      <c r="B13" s="15"/>
      <c r="C13" s="15"/>
      <c r="D13" s="15"/>
    </row>
    <row r="14" spans="1:19" x14ac:dyDescent="0.35">
      <c r="B14" s="15"/>
      <c r="C14" s="15"/>
      <c r="D14" s="15"/>
    </row>
    <row r="15" spans="1:19" x14ac:dyDescent="0.35">
      <c r="B15" s="15"/>
      <c r="C15" s="15"/>
      <c r="D15" s="15"/>
    </row>
    <row r="16" spans="1:19" x14ac:dyDescent="0.35">
      <c r="B16" s="15"/>
      <c r="C16" s="15"/>
      <c r="D16" s="15"/>
    </row>
    <row r="17" spans="2:4" x14ac:dyDescent="0.35">
      <c r="B17" s="15"/>
      <c r="C17" s="15"/>
      <c r="D17" s="15"/>
    </row>
    <row r="18" spans="2:4" x14ac:dyDescent="0.35">
      <c r="B18" s="15"/>
      <c r="C18" s="15"/>
      <c r="D18" s="15"/>
    </row>
    <row r="21" spans="2:4" ht="18.5" customHeight="1" x14ac:dyDescent="0.35"/>
  </sheetData>
  <mergeCells count="2">
    <mergeCell ref="A1:E1"/>
    <mergeCell ref="R1:S1"/>
  </mergeCells>
  <conditionalFormatting sqref="B3:E10">
    <cfRule type="colorScale" priority="3">
      <colorScale>
        <cfvo type="min"/>
        <cfvo type="percentile" val="50"/>
        <cfvo type="max"/>
        <color rgb="FFF8696B"/>
        <color rgb="FFFFEB84"/>
        <color rgb="FF63BE7B"/>
      </colorScale>
    </cfRule>
  </conditionalFormatting>
  <conditionalFormatting sqref="S3:S10">
    <cfRule type="dataBar" priority="1">
      <dataBar>
        <cfvo type="min"/>
        <cfvo type="max"/>
        <color rgb="FF63C384"/>
      </dataBar>
      <extLst>
        <ext xmlns:x14="http://schemas.microsoft.com/office/spreadsheetml/2009/9/main" uri="{B025F937-C7B1-47D3-B67F-A62EFF666E3E}">
          <x14:id>{9AFA2372-E42B-4C0B-BF0E-1686258B67D7}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AFA2372-E42B-4C0B-BF0E-1686258B67D7}">
            <x14:dataBar minLength="0" maxLength="100" border="1" negativeBarBorderColorSameAsPositive="0">
              <x14:cfvo type="autoMin"/>
              <x14:cfvo type="autoMax"/>
              <x14:borderColor rgb="FF63C384"/>
              <x14:negativeFillColor rgb="FFFF0000"/>
              <x14:negativeBorderColor rgb="FFFF0000"/>
              <x14:axisColor rgb="FF000000"/>
            </x14:dataBar>
          </x14:cfRule>
          <xm:sqref>S3:S10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E2C25-EDD2-4235-A8A3-E66E763BD89D}">
  <dimension ref="B3:N31"/>
  <sheetViews>
    <sheetView zoomScaleNormal="100" workbookViewId="0">
      <selection activeCell="Q2" sqref="Q2"/>
    </sheetView>
  </sheetViews>
  <sheetFormatPr defaultRowHeight="14.5" x14ac:dyDescent="0.35"/>
  <cols>
    <col min="3" max="3" width="10.7265625" bestFit="1" customWidth="1"/>
    <col min="10" max="10" width="10.7265625" bestFit="1" customWidth="1"/>
    <col min="12" max="13" width="0" hidden="1" customWidth="1"/>
    <col min="14" max="14" width="12" bestFit="1" customWidth="1"/>
  </cols>
  <sheetData>
    <row r="3" spans="2:14" x14ac:dyDescent="0.35">
      <c r="B3" s="37" t="s">
        <v>96</v>
      </c>
      <c r="C3" s="44"/>
      <c r="D3" s="44"/>
      <c r="E3" s="44"/>
      <c r="F3" s="44"/>
      <c r="G3" s="38"/>
      <c r="I3" s="42" t="s">
        <v>97</v>
      </c>
      <c r="J3" s="43"/>
      <c r="K3" s="43"/>
      <c r="L3" s="43"/>
      <c r="M3" s="43"/>
      <c r="N3" s="43"/>
    </row>
    <row r="4" spans="2:14" x14ac:dyDescent="0.35">
      <c r="B4" s="11" t="s">
        <v>56</v>
      </c>
      <c r="C4" s="11" t="s">
        <v>57</v>
      </c>
      <c r="D4" s="11" t="s">
        <v>58</v>
      </c>
      <c r="E4" s="11" t="s">
        <v>59</v>
      </c>
      <c r="F4" s="28" t="s">
        <v>60</v>
      </c>
      <c r="G4" s="11" t="s">
        <v>62</v>
      </c>
      <c r="I4" s="11" t="s">
        <v>56</v>
      </c>
      <c r="J4" s="11" t="s">
        <v>57</v>
      </c>
      <c r="K4" s="11" t="s">
        <v>59</v>
      </c>
      <c r="L4" s="28" t="s">
        <v>60</v>
      </c>
      <c r="M4" s="11" t="s">
        <v>62</v>
      </c>
      <c r="N4" s="11" t="s">
        <v>98</v>
      </c>
    </row>
    <row r="5" spans="2:14" x14ac:dyDescent="0.35">
      <c r="B5" s="31">
        <v>54</v>
      </c>
      <c r="C5" s="32">
        <v>44412</v>
      </c>
      <c r="D5" s="31" t="s">
        <v>8</v>
      </c>
      <c r="E5" s="31">
        <v>1210</v>
      </c>
      <c r="F5" s="31">
        <v>3</v>
      </c>
      <c r="G5" s="31">
        <v>2021</v>
      </c>
      <c r="I5" s="29">
        <v>77</v>
      </c>
      <c r="J5" s="30">
        <v>42315</v>
      </c>
      <c r="K5" s="29">
        <v>105.4</v>
      </c>
      <c r="L5" s="29">
        <v>4</v>
      </c>
      <c r="M5" s="29">
        <v>2015</v>
      </c>
      <c r="N5" s="29" t="str">
        <f>"Q" &amp; TEXT(L5, "0") &amp; "-" &amp; M5</f>
        <v>Q4-2015</v>
      </c>
    </row>
    <row r="6" spans="2:14" x14ac:dyDescent="0.35">
      <c r="B6" s="29">
        <v>55</v>
      </c>
      <c r="C6" s="30">
        <v>44313</v>
      </c>
      <c r="D6" s="29" t="s">
        <v>8</v>
      </c>
      <c r="E6" s="29">
        <v>955.96</v>
      </c>
      <c r="F6" s="29">
        <v>2</v>
      </c>
      <c r="G6" s="29">
        <v>2021</v>
      </c>
      <c r="I6" s="31">
        <v>76</v>
      </c>
      <c r="J6" s="32">
        <v>42402</v>
      </c>
      <c r="K6" s="31">
        <v>206.25</v>
      </c>
      <c r="L6" s="31">
        <v>1</v>
      </c>
      <c r="M6" s="31">
        <v>2016</v>
      </c>
      <c r="N6" s="31" t="str">
        <f t="shared" ref="N6:N31" si="0">"Q" &amp; TEXT(L6, "0") &amp; "-" &amp; M6</f>
        <v>Q1-2016</v>
      </c>
    </row>
    <row r="7" spans="2:14" x14ac:dyDescent="0.35">
      <c r="B7" s="31">
        <v>62</v>
      </c>
      <c r="C7" s="32">
        <v>43692</v>
      </c>
      <c r="D7" s="31" t="s">
        <v>8</v>
      </c>
      <c r="E7" s="31">
        <v>920.71</v>
      </c>
      <c r="F7" s="31">
        <v>3</v>
      </c>
      <c r="G7" s="31">
        <v>2019</v>
      </c>
      <c r="I7" s="29">
        <v>75</v>
      </c>
      <c r="J7" s="30">
        <v>42492</v>
      </c>
      <c r="K7" s="29">
        <v>330.25</v>
      </c>
      <c r="L7" s="29">
        <v>2</v>
      </c>
      <c r="M7" s="29">
        <v>2016</v>
      </c>
      <c r="N7" s="29" t="str">
        <f t="shared" si="0"/>
        <v>Q2-2016</v>
      </c>
    </row>
    <row r="8" spans="2:14" x14ac:dyDescent="0.35">
      <c r="B8" s="31">
        <v>628</v>
      </c>
      <c r="C8" s="32">
        <v>44413</v>
      </c>
      <c r="D8" s="31" t="s">
        <v>36</v>
      </c>
      <c r="E8" s="31">
        <v>919.17</v>
      </c>
      <c r="F8" s="31">
        <v>3</v>
      </c>
      <c r="G8" s="31">
        <v>2021</v>
      </c>
      <c r="I8" s="31">
        <v>74</v>
      </c>
      <c r="J8" s="32">
        <v>42595</v>
      </c>
      <c r="K8" s="31">
        <v>472.68</v>
      </c>
      <c r="L8" s="31">
        <v>3</v>
      </c>
      <c r="M8" s="31">
        <v>2016</v>
      </c>
      <c r="N8" s="31" t="str">
        <f t="shared" si="0"/>
        <v>Q3-2016</v>
      </c>
    </row>
    <row r="9" spans="2:14" x14ac:dyDescent="0.35">
      <c r="B9" s="29">
        <v>625</v>
      </c>
      <c r="C9" s="30">
        <v>44693</v>
      </c>
      <c r="D9" s="29" t="s">
        <v>36</v>
      </c>
      <c r="E9" s="29">
        <v>802.69</v>
      </c>
      <c r="F9" s="29">
        <v>2</v>
      </c>
      <c r="G9" s="29">
        <v>2022</v>
      </c>
      <c r="I9" s="29">
        <v>73</v>
      </c>
      <c r="J9" s="30">
        <v>42687</v>
      </c>
      <c r="K9" s="29">
        <v>126.65</v>
      </c>
      <c r="L9" s="29">
        <v>4</v>
      </c>
      <c r="M9" s="29">
        <v>2016</v>
      </c>
      <c r="N9" s="29" t="str">
        <f t="shared" si="0"/>
        <v>Q4-2016</v>
      </c>
    </row>
    <row r="10" spans="2:14" x14ac:dyDescent="0.35">
      <c r="B10" s="31">
        <v>636</v>
      </c>
      <c r="C10" s="32">
        <v>43684</v>
      </c>
      <c r="D10" s="31" t="s">
        <v>36</v>
      </c>
      <c r="E10" s="31">
        <v>739.5</v>
      </c>
      <c r="F10" s="31">
        <v>3</v>
      </c>
      <c r="G10" s="31">
        <v>2019</v>
      </c>
      <c r="I10" s="31">
        <v>72</v>
      </c>
      <c r="J10" s="32">
        <v>42774</v>
      </c>
      <c r="K10" s="31">
        <v>295.69</v>
      </c>
      <c r="L10" s="31">
        <v>1</v>
      </c>
      <c r="M10" s="31">
        <v>2017</v>
      </c>
      <c r="N10" s="31" t="str">
        <f t="shared" si="0"/>
        <v>Q1-2017</v>
      </c>
    </row>
    <row r="11" spans="2:14" x14ac:dyDescent="0.35">
      <c r="B11" s="29">
        <v>51</v>
      </c>
      <c r="C11" s="30">
        <v>44690</v>
      </c>
      <c r="D11" s="29" t="s">
        <v>8</v>
      </c>
      <c r="E11" s="29">
        <v>717.7</v>
      </c>
      <c r="F11" s="29">
        <v>2</v>
      </c>
      <c r="G11" s="29">
        <v>2022</v>
      </c>
      <c r="I11" s="29">
        <v>71</v>
      </c>
      <c r="J11" s="30">
        <v>42861</v>
      </c>
      <c r="K11" s="29">
        <v>443.74</v>
      </c>
      <c r="L11" s="29">
        <v>2</v>
      </c>
      <c r="M11" s="29">
        <v>2017</v>
      </c>
      <c r="N11" s="29" t="str">
        <f t="shared" si="0"/>
        <v>Q2-2017</v>
      </c>
    </row>
    <row r="12" spans="2:14" x14ac:dyDescent="0.35">
      <c r="B12" s="29">
        <v>629</v>
      </c>
      <c r="C12" s="30">
        <v>44322</v>
      </c>
      <c r="D12" s="29" t="s">
        <v>36</v>
      </c>
      <c r="E12" s="29">
        <v>714.86</v>
      </c>
      <c r="F12" s="29">
        <v>2</v>
      </c>
      <c r="G12" s="29">
        <v>2021</v>
      </c>
      <c r="I12" s="31">
        <v>70</v>
      </c>
      <c r="J12" s="32">
        <v>42956</v>
      </c>
      <c r="K12" s="31">
        <v>576.41</v>
      </c>
      <c r="L12" s="31">
        <v>3</v>
      </c>
      <c r="M12" s="31">
        <v>2017</v>
      </c>
      <c r="N12" s="31" t="str">
        <f t="shared" si="0"/>
        <v>Q3-2017</v>
      </c>
    </row>
    <row r="13" spans="2:14" x14ac:dyDescent="0.35">
      <c r="B13" s="31">
        <v>107</v>
      </c>
      <c r="C13" s="32">
        <v>44407</v>
      </c>
      <c r="D13" s="31" t="s">
        <v>10</v>
      </c>
      <c r="E13" s="31">
        <v>713.72</v>
      </c>
      <c r="F13" s="31">
        <v>3</v>
      </c>
      <c r="G13" s="31">
        <v>2021</v>
      </c>
      <c r="I13" s="29">
        <v>69</v>
      </c>
      <c r="J13" s="30">
        <v>43054</v>
      </c>
      <c r="K13" s="29">
        <v>80.67</v>
      </c>
      <c r="L13" s="29">
        <v>4</v>
      </c>
      <c r="M13" s="29">
        <v>2017</v>
      </c>
      <c r="N13" s="29" t="str">
        <f t="shared" si="0"/>
        <v>Q4-2017</v>
      </c>
    </row>
    <row r="14" spans="2:14" x14ac:dyDescent="0.35">
      <c r="B14" s="29">
        <v>66</v>
      </c>
      <c r="C14" s="30">
        <v>43318</v>
      </c>
      <c r="D14" s="29" t="s">
        <v>8</v>
      </c>
      <c r="E14" s="29">
        <v>663.89</v>
      </c>
      <c r="F14" s="29">
        <v>3</v>
      </c>
      <c r="G14" s="29">
        <v>2018</v>
      </c>
      <c r="I14" s="31">
        <v>68</v>
      </c>
      <c r="J14" s="32">
        <v>43141</v>
      </c>
      <c r="K14" s="31">
        <v>215.94</v>
      </c>
      <c r="L14" s="31">
        <v>1</v>
      </c>
      <c r="M14" s="31">
        <v>2018</v>
      </c>
      <c r="N14" s="31" t="str">
        <f t="shared" si="0"/>
        <v>Q1-2018</v>
      </c>
    </row>
    <row r="15" spans="2:14" x14ac:dyDescent="0.35">
      <c r="I15" s="29">
        <v>67</v>
      </c>
      <c r="J15" s="30">
        <v>43227</v>
      </c>
      <c r="K15" s="29">
        <v>358.19</v>
      </c>
      <c r="L15" s="29">
        <v>2</v>
      </c>
      <c r="M15" s="29">
        <v>2018</v>
      </c>
      <c r="N15" s="29" t="str">
        <f t="shared" si="0"/>
        <v>Q2-2018</v>
      </c>
    </row>
    <row r="16" spans="2:14" x14ac:dyDescent="0.35">
      <c r="I16" s="31">
        <v>66</v>
      </c>
      <c r="J16" s="32">
        <v>43318</v>
      </c>
      <c r="K16" s="31">
        <v>663.89</v>
      </c>
      <c r="L16" s="31">
        <v>3</v>
      </c>
      <c r="M16" s="31">
        <v>2018</v>
      </c>
      <c r="N16" s="31" t="str">
        <f t="shared" si="0"/>
        <v>Q3-2018</v>
      </c>
    </row>
    <row r="17" spans="9:14" x14ac:dyDescent="0.35">
      <c r="I17" s="29">
        <v>65</v>
      </c>
      <c r="J17" s="30">
        <v>43418</v>
      </c>
      <c r="K17" s="29">
        <v>156.16</v>
      </c>
      <c r="L17" s="29">
        <v>4</v>
      </c>
      <c r="M17" s="29">
        <v>2018</v>
      </c>
      <c r="N17" s="29" t="str">
        <f t="shared" si="0"/>
        <v>Q4-2018</v>
      </c>
    </row>
    <row r="18" spans="9:14" x14ac:dyDescent="0.35">
      <c r="I18" s="31">
        <v>64</v>
      </c>
      <c r="J18" s="32">
        <v>43499</v>
      </c>
      <c r="K18" s="31">
        <v>392.35</v>
      </c>
      <c r="L18" s="31">
        <v>1</v>
      </c>
      <c r="M18" s="31">
        <v>2019</v>
      </c>
      <c r="N18" s="31" t="str">
        <f t="shared" si="0"/>
        <v>Q1-2019</v>
      </c>
    </row>
    <row r="19" spans="9:14" x14ac:dyDescent="0.35">
      <c r="I19" s="29">
        <v>63</v>
      </c>
      <c r="J19" s="30">
        <v>43585</v>
      </c>
      <c r="K19" s="29">
        <v>643.02</v>
      </c>
      <c r="L19" s="29">
        <v>2</v>
      </c>
      <c r="M19" s="29">
        <v>2019</v>
      </c>
      <c r="N19" s="29" t="str">
        <f t="shared" si="0"/>
        <v>Q2-2019</v>
      </c>
    </row>
    <row r="20" spans="9:14" x14ac:dyDescent="0.35">
      <c r="I20" s="31">
        <v>62</v>
      </c>
      <c r="J20" s="32">
        <v>43692</v>
      </c>
      <c r="K20" s="31">
        <v>920.71</v>
      </c>
      <c r="L20" s="31">
        <v>3</v>
      </c>
      <c r="M20" s="31">
        <v>2019</v>
      </c>
      <c r="N20" s="31" t="str">
        <f t="shared" si="0"/>
        <v>Q3-2019</v>
      </c>
    </row>
    <row r="21" spans="9:14" x14ac:dyDescent="0.35">
      <c r="I21" s="29">
        <v>61</v>
      </c>
      <c r="J21" s="30">
        <v>43779</v>
      </c>
      <c r="K21" s="29">
        <v>222.61</v>
      </c>
      <c r="L21" s="29">
        <v>4</v>
      </c>
      <c r="M21" s="29">
        <v>2019</v>
      </c>
      <c r="N21" s="29" t="str">
        <f t="shared" si="0"/>
        <v>Q4-2019</v>
      </c>
    </row>
    <row r="22" spans="9:14" x14ac:dyDescent="0.35">
      <c r="I22" s="31">
        <v>60</v>
      </c>
      <c r="J22" s="32">
        <v>43864</v>
      </c>
      <c r="K22" s="31">
        <v>481.63</v>
      </c>
      <c r="L22" s="31">
        <v>1</v>
      </c>
      <c r="M22" s="31">
        <v>2020</v>
      </c>
      <c r="N22" s="31" t="str">
        <f t="shared" si="0"/>
        <v>Q1-2020</v>
      </c>
    </row>
    <row r="23" spans="9:14" x14ac:dyDescent="0.35">
      <c r="I23" s="29">
        <v>59</v>
      </c>
      <c r="J23" s="30">
        <v>43963</v>
      </c>
      <c r="K23" s="29">
        <v>597.89</v>
      </c>
      <c r="L23" s="29">
        <v>2</v>
      </c>
      <c r="M23" s="29">
        <v>2020</v>
      </c>
      <c r="N23" s="29" t="str">
        <f t="shared" si="0"/>
        <v>Q2-2020</v>
      </c>
    </row>
    <row r="24" spans="9:14" x14ac:dyDescent="0.35">
      <c r="I24" s="31">
        <v>58</v>
      </c>
      <c r="J24" s="32">
        <v>44059</v>
      </c>
      <c r="K24" s="31">
        <v>649.24</v>
      </c>
      <c r="L24" s="31">
        <v>3</v>
      </c>
      <c r="M24" s="31">
        <v>2020</v>
      </c>
      <c r="N24" s="31" t="str">
        <f t="shared" si="0"/>
        <v>Q3-2020</v>
      </c>
    </row>
    <row r="25" spans="9:14" x14ac:dyDescent="0.35">
      <c r="I25" s="29">
        <v>57</v>
      </c>
      <c r="J25" s="30">
        <v>44148</v>
      </c>
      <c r="K25" s="29">
        <v>64.58</v>
      </c>
      <c r="L25" s="29">
        <v>4</v>
      </c>
      <c r="M25" s="29">
        <v>2020</v>
      </c>
      <c r="N25" s="29" t="str">
        <f t="shared" si="0"/>
        <v>Q4-2020</v>
      </c>
    </row>
    <row r="26" spans="9:14" x14ac:dyDescent="0.35">
      <c r="I26" s="31">
        <v>56</v>
      </c>
      <c r="J26" s="32">
        <v>44229</v>
      </c>
      <c r="K26" s="31">
        <v>615.49</v>
      </c>
      <c r="L26" s="31">
        <v>1</v>
      </c>
      <c r="M26" s="31">
        <v>2021</v>
      </c>
      <c r="N26" s="31" t="str">
        <f t="shared" si="0"/>
        <v>Q1-2021</v>
      </c>
    </row>
    <row r="27" spans="9:14" x14ac:dyDescent="0.35">
      <c r="I27" s="29">
        <v>55</v>
      </c>
      <c r="J27" s="30">
        <v>44313</v>
      </c>
      <c r="K27" s="29">
        <v>955.96</v>
      </c>
      <c r="L27" s="29">
        <v>2</v>
      </c>
      <c r="M27" s="29">
        <v>2021</v>
      </c>
      <c r="N27" s="29" t="str">
        <f t="shared" si="0"/>
        <v>Q2-2021</v>
      </c>
    </row>
    <row r="28" spans="9:14" x14ac:dyDescent="0.35">
      <c r="I28" s="31">
        <v>54</v>
      </c>
      <c r="J28" s="32">
        <v>44412</v>
      </c>
      <c r="K28" s="31">
        <v>1210</v>
      </c>
      <c r="L28" s="31">
        <v>3</v>
      </c>
      <c r="M28" s="31">
        <v>2021</v>
      </c>
      <c r="N28" s="31" t="str">
        <f t="shared" si="0"/>
        <v>Q3-2021</v>
      </c>
    </row>
    <row r="29" spans="9:14" x14ac:dyDescent="0.35">
      <c r="I29" s="29">
        <v>53</v>
      </c>
      <c r="J29" s="30">
        <v>44515</v>
      </c>
      <c r="K29" s="29">
        <v>214.1</v>
      </c>
      <c r="L29" s="29">
        <v>4</v>
      </c>
      <c r="M29" s="29">
        <v>2021</v>
      </c>
      <c r="N29" s="29" t="str">
        <f t="shared" si="0"/>
        <v>Q4-2021</v>
      </c>
    </row>
    <row r="30" spans="9:14" x14ac:dyDescent="0.35">
      <c r="I30" s="31">
        <v>52</v>
      </c>
      <c r="J30" s="32">
        <v>44596</v>
      </c>
      <c r="K30" s="31">
        <v>498.44</v>
      </c>
      <c r="L30" s="31">
        <v>1</v>
      </c>
      <c r="M30" s="31">
        <v>2022</v>
      </c>
      <c r="N30" s="31" t="str">
        <f t="shared" si="0"/>
        <v>Q1-2022</v>
      </c>
    </row>
    <row r="31" spans="9:14" x14ac:dyDescent="0.35">
      <c r="I31" s="29">
        <v>51</v>
      </c>
      <c r="J31" s="30">
        <v>44690</v>
      </c>
      <c r="K31" s="29">
        <v>717.7</v>
      </c>
      <c r="L31" s="29">
        <v>2</v>
      </c>
      <c r="M31" s="29">
        <v>2022</v>
      </c>
      <c r="N31" s="29" t="str">
        <f t="shared" si="0"/>
        <v>Q2-2022</v>
      </c>
    </row>
  </sheetData>
  <mergeCells count="2">
    <mergeCell ref="B3:G3"/>
    <mergeCell ref="I3:N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6096A-267A-49BC-8545-15EE78EA53B0}">
  <dimension ref="B3:Y57"/>
  <sheetViews>
    <sheetView workbookViewId="0">
      <selection activeCell="A13" sqref="A13"/>
    </sheetView>
  </sheetViews>
  <sheetFormatPr defaultRowHeight="14.5" x14ac:dyDescent="0.35"/>
  <cols>
    <col min="3" max="3" width="10.08984375" bestFit="1" customWidth="1"/>
    <col min="10" max="10" width="10.08984375" bestFit="1" customWidth="1"/>
    <col min="12" max="13" width="8.7265625" hidden="1" customWidth="1"/>
    <col min="14" max="14" width="11.453125" bestFit="1" customWidth="1"/>
  </cols>
  <sheetData>
    <row r="3" spans="2:14" x14ac:dyDescent="0.35">
      <c r="B3" s="37" t="s">
        <v>99</v>
      </c>
      <c r="C3" s="44"/>
      <c r="D3" s="44"/>
      <c r="E3" s="44"/>
      <c r="F3" s="44"/>
      <c r="G3" s="38"/>
      <c r="I3" s="42" t="s">
        <v>100</v>
      </c>
      <c r="J3" s="43"/>
      <c r="K3" s="43"/>
      <c r="L3" s="43"/>
      <c r="M3" s="43"/>
      <c r="N3" s="43"/>
    </row>
    <row r="4" spans="2:14" x14ac:dyDescent="0.35">
      <c r="B4" s="11" t="s">
        <v>56</v>
      </c>
      <c r="C4" s="11" t="s">
        <v>57</v>
      </c>
      <c r="D4" s="11" t="s">
        <v>58</v>
      </c>
      <c r="E4" s="11" t="s">
        <v>59</v>
      </c>
      <c r="F4" s="28" t="s">
        <v>60</v>
      </c>
      <c r="G4" s="11" t="s">
        <v>62</v>
      </c>
      <c r="I4" s="11" t="s">
        <v>56</v>
      </c>
      <c r="J4" s="11" t="s">
        <v>57</v>
      </c>
      <c r="K4" s="11" t="s">
        <v>59</v>
      </c>
      <c r="L4" s="28" t="s">
        <v>60</v>
      </c>
      <c r="M4" s="11" t="s">
        <v>62</v>
      </c>
      <c r="N4" s="11" t="s">
        <v>98</v>
      </c>
    </row>
    <row r="5" spans="2:14" x14ac:dyDescent="0.35">
      <c r="B5" s="29">
        <v>631</v>
      </c>
      <c r="C5" s="30">
        <v>44146</v>
      </c>
      <c r="D5" s="29" t="s">
        <v>36</v>
      </c>
      <c r="E5" s="29">
        <v>-279.89</v>
      </c>
      <c r="F5" s="29">
        <v>4</v>
      </c>
      <c r="G5" s="29">
        <v>2020</v>
      </c>
      <c r="I5" s="31">
        <v>50</v>
      </c>
      <c r="J5" s="32">
        <v>42861</v>
      </c>
      <c r="K5" s="31">
        <v>-7.66</v>
      </c>
      <c r="L5" s="31">
        <v>2</v>
      </c>
      <c r="M5" s="31">
        <v>2017</v>
      </c>
      <c r="N5" s="31" t="str">
        <f>"Q" &amp; L5 &amp; "-" &amp; M5</f>
        <v>Q2-2017</v>
      </c>
    </row>
    <row r="6" spans="2:14" x14ac:dyDescent="0.35">
      <c r="B6" s="12">
        <v>49</v>
      </c>
      <c r="C6" s="34">
        <v>42965</v>
      </c>
      <c r="D6" s="12" t="s">
        <v>7</v>
      </c>
      <c r="E6" s="12">
        <v>-12.82</v>
      </c>
      <c r="F6" s="12">
        <v>3</v>
      </c>
      <c r="G6" s="12">
        <v>2017</v>
      </c>
      <c r="I6" s="29">
        <v>49</v>
      </c>
      <c r="J6" s="30">
        <v>42965</v>
      </c>
      <c r="K6" s="29">
        <v>-12.82</v>
      </c>
      <c r="L6" s="29">
        <v>3</v>
      </c>
      <c r="M6" s="29">
        <v>2017</v>
      </c>
      <c r="N6" s="29" t="str">
        <f t="shared" ref="N6:N24" si="0">"Q" &amp; L6 &amp; "-" &amp; M6</f>
        <v>Q3-2017</v>
      </c>
    </row>
    <row r="7" spans="2:14" x14ac:dyDescent="0.35">
      <c r="B7" s="29">
        <v>390</v>
      </c>
      <c r="C7" s="30">
        <v>44057</v>
      </c>
      <c r="D7" s="29" t="s">
        <v>25</v>
      </c>
      <c r="E7" s="29">
        <v>-11.49</v>
      </c>
      <c r="F7" s="29">
        <v>3</v>
      </c>
      <c r="G7" s="29">
        <v>2020</v>
      </c>
      <c r="I7" s="31">
        <v>48</v>
      </c>
      <c r="J7" s="32">
        <v>43055</v>
      </c>
      <c r="K7" s="31">
        <v>-3.78</v>
      </c>
      <c r="L7" s="31">
        <v>4</v>
      </c>
      <c r="M7" s="31">
        <v>2017</v>
      </c>
      <c r="N7" s="31" t="str">
        <f t="shared" si="0"/>
        <v>Q4-2017</v>
      </c>
    </row>
    <row r="8" spans="2:14" x14ac:dyDescent="0.35">
      <c r="B8" s="12">
        <v>50</v>
      </c>
      <c r="C8" s="34">
        <v>42861</v>
      </c>
      <c r="D8" s="12" t="s">
        <v>7</v>
      </c>
      <c r="E8" s="12">
        <v>-7.66</v>
      </c>
      <c r="F8" s="12">
        <v>2</v>
      </c>
      <c r="G8" s="12">
        <v>2017</v>
      </c>
      <c r="I8" s="29">
        <v>47</v>
      </c>
      <c r="J8" s="30">
        <v>43144</v>
      </c>
      <c r="K8" s="29">
        <v>-2.67</v>
      </c>
      <c r="L8" s="29">
        <v>1</v>
      </c>
      <c r="M8" s="29">
        <v>2018</v>
      </c>
      <c r="N8" s="29" t="str">
        <f t="shared" si="0"/>
        <v>Q1-2018</v>
      </c>
    </row>
    <row r="9" spans="2:14" x14ac:dyDescent="0.35">
      <c r="B9" s="29">
        <v>188</v>
      </c>
      <c r="C9" s="30">
        <v>42856</v>
      </c>
      <c r="D9" s="29" t="s">
        <v>14</v>
      </c>
      <c r="E9" s="29">
        <v>-6.43</v>
      </c>
      <c r="F9" s="29">
        <v>2</v>
      </c>
      <c r="G9" s="29">
        <v>2017</v>
      </c>
      <c r="I9" s="31">
        <v>46</v>
      </c>
      <c r="J9" s="32">
        <v>43214</v>
      </c>
      <c r="K9" s="31">
        <v>4.45E-3</v>
      </c>
      <c r="L9" s="31">
        <v>2</v>
      </c>
      <c r="M9" s="31">
        <v>2018</v>
      </c>
      <c r="N9" s="31" t="str">
        <f t="shared" si="0"/>
        <v>Q2-2018</v>
      </c>
    </row>
    <row r="10" spans="2:14" x14ac:dyDescent="0.35">
      <c r="B10" s="12">
        <v>285</v>
      </c>
      <c r="C10" s="34">
        <v>42965</v>
      </c>
      <c r="D10" s="12" t="s">
        <v>19</v>
      </c>
      <c r="E10" s="12">
        <v>-5.62</v>
      </c>
      <c r="F10" s="12">
        <v>3</v>
      </c>
      <c r="G10" s="12">
        <v>2017</v>
      </c>
      <c r="I10" s="29">
        <v>45</v>
      </c>
      <c r="J10" s="30">
        <v>43317</v>
      </c>
      <c r="K10" s="29">
        <v>11.03</v>
      </c>
      <c r="L10" s="29">
        <v>3</v>
      </c>
      <c r="M10" s="29">
        <v>2018</v>
      </c>
      <c r="N10" s="29" t="str">
        <f t="shared" si="0"/>
        <v>Q3-2018</v>
      </c>
    </row>
    <row r="11" spans="2:14" x14ac:dyDescent="0.35">
      <c r="B11" s="29">
        <v>746</v>
      </c>
      <c r="C11" s="30">
        <v>43139</v>
      </c>
      <c r="D11" s="29" t="s">
        <v>40</v>
      </c>
      <c r="E11" s="29">
        <v>-5.25</v>
      </c>
      <c r="F11" s="29">
        <v>1</v>
      </c>
      <c r="G11" s="29">
        <v>2018</v>
      </c>
      <c r="I11" s="31">
        <v>44</v>
      </c>
      <c r="J11" s="32">
        <v>43406</v>
      </c>
      <c r="K11" s="31">
        <v>2.67</v>
      </c>
      <c r="L11" s="31">
        <v>4</v>
      </c>
      <c r="M11" s="31">
        <v>2018</v>
      </c>
      <c r="N11" s="31" t="str">
        <f t="shared" si="0"/>
        <v>Q4-2018</v>
      </c>
    </row>
    <row r="12" spans="2:14" x14ac:dyDescent="0.35">
      <c r="B12" s="12">
        <v>624</v>
      </c>
      <c r="C12" s="34">
        <v>43328</v>
      </c>
      <c r="D12" s="12" t="s">
        <v>35</v>
      </c>
      <c r="E12" s="12">
        <v>-4.95</v>
      </c>
      <c r="F12" s="12">
        <v>3</v>
      </c>
      <c r="G12" s="12">
        <v>2018</v>
      </c>
      <c r="I12" s="29">
        <v>43</v>
      </c>
      <c r="J12" s="30">
        <v>43502</v>
      </c>
      <c r="K12" s="29">
        <v>8.16</v>
      </c>
      <c r="L12" s="29">
        <v>1</v>
      </c>
      <c r="M12" s="29">
        <v>2019</v>
      </c>
      <c r="N12" s="29" t="str">
        <f t="shared" si="0"/>
        <v>Q1-2019</v>
      </c>
    </row>
    <row r="13" spans="2:14" x14ac:dyDescent="0.35">
      <c r="B13" s="29">
        <v>564</v>
      </c>
      <c r="C13" s="30">
        <v>44516</v>
      </c>
      <c r="D13" s="29" t="s">
        <v>33</v>
      </c>
      <c r="E13" s="29">
        <v>-4.5</v>
      </c>
      <c r="F13" s="29">
        <v>4</v>
      </c>
      <c r="G13" s="29">
        <v>2021</v>
      </c>
      <c r="I13" s="31">
        <v>42</v>
      </c>
      <c r="J13" s="32">
        <v>43583</v>
      </c>
      <c r="K13" s="31">
        <v>14.55</v>
      </c>
      <c r="L13" s="31">
        <v>2</v>
      </c>
      <c r="M13" s="31">
        <v>2019</v>
      </c>
      <c r="N13" s="31" t="str">
        <f t="shared" si="0"/>
        <v>Q2-2019</v>
      </c>
    </row>
    <row r="14" spans="2:14" x14ac:dyDescent="0.35">
      <c r="B14" s="12">
        <v>317</v>
      </c>
      <c r="C14" s="34">
        <v>44161</v>
      </c>
      <c r="D14" s="12" t="s">
        <v>21</v>
      </c>
      <c r="E14" s="12">
        <v>-4.18</v>
      </c>
      <c r="F14" s="12">
        <v>4</v>
      </c>
      <c r="G14" s="12">
        <v>2020</v>
      </c>
      <c r="I14" s="29">
        <v>41</v>
      </c>
      <c r="J14" s="30">
        <v>43672</v>
      </c>
      <c r="K14" s="29">
        <v>39.17</v>
      </c>
      <c r="L14" s="29">
        <v>3</v>
      </c>
      <c r="M14" s="29">
        <v>2019</v>
      </c>
      <c r="N14" s="29" t="str">
        <f t="shared" si="0"/>
        <v>Q3-2019</v>
      </c>
    </row>
    <row r="15" spans="2:14" x14ac:dyDescent="0.35">
      <c r="I15" s="31">
        <v>40</v>
      </c>
      <c r="J15" s="32">
        <v>43770</v>
      </c>
      <c r="K15" s="31">
        <v>9.81</v>
      </c>
      <c r="L15" s="31">
        <v>4</v>
      </c>
      <c r="M15" s="31">
        <v>2019</v>
      </c>
      <c r="N15" s="31" t="str">
        <f t="shared" si="0"/>
        <v>Q4-2019</v>
      </c>
    </row>
    <row r="16" spans="2:14" x14ac:dyDescent="0.35">
      <c r="I16" s="29">
        <v>39</v>
      </c>
      <c r="J16" s="30">
        <v>43860</v>
      </c>
      <c r="K16" s="29">
        <v>27.07</v>
      </c>
      <c r="L16" s="29">
        <v>1</v>
      </c>
      <c r="M16" s="29">
        <v>2020</v>
      </c>
      <c r="N16" s="29" t="str">
        <f t="shared" si="0"/>
        <v>Q1-2020</v>
      </c>
    </row>
    <row r="17" spans="9:14" x14ac:dyDescent="0.35">
      <c r="I17" s="31">
        <v>38</v>
      </c>
      <c r="J17" s="32">
        <v>43955</v>
      </c>
      <c r="K17" s="31">
        <v>29.02</v>
      </c>
      <c r="L17" s="31">
        <v>2</v>
      </c>
      <c r="M17" s="31">
        <v>2020</v>
      </c>
      <c r="N17" s="31" t="str">
        <f t="shared" si="0"/>
        <v>Q2-2020</v>
      </c>
    </row>
    <row r="18" spans="9:14" x14ac:dyDescent="0.35">
      <c r="I18" s="29">
        <v>37</v>
      </c>
      <c r="J18" s="30">
        <v>44052</v>
      </c>
      <c r="K18" s="29">
        <v>38.1</v>
      </c>
      <c r="L18" s="29">
        <v>3</v>
      </c>
      <c r="M18" s="29">
        <v>2020</v>
      </c>
      <c r="N18" s="29" t="str">
        <f t="shared" si="0"/>
        <v>Q3-2020</v>
      </c>
    </row>
    <row r="19" spans="9:14" x14ac:dyDescent="0.35">
      <c r="I19" s="31">
        <v>36</v>
      </c>
      <c r="J19" s="32">
        <v>44148</v>
      </c>
      <c r="K19" s="31">
        <v>-0.95</v>
      </c>
      <c r="L19" s="31">
        <v>4</v>
      </c>
      <c r="M19" s="31">
        <v>2020</v>
      </c>
      <c r="N19" s="31" t="str">
        <f t="shared" si="0"/>
        <v>Q4-2020</v>
      </c>
    </row>
    <row r="20" spans="9:14" x14ac:dyDescent="0.35">
      <c r="I20" s="29">
        <v>35</v>
      </c>
      <c r="J20" s="30">
        <v>44227</v>
      </c>
      <c r="K20" s="29">
        <v>70.010000000000005</v>
      </c>
      <c r="L20" s="29">
        <v>1</v>
      </c>
      <c r="M20" s="29">
        <v>2021</v>
      </c>
      <c r="N20" s="29" t="str">
        <f t="shared" si="0"/>
        <v>Q1-2021</v>
      </c>
    </row>
    <row r="21" spans="9:14" x14ac:dyDescent="0.35">
      <c r="I21" s="31">
        <v>34</v>
      </c>
      <c r="J21" s="32">
        <v>44409</v>
      </c>
      <c r="K21" s="31">
        <v>127.14</v>
      </c>
      <c r="L21" s="31">
        <v>3</v>
      </c>
      <c r="M21" s="31">
        <v>2021</v>
      </c>
      <c r="N21" s="31" t="str">
        <f t="shared" si="0"/>
        <v>Q3-2021</v>
      </c>
    </row>
    <row r="22" spans="9:14" x14ac:dyDescent="0.35">
      <c r="I22" s="29">
        <v>33</v>
      </c>
      <c r="J22" s="30">
        <v>44501</v>
      </c>
      <c r="K22" s="29">
        <v>42.39</v>
      </c>
      <c r="L22" s="29">
        <v>4</v>
      </c>
      <c r="M22" s="29">
        <v>2021</v>
      </c>
      <c r="N22" s="29" t="str">
        <f t="shared" si="0"/>
        <v>Q4-2021</v>
      </c>
    </row>
    <row r="23" spans="9:14" x14ac:dyDescent="0.35">
      <c r="I23" s="31">
        <v>32</v>
      </c>
      <c r="J23" s="32">
        <v>44586</v>
      </c>
      <c r="K23" s="31">
        <v>87.38</v>
      </c>
      <c r="L23" s="31">
        <v>1</v>
      </c>
      <c r="M23" s="31">
        <v>2022</v>
      </c>
      <c r="N23" s="31" t="str">
        <f t="shared" si="0"/>
        <v>Q1-2022</v>
      </c>
    </row>
    <row r="24" spans="9:14" x14ac:dyDescent="0.35">
      <c r="I24" s="29">
        <v>31</v>
      </c>
      <c r="J24" s="30">
        <v>44672</v>
      </c>
      <c r="K24" s="29">
        <v>120.01</v>
      </c>
      <c r="L24" s="29">
        <v>2</v>
      </c>
      <c r="M24" s="29">
        <v>2022</v>
      </c>
      <c r="N24" s="29" t="str">
        <f t="shared" si="0"/>
        <v>Q2-2022</v>
      </c>
    </row>
    <row r="30" spans="9:14" x14ac:dyDescent="0.35">
      <c r="I30" s="42" t="s">
        <v>101</v>
      </c>
      <c r="J30" s="43"/>
      <c r="K30" s="43"/>
      <c r="L30" s="43"/>
      <c r="M30" s="43"/>
      <c r="N30" s="43"/>
    </row>
    <row r="31" spans="9:14" x14ac:dyDescent="0.35">
      <c r="I31" s="11" t="s">
        <v>56</v>
      </c>
      <c r="J31" s="11" t="s">
        <v>57</v>
      </c>
      <c r="K31" s="11" t="s">
        <v>59</v>
      </c>
      <c r="L31" s="28" t="s">
        <v>60</v>
      </c>
      <c r="M31" s="11" t="s">
        <v>62</v>
      </c>
      <c r="N31" s="11" t="s">
        <v>98</v>
      </c>
    </row>
    <row r="32" spans="9:14" x14ac:dyDescent="0.35">
      <c r="I32" s="31">
        <v>650</v>
      </c>
      <c r="J32" s="32">
        <v>42311</v>
      </c>
      <c r="K32" s="31">
        <v>79.959999999999994</v>
      </c>
      <c r="L32" s="31">
        <v>4</v>
      </c>
      <c r="M32" s="31">
        <v>2015</v>
      </c>
      <c r="N32" s="31" t="str">
        <f>"Q" &amp; L32 &amp; "-" &amp;M32</f>
        <v>Q4-2015</v>
      </c>
    </row>
    <row r="33" spans="9:25" x14ac:dyDescent="0.35">
      <c r="I33" s="29">
        <v>649</v>
      </c>
      <c r="J33" s="30">
        <v>42400</v>
      </c>
      <c r="K33" s="29">
        <v>141.30000000000001</v>
      </c>
      <c r="L33" s="29">
        <v>1</v>
      </c>
      <c r="M33" s="29">
        <v>2016</v>
      </c>
      <c r="N33" s="29" t="str">
        <f t="shared" ref="N33:N57" si="1">"Q" &amp; L33 &amp; "-" &amp;M33</f>
        <v>Q1-2016</v>
      </c>
    </row>
    <row r="34" spans="9:25" x14ac:dyDescent="0.35">
      <c r="I34" s="31">
        <v>648</v>
      </c>
      <c r="J34" s="32">
        <v>42491</v>
      </c>
      <c r="K34" s="31">
        <v>251.17</v>
      </c>
      <c r="L34" s="31">
        <v>2</v>
      </c>
      <c r="M34" s="31">
        <v>2016</v>
      </c>
      <c r="N34" s="31" t="str">
        <f t="shared" si="1"/>
        <v>Q2-2016</v>
      </c>
    </row>
    <row r="35" spans="9:25" x14ac:dyDescent="0.35">
      <c r="I35" s="29">
        <v>647</v>
      </c>
      <c r="J35" s="30">
        <v>42588</v>
      </c>
      <c r="K35" s="29">
        <v>404.67</v>
      </c>
      <c r="L35" s="29">
        <v>3</v>
      </c>
      <c r="M35" s="29">
        <v>2016</v>
      </c>
      <c r="N35" s="29" t="str">
        <f t="shared" si="1"/>
        <v>Q3-2016</v>
      </c>
    </row>
    <row r="36" spans="9:25" x14ac:dyDescent="0.35">
      <c r="I36" s="31">
        <v>646</v>
      </c>
      <c r="J36" s="32">
        <v>42683</v>
      </c>
      <c r="K36" s="31">
        <v>157.08000000000001</v>
      </c>
      <c r="L36" s="31">
        <v>4</v>
      </c>
      <c r="M36" s="31">
        <v>2016</v>
      </c>
      <c r="N36" s="31" t="str">
        <f t="shared" si="1"/>
        <v>Q4-2016</v>
      </c>
    </row>
    <row r="37" spans="9:25" x14ac:dyDescent="0.35">
      <c r="I37" s="29">
        <v>645</v>
      </c>
      <c r="J37" s="30">
        <v>42773</v>
      </c>
      <c r="K37" s="29">
        <v>301.33</v>
      </c>
      <c r="L37" s="29">
        <v>1</v>
      </c>
      <c r="M37" s="29">
        <v>2017</v>
      </c>
      <c r="N37" s="29" t="str">
        <f t="shared" si="1"/>
        <v>Q1-2017</v>
      </c>
    </row>
    <row r="38" spans="9:25" x14ac:dyDescent="0.35">
      <c r="I38" s="31">
        <v>644</v>
      </c>
      <c r="J38" s="32">
        <v>42857</v>
      </c>
      <c r="K38" s="31">
        <v>447.2</v>
      </c>
      <c r="L38" s="31">
        <v>2</v>
      </c>
      <c r="M38" s="31">
        <v>2017</v>
      </c>
      <c r="N38" s="31" t="str">
        <f t="shared" si="1"/>
        <v>Q2-2017</v>
      </c>
    </row>
    <row r="39" spans="9:25" x14ac:dyDescent="0.35">
      <c r="I39" s="29">
        <v>643</v>
      </c>
      <c r="J39" s="30">
        <v>42957</v>
      </c>
      <c r="K39" s="29">
        <v>583.41</v>
      </c>
      <c r="L39" s="29">
        <v>3</v>
      </c>
      <c r="M39" s="29">
        <v>2017</v>
      </c>
      <c r="N39" s="29" t="str">
        <f t="shared" si="1"/>
        <v>Q3-2017</v>
      </c>
    </row>
    <row r="40" spans="9:25" x14ac:dyDescent="0.35">
      <c r="I40" s="31">
        <v>642</v>
      </c>
      <c r="J40" s="32">
        <v>43134</v>
      </c>
      <c r="K40" s="31">
        <v>269.43</v>
      </c>
      <c r="L40" s="31">
        <v>1</v>
      </c>
      <c r="M40" s="31">
        <v>2018</v>
      </c>
      <c r="N40" s="31" t="str">
        <f t="shared" si="1"/>
        <v>Q1-2018</v>
      </c>
    </row>
    <row r="41" spans="9:25" x14ac:dyDescent="0.35">
      <c r="I41" s="29">
        <v>641</v>
      </c>
      <c r="J41" s="30">
        <v>43222</v>
      </c>
      <c r="K41" s="29">
        <v>399.15</v>
      </c>
      <c r="L41" s="29">
        <v>2</v>
      </c>
      <c r="M41" s="29">
        <v>2018</v>
      </c>
      <c r="N41" s="29" t="str">
        <f t="shared" si="1"/>
        <v>Q2-2018</v>
      </c>
      <c r="Y41" s="33"/>
    </row>
    <row r="42" spans="9:25" x14ac:dyDescent="0.35">
      <c r="I42" s="31">
        <v>640</v>
      </c>
      <c r="J42" s="32">
        <v>43328</v>
      </c>
      <c r="K42" s="31">
        <v>559.23</v>
      </c>
      <c r="L42" s="31">
        <v>3</v>
      </c>
      <c r="M42" s="31">
        <v>2018</v>
      </c>
      <c r="N42" s="31" t="str">
        <f t="shared" si="1"/>
        <v>Q3-2018</v>
      </c>
    </row>
    <row r="43" spans="9:25" x14ac:dyDescent="0.35">
      <c r="I43" s="29">
        <v>639</v>
      </c>
      <c r="J43" s="30">
        <v>43410</v>
      </c>
      <c r="K43" s="29">
        <v>150.78</v>
      </c>
      <c r="L43" s="29">
        <v>4</v>
      </c>
      <c r="M43" s="29">
        <v>2018</v>
      </c>
      <c r="N43" s="29" t="str">
        <f t="shared" si="1"/>
        <v>Q4-2018</v>
      </c>
    </row>
    <row r="44" spans="9:25" x14ac:dyDescent="0.35">
      <c r="I44" s="31">
        <v>638</v>
      </c>
      <c r="J44" s="32">
        <v>43499</v>
      </c>
      <c r="K44" s="31">
        <v>333.22</v>
      </c>
      <c r="L44" s="31">
        <v>1</v>
      </c>
      <c r="M44" s="31">
        <v>2019</v>
      </c>
      <c r="N44" s="31" t="str">
        <f t="shared" si="1"/>
        <v>Q1-2019</v>
      </c>
    </row>
    <row r="45" spans="9:25" x14ac:dyDescent="0.35">
      <c r="I45" s="29">
        <v>637</v>
      </c>
      <c r="J45" s="30">
        <v>43583</v>
      </c>
      <c r="K45" s="29">
        <v>527.58000000000004</v>
      </c>
      <c r="L45" s="29">
        <v>2</v>
      </c>
      <c r="M45" s="29">
        <v>2019</v>
      </c>
      <c r="N45" s="29" t="str">
        <f t="shared" si="1"/>
        <v>Q2-2019</v>
      </c>
    </row>
    <row r="46" spans="9:25" x14ac:dyDescent="0.35">
      <c r="I46" s="31">
        <v>636</v>
      </c>
      <c r="J46" s="32">
        <v>43684</v>
      </c>
      <c r="K46" s="31">
        <v>739.5</v>
      </c>
      <c r="L46" s="31">
        <v>3</v>
      </c>
      <c r="M46" s="31">
        <v>2019</v>
      </c>
      <c r="N46" s="31" t="str">
        <f t="shared" si="1"/>
        <v>Q3-2019</v>
      </c>
    </row>
    <row r="47" spans="9:25" x14ac:dyDescent="0.35">
      <c r="I47" s="29">
        <v>635</v>
      </c>
      <c r="J47" s="30">
        <v>43779</v>
      </c>
      <c r="K47" s="29">
        <v>216.35</v>
      </c>
      <c r="L47" s="29">
        <v>4</v>
      </c>
      <c r="M47" s="29">
        <v>2019</v>
      </c>
      <c r="N47" s="29" t="str">
        <f t="shared" si="1"/>
        <v>Q4-2019</v>
      </c>
    </row>
    <row r="48" spans="9:25" x14ac:dyDescent="0.35">
      <c r="I48" s="31">
        <v>634</v>
      </c>
      <c r="J48" s="32">
        <v>43866</v>
      </c>
      <c r="K48" s="31">
        <v>404.17</v>
      </c>
      <c r="L48" s="31">
        <v>1</v>
      </c>
      <c r="M48" s="31">
        <v>2020</v>
      </c>
      <c r="N48" s="31" t="str">
        <f t="shared" si="1"/>
        <v>Q1-2020</v>
      </c>
    </row>
    <row r="49" spans="9:14" x14ac:dyDescent="0.35">
      <c r="I49" s="29">
        <v>633</v>
      </c>
      <c r="J49" s="30">
        <v>43962</v>
      </c>
      <c r="K49" s="29">
        <v>473.27</v>
      </c>
      <c r="L49" s="29">
        <v>2</v>
      </c>
      <c r="M49" s="29">
        <v>2020</v>
      </c>
      <c r="N49" s="29" t="str">
        <f t="shared" si="1"/>
        <v>Q2-2020</v>
      </c>
    </row>
    <row r="50" spans="9:14" x14ac:dyDescent="0.35">
      <c r="I50" s="31">
        <v>632</v>
      </c>
      <c r="J50" s="32">
        <v>44060</v>
      </c>
      <c r="K50" s="31">
        <v>284.33999999999997</v>
      </c>
      <c r="L50" s="31">
        <v>3</v>
      </c>
      <c r="M50" s="31">
        <v>2020</v>
      </c>
      <c r="N50" s="31" t="str">
        <f t="shared" si="1"/>
        <v>Q3-2020</v>
      </c>
    </row>
    <row r="51" spans="9:14" x14ac:dyDescent="0.35">
      <c r="I51" s="29">
        <v>631</v>
      </c>
      <c r="J51" s="30">
        <v>44146</v>
      </c>
      <c r="K51" s="29">
        <v>-279.89</v>
      </c>
      <c r="L51" s="29">
        <v>4</v>
      </c>
      <c r="M51" s="29">
        <v>2020</v>
      </c>
      <c r="N51" s="29" t="str">
        <f t="shared" si="1"/>
        <v>Q4-2020</v>
      </c>
    </row>
    <row r="52" spans="9:14" x14ac:dyDescent="0.35">
      <c r="I52" s="31">
        <v>630</v>
      </c>
      <c r="J52" s="32">
        <v>44236</v>
      </c>
      <c r="K52" s="31">
        <v>57.19</v>
      </c>
      <c r="L52" s="31">
        <v>1</v>
      </c>
      <c r="M52" s="31">
        <v>2021</v>
      </c>
      <c r="N52" s="31" t="str">
        <f t="shared" si="1"/>
        <v>Q1-2021</v>
      </c>
    </row>
    <row r="53" spans="9:14" x14ac:dyDescent="0.35">
      <c r="I53" s="29">
        <v>629</v>
      </c>
      <c r="J53" s="30">
        <v>44322</v>
      </c>
      <c r="K53" s="29">
        <v>714.86</v>
      </c>
      <c r="L53" s="29">
        <v>2</v>
      </c>
      <c r="M53" s="29">
        <v>2021</v>
      </c>
      <c r="N53" s="29" t="str">
        <f t="shared" si="1"/>
        <v>Q2-2021</v>
      </c>
    </row>
    <row r="54" spans="9:14" x14ac:dyDescent="0.35">
      <c r="I54" s="31">
        <v>628</v>
      </c>
      <c r="J54" s="32">
        <v>44413</v>
      </c>
      <c r="K54" s="31">
        <v>919.17</v>
      </c>
      <c r="L54" s="31">
        <v>3</v>
      </c>
      <c r="M54" s="31">
        <v>2021</v>
      </c>
      <c r="N54" s="31" t="str">
        <f t="shared" si="1"/>
        <v>Q3-2021</v>
      </c>
    </row>
    <row r="55" spans="9:14" x14ac:dyDescent="0.35">
      <c r="I55" s="29">
        <v>627</v>
      </c>
      <c r="J55" s="30">
        <v>44516</v>
      </c>
      <c r="K55" s="29">
        <v>201.93</v>
      </c>
      <c r="L55" s="29">
        <v>4</v>
      </c>
      <c r="M55" s="29">
        <v>2021</v>
      </c>
      <c r="N55" s="29" t="str">
        <f t="shared" si="1"/>
        <v>Q4-2021</v>
      </c>
    </row>
    <row r="56" spans="9:14" x14ac:dyDescent="0.35">
      <c r="I56" s="31">
        <v>626</v>
      </c>
      <c r="J56" s="32">
        <v>44603</v>
      </c>
      <c r="K56" s="31">
        <v>493.99</v>
      </c>
      <c r="L56" s="31">
        <v>1</v>
      </c>
      <c r="M56" s="31">
        <v>2022</v>
      </c>
      <c r="N56" s="31" t="str">
        <f t="shared" si="1"/>
        <v>Q1-2022</v>
      </c>
    </row>
    <row r="57" spans="9:14" x14ac:dyDescent="0.35">
      <c r="I57" s="29">
        <v>625</v>
      </c>
      <c r="J57" s="30">
        <v>44693</v>
      </c>
      <c r="K57" s="29">
        <v>802.69</v>
      </c>
      <c r="L57" s="29">
        <v>2</v>
      </c>
      <c r="M57" s="29">
        <v>2022</v>
      </c>
      <c r="N57" s="29" t="str">
        <f t="shared" si="1"/>
        <v>Q2-2022</v>
      </c>
    </row>
  </sheetData>
  <sortState xmlns:xlrd2="http://schemas.microsoft.com/office/spreadsheetml/2017/richdata2" ref="I32:N57">
    <sortCondition ref="J32:J57"/>
  </sortState>
  <mergeCells count="3">
    <mergeCell ref="B3:G3"/>
    <mergeCell ref="I3:N3"/>
    <mergeCell ref="I30:N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Data</vt:lpstr>
      <vt:lpstr>Data for Analysis</vt:lpstr>
      <vt:lpstr>Profit by Qrt</vt:lpstr>
      <vt:lpstr>Profit by Qrt Pg 2</vt:lpstr>
      <vt:lpstr>Top 10</vt:lpstr>
      <vt:lpstr>Bottom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Maxwell /GA032</dc:creator>
  <cp:lastModifiedBy>Johnson, Maxwell /GA032</cp:lastModifiedBy>
  <dcterms:created xsi:type="dcterms:W3CDTF">2025-08-20T12:51:56Z</dcterms:created>
  <dcterms:modified xsi:type="dcterms:W3CDTF">2025-09-25T00:26:07Z</dcterms:modified>
</cp:coreProperties>
</file>