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mo365-my.sharepoint.com/personal/yphillips_msm_edu/Documents/excel/"/>
    </mc:Choice>
  </mc:AlternateContent>
  <xr:revisionPtr revIDLastSave="90" documentId="8_{13FA2C66-2B8A-4DD5-9EAA-DF7FA57B5D6B}" xr6:coauthVersionLast="47" xr6:coauthVersionMax="47" xr10:uidLastSave="{5B95423A-83C4-4B05-A525-765DC6C06B14}"/>
  <bookViews>
    <workbookView xWindow="-110" yWindow="-110" windowWidth="19420" windowHeight="10420" xr2:uid="{16ECEF13-21F9-4AE6-9449-FB847DC56F06}"/>
  </bookViews>
  <sheets>
    <sheet name="1" sheetId="1" r:id="rId1"/>
    <sheet name="2" sheetId="2" r:id="rId2"/>
    <sheet name="3" sheetId="3" r:id="rId3"/>
    <sheet name="3 useful func" sheetId="4" r:id="rId4"/>
    <sheet name="4 toolpak" sheetId="5" r:id="rId5"/>
    <sheet name="4 viz" sheetId="6" r:id="rId6"/>
    <sheet name="4 cond fmt" sheetId="7" r:id="rId7"/>
    <sheet name="4 pvttb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1" i="4" l="1"/>
  <c r="L70" i="4"/>
  <c r="L69" i="4"/>
  <c r="L62" i="4"/>
  <c r="L57" i="4"/>
  <c r="L56" i="4"/>
  <c r="L51" i="4"/>
  <c r="L50" i="4"/>
  <c r="L41" i="4"/>
  <c r="L40" i="4"/>
  <c r="L34" i="4"/>
  <c r="L33" i="4"/>
  <c r="L23" i="4"/>
  <c r="L16" i="4"/>
  <c r="L11" i="4"/>
  <c r="L3" i="4"/>
  <c r="H42" i="2" a="1"/>
  <c r="H42" i="2" s="1"/>
  <c r="H31" i="2" a="1"/>
  <c r="H31" i="2" s="1"/>
  <c r="H16" i="2" a="1"/>
  <c r="H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<sst xmlns="http://schemas.openxmlformats.org/spreadsheetml/2006/main" count="908" uniqueCount="318">
  <si>
    <t>Item ID</t>
  </si>
  <si>
    <t>Cost (USD)</t>
  </si>
  <si>
    <t>Quantity</t>
  </si>
  <si>
    <t>Supplier Rating</t>
  </si>
  <si>
    <t>Instructions: create a table, CTRL A</t>
  </si>
  <si>
    <t>Calculate Basic Descriptive Statistics:</t>
  </si>
  <si>
    <t>Calculate the mean (average), median, mode (if applicable), minimum, and maximum for both the 'Cost (USD)' and 'Quantity' columns.</t>
  </si>
  <si>
    <t>Calculate the range of costs and quantities to understand the spread of the data.</t>
  </si>
  <si>
    <t>Analyze Supplier Ratings:</t>
  </si>
  <si>
    <t>Calculate the average supplier rating.</t>
  </si>
  <si>
    <t>Determine the mode of the supplier ratings to identify the most frequent rating given.</t>
  </si>
  <si>
    <t>Cost Efficiency Analysis:</t>
  </si>
  <si>
    <t>Calculate the total cost of procurement by multiplying the cost by the quantity for each item and summing up the results.</t>
  </si>
  <si>
    <t>Identify the item with the highest cost efficiency, defined as the lowest cost per unit (Cost/Quantity).</t>
  </si>
  <si>
    <t>Basic Descriptive Statistics:</t>
  </si>
  <si>
    <t>Mean</t>
  </si>
  <si>
    <t>Visualization:</t>
  </si>
  <si>
    <t>Median</t>
  </si>
  <si>
    <t>Create a column chart to visualize the distribution of supplier ratings.</t>
  </si>
  <si>
    <t>Mode</t>
  </si>
  <si>
    <t>Create a scatter plot with 'Cost (USD)' on the x-axis and 'Quantity' on the y-axis to visualize any correlation between cost and quantity procured.</t>
  </si>
  <si>
    <t>Minimum</t>
  </si>
  <si>
    <t>Maximum</t>
  </si>
  <si>
    <t>Insights and Recommendations:</t>
  </si>
  <si>
    <t>Range</t>
  </si>
  <si>
    <t>Based on the descriptive statistics calculated, write a brief analysis discussing the efficiency of the procurement process.</t>
  </si>
  <si>
    <t>Provide recommendations for future procurement strategies, focusing on cost efficiency and supplier selection.</t>
  </si>
  <si>
    <t xml:space="preserve">You can now submit a report containing: </t>
  </si>
  <si>
    <t>All calculated descriptive statistics.</t>
  </si>
  <si>
    <t>Interpretations of these statistics with regard to procurement efficiency.</t>
  </si>
  <si>
    <t>Product ID</t>
  </si>
  <si>
    <t>Product Name</t>
  </si>
  <si>
    <t>Sales Quantity</t>
  </si>
  <si>
    <t>Sales Revenue</t>
  </si>
  <si>
    <t>Month</t>
  </si>
  <si>
    <t>Exercise for Module 2: Data Cleaning and Preparation</t>
  </si>
  <si>
    <t>Widget A</t>
  </si>
  <si>
    <t>January</t>
  </si>
  <si>
    <t>Widget B</t>
  </si>
  <si>
    <t>Hands-on Exercises: Sales Data for Data Cleaning and Preparation</t>
  </si>
  <si>
    <t>Gadget C</t>
  </si>
  <si>
    <t>"" (missing)</t>
  </si>
  <si>
    <t>This dataset represents monthly sales data for a fictional company's products. It includes some common issues that require cleaning and preparation.</t>
  </si>
  <si>
    <t>"eighty five"</t>
  </si>
  <si>
    <t>February</t>
  </si>
  <si>
    <t>Instructions:</t>
  </si>
  <si>
    <t>March</t>
  </si>
  <si>
    <t>Creating a Cleaned Dataset:</t>
  </si>
  <si>
    <t>-50 (invalid)</t>
  </si>
  <si>
    <t>7000</t>
  </si>
  <si>
    <t>Create a new table with the corrected data, ensuring all data types are consistent (e.g., all "Sales Revenue" entries are numbers).</t>
  </si>
  <si>
    <t>Identify and fill in the missing "Sales Quantity" for Gadget C in January with the average sales quantity of Gadget C from other months.</t>
  </si>
  <si>
    <t>1. Handling Missing Values</t>
  </si>
  <si>
    <t>Function: AVERAGE and IFERROR</t>
  </si>
  <si>
    <t>To automatically fill missing values for "Sales Quantity" for Gadget C in January, you can use a combination of AVERAGE and IFERROR. This method calculates the average while handling potential errors in the data range (e.g., non-numeric values which shouldn't normally be there but might have been missed).</t>
  </si>
  <si>
    <t>Steps:</t>
  </si>
  <si>
    <t>Calculate Average: First, calculate the average of Gadget C's sales quantities excluding the missing data.</t>
  </si>
  <si>
    <t xml:space="preserve">C2:C10 would be the range where Gadget C's quantities are listed, and IFERROR is used to handle any errors in the range, </t>
  </si>
  <si>
    <t>treating them as empty strings which do not affect the average calculation</t>
  </si>
  <si>
    <t xml:space="preserve">Fill Missing Values: Use the calculated average to replace the missing value. </t>
  </si>
  <si>
    <t>'=AVERAGE(IFERROR(C2:C10, ""))</t>
  </si>
  <si>
    <t>You can automate this by setting up a formula that checks for empty or incorrect entries and replaces them with the average</t>
  </si>
  <si>
    <t>Replace (calculated average) with the cell reference where the average is calculated.</t>
  </si>
  <si>
    <t>2. Data Type Corrections</t>
  </si>
  <si>
    <t>Correct the "Sales Revenue" entry for Widget A in February to reflect an integer value instead of text. Assume a revenue of 8500.</t>
  </si>
  <si>
    <t>Using Data Type Conversion Functions</t>
  </si>
  <si>
    <t xml:space="preserve">To correct data entries where a numerical value is stored as text (like "eighty five"), </t>
  </si>
  <si>
    <t>you can use VALUE() function to convert text that represents numbers into numbers</t>
  </si>
  <si>
    <t>Convert Text to Numbers: Wherever there's a suspected text entry that should be numeric, use:</t>
  </si>
  <si>
    <t>For the specific cell containing "eighty five", manually replacing it with the correct number might be necessary first,</t>
  </si>
  <si>
    <t xml:space="preserve"> given that "eighty five" cannot be directly converted into a number without textual preprocessing</t>
  </si>
  <si>
    <t>=VALUE(text)</t>
  </si>
  <si>
    <t>3. Error Handling for Negative Values</t>
  </si>
  <si>
    <t>Address the negative "Sales Quantity" for Widget B in March. Replace negative values with the average quantity sold of Widget B in other months.</t>
  </si>
  <si>
    <t>Function: MAX and AVERAGE</t>
  </si>
  <si>
    <t>To handle negative values in data like the "Sales Quantity" for Widget B in March, you can use the MAX function in combination with AVERAGE to ensure that no negative values are used in the calculation.</t>
  </si>
  <si>
    <t>Recalculate with No Negatives: Use MAX to adjust the formula to consider 0 instead of negative numbers when calculating the average.</t>
  </si>
  <si>
    <t>=AVERAGE(MAX(C2,0), MAX(C3,0),…)</t>
  </si>
  <si>
    <t>Enter as an array formula (Ctrl+Shift+Enter in classic Excel).</t>
  </si>
  <si>
    <t xml:space="preserve"> )</t>
  </si>
  <si>
    <t>4. Creating a Cleaned Dataset</t>
  </si>
  <si>
    <t>=AVERAGE(IF(C2:C10&lt;0, 0, C2:C10))</t>
  </si>
  <si>
    <t>Automated Copying and Data Type Setting</t>
  </si>
  <si>
    <t>Copy Data: Use Excel’s copy and paste functionalities or VBA scripts to duplicate data while preserving formats.</t>
  </si>
  <si>
    <t>Ensure Data Types: Set column formats en masse via the Home &gt; Number group on the Ribbon. Choose 'General', 'Number', or 'Currency' as appropriate for each column to standardize data formats.</t>
  </si>
  <si>
    <t>Additional Automated Tools</t>
  </si>
  <si>
    <t>Flash Fill: Useful for splitting data or correcting formats based on a pattern Excel recognizes from your manual corrections.</t>
  </si>
  <si>
    <t>Power Query: An advanced tool for data transformation in Excel, useful for automating steps in data preparation, including handling missing values and errors systematically.</t>
  </si>
  <si>
    <t>Region</t>
  </si>
  <si>
    <t>Product</t>
  </si>
  <si>
    <t>Units Sold</t>
  </si>
  <si>
    <t>Unit Price</t>
  </si>
  <si>
    <t>Total Sales</t>
  </si>
  <si>
    <t>Hands-on Exercises: Analyzing Sales Data to Identify Trends</t>
  </si>
  <si>
    <t>North</t>
  </si>
  <si>
    <t>South</t>
  </si>
  <si>
    <t>Using Logical Functions:</t>
  </si>
  <si>
    <t xml:space="preserve">Calculate bonus eligibility: Use the IF function to determine if salespersons are eligible for a bonus </t>
  </si>
  <si>
    <t>West</t>
  </si>
  <si>
    <t>Widget C</t>
  </si>
  <si>
    <t>(criteria: more than $5,000 in sales in a month)</t>
  </si>
  <si>
    <t>East</t>
  </si>
  <si>
    <t>Widget D</t>
  </si>
  <si>
    <t>Add a new column next to "Total Sales" and label it "Bonus Eligibility."</t>
  </si>
  <si>
    <t>Use the IF function in the "Bonus Eligibility" column:</t>
  </si>
  <si>
    <t>April</t>
  </si>
  <si>
    <t>Formula: =IF(G2&gt;5000, "Eligible", "Not Eligible") (Assuming G2 is the first cell in the "Total Sales" column).</t>
  </si>
  <si>
    <t>Drag the fill handle down to apply this formula to all cells in the "Bonus Eligibility" column.</t>
  </si>
  <si>
    <t>Applying Lookup Functions:</t>
  </si>
  <si>
    <t>Use VLOOKUP to find the unit price for a given product and month from a lookup table you set up in another sheet.</t>
  </si>
  <si>
    <t>Use INDEX and MATCH to find the total sales for a specific region and month.</t>
  </si>
  <si>
    <t>Part A: Using VLOOKUP to Retrieve Unit Prices</t>
  </si>
  <si>
    <t>Create a separate lookup table on a new sheet or section of the workbook that lists each product and its unit price.</t>
  </si>
  <si>
    <t>Use VLOOKUP in a new column to find and display the unit price for each product from the lookup table.</t>
  </si>
  <si>
    <t>Formula: =VLOOKUP(B2, LookupTableRange, 2, FALSE) (Assuming B2 is the first cell in the "Product" column and the second column in your lookup table contains the unit prices).</t>
  </si>
  <si>
    <t>Part B: Using INDEX and MATCH to Find Total Sales for a Specific Region and Month</t>
  </si>
  <si>
    <t>Add input cells where users can enter a specific month and region.</t>
  </si>
  <si>
    <t>Use INDEX and MATCH in a cell to display total sales based on the entered month and region:</t>
  </si>
  <si>
    <t>Formula: =INDEX(SalesTableRange, MATCH(1, (MonthRange=InputMonth)*(RegionRange=InputRegion), 0), 6) (Assuming sales data is structured as shown and month, region inputs are defined).</t>
  </si>
  <si>
    <t>Utilizing Statistical Functions:</t>
  </si>
  <si>
    <t>Calculate total units sold across all regions using SUMIF for a specific product.</t>
  </si>
  <si>
    <t>Determine the average sales per region using AVERAGEIF.</t>
  </si>
  <si>
    <t>Count how many months exceeded a sales target of $3,500 using COUNTIF.</t>
  </si>
  <si>
    <t>Part A: Total Units Sold Using SUMIF</t>
  </si>
  <si>
    <t>Add a new section or sheet to calculate total units sold for a specific product across all regions and months.</t>
  </si>
  <si>
    <t>Use SUMIF to sum the "Units Sold" for a given product:</t>
  </si>
  <si>
    <t>Formula: =SUMIF(ProductRange, "Widget A", UnitsSoldRange)</t>
  </si>
  <si>
    <t>Part B: Average Sales Using AVERAGEIF</t>
  </si>
  <si>
    <t>Calculate the average sales for a specific region:</t>
  </si>
  <si>
    <t>Formula: =AVERAGEIF(RegionRange, "North", TotalSalesRange)</t>
  </si>
  <si>
    <t>Part C: Counting Months Exceeding Sales Target Using COUNTIF</t>
  </si>
  <si>
    <t>Determine how many months had total sales exceeding $3,500:</t>
  </si>
  <si>
    <t>Formula: =COUNTIF(TotalSalesRange, "&gt;3500")</t>
  </si>
  <si>
    <t>TransactionID</t>
  </si>
  <si>
    <t>Date</t>
  </si>
  <si>
    <t>ProductID</t>
  </si>
  <si>
    <t>ProductName</t>
  </si>
  <si>
    <t>UnitsSold</t>
  </si>
  <si>
    <t>UnitPrice</t>
  </si>
  <si>
    <t>TotalSales</t>
  </si>
  <si>
    <t>CustomerRegion</t>
  </si>
  <si>
    <t>SalesRepresentative</t>
  </si>
  <si>
    <t>Cashflow</t>
  </si>
  <si>
    <t>1. INDEX</t>
  </si>
  <si>
    <t>Emily Davis</t>
  </si>
  <si>
    <t>Find the total sales for Transaction ID 25:</t>
  </si>
  <si>
    <t>Widget E</t>
  </si>
  <si>
    <t>John Doe</t>
  </si>
  <si>
    <t>=INDEX(G:G, MATCH(25, A:A, 0))</t>
  </si>
  <si>
    <t>Jane Smith</t>
  </si>
  <si>
    <t>MATCH(25, A:A, 0): This part of the formula finds the position of 25 (the transaction ID you're looking for) in column A (Transaction IDs). The 0 denotes an exact match.</t>
  </si>
  <si>
    <t>INDEX(G:G, ...): This part returns the value from column G (Total Sales) that corresponds to the row number identified by the MATCH function.</t>
  </si>
  <si>
    <t>Using INDEX MATCH allows you to efficiently pull out data from a specific row that meets your criteria, making it a powerful tool for looking up and retrieving information in Excel spreadsheets</t>
  </si>
  <si>
    <t>Dynamic lookup where the transaction ID can be changed by the user, you can place the transaction ID</t>
  </si>
  <si>
    <t>2. IF AND</t>
  </si>
  <si>
    <t>Check if a transaction exceeds a certain amount in a specific region (e.g., Total Sales &gt; 100 in the "North" region).</t>
  </si>
  <si>
    <t>=IF(AND(G2 &gt; 100, H2 = "North"), "Yes", "No")</t>
  </si>
  <si>
    <t>Here, G2 is the cell containing the total sales, and H2 is the cell containing the region</t>
  </si>
  <si>
    <t>Linda Green</t>
  </si>
  <si>
    <t>Michael Ray</t>
  </si>
  <si>
    <t>3. OFFSET combined with SUM or AVERAGE</t>
  </si>
  <si>
    <t>Calculate the average of total sales for the first five transactions.</t>
  </si>
  <si>
    <t>=AVERAGE(OFFSET(G1,1,0,5,1))</t>
  </si>
  <si>
    <t>Here, G1 is the header cell above the Total Sales column. OFFSET starts from G1,  average.</t>
  </si>
  <si>
    <t>moves down one row and takes five rows of data from the column to calculate  average</t>
  </si>
  <si>
    <t>4. CHOOSE</t>
  </si>
  <si>
    <t>Task:</t>
  </si>
  <si>
    <t>moves down one row and takes five rows of data from the column to calculate the</t>
  </si>
  <si>
    <t>'=CHOOSE(3, D2, E2, G2)</t>
  </si>
  <si>
    <t>chooses the third option (Total Sales in G2) among Product Name (D2), Units Sold (E2), and Total Sales (G2).  index number to make it dynamic</t>
  </si>
  <si>
    <t>You can replace the 3 with a cell reference that contains  the index number to make it dynamic.</t>
  </si>
  <si>
    <t>5. XNPV and XIRR</t>
  </si>
  <si>
    <t>Task: Calculate the net present value and internal rate of return of cash flows</t>
  </si>
  <si>
    <t xml:space="preserve"> from sales transactions, assuming hypothetical cash flow dates and rates</t>
  </si>
  <si>
    <t>Assumptions:</t>
  </si>
  <si>
    <t>Dates in B2:B6</t>
  </si>
  <si>
    <t>Cash Flows in J2:J6</t>
  </si>
  <si>
    <t>Rate: 10%</t>
  </si>
  <si>
    <t>*</t>
  </si>
  <si>
    <t>=XIRR(J2:J6, B2:B6)</t>
  </si>
  <si>
    <t>6. SUMIF and COUNTIF</t>
  </si>
  <si>
    <t xml:space="preserve"> Sum total sales or count transactions where certain conditions are </t>
  </si>
  <si>
    <t>met (e,g all sales by a particular sales representative "John Doe")</t>
  </si>
  <si>
    <t>=SUMIF(i2:i51, "John Doe", H2:H51)</t>
  </si>
  <si>
    <t>=COUNTIF(i2:i51, "John Doe")</t>
  </si>
  <si>
    <t>These formulas sum and count the number of sales transactions managed by "John Doe".</t>
  </si>
  <si>
    <t>7. PMT and IPMT</t>
  </si>
  <si>
    <t>Assume a loan amount for the total of all transactions and calculate the monthly payment and interest payment.</t>
  </si>
  <si>
    <t>Loan Amount: =SUM(G2:G51)</t>
  </si>
  <si>
    <t>Rate: 5% annually (monthly rate = 5%/12)</t>
  </si>
  <si>
    <t>Term: 12 months</t>
  </si>
  <si>
    <t>=PMT(0.05/12, 12, -SUM(G2:G51))</t>
  </si>
  <si>
    <t>=IPMT(0.05/12,1, 12, -SUM(G2:G51))</t>
  </si>
  <si>
    <t>These formulas calculate the monthly payment and the interest payment for the first month, respectively.</t>
  </si>
  <si>
    <t>8. LEN and TRIM</t>
  </si>
  <si>
    <t>Calculate the length of product names and clean any that have extra spaces.</t>
  </si>
  <si>
    <t>=LEN(TRIM(D2))</t>
  </si>
  <si>
    <t>=TRIM(D2)</t>
  </si>
  <si>
    <r>
      <t>TRIM</t>
    </r>
    <r>
      <rPr>
        <sz val="8"/>
        <color rgb="FF0D0D0D"/>
        <rFont val="Segoe UI"/>
        <family val="2"/>
      </rPr>
      <t xml:space="preserve"> removes extra spaces from </t>
    </r>
    <r>
      <rPr>
        <sz val="9.6"/>
        <color rgb="FF0D0D0D"/>
        <rFont val="Courier New"/>
        <family val="3"/>
      </rPr>
      <t>D2</t>
    </r>
    <r>
      <rPr>
        <sz val="8"/>
        <color rgb="FF0D0D0D"/>
        <rFont val="Segoe UI"/>
        <family val="2"/>
      </rPr>
      <t xml:space="preserve"> (Product Name), and </t>
    </r>
    <r>
      <rPr>
        <sz val="9.6"/>
        <color rgb="FF0D0D0D"/>
        <rFont val="Courier New"/>
        <family val="3"/>
      </rPr>
      <t>LEN</t>
    </r>
    <r>
      <rPr>
        <sz val="8"/>
        <color rgb="FF0D0D0D"/>
        <rFont val="Segoe UI"/>
        <family val="2"/>
      </rPr>
      <t xml:space="preserve"> calculates the length of the trimmed name.</t>
    </r>
  </si>
  <si>
    <t>9. CONCATENATE (or CONCAT)</t>
  </si>
  <si>
    <t>Combine the Sales Representative’s name with the transaction ID for a unique identifier.</t>
  </si>
  <si>
    <t>=CONCAT(I2, "-", A2)</t>
  </si>
  <si>
    <t>Combines the name from I2 and the Transaction ID from A2 with a hyphen in between</t>
  </si>
  <si>
    <t>10. CELL, LEFT,MID and RIGHT</t>
  </si>
  <si>
    <t>Extract specific parts of strings like the first letter of each product name or the last two digits of a Product ID.</t>
  </si>
  <si>
    <t>=LEFT(D2, 1)  # First letter of the Product Name</t>
  </si>
  <si>
    <t>=RIGHT(C2, 2)  # Last two digits of Product ID</t>
  </si>
  <si>
    <t>=MID(D2, 2, 3)  # Second to fourth characters of the Product Name</t>
  </si>
  <si>
    <t>Extract specific parts of text data from the product name and product ID fields.</t>
  </si>
  <si>
    <t>CustomerID</t>
  </si>
  <si>
    <t>Age</t>
  </si>
  <si>
    <t>Income</t>
  </si>
  <si>
    <t>SalesLastYear</t>
  </si>
  <si>
    <t>MarketingSpend</t>
  </si>
  <si>
    <t>SupplierRating</t>
  </si>
  <si>
    <t>ProcurementCost</t>
  </si>
  <si>
    <t>Dataset Description:</t>
  </si>
  <si>
    <t>·       CustomerID: A unique identifier for each customer.</t>
  </si>
  <si>
    <t>·       Age: Age of the customer.</t>
  </si>
  <si>
    <t>·       Income: Annual income of the customer, normally distributed around $50,000 with a standard deviation of $15,000.</t>
  </si>
  <si>
    <t>·       Region: Geographic region of the customer.</t>
  </si>
  <si>
    <t>·       SalesLastYear: Sales attributed to each customer last year.</t>
  </si>
  <si>
    <t>·       MarketingSpend: Amount spent on marketing per customer last year.</t>
  </si>
  <si>
    <t>·       SupplierRating: Rating of suppliers on a scale from 1 to 5.</t>
  </si>
  <si>
    <t>·       ProcurementCost: Cost associated with procurement for each customer.</t>
  </si>
  <si>
    <t>Hands-on Exercises:</t>
  </si>
  <si>
    <t>Descriptive Statistics:</t>
  </si>
  <si>
    <t>·       Use the dataset to calculate mean, median, mode, and standard deviation for Income, SalesLastYear, and ProcurementCost.</t>
  </si>
  <si>
    <t>Regression Analysis:</t>
  </si>
  <si>
    <t>·       Perform linear regression to investigate the relationship between MarketingSpend and</t>
  </si>
  <si>
    <t xml:space="preserve"> SalesLastYear, adjusting for variables like Age and Income</t>
  </si>
  <si>
    <t>ANOVA:</t>
  </si>
  <si>
    <t>·       Use ANOVA to compare average ProcurementCost across different regions</t>
  </si>
  <si>
    <t>SalesAmount</t>
  </si>
  <si>
    <t>ProductCategory</t>
  </si>
  <si>
    <t>Suppose you have monthly sales data for the year 2023</t>
  </si>
  <si>
    <t>Furniture</t>
  </si>
  <si>
    <t>Hands-on Exercise: Visualizing Sales Trends Over Time</t>
  </si>
  <si>
    <t>Objective:</t>
  </si>
  <si>
    <t>Clothing</t>
  </si>
  <si>
    <t>To create a Line Chart to visualize sales trends over a year and apply advanced features to enhance understanding of the data</t>
  </si>
  <si>
    <t>Creating the Line Chart:</t>
  </si>
  <si>
    <t>Electronics</t>
  </si>
  <si>
    <t>Enter the sales data into an Excel spreadsheet</t>
  </si>
  <si>
    <t>Select the data range</t>
  </si>
  <si>
    <t>Navigate to Insert &gt; Charts &gt; Line and choose the Line Chart that best fits your data visualization needs</t>
  </si>
  <si>
    <t>A Line Chart will be created, showing sales trends over the months</t>
  </si>
  <si>
    <t>Customizing the Chart:</t>
  </si>
  <si>
    <t>Add Chart Elements like Titles, Axis Labels, and Legends for clarity</t>
  </si>
  <si>
    <t>Customize the chart style and color to enhance visual appeal</t>
  </si>
  <si>
    <t>Adjust the axis scales if necessary to better display the data</t>
  </si>
  <si>
    <t>Adding a Trendline:</t>
  </si>
  <si>
    <t>Click on the data series to select it</t>
  </si>
  <si>
    <t>Choose Add Chart Element &gt; Trendline &gt; Linear</t>
  </si>
  <si>
    <t>Customize the trendline color and style as needed</t>
  </si>
  <si>
    <t>Applying Conditional Formatting:</t>
  </si>
  <si>
    <t>Highlight the data table</t>
  </si>
  <si>
    <t>Navigate to Home &gt; Conditional Formatting</t>
  </si>
  <si>
    <t>Select a rule, for example, “Color Scales” to visually differentiate high and low sales months</t>
  </si>
  <si>
    <t>Interpretation:</t>
  </si>
  <si>
    <t>Analyze the chart to identify any patterns, trends, or outliers in the sales data</t>
  </si>
  <si>
    <t>Use the insights gained to inform business strategies and decision-making</t>
  </si>
  <si>
    <t>By completing this exercise, participants will not only learn how to visually represent data but also how to customize and enhance their charts to make them more informative and effective</t>
  </si>
  <si>
    <t>Work with Conditional Formatting</t>
  </si>
  <si>
    <t>Step 1: Open Your Dataset in Excel</t>
  </si>
  <si>
    <t xml:space="preserve">Ensure your dataset is formatted as a table (CTRL A) or is neatly organized in Excel. </t>
  </si>
  <si>
    <t>This should include columns for Date, SalesAmount, ProductCategory, and Region as you have described</t>
  </si>
  <si>
    <t>Step 2: Apply Conditional Formatting to Highlight High and Low Sales</t>
  </si>
  <si>
    <t>Select the Sales Amount Column:</t>
  </si>
  <si>
    <t>Click the header of the column that contains the sales amounts (in this case, the column labeled "SalesAmount") to select the entire column.</t>
  </si>
  <si>
    <t>Go to the Conditional Formatting Menu:</t>
  </si>
  <si>
    <t>Navigate to the “Home” tab on the Excel ribbon.</t>
  </si>
  <si>
    <t>Click on “Conditional Formatting” in the Styles group.</t>
  </si>
  <si>
    <t>Choose a Rule to Highlight Cell Rules:</t>
  </si>
  <si>
    <t>From the dropdown menu, select “Highlight Cells Rules.”</t>
  </si>
  <si>
    <t>Choose from options such as “Greater Than…”, “Less Than…”, or “Between…”</t>
  </si>
  <si>
    <t>For example, to highlight sales greater than $1500, choose “Greater Than…” and enter “1500” in the box. Select a formatting style (like a fill color) and click "OK."</t>
  </si>
  <si>
    <t>Apply a Different Rule for Low Sales:</t>
  </si>
  <si>
    <t>Similarly, to highlight sales below $800, go back to “Highlight Cells Rules,” select “Less Than…”, and enter “800.” Choose a different color to make these stand out.</t>
  </si>
  <si>
    <t>Step 3: Color-Code by Product Category</t>
  </si>
  <si>
    <t>Select the Product Category Column:</t>
  </si>
  <si>
    <t>Click the header of the column that contains the product categories to select the entire column.</t>
  </si>
  <si>
    <t>Use Conditional Formatting for Each Category:</t>
  </si>
  <si>
    <t>Go to “Conditional Formatting” &gt; “New Rule…” &gt; “Format only cells that contain.”</t>
  </si>
  <si>
    <t>Change the rule description to “Cell Value” -&gt; “equal to” and type “Furniture” in the next box.</t>
  </si>
  <si>
    <t>Click “Format…” and choose a fill color, such as light blue. Click "OK" to apply.</t>
  </si>
  <si>
    <t>Repeat this process for “Clothing” and “Electronics” using different colors for each category.</t>
  </si>
  <si>
    <t>Step 4: Apply Data Bars or Color Scales</t>
  </si>
  <si>
    <t>Highlight Sales Trends Visually:</t>
  </si>
  <si>
    <t>Select the SalesAmount column again.</t>
  </si>
  <si>
    <t>Go to “Conditional Formatting” &gt; “Data Bars” or “Color Scales” for a graphical representation of values. Data Bars are particularly useful for seeing relative sales size directly in the cells.</t>
  </si>
  <si>
    <t>Step 5: Clear or Manage Rules</t>
  </si>
  <si>
    <t>Adjust or Remove Conditional Formats:</t>
  </si>
  <si>
    <t>If you need to adjust or remove any rules, go to “Conditional Formatting” &gt; “Manage Rules.”</t>
  </si>
  <si>
    <t>Here you can see all the rules applied to the workbook. You can edit, delete, or change the order of rules as needed.</t>
  </si>
  <si>
    <t>5. SORT</t>
  </si>
  <si>
    <t>Price</t>
  </si>
  <si>
    <t>6. TEXTSPLIT</t>
  </si>
  <si>
    <t>TEXTSPLIT(text, [row_delimiter], [column_delimiter], [ignore_empty])</t>
  </si>
  <si>
    <t>Split text across multiple columns or rows based on delimiters.</t>
  </si>
  <si>
    <t>Computers, Printers, Paper</t>
  </si>
  <si>
    <t>For example, You have a string that lists several products separated by commas, and you want to split these into separate cells.</t>
  </si>
  <si>
    <t>=SORT(A2:B4, 2, 1)</t>
  </si>
  <si>
    <t>This formula sorts the range A2:B4 based on the values in the second column (prices). The third argument 1 denotes ascending orde</t>
  </si>
  <si>
    <t>Learn how to use the SORT function to sort a range or array    =SORT(array, [sort_index], [sort_order], [by_col])</t>
  </si>
  <si>
    <t>7. UNIQUE</t>
  </si>
  <si>
    <t>=UNIQUE(B2:B10)</t>
  </si>
  <si>
    <t>checks the range B2:B10, which contains the product names, and returns a list of unique names.</t>
  </si>
  <si>
    <t xml:space="preserve">Using the UNIQUE function </t>
  </si>
  <si>
    <t xml:space="preserve">Using the TEXTSPLIT function </t>
  </si>
  <si>
    <t xml:space="preserve">Using the UNIQUE and SORT function </t>
  </si>
  <si>
    <t>Exracts unique rows or unique values from specific columns within a dataset.</t>
  </si>
  <si>
    <t>=SORT(UNIQUE(A2:E10), {1,5}, {1,1})</t>
  </si>
  <si>
    <t>The SORT function is then used to sort these rows. The {1, 5} array specifies the sort keys: first by Product ID (column 1 of the array) and then by Month (column 5 of the array). The {1, 1} array specifies the sort order for each key, where 1 indicates ascending order.</t>
  </si>
  <si>
    <t>Formula first extracts unique rows from A2 to E10 covering all columns.</t>
  </si>
  <si>
    <t>Handling Errors: Ensure the Month column has consistent text data if used as a sort key. The invalid and missing entries may need to be cleaned up or standardized.</t>
  </si>
  <si>
    <t>Advanced Sorting: The SORT function can sort data in descending order by using -1 in the sort order parameter or can handle sorting by multiple columns.</t>
  </si>
  <si>
    <t>Spill Range: Make sure there are no obstructions in the spill range that would cause a #SPILL!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</si>
</sst>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  <font>
      <sz val="9.6"/>
      <color rgb="FF0D0D0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0" xfId="0" applyFont="1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5" xfId="0" applyBorder="1"/>
    <xf numFmtId="0" fontId="0" fillId="0" borderId="0" xfId="0" quotePrefix="1"/>
    <xf numFmtId="0" fontId="3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  <xf numFmtId="6" fontId="2" fillId="2" borderId="5" xfId="0" applyNumberFormat="1" applyFont="1" applyFill="1" applyBorder="1" applyAlignment="1">
      <alignment vertical="center" wrapText="1"/>
    </xf>
    <xf numFmtId="14" fontId="0" fillId="0" borderId="0" xfId="0" applyNumberFormat="1"/>
    <xf numFmtId="8" fontId="0" fillId="0" borderId="0" xfId="0" applyNumberFormat="1"/>
    <xf numFmtId="49" fontId="0" fillId="0" borderId="0" xfId="0" applyNumberFormat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center" wrapText="1"/>
    </xf>
    <xf numFmtId="16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9">
    <dxf>
      <font>
        <color theme="4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E19F-756D-4488-BEB2-FD25B4827BC9}">
  <dimension ref="A1:G25"/>
  <sheetViews>
    <sheetView tabSelected="1" workbookViewId="0">
      <selection activeCell="F10" sqref="F10"/>
    </sheetView>
  </sheetViews>
  <sheetFormatPr defaultRowHeight="14.5" x14ac:dyDescent="0.35"/>
  <sheetData>
    <row r="1" spans="1:7" ht="27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G1" s="3" t="s">
        <v>4</v>
      </c>
    </row>
    <row r="2" spans="1:7" ht="15" thickBot="1" x14ac:dyDescent="0.4">
      <c r="A2" s="4">
        <v>1</v>
      </c>
      <c r="B2" s="4">
        <v>1200</v>
      </c>
      <c r="C2" s="4">
        <v>25</v>
      </c>
      <c r="D2" s="5">
        <v>4</v>
      </c>
    </row>
    <row r="3" spans="1:7" ht="15" thickBot="1" x14ac:dyDescent="0.4">
      <c r="A3" s="4">
        <v>2</v>
      </c>
      <c r="B3" s="4">
        <v>800</v>
      </c>
      <c r="C3" s="4">
        <v>40</v>
      </c>
      <c r="D3" s="5">
        <v>5</v>
      </c>
      <c r="G3" s="3" t="s">
        <v>5</v>
      </c>
    </row>
    <row r="4" spans="1:7" ht="15" thickBot="1" x14ac:dyDescent="0.4">
      <c r="A4" s="4">
        <v>3</v>
      </c>
      <c r="B4" s="4">
        <v>1500</v>
      </c>
      <c r="C4" s="4">
        <v>30</v>
      </c>
      <c r="D4" s="5">
        <v>3</v>
      </c>
      <c r="G4" t="s">
        <v>6</v>
      </c>
    </row>
    <row r="5" spans="1:7" ht="15" thickBot="1" x14ac:dyDescent="0.4">
      <c r="A5" s="4">
        <v>4</v>
      </c>
      <c r="B5" s="4">
        <v>400</v>
      </c>
      <c r="C5" s="4">
        <v>50</v>
      </c>
      <c r="D5" s="5">
        <v>4</v>
      </c>
      <c r="G5" t="s">
        <v>7</v>
      </c>
    </row>
    <row r="6" spans="1:7" ht="15" thickBot="1" x14ac:dyDescent="0.4">
      <c r="A6" s="4">
        <v>5</v>
      </c>
      <c r="B6" s="4">
        <v>600</v>
      </c>
      <c r="C6" s="4">
        <v>45</v>
      </c>
      <c r="D6" s="5">
        <v>5</v>
      </c>
    </row>
    <row r="7" spans="1:7" ht="15" thickBot="1" x14ac:dyDescent="0.4">
      <c r="A7" s="4">
        <v>6</v>
      </c>
      <c r="B7" s="4">
        <v>1000</v>
      </c>
      <c r="C7" s="4">
        <v>20</v>
      </c>
      <c r="D7" s="5">
        <v>4</v>
      </c>
      <c r="G7" s="3" t="s">
        <v>8</v>
      </c>
    </row>
    <row r="8" spans="1:7" ht="15" thickBot="1" x14ac:dyDescent="0.4">
      <c r="A8" s="4">
        <v>7</v>
      </c>
      <c r="B8" s="4">
        <v>700</v>
      </c>
      <c r="C8" s="4">
        <v>55</v>
      </c>
      <c r="D8" s="5">
        <v>2</v>
      </c>
      <c r="G8" t="s">
        <v>9</v>
      </c>
    </row>
    <row r="9" spans="1:7" ht="15" thickBot="1" x14ac:dyDescent="0.4">
      <c r="A9" s="4">
        <v>8</v>
      </c>
      <c r="B9" s="4">
        <v>850</v>
      </c>
      <c r="C9" s="4">
        <v>25</v>
      </c>
      <c r="D9" s="5">
        <v>3</v>
      </c>
      <c r="G9" t="s">
        <v>10</v>
      </c>
    </row>
    <row r="10" spans="1:7" ht="15" thickBot="1" x14ac:dyDescent="0.4">
      <c r="A10" s="4">
        <v>9</v>
      </c>
      <c r="B10" s="4">
        <v>900</v>
      </c>
      <c r="C10" s="4">
        <v>30</v>
      </c>
      <c r="D10" s="5">
        <v>4</v>
      </c>
    </row>
    <row r="11" spans="1:7" ht="15" thickBot="1" x14ac:dyDescent="0.4">
      <c r="A11" s="4">
        <v>10</v>
      </c>
      <c r="B11" s="4">
        <v>1100</v>
      </c>
      <c r="C11" s="4">
        <v>15</v>
      </c>
      <c r="D11" s="5">
        <v>5</v>
      </c>
      <c r="G11" s="3" t="s">
        <v>11</v>
      </c>
    </row>
    <row r="12" spans="1:7" x14ac:dyDescent="0.35">
      <c r="G12" t="s">
        <v>12</v>
      </c>
    </row>
    <row r="13" spans="1:7" x14ac:dyDescent="0.35">
      <c r="G13" t="s">
        <v>13</v>
      </c>
    </row>
    <row r="14" spans="1:7" x14ac:dyDescent="0.35">
      <c r="A14" t="s">
        <v>14</v>
      </c>
    </row>
    <row r="15" spans="1:7" x14ac:dyDescent="0.35">
      <c r="A15" s="6" t="s">
        <v>15</v>
      </c>
      <c r="B15" s="6"/>
      <c r="C15" s="6"/>
      <c r="D15" s="6"/>
      <c r="G15" s="3" t="s">
        <v>16</v>
      </c>
    </row>
    <row r="16" spans="1:7" x14ac:dyDescent="0.35">
      <c r="A16" s="6" t="s">
        <v>17</v>
      </c>
      <c r="B16" s="6"/>
      <c r="C16" s="6"/>
      <c r="D16" s="6"/>
      <c r="G16" t="s">
        <v>18</v>
      </c>
    </row>
    <row r="17" spans="1:7" x14ac:dyDescent="0.35">
      <c r="A17" s="6" t="s">
        <v>19</v>
      </c>
      <c r="B17" s="6"/>
      <c r="C17" s="6"/>
      <c r="D17" s="6"/>
      <c r="G17" t="s">
        <v>20</v>
      </c>
    </row>
    <row r="18" spans="1:7" x14ac:dyDescent="0.35">
      <c r="A18" s="6" t="s">
        <v>21</v>
      </c>
      <c r="B18" s="6"/>
      <c r="C18" s="6"/>
      <c r="D18" s="6"/>
    </row>
    <row r="19" spans="1:7" x14ac:dyDescent="0.35">
      <c r="A19" s="6" t="s">
        <v>22</v>
      </c>
      <c r="B19" s="6"/>
      <c r="C19" s="6"/>
      <c r="D19" s="6"/>
      <c r="G19" s="3" t="s">
        <v>23</v>
      </c>
    </row>
    <row r="20" spans="1:7" x14ac:dyDescent="0.35">
      <c r="A20" s="6" t="s">
        <v>24</v>
      </c>
      <c r="B20" s="6"/>
      <c r="C20" s="6"/>
      <c r="D20" s="6"/>
      <c r="G20" t="s">
        <v>25</v>
      </c>
    </row>
    <row r="21" spans="1:7" x14ac:dyDescent="0.35">
      <c r="G21" t="s">
        <v>26</v>
      </c>
    </row>
    <row r="23" spans="1:7" x14ac:dyDescent="0.35">
      <c r="G23" t="s">
        <v>27</v>
      </c>
    </row>
    <row r="24" spans="1:7" x14ac:dyDescent="0.35">
      <c r="G24" t="s">
        <v>28</v>
      </c>
    </row>
    <row r="25" spans="1:7" x14ac:dyDescent="0.35">
      <c r="G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989E-F6F8-48B5-AF88-9247CEDAF610}">
  <dimension ref="A1:L73"/>
  <sheetViews>
    <sheetView zoomScaleNormal="100" workbookViewId="0">
      <selection activeCell="A67" sqref="A67"/>
    </sheetView>
  </sheetViews>
  <sheetFormatPr defaultRowHeight="14.5" x14ac:dyDescent="0.35"/>
  <cols>
    <col min="1" max="1" width="8.90625" bestFit="1" customWidth="1"/>
    <col min="2" max="2" width="9.54296875" customWidth="1"/>
    <col min="3" max="3" width="13.36328125" customWidth="1"/>
    <col min="4" max="4" width="10" customWidth="1"/>
    <col min="5" max="5" width="7.54296875" bestFit="1" customWidth="1"/>
    <col min="6" max="6" width="7.54296875" customWidth="1"/>
    <col min="7" max="7" width="2.7265625" customWidth="1"/>
    <col min="8" max="8" width="12.453125" customWidth="1"/>
  </cols>
  <sheetData>
    <row r="1" spans="1:8" ht="27.5" thickBot="1" x14ac:dyDescent="0.4">
      <c r="A1" s="1" t="s">
        <v>30</v>
      </c>
      <c r="B1" s="1" t="s">
        <v>31</v>
      </c>
      <c r="C1" s="1" t="s">
        <v>32</v>
      </c>
      <c r="D1" s="1" t="s">
        <v>33</v>
      </c>
      <c r="E1" s="2" t="s">
        <v>34</v>
      </c>
      <c r="F1" s="14"/>
      <c r="H1" t="s">
        <v>35</v>
      </c>
    </row>
    <row r="2" spans="1:8" ht="15" thickBot="1" x14ac:dyDescent="0.4">
      <c r="A2" s="4">
        <v>1</v>
      </c>
      <c r="B2" s="4" t="s">
        <v>36</v>
      </c>
      <c r="C2" s="4">
        <v>150</v>
      </c>
      <c r="D2" s="4">
        <v>4500</v>
      </c>
      <c r="E2" s="5" t="s">
        <v>37</v>
      </c>
      <c r="F2" s="15"/>
    </row>
    <row r="3" spans="1:8" ht="15" thickBot="1" x14ac:dyDescent="0.4">
      <c r="A3" s="4">
        <v>2</v>
      </c>
      <c r="B3" s="4" t="s">
        <v>38</v>
      </c>
      <c r="C3" s="4">
        <v>200</v>
      </c>
      <c r="D3" s="4">
        <v>7000</v>
      </c>
      <c r="E3" s="5" t="s">
        <v>37</v>
      </c>
      <c r="F3" s="15"/>
      <c r="H3" t="s">
        <v>39</v>
      </c>
    </row>
    <row r="4" spans="1:8" ht="15" thickBot="1" x14ac:dyDescent="0.4">
      <c r="A4" s="4">
        <v>3</v>
      </c>
      <c r="B4" s="4" t="s">
        <v>40</v>
      </c>
      <c r="C4" s="4" t="s">
        <v>41</v>
      </c>
      <c r="D4" s="4">
        <v>5500</v>
      </c>
      <c r="E4" s="5" t="s">
        <v>37</v>
      </c>
      <c r="F4" s="15"/>
      <c r="H4" t="s">
        <v>42</v>
      </c>
    </row>
    <row r="5" spans="1:8" ht="15" thickBot="1" x14ac:dyDescent="0.4">
      <c r="A5" s="4">
        <v>1</v>
      </c>
      <c r="B5" s="4" t="s">
        <v>36</v>
      </c>
      <c r="C5" s="4">
        <v>180</v>
      </c>
      <c r="D5" s="4" t="s">
        <v>43</v>
      </c>
      <c r="E5" s="5" t="s">
        <v>44</v>
      </c>
      <c r="F5" s="15"/>
    </row>
    <row r="6" spans="1:8" ht="15" thickBot="1" x14ac:dyDescent="0.4">
      <c r="A6" s="4">
        <v>2</v>
      </c>
      <c r="B6" s="4" t="s">
        <v>38</v>
      </c>
      <c r="C6" s="4">
        <v>210</v>
      </c>
      <c r="D6" s="4">
        <v>7350</v>
      </c>
      <c r="E6" s="5" t="s">
        <v>44</v>
      </c>
      <c r="F6" s="15"/>
      <c r="H6" t="s">
        <v>45</v>
      </c>
    </row>
    <row r="7" spans="1:8" ht="15" thickBot="1" x14ac:dyDescent="0.4">
      <c r="A7" s="4">
        <v>3</v>
      </c>
      <c r="B7" s="4" t="s">
        <v>40</v>
      </c>
      <c r="C7" s="4">
        <v>165</v>
      </c>
      <c r="D7" s="4">
        <v>8250</v>
      </c>
      <c r="E7" s="5" t="s">
        <v>44</v>
      </c>
      <c r="F7" s="15"/>
    </row>
    <row r="8" spans="1:8" ht="15" thickBot="1" x14ac:dyDescent="0.4">
      <c r="A8" s="4">
        <v>4</v>
      </c>
      <c r="B8" s="4" t="s">
        <v>36</v>
      </c>
      <c r="C8" s="4">
        <v>160</v>
      </c>
      <c r="D8" s="4">
        <v>4800</v>
      </c>
      <c r="E8" s="5" t="s">
        <v>46</v>
      </c>
      <c r="F8" s="15"/>
      <c r="H8" s="3" t="s">
        <v>47</v>
      </c>
    </row>
    <row r="9" spans="1:8" ht="15" thickBot="1" x14ac:dyDescent="0.4">
      <c r="A9" s="4">
        <v>2</v>
      </c>
      <c r="B9" s="4" t="s">
        <v>38</v>
      </c>
      <c r="C9" s="4" t="s">
        <v>48</v>
      </c>
      <c r="D9" s="4" t="s">
        <v>49</v>
      </c>
      <c r="E9" s="5" t="s">
        <v>46</v>
      </c>
      <c r="F9" s="15"/>
      <c r="H9" t="s">
        <v>50</v>
      </c>
    </row>
    <row r="10" spans="1:8" ht="15" thickBot="1" x14ac:dyDescent="0.4">
      <c r="A10" s="4">
        <v>3</v>
      </c>
      <c r="B10" s="4" t="s">
        <v>40</v>
      </c>
      <c r="C10" s="4">
        <v>170</v>
      </c>
      <c r="D10" s="4">
        <v>8500</v>
      </c>
      <c r="E10" s="5" t="s">
        <v>46</v>
      </c>
      <c r="F10" s="15"/>
      <c r="H10" t="s">
        <v>51</v>
      </c>
    </row>
    <row r="11" spans="1:8" x14ac:dyDescent="0.35">
      <c r="H11" s="3" t="s">
        <v>52</v>
      </c>
    </row>
    <row r="12" spans="1:8" x14ac:dyDescent="0.35">
      <c r="H12" t="s">
        <v>53</v>
      </c>
    </row>
    <row r="13" spans="1:8" x14ac:dyDescent="0.35">
      <c r="H13" t="s">
        <v>54</v>
      </c>
    </row>
    <row r="14" spans="1:8" x14ac:dyDescent="0.35">
      <c r="H14" t="s">
        <v>55</v>
      </c>
    </row>
    <row r="15" spans="1:8" x14ac:dyDescent="0.35">
      <c r="H15" t="s">
        <v>56</v>
      </c>
    </row>
    <row r="16" spans="1:8" x14ac:dyDescent="0.35">
      <c r="H16" cm="1">
        <f t="array" ref="H16">AVERAGE(IFERROR(C2:C10, ""))</f>
        <v>176.42857142857142</v>
      </c>
    </row>
    <row r="17" spans="8:9" x14ac:dyDescent="0.35">
      <c r="H17" t="s">
        <v>57</v>
      </c>
    </row>
    <row r="18" spans="8:9" x14ac:dyDescent="0.35">
      <c r="H18" t="s">
        <v>58</v>
      </c>
    </row>
    <row r="19" spans="8:9" x14ac:dyDescent="0.35">
      <c r="H19" t="s">
        <v>59</v>
      </c>
      <c r="I19" s="7"/>
    </row>
    <row r="20" spans="8:9" x14ac:dyDescent="0.35">
      <c r="H20" t="s">
        <v>60</v>
      </c>
      <c r="I20" s="7"/>
    </row>
    <row r="21" spans="8:9" x14ac:dyDescent="0.35">
      <c r="H21" t="s">
        <v>61</v>
      </c>
    </row>
    <row r="22" spans="8:9" x14ac:dyDescent="0.35">
      <c r="H22" t="s">
        <v>62</v>
      </c>
    </row>
    <row r="24" spans="8:9" x14ac:dyDescent="0.35">
      <c r="H24" s="3" t="s">
        <v>63</v>
      </c>
    </row>
    <row r="25" spans="8:9" x14ac:dyDescent="0.35">
      <c r="H25" t="s">
        <v>64</v>
      </c>
    </row>
    <row r="26" spans="8:9" x14ac:dyDescent="0.35">
      <c r="H26" t="s">
        <v>65</v>
      </c>
    </row>
    <row r="27" spans="8:9" x14ac:dyDescent="0.35">
      <c r="H27" t="s">
        <v>66</v>
      </c>
    </row>
    <row r="28" spans="8:9" x14ac:dyDescent="0.35">
      <c r="H28" t="s">
        <v>67</v>
      </c>
    </row>
    <row r="29" spans="8:9" x14ac:dyDescent="0.35">
      <c r="H29" t="s">
        <v>55</v>
      </c>
    </row>
    <row r="30" spans="8:9" x14ac:dyDescent="0.35">
      <c r="H30" t="s">
        <v>68</v>
      </c>
    </row>
    <row r="31" spans="8:9" x14ac:dyDescent="0.35">
      <c r="H31" t="e" cm="1">
        <f t="array" ref="H31">VALUE(text)</f>
        <v>#NAME?</v>
      </c>
    </row>
    <row r="32" spans="8:9" x14ac:dyDescent="0.35">
      <c r="H32" t="s">
        <v>69</v>
      </c>
    </row>
    <row r="33" spans="8:11" x14ac:dyDescent="0.35">
      <c r="H33" t="s">
        <v>70</v>
      </c>
    </row>
    <row r="34" spans="8:11" x14ac:dyDescent="0.35">
      <c r="I34" s="7" t="s">
        <v>71</v>
      </c>
    </row>
    <row r="35" spans="8:11" x14ac:dyDescent="0.35">
      <c r="H35" s="3" t="s">
        <v>72</v>
      </c>
    </row>
    <row r="36" spans="8:11" x14ac:dyDescent="0.35">
      <c r="H36" t="s">
        <v>73</v>
      </c>
    </row>
    <row r="37" spans="8:11" x14ac:dyDescent="0.35">
      <c r="H37" t="s">
        <v>74</v>
      </c>
    </row>
    <row r="38" spans="8:11" x14ac:dyDescent="0.35">
      <c r="H38" t="s">
        <v>75</v>
      </c>
    </row>
    <row r="39" spans="8:11" x14ac:dyDescent="0.35">
      <c r="H39" t="s">
        <v>55</v>
      </c>
    </row>
    <row r="40" spans="8:11" x14ac:dyDescent="0.35">
      <c r="H40" t="s">
        <v>76</v>
      </c>
    </row>
    <row r="41" spans="8:11" x14ac:dyDescent="0.35">
      <c r="H41" s="7" t="s">
        <v>77</v>
      </c>
    </row>
    <row r="42" spans="8:11" x14ac:dyDescent="0.35">
      <c r="H42" cm="1">
        <f t="array" ref="H42">AVERAGE(IF(C2:C10&lt;0, 0, C2:C10))</f>
        <v>176.42857142857142</v>
      </c>
    </row>
    <row r="43" spans="8:11" x14ac:dyDescent="0.35">
      <c r="H43" t="s">
        <v>78</v>
      </c>
    </row>
    <row r="44" spans="8:11" x14ac:dyDescent="0.35">
      <c r="K44" t="s">
        <v>79</v>
      </c>
    </row>
    <row r="45" spans="8:11" x14ac:dyDescent="0.35">
      <c r="H45" s="3" t="s">
        <v>80</v>
      </c>
      <c r="I45" s="7" t="s">
        <v>81</v>
      </c>
    </row>
    <row r="46" spans="8:11" x14ac:dyDescent="0.35">
      <c r="H46" t="s">
        <v>82</v>
      </c>
    </row>
    <row r="47" spans="8:11" x14ac:dyDescent="0.35">
      <c r="H47" t="s">
        <v>83</v>
      </c>
    </row>
    <row r="48" spans="8:11" x14ac:dyDescent="0.35">
      <c r="H48" t="s">
        <v>84</v>
      </c>
    </row>
    <row r="50" spans="1:12" x14ac:dyDescent="0.35">
      <c r="A50" s="6" t="s">
        <v>89</v>
      </c>
      <c r="B50" s="6" t="s">
        <v>296</v>
      </c>
      <c r="D50" t="s">
        <v>89</v>
      </c>
      <c r="E50" t="s">
        <v>296</v>
      </c>
      <c r="H50" s="3" t="s">
        <v>295</v>
      </c>
    </row>
    <row r="51" spans="1:12" x14ac:dyDescent="0.35">
      <c r="A51" s="6" t="s">
        <v>36</v>
      </c>
      <c r="B51" s="6">
        <v>250</v>
      </c>
      <c r="H51" s="7" t="s">
        <v>304</v>
      </c>
    </row>
    <row r="52" spans="1:12" x14ac:dyDescent="0.35">
      <c r="A52" s="6" t="s">
        <v>38</v>
      </c>
      <c r="B52" s="6">
        <v>150</v>
      </c>
      <c r="H52" s="7" t="s">
        <v>302</v>
      </c>
    </row>
    <row r="53" spans="1:12" x14ac:dyDescent="0.35">
      <c r="A53" s="6" t="s">
        <v>99</v>
      </c>
      <c r="B53" s="6">
        <v>300</v>
      </c>
      <c r="H53" s="7" t="s">
        <v>303</v>
      </c>
    </row>
    <row r="54" spans="1:12" x14ac:dyDescent="0.35">
      <c r="H54" s="7"/>
    </row>
    <row r="55" spans="1:12" x14ac:dyDescent="0.35">
      <c r="A55" t="s">
        <v>309</v>
      </c>
      <c r="H55" s="17" t="s">
        <v>297</v>
      </c>
    </row>
    <row r="56" spans="1:12" x14ac:dyDescent="0.35">
      <c r="A56" t="s">
        <v>134</v>
      </c>
      <c r="B56" t="s">
        <v>89</v>
      </c>
      <c r="H56" s="7" t="s">
        <v>299</v>
      </c>
    </row>
    <row r="57" spans="1:12" x14ac:dyDescent="0.35">
      <c r="A57" s="16">
        <v>45292</v>
      </c>
      <c r="B57" t="s">
        <v>300</v>
      </c>
      <c r="H57" s="7" t="s">
        <v>298</v>
      </c>
    </row>
    <row r="58" spans="1:12" x14ac:dyDescent="0.35">
      <c r="H58" s="7" t="s">
        <v>301</v>
      </c>
    </row>
    <row r="59" spans="1:12" x14ac:dyDescent="0.35">
      <c r="H59" s="7"/>
    </row>
    <row r="60" spans="1:12" x14ac:dyDescent="0.35">
      <c r="A60" t="s">
        <v>308</v>
      </c>
      <c r="H60" s="17" t="s">
        <v>305</v>
      </c>
    </row>
    <row r="61" spans="1:12" x14ac:dyDescent="0.35">
      <c r="H61" s="7" t="s">
        <v>311</v>
      </c>
      <c r="J61" t="s">
        <v>307</v>
      </c>
    </row>
    <row r="62" spans="1:12" x14ac:dyDescent="0.35">
      <c r="H62" s="7" t="s">
        <v>306</v>
      </c>
      <c r="J62" t="s">
        <v>307</v>
      </c>
    </row>
    <row r="63" spans="1:12" x14ac:dyDescent="0.35">
      <c r="H63" s="7" t="s">
        <v>312</v>
      </c>
      <c r="L63" t="s">
        <v>314</v>
      </c>
    </row>
    <row r="64" spans="1:12" x14ac:dyDescent="0.35">
      <c r="H64" s="7"/>
      <c r="L64" t="s">
        <v>313</v>
      </c>
    </row>
    <row r="65" spans="1:8" x14ac:dyDescent="0.35">
      <c r="H65" s="7"/>
    </row>
    <row r="66" spans="1:8" x14ac:dyDescent="0.35">
      <c r="A66" t="s">
        <v>310</v>
      </c>
      <c r="H66" s="7" t="s">
        <v>315</v>
      </c>
    </row>
    <row r="67" spans="1:8" x14ac:dyDescent="0.35">
      <c r="H67" s="7" t="s">
        <v>316</v>
      </c>
    </row>
    <row r="68" spans="1:8" x14ac:dyDescent="0.35">
      <c r="H68" s="7" t="s">
        <v>317</v>
      </c>
    </row>
    <row r="69" spans="1:8" x14ac:dyDescent="0.35">
      <c r="H69" s="7"/>
    </row>
    <row r="70" spans="1:8" x14ac:dyDescent="0.35">
      <c r="H70" s="7"/>
    </row>
    <row r="71" spans="1:8" x14ac:dyDescent="0.35">
      <c r="H71" s="3" t="s">
        <v>85</v>
      </c>
    </row>
    <row r="72" spans="1:8" x14ac:dyDescent="0.35">
      <c r="H72" t="s">
        <v>86</v>
      </c>
    </row>
    <row r="73" spans="1:8" x14ac:dyDescent="0.35">
      <c r="H7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5CF3-9EED-44F7-A597-59E3FDDB0A4E}">
  <dimension ref="A1:I41"/>
  <sheetViews>
    <sheetView workbookViewId="0">
      <selection activeCell="E15" sqref="E15"/>
    </sheetView>
  </sheetViews>
  <sheetFormatPr defaultRowHeight="14.5" x14ac:dyDescent="0.35"/>
  <cols>
    <col min="3" max="3" width="10.90625" customWidth="1"/>
    <col min="5" max="5" width="11.90625" customWidth="1"/>
  </cols>
  <sheetData>
    <row r="1" spans="1:9" ht="27" x14ac:dyDescent="0.35">
      <c r="A1" s="8" t="s">
        <v>34</v>
      </c>
      <c r="B1" s="8" t="s">
        <v>88</v>
      </c>
      <c r="C1" s="8" t="s">
        <v>89</v>
      </c>
      <c r="D1" s="8" t="s">
        <v>90</v>
      </c>
      <c r="E1" s="8" t="s">
        <v>91</v>
      </c>
      <c r="F1" s="8" t="s">
        <v>92</v>
      </c>
      <c r="G1" s="8"/>
      <c r="I1" s="3" t="s">
        <v>93</v>
      </c>
    </row>
    <row r="2" spans="1:9" x14ac:dyDescent="0.35">
      <c r="A2" s="9" t="s">
        <v>37</v>
      </c>
      <c r="B2" s="9" t="s">
        <v>94</v>
      </c>
      <c r="C2" s="9" t="s">
        <v>36</v>
      </c>
      <c r="D2" s="9">
        <v>150</v>
      </c>
      <c r="E2" s="10">
        <v>20</v>
      </c>
      <c r="F2" s="10">
        <v>3000</v>
      </c>
      <c r="G2" s="10"/>
      <c r="I2" s="3"/>
    </row>
    <row r="3" spans="1:9" x14ac:dyDescent="0.35">
      <c r="A3" s="9" t="s">
        <v>37</v>
      </c>
      <c r="B3" s="9" t="s">
        <v>95</v>
      </c>
      <c r="C3" s="9" t="s">
        <v>38</v>
      </c>
      <c r="D3" s="9">
        <v>200</v>
      </c>
      <c r="E3" s="10">
        <v>15</v>
      </c>
      <c r="F3" s="10">
        <v>3000</v>
      </c>
      <c r="G3" s="10"/>
      <c r="I3" s="3" t="s">
        <v>96</v>
      </c>
    </row>
    <row r="4" spans="1:9" x14ac:dyDescent="0.35">
      <c r="A4" s="9" t="s">
        <v>44</v>
      </c>
      <c r="B4" s="9" t="s">
        <v>94</v>
      </c>
      <c r="C4" s="9" t="s">
        <v>36</v>
      </c>
      <c r="D4" s="9">
        <v>180</v>
      </c>
      <c r="E4" s="10">
        <v>20</v>
      </c>
      <c r="F4" s="10">
        <v>3600</v>
      </c>
      <c r="G4" s="10"/>
      <c r="I4" t="s">
        <v>97</v>
      </c>
    </row>
    <row r="5" spans="1:9" x14ac:dyDescent="0.35">
      <c r="A5" s="9" t="s">
        <v>44</v>
      </c>
      <c r="B5" s="9" t="s">
        <v>98</v>
      </c>
      <c r="C5" s="9" t="s">
        <v>99</v>
      </c>
      <c r="D5" s="9">
        <v>220</v>
      </c>
      <c r="E5" s="10">
        <v>25</v>
      </c>
      <c r="F5" s="10">
        <v>5500</v>
      </c>
      <c r="G5" s="10"/>
      <c r="I5" t="s">
        <v>100</v>
      </c>
    </row>
    <row r="6" spans="1:9" x14ac:dyDescent="0.35">
      <c r="A6" s="9" t="s">
        <v>46</v>
      </c>
      <c r="B6" s="9" t="s">
        <v>101</v>
      </c>
      <c r="C6" s="9" t="s">
        <v>102</v>
      </c>
      <c r="D6" s="9">
        <v>250</v>
      </c>
      <c r="E6" s="10">
        <v>30</v>
      </c>
      <c r="F6" s="10">
        <v>7500</v>
      </c>
      <c r="G6" s="10"/>
      <c r="I6" t="s">
        <v>103</v>
      </c>
    </row>
    <row r="7" spans="1:9" x14ac:dyDescent="0.35">
      <c r="A7" s="9" t="s">
        <v>46</v>
      </c>
      <c r="B7" s="9" t="s">
        <v>95</v>
      </c>
      <c r="C7" s="9" t="s">
        <v>38</v>
      </c>
      <c r="D7" s="9">
        <v>300</v>
      </c>
      <c r="E7" s="10">
        <v>15</v>
      </c>
      <c r="F7" s="10">
        <v>4500</v>
      </c>
      <c r="G7" s="10"/>
      <c r="I7" t="s">
        <v>104</v>
      </c>
    </row>
    <row r="8" spans="1:9" x14ac:dyDescent="0.35">
      <c r="A8" s="9" t="s">
        <v>105</v>
      </c>
      <c r="B8" s="9" t="s">
        <v>98</v>
      </c>
      <c r="C8" s="9" t="s">
        <v>36</v>
      </c>
      <c r="D8" s="9">
        <v>190</v>
      </c>
      <c r="E8" s="10">
        <v>20</v>
      </c>
      <c r="F8" s="10">
        <v>3800</v>
      </c>
      <c r="G8" s="10"/>
      <c r="I8" t="s">
        <v>106</v>
      </c>
    </row>
    <row r="9" spans="1:9" x14ac:dyDescent="0.35">
      <c r="A9" s="9" t="s">
        <v>105</v>
      </c>
      <c r="B9" s="9" t="s">
        <v>101</v>
      </c>
      <c r="C9" s="9" t="s">
        <v>99</v>
      </c>
      <c r="D9" s="9">
        <v>210</v>
      </c>
      <c r="E9" s="10">
        <v>25</v>
      </c>
      <c r="F9" s="10">
        <v>5250</v>
      </c>
      <c r="G9" s="10"/>
      <c r="I9" t="s">
        <v>107</v>
      </c>
    </row>
    <row r="10" spans="1:9" ht="15" thickBot="1" x14ac:dyDescent="0.4">
      <c r="A10" s="4"/>
      <c r="B10" s="4"/>
      <c r="C10" s="4"/>
      <c r="D10" s="4"/>
      <c r="E10" s="5"/>
    </row>
    <row r="11" spans="1:9" x14ac:dyDescent="0.35">
      <c r="I11" s="3" t="s">
        <v>108</v>
      </c>
    </row>
    <row r="12" spans="1:9" x14ac:dyDescent="0.35">
      <c r="I12" t="s">
        <v>109</v>
      </c>
    </row>
    <row r="13" spans="1:9" x14ac:dyDescent="0.35">
      <c r="I13" t="s">
        <v>110</v>
      </c>
    </row>
    <row r="15" spans="1:9" x14ac:dyDescent="0.35">
      <c r="I15" t="s">
        <v>111</v>
      </c>
    </row>
    <row r="16" spans="1:9" x14ac:dyDescent="0.35">
      <c r="I16" t="s">
        <v>112</v>
      </c>
    </row>
    <row r="17" spans="9:9" x14ac:dyDescent="0.35">
      <c r="I17" t="s">
        <v>113</v>
      </c>
    </row>
    <row r="18" spans="9:9" x14ac:dyDescent="0.35">
      <c r="I18" t="s">
        <v>114</v>
      </c>
    </row>
    <row r="20" spans="9:9" x14ac:dyDescent="0.35">
      <c r="I20" t="s">
        <v>115</v>
      </c>
    </row>
    <row r="21" spans="9:9" x14ac:dyDescent="0.35">
      <c r="I21" t="s">
        <v>116</v>
      </c>
    </row>
    <row r="22" spans="9:9" x14ac:dyDescent="0.35">
      <c r="I22" t="s">
        <v>117</v>
      </c>
    </row>
    <row r="23" spans="9:9" x14ac:dyDescent="0.35">
      <c r="I23" t="s">
        <v>118</v>
      </c>
    </row>
    <row r="25" spans="9:9" x14ac:dyDescent="0.35">
      <c r="I25" s="3" t="s">
        <v>119</v>
      </c>
    </row>
    <row r="26" spans="9:9" x14ac:dyDescent="0.35">
      <c r="I26" t="s">
        <v>120</v>
      </c>
    </row>
    <row r="27" spans="9:9" x14ac:dyDescent="0.35">
      <c r="I27" t="s">
        <v>121</v>
      </c>
    </row>
    <row r="28" spans="9:9" x14ac:dyDescent="0.35">
      <c r="I28" t="s">
        <v>122</v>
      </c>
    </row>
    <row r="30" spans="9:9" x14ac:dyDescent="0.35">
      <c r="I30" t="s">
        <v>123</v>
      </c>
    </row>
    <row r="31" spans="9:9" x14ac:dyDescent="0.35">
      <c r="I31" t="s">
        <v>124</v>
      </c>
    </row>
    <row r="32" spans="9:9" x14ac:dyDescent="0.35">
      <c r="I32" t="s">
        <v>125</v>
      </c>
    </row>
    <row r="33" spans="9:9" x14ac:dyDescent="0.35">
      <c r="I33" t="s">
        <v>126</v>
      </c>
    </row>
    <row r="35" spans="9:9" x14ac:dyDescent="0.35">
      <c r="I35" t="s">
        <v>127</v>
      </c>
    </row>
    <row r="36" spans="9:9" x14ac:dyDescent="0.35">
      <c r="I36" t="s">
        <v>128</v>
      </c>
    </row>
    <row r="37" spans="9:9" x14ac:dyDescent="0.35">
      <c r="I37" t="s">
        <v>129</v>
      </c>
    </row>
    <row r="39" spans="9:9" x14ac:dyDescent="0.35">
      <c r="I39" t="s">
        <v>130</v>
      </c>
    </row>
    <row r="40" spans="9:9" x14ac:dyDescent="0.35">
      <c r="I40" t="s">
        <v>131</v>
      </c>
    </row>
    <row r="41" spans="9:9" x14ac:dyDescent="0.35">
      <c r="I41" t="s">
        <v>132</v>
      </c>
    </row>
  </sheetData>
  <conditionalFormatting sqref="E10">
    <cfRule type="top10" dxfId="8" priority="3" rank="10"/>
    <cfRule type="top10" dxfId="7" priority="4" rank="1"/>
    <cfRule type="top10" dxfId="6" priority="5" rank="10"/>
  </conditionalFormatting>
  <conditionalFormatting sqref="E10:E1048576">
    <cfRule type="top10" dxfId="5" priority="1" rank="1"/>
    <cfRule type="top10" dxfId="4" priority="2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13DD-BE66-4D05-90B4-5D8AB5C2D335}">
  <dimension ref="A1:N73"/>
  <sheetViews>
    <sheetView topLeftCell="F1" zoomScale="94" zoomScaleNormal="94" workbookViewId="0">
      <selection activeCell="E15" sqref="E15"/>
    </sheetView>
  </sheetViews>
  <sheetFormatPr defaultRowHeight="14.5" x14ac:dyDescent="0.35"/>
  <cols>
    <col min="2" max="2" width="10.90625" customWidth="1"/>
    <col min="3" max="3" width="8.90625" bestFit="1" customWidth="1"/>
    <col min="4" max="4" width="12" bestFit="1" customWidth="1"/>
    <col min="5" max="5" width="8.54296875" bestFit="1" customWidth="1"/>
    <col min="6" max="6" width="8.36328125" bestFit="1" customWidth="1"/>
    <col min="7" max="7" width="9.1796875" bestFit="1" customWidth="1"/>
    <col min="8" max="8" width="14.36328125" bestFit="1" customWidth="1"/>
    <col min="9" max="9" width="17.54296875" bestFit="1" customWidth="1"/>
    <col min="10" max="10" width="8.453125" bestFit="1" customWidth="1"/>
    <col min="11" max="11" width="8.453125" customWidth="1"/>
    <col min="12" max="12" width="11.54296875" customWidth="1"/>
  </cols>
  <sheetData>
    <row r="1" spans="1:13" x14ac:dyDescent="0.3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L1" s="3" t="s">
        <v>143</v>
      </c>
    </row>
    <row r="2" spans="1:13" x14ac:dyDescent="0.35">
      <c r="A2">
        <v>1</v>
      </c>
      <c r="B2" s="11">
        <v>45105</v>
      </c>
      <c r="C2">
        <v>109</v>
      </c>
      <c r="D2" t="s">
        <v>99</v>
      </c>
      <c r="E2">
        <v>1</v>
      </c>
      <c r="F2">
        <v>25</v>
      </c>
      <c r="G2">
        <v>25</v>
      </c>
      <c r="H2" t="s">
        <v>95</v>
      </c>
      <c r="I2" t="s">
        <v>144</v>
      </c>
      <c r="J2">
        <v>-1000</v>
      </c>
      <c r="L2" t="s">
        <v>145</v>
      </c>
    </row>
    <row r="3" spans="1:13" x14ac:dyDescent="0.35">
      <c r="A3">
        <v>2</v>
      </c>
      <c r="B3" s="11">
        <v>44940</v>
      </c>
      <c r="C3">
        <v>103</v>
      </c>
      <c r="D3" t="s">
        <v>146</v>
      </c>
      <c r="E3">
        <v>8</v>
      </c>
      <c r="F3">
        <v>15</v>
      </c>
      <c r="G3">
        <v>120</v>
      </c>
      <c r="H3" t="s">
        <v>95</v>
      </c>
      <c r="I3" t="s">
        <v>147</v>
      </c>
      <c r="J3">
        <v>120</v>
      </c>
      <c r="L3">
        <f>INDEX(G:G, MATCH(A26, A:A, 0))</f>
        <v>40</v>
      </c>
      <c r="M3" s="7" t="s">
        <v>148</v>
      </c>
    </row>
    <row r="4" spans="1:13" x14ac:dyDescent="0.35">
      <c r="A4">
        <v>3</v>
      </c>
      <c r="B4" s="11">
        <v>45121</v>
      </c>
      <c r="C4">
        <v>105</v>
      </c>
      <c r="D4" t="s">
        <v>38</v>
      </c>
      <c r="E4">
        <v>8</v>
      </c>
      <c r="F4">
        <v>30</v>
      </c>
      <c r="G4">
        <v>240</v>
      </c>
      <c r="H4" t="s">
        <v>98</v>
      </c>
      <c r="I4" t="s">
        <v>149</v>
      </c>
      <c r="J4">
        <v>270</v>
      </c>
      <c r="M4" t="s">
        <v>150</v>
      </c>
    </row>
    <row r="5" spans="1:13" x14ac:dyDescent="0.35">
      <c r="A5">
        <v>4</v>
      </c>
      <c r="B5" s="11">
        <v>45232</v>
      </c>
      <c r="C5">
        <v>110</v>
      </c>
      <c r="D5" t="s">
        <v>99</v>
      </c>
      <c r="E5">
        <v>10</v>
      </c>
      <c r="F5">
        <v>10</v>
      </c>
      <c r="G5">
        <v>100</v>
      </c>
      <c r="H5" t="s">
        <v>98</v>
      </c>
      <c r="I5" t="s">
        <v>144</v>
      </c>
      <c r="J5">
        <v>25</v>
      </c>
      <c r="M5" t="s">
        <v>151</v>
      </c>
    </row>
    <row r="6" spans="1:13" x14ac:dyDescent="0.35">
      <c r="A6">
        <v>5</v>
      </c>
      <c r="B6" s="11">
        <v>45044</v>
      </c>
      <c r="C6">
        <v>107</v>
      </c>
      <c r="D6" t="s">
        <v>38</v>
      </c>
      <c r="E6">
        <v>9</v>
      </c>
      <c r="F6">
        <v>30</v>
      </c>
      <c r="G6">
        <v>270</v>
      </c>
      <c r="H6" t="s">
        <v>98</v>
      </c>
      <c r="I6" t="s">
        <v>144</v>
      </c>
      <c r="J6">
        <v>240</v>
      </c>
      <c r="M6" t="s">
        <v>152</v>
      </c>
    </row>
    <row r="7" spans="1:13" x14ac:dyDescent="0.35">
      <c r="A7">
        <v>6</v>
      </c>
      <c r="B7" s="11">
        <v>45225</v>
      </c>
      <c r="C7">
        <v>105</v>
      </c>
      <c r="D7" t="s">
        <v>146</v>
      </c>
      <c r="E7">
        <v>8</v>
      </c>
      <c r="F7">
        <v>10</v>
      </c>
      <c r="G7">
        <v>80</v>
      </c>
      <c r="H7" t="s">
        <v>98</v>
      </c>
      <c r="I7" t="s">
        <v>147</v>
      </c>
      <c r="J7">
        <v>80</v>
      </c>
      <c r="M7" t="s">
        <v>153</v>
      </c>
    </row>
    <row r="8" spans="1:13" x14ac:dyDescent="0.35">
      <c r="A8">
        <v>7</v>
      </c>
      <c r="B8" s="11">
        <v>45155</v>
      </c>
      <c r="C8">
        <v>105</v>
      </c>
      <c r="D8" t="s">
        <v>146</v>
      </c>
      <c r="E8">
        <v>2</v>
      </c>
      <c r="F8">
        <v>25</v>
      </c>
      <c r="G8">
        <v>50</v>
      </c>
      <c r="H8" t="s">
        <v>101</v>
      </c>
      <c r="I8" t="s">
        <v>149</v>
      </c>
      <c r="J8">
        <v>100</v>
      </c>
    </row>
    <row r="9" spans="1:13" x14ac:dyDescent="0.35">
      <c r="A9">
        <v>8</v>
      </c>
      <c r="B9" s="11">
        <v>45170</v>
      </c>
      <c r="C9">
        <v>106</v>
      </c>
      <c r="D9" t="s">
        <v>99</v>
      </c>
      <c r="E9">
        <v>5</v>
      </c>
      <c r="F9">
        <v>20</v>
      </c>
      <c r="G9">
        <v>100</v>
      </c>
      <c r="H9" t="s">
        <v>98</v>
      </c>
      <c r="I9" t="s">
        <v>147</v>
      </c>
      <c r="L9" s="3" t="s">
        <v>154</v>
      </c>
    </row>
    <row r="10" spans="1:13" x14ac:dyDescent="0.35">
      <c r="A10">
        <v>9</v>
      </c>
      <c r="B10" s="11">
        <v>45290</v>
      </c>
      <c r="C10">
        <v>100</v>
      </c>
      <c r="D10" t="s">
        <v>102</v>
      </c>
      <c r="E10">
        <v>9</v>
      </c>
      <c r="F10">
        <v>10</v>
      </c>
      <c r="G10">
        <v>90</v>
      </c>
      <c r="H10" t="s">
        <v>101</v>
      </c>
      <c r="I10" t="s">
        <v>149</v>
      </c>
      <c r="L10" t="s">
        <v>155</v>
      </c>
    </row>
    <row r="11" spans="1:13" x14ac:dyDescent="0.35">
      <c r="A11">
        <v>10</v>
      </c>
      <c r="B11" s="11">
        <v>45079</v>
      </c>
      <c r="C11">
        <v>105</v>
      </c>
      <c r="D11" t="s">
        <v>102</v>
      </c>
      <c r="E11">
        <v>7</v>
      </c>
      <c r="F11">
        <v>10</v>
      </c>
      <c r="G11">
        <v>70</v>
      </c>
      <c r="H11" t="s">
        <v>101</v>
      </c>
      <c r="I11" t="s">
        <v>149</v>
      </c>
      <c r="L11" t="str">
        <f>IF(AND(G2 &gt; 100, H2 = "North"), "Yes", "No")</f>
        <v>No</v>
      </c>
      <c r="M11" s="7" t="s">
        <v>156</v>
      </c>
    </row>
    <row r="12" spans="1:13" x14ac:dyDescent="0.35">
      <c r="A12">
        <v>11</v>
      </c>
      <c r="B12" s="11">
        <v>45016</v>
      </c>
      <c r="C12">
        <v>101</v>
      </c>
      <c r="D12" t="s">
        <v>102</v>
      </c>
      <c r="E12">
        <v>7</v>
      </c>
      <c r="F12">
        <v>15</v>
      </c>
      <c r="G12">
        <v>105</v>
      </c>
      <c r="H12" t="s">
        <v>101</v>
      </c>
      <c r="I12" t="s">
        <v>149</v>
      </c>
      <c r="M12" t="s">
        <v>157</v>
      </c>
    </row>
    <row r="13" spans="1:13" x14ac:dyDescent="0.35">
      <c r="A13">
        <v>12</v>
      </c>
      <c r="B13" s="11">
        <v>45017</v>
      </c>
      <c r="C13">
        <v>100</v>
      </c>
      <c r="D13" t="s">
        <v>146</v>
      </c>
      <c r="E13">
        <v>10</v>
      </c>
      <c r="F13">
        <v>25</v>
      </c>
      <c r="G13">
        <v>250</v>
      </c>
      <c r="H13" t="s">
        <v>94</v>
      </c>
      <c r="I13" t="s">
        <v>158</v>
      </c>
    </row>
    <row r="14" spans="1:13" x14ac:dyDescent="0.35">
      <c r="A14">
        <v>13</v>
      </c>
      <c r="B14" s="11">
        <v>45182</v>
      </c>
      <c r="C14">
        <v>101</v>
      </c>
      <c r="D14" t="s">
        <v>99</v>
      </c>
      <c r="E14">
        <v>10</v>
      </c>
      <c r="F14">
        <v>15</v>
      </c>
      <c r="G14">
        <v>150</v>
      </c>
      <c r="H14" t="s">
        <v>101</v>
      </c>
      <c r="I14" t="s">
        <v>159</v>
      </c>
      <c r="L14" s="3" t="s">
        <v>160</v>
      </c>
    </row>
    <row r="15" spans="1:13" x14ac:dyDescent="0.35">
      <c r="A15">
        <v>14</v>
      </c>
      <c r="B15" s="11">
        <v>45123</v>
      </c>
      <c r="C15">
        <v>103</v>
      </c>
      <c r="D15" t="s">
        <v>36</v>
      </c>
      <c r="E15">
        <v>8</v>
      </c>
      <c r="F15">
        <v>10</v>
      </c>
      <c r="G15">
        <v>80</v>
      </c>
      <c r="H15" t="s">
        <v>101</v>
      </c>
      <c r="I15" t="s">
        <v>159</v>
      </c>
      <c r="L15" t="s">
        <v>161</v>
      </c>
    </row>
    <row r="16" spans="1:13" x14ac:dyDescent="0.35">
      <c r="A16">
        <v>15</v>
      </c>
      <c r="B16" s="11">
        <v>45280</v>
      </c>
      <c r="C16">
        <v>104</v>
      </c>
      <c r="D16" t="s">
        <v>38</v>
      </c>
      <c r="E16">
        <v>6</v>
      </c>
      <c r="F16">
        <v>30</v>
      </c>
      <c r="G16">
        <v>180</v>
      </c>
      <c r="H16" t="s">
        <v>101</v>
      </c>
      <c r="I16" t="s">
        <v>158</v>
      </c>
      <c r="L16">
        <f ca="1">AVERAGE(OFFSET(G1,1,0,5,1))</f>
        <v>151</v>
      </c>
      <c r="M16" s="7" t="s">
        <v>162</v>
      </c>
    </row>
    <row r="17" spans="1:13" x14ac:dyDescent="0.35">
      <c r="A17">
        <v>16</v>
      </c>
      <c r="B17" s="11">
        <v>45274</v>
      </c>
      <c r="C17">
        <v>105</v>
      </c>
      <c r="D17" t="s">
        <v>36</v>
      </c>
      <c r="E17">
        <v>7</v>
      </c>
      <c r="F17">
        <v>30</v>
      </c>
      <c r="G17">
        <v>210</v>
      </c>
      <c r="H17" t="s">
        <v>98</v>
      </c>
      <c r="I17" t="s">
        <v>159</v>
      </c>
      <c r="M17" t="s">
        <v>163</v>
      </c>
    </row>
    <row r="18" spans="1:13" x14ac:dyDescent="0.35">
      <c r="A18">
        <v>17</v>
      </c>
      <c r="B18" s="11">
        <v>45063</v>
      </c>
      <c r="C18">
        <v>102</v>
      </c>
      <c r="D18" t="s">
        <v>38</v>
      </c>
      <c r="E18">
        <v>10</v>
      </c>
      <c r="F18">
        <v>10</v>
      </c>
      <c r="G18">
        <v>100</v>
      </c>
      <c r="H18" t="s">
        <v>95</v>
      </c>
      <c r="I18" t="s">
        <v>147</v>
      </c>
      <c r="M18" t="s">
        <v>164</v>
      </c>
    </row>
    <row r="19" spans="1:13" x14ac:dyDescent="0.35">
      <c r="A19">
        <v>18</v>
      </c>
      <c r="B19" s="11">
        <v>45254</v>
      </c>
      <c r="C19">
        <v>108</v>
      </c>
      <c r="D19" t="s">
        <v>146</v>
      </c>
      <c r="E19">
        <v>1</v>
      </c>
      <c r="F19">
        <v>10</v>
      </c>
      <c r="G19">
        <v>10</v>
      </c>
      <c r="H19" t="s">
        <v>101</v>
      </c>
      <c r="I19" t="s">
        <v>149</v>
      </c>
    </row>
    <row r="20" spans="1:13" x14ac:dyDescent="0.35">
      <c r="A20">
        <v>19</v>
      </c>
      <c r="B20" s="11">
        <v>44952</v>
      </c>
      <c r="C20">
        <v>103</v>
      </c>
      <c r="D20" t="s">
        <v>99</v>
      </c>
      <c r="E20">
        <v>9</v>
      </c>
      <c r="F20">
        <v>30</v>
      </c>
      <c r="G20">
        <v>270</v>
      </c>
      <c r="H20" t="s">
        <v>101</v>
      </c>
      <c r="I20" t="s">
        <v>147</v>
      </c>
      <c r="L20" s="3" t="s">
        <v>165</v>
      </c>
    </row>
    <row r="21" spans="1:13" x14ac:dyDescent="0.35">
      <c r="A21">
        <v>20</v>
      </c>
      <c r="B21" s="11">
        <v>44933</v>
      </c>
      <c r="C21">
        <v>105</v>
      </c>
      <c r="D21" t="s">
        <v>102</v>
      </c>
      <c r="E21">
        <v>3</v>
      </c>
      <c r="F21">
        <v>30</v>
      </c>
      <c r="G21">
        <v>90</v>
      </c>
      <c r="H21" t="s">
        <v>101</v>
      </c>
      <c r="I21" t="s">
        <v>149</v>
      </c>
      <c r="L21" t="s">
        <v>166</v>
      </c>
    </row>
    <row r="22" spans="1:13" x14ac:dyDescent="0.35">
      <c r="A22">
        <v>21</v>
      </c>
      <c r="B22" s="11">
        <v>45275</v>
      </c>
      <c r="C22">
        <v>108</v>
      </c>
      <c r="D22" t="s">
        <v>102</v>
      </c>
      <c r="E22">
        <v>10</v>
      </c>
      <c r="F22">
        <v>15</v>
      </c>
      <c r="G22">
        <v>150</v>
      </c>
      <c r="H22" t="s">
        <v>94</v>
      </c>
      <c r="I22" t="s">
        <v>144</v>
      </c>
      <c r="L22" t="s">
        <v>167</v>
      </c>
      <c r="M22" s="7"/>
    </row>
    <row r="23" spans="1:13" x14ac:dyDescent="0.35">
      <c r="A23">
        <v>22</v>
      </c>
      <c r="B23" s="11">
        <v>45180</v>
      </c>
      <c r="C23">
        <v>108</v>
      </c>
      <c r="D23" t="s">
        <v>36</v>
      </c>
      <c r="E23">
        <v>5</v>
      </c>
      <c r="F23">
        <v>15</v>
      </c>
      <c r="G23">
        <v>75</v>
      </c>
      <c r="H23" t="s">
        <v>94</v>
      </c>
      <c r="I23" t="s">
        <v>149</v>
      </c>
      <c r="L23">
        <f>CHOOSE(3, D2, E2, G2)</f>
        <v>25</v>
      </c>
      <c r="M23" t="s">
        <v>168</v>
      </c>
    </row>
    <row r="24" spans="1:13" x14ac:dyDescent="0.35">
      <c r="A24">
        <v>23</v>
      </c>
      <c r="B24" s="11">
        <v>45137</v>
      </c>
      <c r="C24">
        <v>106</v>
      </c>
      <c r="D24" t="s">
        <v>102</v>
      </c>
      <c r="E24">
        <v>6</v>
      </c>
      <c r="F24">
        <v>30</v>
      </c>
      <c r="G24">
        <v>180</v>
      </c>
      <c r="H24" t="s">
        <v>101</v>
      </c>
      <c r="I24" t="s">
        <v>144</v>
      </c>
      <c r="L24" t="s">
        <v>169</v>
      </c>
    </row>
    <row r="25" spans="1:13" x14ac:dyDescent="0.35">
      <c r="A25">
        <v>24</v>
      </c>
      <c r="B25" s="11">
        <v>45004</v>
      </c>
      <c r="C25">
        <v>102</v>
      </c>
      <c r="D25" t="s">
        <v>36</v>
      </c>
      <c r="E25">
        <v>9</v>
      </c>
      <c r="F25">
        <v>10</v>
      </c>
      <c r="G25">
        <v>90</v>
      </c>
      <c r="H25" t="s">
        <v>95</v>
      </c>
      <c r="I25" t="s">
        <v>147</v>
      </c>
      <c r="L25" t="s">
        <v>170</v>
      </c>
    </row>
    <row r="26" spans="1:13" x14ac:dyDescent="0.35">
      <c r="A26">
        <v>25</v>
      </c>
      <c r="B26" s="11">
        <v>45007</v>
      </c>
      <c r="C26">
        <v>107</v>
      </c>
      <c r="D26" t="s">
        <v>99</v>
      </c>
      <c r="E26">
        <v>4</v>
      </c>
      <c r="F26">
        <v>10</v>
      </c>
      <c r="G26">
        <v>40</v>
      </c>
      <c r="H26" t="s">
        <v>101</v>
      </c>
      <c r="I26" t="s">
        <v>159</v>
      </c>
    </row>
    <row r="27" spans="1:13" x14ac:dyDescent="0.35">
      <c r="A27">
        <v>26</v>
      </c>
      <c r="B27" s="11">
        <v>44969</v>
      </c>
      <c r="C27">
        <v>108</v>
      </c>
      <c r="D27" t="s">
        <v>102</v>
      </c>
      <c r="E27">
        <v>10</v>
      </c>
      <c r="F27">
        <v>30</v>
      </c>
      <c r="G27">
        <v>300</v>
      </c>
      <c r="H27" t="s">
        <v>95</v>
      </c>
      <c r="I27" t="s">
        <v>149</v>
      </c>
      <c r="L27" s="3" t="s">
        <v>171</v>
      </c>
    </row>
    <row r="28" spans="1:13" x14ac:dyDescent="0.35">
      <c r="A28">
        <v>27</v>
      </c>
      <c r="B28" s="11">
        <v>45258</v>
      </c>
      <c r="C28">
        <v>102</v>
      </c>
      <c r="D28" t="s">
        <v>99</v>
      </c>
      <c r="E28">
        <v>7</v>
      </c>
      <c r="F28">
        <v>30</v>
      </c>
      <c r="G28">
        <v>210</v>
      </c>
      <c r="H28" t="s">
        <v>94</v>
      </c>
      <c r="I28" t="s">
        <v>144</v>
      </c>
      <c r="L28" t="s">
        <v>172</v>
      </c>
    </row>
    <row r="29" spans="1:13" x14ac:dyDescent="0.35">
      <c r="A29">
        <v>28</v>
      </c>
      <c r="B29" s="11">
        <v>45069</v>
      </c>
      <c r="C29">
        <v>106</v>
      </c>
      <c r="D29" t="s">
        <v>146</v>
      </c>
      <c r="E29">
        <v>9</v>
      </c>
      <c r="F29">
        <v>25</v>
      </c>
      <c r="G29">
        <v>225</v>
      </c>
      <c r="H29" t="s">
        <v>98</v>
      </c>
      <c r="I29" t="s">
        <v>158</v>
      </c>
      <c r="L29" t="s">
        <v>173</v>
      </c>
    </row>
    <row r="30" spans="1:13" x14ac:dyDescent="0.35">
      <c r="A30">
        <v>29</v>
      </c>
      <c r="B30" s="11">
        <v>44958</v>
      </c>
      <c r="C30">
        <v>102</v>
      </c>
      <c r="D30" t="s">
        <v>102</v>
      </c>
      <c r="E30">
        <v>7</v>
      </c>
      <c r="F30">
        <v>30</v>
      </c>
      <c r="G30">
        <v>210</v>
      </c>
      <c r="H30" t="s">
        <v>95</v>
      </c>
      <c r="I30" t="s">
        <v>158</v>
      </c>
      <c r="L30" t="s">
        <v>174</v>
      </c>
      <c r="M30" t="s">
        <v>175</v>
      </c>
    </row>
    <row r="31" spans="1:13" x14ac:dyDescent="0.35">
      <c r="A31">
        <v>30</v>
      </c>
      <c r="B31" s="11">
        <v>45035</v>
      </c>
      <c r="C31">
        <v>106</v>
      </c>
      <c r="D31" t="s">
        <v>102</v>
      </c>
      <c r="E31">
        <v>10</v>
      </c>
      <c r="F31">
        <v>30</v>
      </c>
      <c r="G31">
        <v>300</v>
      </c>
      <c r="H31" t="s">
        <v>95</v>
      </c>
      <c r="I31" t="s">
        <v>144</v>
      </c>
      <c r="M31" t="s">
        <v>176</v>
      </c>
    </row>
    <row r="32" spans="1:13" x14ac:dyDescent="0.35">
      <c r="A32">
        <v>31</v>
      </c>
      <c r="B32" s="11">
        <v>45189</v>
      </c>
      <c r="C32">
        <v>105</v>
      </c>
      <c r="D32" t="s">
        <v>102</v>
      </c>
      <c r="E32">
        <v>4</v>
      </c>
      <c r="F32">
        <v>25</v>
      </c>
      <c r="G32">
        <v>100</v>
      </c>
      <c r="H32" t="s">
        <v>95</v>
      </c>
      <c r="I32" t="s">
        <v>149</v>
      </c>
      <c r="M32" t="s">
        <v>177</v>
      </c>
    </row>
    <row r="33" spans="1:13" x14ac:dyDescent="0.35">
      <c r="A33">
        <v>32</v>
      </c>
      <c r="B33" s="11">
        <v>45256</v>
      </c>
      <c r="C33">
        <v>109</v>
      </c>
      <c r="D33" t="s">
        <v>36</v>
      </c>
      <c r="E33">
        <v>8</v>
      </c>
      <c r="F33">
        <v>15</v>
      </c>
      <c r="G33">
        <v>120</v>
      </c>
      <c r="H33" t="s">
        <v>98</v>
      </c>
      <c r="I33" t="s">
        <v>158</v>
      </c>
      <c r="K33" t="s">
        <v>178</v>
      </c>
      <c r="L33" t="e">
        <f>XNPV(0.1, J2:J6, B2:B6)</f>
        <v>#NUM!</v>
      </c>
    </row>
    <row r="34" spans="1:13" x14ac:dyDescent="0.35">
      <c r="A34">
        <v>33</v>
      </c>
      <c r="B34" s="11">
        <v>44949</v>
      </c>
      <c r="C34">
        <v>104</v>
      </c>
      <c r="D34" t="s">
        <v>38</v>
      </c>
      <c r="E34">
        <v>9</v>
      </c>
      <c r="F34">
        <v>30</v>
      </c>
      <c r="G34">
        <v>270</v>
      </c>
      <c r="H34" t="s">
        <v>94</v>
      </c>
      <c r="I34" t="s">
        <v>159</v>
      </c>
      <c r="L34">
        <f>XIRR(J2:J6, B2:B6)</f>
        <v>-0.99985775389068299</v>
      </c>
      <c r="M34" s="7" t="s">
        <v>179</v>
      </c>
    </row>
    <row r="35" spans="1:13" x14ac:dyDescent="0.35">
      <c r="A35">
        <v>34</v>
      </c>
      <c r="B35" s="11">
        <v>45235</v>
      </c>
      <c r="C35">
        <v>104</v>
      </c>
      <c r="D35" t="s">
        <v>99</v>
      </c>
      <c r="E35">
        <v>9</v>
      </c>
      <c r="F35">
        <v>10</v>
      </c>
      <c r="G35">
        <v>90</v>
      </c>
      <c r="H35" t="s">
        <v>98</v>
      </c>
      <c r="I35" t="s">
        <v>149</v>
      </c>
    </row>
    <row r="36" spans="1:13" x14ac:dyDescent="0.35">
      <c r="A36">
        <v>35</v>
      </c>
      <c r="B36" s="11">
        <v>45061</v>
      </c>
      <c r="C36">
        <v>107</v>
      </c>
      <c r="D36" t="s">
        <v>102</v>
      </c>
      <c r="E36">
        <v>9</v>
      </c>
      <c r="F36">
        <v>10</v>
      </c>
      <c r="G36">
        <v>90</v>
      </c>
      <c r="H36" t="s">
        <v>94</v>
      </c>
      <c r="I36" t="s">
        <v>147</v>
      </c>
      <c r="L36" s="3" t="s">
        <v>180</v>
      </c>
    </row>
    <row r="37" spans="1:13" x14ac:dyDescent="0.35">
      <c r="A37">
        <v>36</v>
      </c>
      <c r="B37" s="11">
        <v>45265</v>
      </c>
      <c r="C37">
        <v>102</v>
      </c>
      <c r="D37" t="s">
        <v>99</v>
      </c>
      <c r="E37">
        <v>5</v>
      </c>
      <c r="F37">
        <v>15</v>
      </c>
      <c r="G37">
        <v>75</v>
      </c>
      <c r="H37" t="s">
        <v>94</v>
      </c>
      <c r="I37" t="s">
        <v>159</v>
      </c>
      <c r="L37" t="s">
        <v>181</v>
      </c>
    </row>
    <row r="38" spans="1:13" x14ac:dyDescent="0.35">
      <c r="A38">
        <v>37</v>
      </c>
      <c r="B38" s="11">
        <v>45150</v>
      </c>
      <c r="C38">
        <v>109</v>
      </c>
      <c r="D38" t="s">
        <v>36</v>
      </c>
      <c r="E38">
        <v>7</v>
      </c>
      <c r="F38">
        <v>10</v>
      </c>
      <c r="G38">
        <v>70</v>
      </c>
      <c r="H38" t="s">
        <v>101</v>
      </c>
      <c r="I38" t="s">
        <v>147</v>
      </c>
      <c r="L38" t="s">
        <v>182</v>
      </c>
    </row>
    <row r="39" spans="1:13" x14ac:dyDescent="0.35">
      <c r="A39">
        <v>38</v>
      </c>
      <c r="B39" s="11">
        <v>45092</v>
      </c>
      <c r="C39">
        <v>101</v>
      </c>
      <c r="D39" t="s">
        <v>146</v>
      </c>
      <c r="E39">
        <v>6</v>
      </c>
      <c r="F39">
        <v>15</v>
      </c>
      <c r="G39">
        <v>90</v>
      </c>
      <c r="H39" t="s">
        <v>101</v>
      </c>
      <c r="I39" t="s">
        <v>159</v>
      </c>
    </row>
    <row r="40" spans="1:13" x14ac:dyDescent="0.35">
      <c r="A40">
        <v>39</v>
      </c>
      <c r="B40" s="11">
        <v>45143</v>
      </c>
      <c r="C40">
        <v>109</v>
      </c>
      <c r="D40" t="s">
        <v>146</v>
      </c>
      <c r="E40">
        <v>1</v>
      </c>
      <c r="F40">
        <v>30</v>
      </c>
      <c r="G40">
        <v>30</v>
      </c>
      <c r="H40" t="s">
        <v>94</v>
      </c>
      <c r="I40" t="s">
        <v>158</v>
      </c>
      <c r="L40">
        <f>SUMIF(I2:I51, "John Doe", G2:G51)</f>
        <v>1055</v>
      </c>
      <c r="M40" s="7" t="s">
        <v>183</v>
      </c>
    </row>
    <row r="41" spans="1:13" x14ac:dyDescent="0.35">
      <c r="A41">
        <v>40</v>
      </c>
      <c r="B41" s="11">
        <v>45216</v>
      </c>
      <c r="C41">
        <v>101</v>
      </c>
      <c r="D41" t="s">
        <v>38</v>
      </c>
      <c r="E41">
        <v>10</v>
      </c>
      <c r="F41">
        <v>10</v>
      </c>
      <c r="G41">
        <v>100</v>
      </c>
      <c r="H41" t="s">
        <v>94</v>
      </c>
      <c r="I41" t="s">
        <v>159</v>
      </c>
      <c r="L41">
        <f>COUNTIF(I2:I51, "John Doe")</f>
        <v>9</v>
      </c>
      <c r="M41" s="7" t="s">
        <v>184</v>
      </c>
    </row>
    <row r="42" spans="1:13" x14ac:dyDescent="0.35">
      <c r="A42">
        <v>41</v>
      </c>
      <c r="B42" s="11">
        <v>44995</v>
      </c>
      <c r="C42">
        <v>109</v>
      </c>
      <c r="D42" t="s">
        <v>99</v>
      </c>
      <c r="E42">
        <v>10</v>
      </c>
      <c r="F42">
        <v>20</v>
      </c>
      <c r="G42">
        <v>200</v>
      </c>
      <c r="H42" t="s">
        <v>101</v>
      </c>
      <c r="I42" t="s">
        <v>149</v>
      </c>
      <c r="L42" t="s">
        <v>185</v>
      </c>
    </row>
    <row r="43" spans="1:13" x14ac:dyDescent="0.35">
      <c r="A43">
        <v>42</v>
      </c>
      <c r="B43" s="11">
        <v>44998</v>
      </c>
      <c r="C43">
        <v>105</v>
      </c>
      <c r="D43" t="s">
        <v>146</v>
      </c>
      <c r="E43">
        <v>1</v>
      </c>
      <c r="F43">
        <v>15</v>
      </c>
      <c r="G43">
        <v>15</v>
      </c>
      <c r="H43" t="s">
        <v>94</v>
      </c>
      <c r="I43" t="s">
        <v>149</v>
      </c>
    </row>
    <row r="44" spans="1:13" x14ac:dyDescent="0.35">
      <c r="A44">
        <v>43</v>
      </c>
      <c r="B44" s="11">
        <v>45002</v>
      </c>
      <c r="C44">
        <v>103</v>
      </c>
      <c r="D44" t="s">
        <v>36</v>
      </c>
      <c r="E44">
        <v>10</v>
      </c>
      <c r="F44">
        <v>15</v>
      </c>
      <c r="G44">
        <v>150</v>
      </c>
      <c r="H44" t="s">
        <v>101</v>
      </c>
      <c r="I44" t="s">
        <v>159</v>
      </c>
      <c r="L44" s="3" t="s">
        <v>186</v>
      </c>
    </row>
    <row r="45" spans="1:13" x14ac:dyDescent="0.35">
      <c r="A45">
        <v>44</v>
      </c>
      <c r="B45" s="11">
        <v>44989</v>
      </c>
      <c r="C45">
        <v>100</v>
      </c>
      <c r="D45" t="s">
        <v>102</v>
      </c>
      <c r="E45">
        <v>1</v>
      </c>
      <c r="F45">
        <v>30</v>
      </c>
      <c r="G45">
        <v>30</v>
      </c>
      <c r="H45" t="s">
        <v>98</v>
      </c>
      <c r="I45" t="s">
        <v>144</v>
      </c>
      <c r="L45" t="s">
        <v>187</v>
      </c>
    </row>
    <row r="46" spans="1:13" x14ac:dyDescent="0.35">
      <c r="A46">
        <v>45</v>
      </c>
      <c r="B46" s="11">
        <v>45067</v>
      </c>
      <c r="C46">
        <v>105</v>
      </c>
      <c r="D46" t="s">
        <v>38</v>
      </c>
      <c r="E46">
        <v>10</v>
      </c>
      <c r="F46">
        <v>25</v>
      </c>
      <c r="G46">
        <v>250</v>
      </c>
      <c r="H46" t="s">
        <v>95</v>
      </c>
      <c r="I46" t="s">
        <v>158</v>
      </c>
      <c r="L46" t="s">
        <v>188</v>
      </c>
    </row>
    <row r="47" spans="1:13" x14ac:dyDescent="0.35">
      <c r="A47">
        <v>46</v>
      </c>
      <c r="B47" s="11">
        <v>45136</v>
      </c>
      <c r="C47">
        <v>102</v>
      </c>
      <c r="D47" t="s">
        <v>102</v>
      </c>
      <c r="E47">
        <v>5</v>
      </c>
      <c r="F47">
        <v>10</v>
      </c>
      <c r="G47">
        <v>50</v>
      </c>
      <c r="H47" t="s">
        <v>94</v>
      </c>
      <c r="I47" t="s">
        <v>149</v>
      </c>
      <c r="L47" t="s">
        <v>189</v>
      </c>
    </row>
    <row r="48" spans="1:13" x14ac:dyDescent="0.35">
      <c r="A48">
        <v>47</v>
      </c>
      <c r="B48" s="11">
        <v>45282</v>
      </c>
      <c r="C48">
        <v>107</v>
      </c>
      <c r="D48" t="s">
        <v>146</v>
      </c>
      <c r="E48">
        <v>7</v>
      </c>
      <c r="F48">
        <v>30</v>
      </c>
      <c r="G48">
        <v>210</v>
      </c>
      <c r="H48" t="s">
        <v>94</v>
      </c>
      <c r="I48" t="s">
        <v>144</v>
      </c>
      <c r="L48" t="s">
        <v>190</v>
      </c>
    </row>
    <row r="49" spans="1:14" x14ac:dyDescent="0.35">
      <c r="A49">
        <v>48</v>
      </c>
      <c r="B49" s="11">
        <v>45220</v>
      </c>
      <c r="C49">
        <v>102</v>
      </c>
      <c r="D49" t="s">
        <v>146</v>
      </c>
      <c r="E49">
        <v>5</v>
      </c>
      <c r="F49">
        <v>15</v>
      </c>
      <c r="G49">
        <v>75</v>
      </c>
      <c r="H49" t="s">
        <v>101</v>
      </c>
      <c r="I49" t="s">
        <v>144</v>
      </c>
    </row>
    <row r="50" spans="1:14" x14ac:dyDescent="0.35">
      <c r="A50">
        <v>49</v>
      </c>
      <c r="B50" s="11">
        <v>45203</v>
      </c>
      <c r="C50">
        <v>107</v>
      </c>
      <c r="D50" t="s">
        <v>146</v>
      </c>
      <c r="E50">
        <v>10</v>
      </c>
      <c r="F50">
        <v>30</v>
      </c>
      <c r="G50">
        <v>300</v>
      </c>
      <c r="H50" t="s">
        <v>98</v>
      </c>
      <c r="I50" t="s">
        <v>144</v>
      </c>
      <c r="L50" s="12">
        <f>PMT(0.05/12, 12, -SUM(G2:G51))</f>
        <v>583.84302579734572</v>
      </c>
      <c r="M50" s="7" t="s">
        <v>191</v>
      </c>
    </row>
    <row r="51" spans="1:14" x14ac:dyDescent="0.35">
      <c r="A51">
        <v>50</v>
      </c>
      <c r="B51" s="11">
        <v>44967</v>
      </c>
      <c r="C51">
        <v>100</v>
      </c>
      <c r="D51" t="s">
        <v>146</v>
      </c>
      <c r="E51">
        <v>9</v>
      </c>
      <c r="F51">
        <v>15</v>
      </c>
      <c r="G51">
        <v>135</v>
      </c>
      <c r="H51" t="s">
        <v>95</v>
      </c>
      <c r="I51" t="s">
        <v>147</v>
      </c>
      <c r="L51" s="12">
        <f>IPMT(0.05/12, 1, 12, -SUM(G2:G51))</f>
        <v>28.416666666666661</v>
      </c>
      <c r="M51" s="7" t="s">
        <v>192</v>
      </c>
    </row>
    <row r="52" spans="1:14" x14ac:dyDescent="0.35">
      <c r="L52" t="s">
        <v>193</v>
      </c>
    </row>
    <row r="54" spans="1:14" x14ac:dyDescent="0.35">
      <c r="L54" s="3" t="s">
        <v>194</v>
      </c>
    </row>
    <row r="55" spans="1:14" x14ac:dyDescent="0.35">
      <c r="L55" t="s">
        <v>195</v>
      </c>
    </row>
    <row r="56" spans="1:14" x14ac:dyDescent="0.35">
      <c r="L56">
        <f>LEN(TRIM(D2))</f>
        <v>8</v>
      </c>
      <c r="M56" s="7" t="s">
        <v>196</v>
      </c>
    </row>
    <row r="57" spans="1:14" x14ac:dyDescent="0.35">
      <c r="L57" t="str">
        <f>TRIM(D2)</f>
        <v>Widget C</v>
      </c>
      <c r="M57" s="7" t="s">
        <v>197</v>
      </c>
    </row>
    <row r="58" spans="1:14" x14ac:dyDescent="0.35">
      <c r="L58" t="s">
        <v>198</v>
      </c>
    </row>
    <row r="60" spans="1:14" x14ac:dyDescent="0.35">
      <c r="L60" s="3" t="s">
        <v>199</v>
      </c>
    </row>
    <row r="61" spans="1:14" x14ac:dyDescent="0.35">
      <c r="L61" t="s">
        <v>200</v>
      </c>
    </row>
    <row r="62" spans="1:14" x14ac:dyDescent="0.35">
      <c r="L62" t="str">
        <f>_xlfn.CONCAT(I2, "-", A2)</f>
        <v>Emily Davis-1</v>
      </c>
      <c r="N62" s="7" t="s">
        <v>201</v>
      </c>
    </row>
    <row r="64" spans="1:14" x14ac:dyDescent="0.35">
      <c r="L64" t="s">
        <v>202</v>
      </c>
    </row>
    <row r="66" spans="12:13" x14ac:dyDescent="0.35">
      <c r="L66" s="3" t="s">
        <v>203</v>
      </c>
    </row>
    <row r="67" spans="12:13" x14ac:dyDescent="0.35">
      <c r="L67" t="s">
        <v>204</v>
      </c>
    </row>
    <row r="69" spans="12:13" x14ac:dyDescent="0.35">
      <c r="L69" t="str">
        <f>LEFT(D2, 1)</f>
        <v>W</v>
      </c>
      <c r="M69" t="s">
        <v>205</v>
      </c>
    </row>
    <row r="70" spans="12:13" x14ac:dyDescent="0.35">
      <c r="L70" t="str">
        <f>RIGHT(C2, 2)</f>
        <v>09</v>
      </c>
      <c r="M70" t="s">
        <v>206</v>
      </c>
    </row>
    <row r="71" spans="12:13" x14ac:dyDescent="0.35">
      <c r="L71" t="str">
        <f>MID(D2, 2, 3)</f>
        <v>idg</v>
      </c>
      <c r="M71" t="s">
        <v>207</v>
      </c>
    </row>
    <row r="73" spans="12:13" x14ac:dyDescent="0.35">
      <c r="L7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078C-642D-419C-9B08-C4AF6AF46898}">
  <dimension ref="A1:J251"/>
  <sheetViews>
    <sheetView workbookViewId="0">
      <selection activeCell="E15" sqref="E15"/>
    </sheetView>
  </sheetViews>
  <sheetFormatPr defaultRowHeight="14.5" x14ac:dyDescent="0.35"/>
  <cols>
    <col min="1" max="1" width="10.54296875" bestFit="1" customWidth="1"/>
    <col min="2" max="2" width="3.81640625" bestFit="1" customWidth="1"/>
    <col min="3" max="3" width="6.81640625" bestFit="1" customWidth="1"/>
    <col min="4" max="4" width="6.26953125" bestFit="1" customWidth="1"/>
    <col min="5" max="5" width="12.26953125" bestFit="1" customWidth="1"/>
    <col min="6" max="6" width="13.90625" bestFit="1" customWidth="1"/>
    <col min="7" max="7" width="12.453125" bestFit="1" customWidth="1"/>
    <col min="8" max="8" width="15.26953125" bestFit="1" customWidth="1"/>
  </cols>
  <sheetData>
    <row r="1" spans="1:10" x14ac:dyDescent="0.35">
      <c r="A1" s="3" t="s">
        <v>209</v>
      </c>
      <c r="B1" t="s">
        <v>210</v>
      </c>
      <c r="C1" t="s">
        <v>211</v>
      </c>
      <c r="D1" t="s">
        <v>88</v>
      </c>
      <c r="E1" t="s">
        <v>212</v>
      </c>
      <c r="F1" t="s">
        <v>213</v>
      </c>
      <c r="G1" t="s">
        <v>214</v>
      </c>
      <c r="H1" t="s">
        <v>215</v>
      </c>
    </row>
    <row r="2" spans="1:10" x14ac:dyDescent="0.35">
      <c r="A2">
        <v>1</v>
      </c>
      <c r="B2">
        <v>52</v>
      </c>
      <c r="C2">
        <v>52392</v>
      </c>
      <c r="D2" t="s">
        <v>95</v>
      </c>
      <c r="E2">
        <v>8141</v>
      </c>
      <c r="F2">
        <v>2130</v>
      </c>
      <c r="G2">
        <v>3</v>
      </c>
      <c r="H2">
        <v>19889</v>
      </c>
      <c r="J2" s="3" t="s">
        <v>216</v>
      </c>
    </row>
    <row r="3" spans="1:10" x14ac:dyDescent="0.35">
      <c r="A3">
        <v>2</v>
      </c>
      <c r="B3">
        <v>54</v>
      </c>
      <c r="C3">
        <v>28990</v>
      </c>
      <c r="D3" t="s">
        <v>95</v>
      </c>
      <c r="E3">
        <v>12909</v>
      </c>
      <c r="F3">
        <v>261</v>
      </c>
      <c r="G3">
        <v>5</v>
      </c>
      <c r="H3">
        <v>20151</v>
      </c>
      <c r="J3" t="s">
        <v>217</v>
      </c>
    </row>
    <row r="4" spans="1:10" x14ac:dyDescent="0.35">
      <c r="A4">
        <v>3</v>
      </c>
      <c r="B4">
        <v>32</v>
      </c>
      <c r="C4">
        <v>55171</v>
      </c>
      <c r="D4" t="s">
        <v>101</v>
      </c>
      <c r="E4">
        <v>10934</v>
      </c>
      <c r="F4">
        <v>1673</v>
      </c>
      <c r="G4">
        <v>2</v>
      </c>
      <c r="H4">
        <v>19919</v>
      </c>
      <c r="J4" t="s">
        <v>218</v>
      </c>
    </row>
    <row r="5" spans="1:10" x14ac:dyDescent="0.35">
      <c r="A5">
        <v>4</v>
      </c>
      <c r="B5">
        <v>28</v>
      </c>
      <c r="C5">
        <v>34199</v>
      </c>
      <c r="D5" t="s">
        <v>95</v>
      </c>
      <c r="E5">
        <v>14712</v>
      </c>
      <c r="F5">
        <v>2204</v>
      </c>
      <c r="G5">
        <v>2</v>
      </c>
      <c r="H5">
        <v>15410</v>
      </c>
      <c r="J5" t="s">
        <v>219</v>
      </c>
    </row>
    <row r="6" spans="1:10" x14ac:dyDescent="0.35">
      <c r="A6">
        <v>5</v>
      </c>
      <c r="B6">
        <v>58</v>
      </c>
      <c r="C6">
        <v>19909</v>
      </c>
      <c r="D6" t="s">
        <v>95</v>
      </c>
      <c r="E6">
        <v>10679</v>
      </c>
      <c r="F6">
        <v>1242</v>
      </c>
      <c r="G6">
        <v>5</v>
      </c>
      <c r="H6">
        <v>12273</v>
      </c>
      <c r="J6" t="s">
        <v>220</v>
      </c>
    </row>
    <row r="7" spans="1:10" x14ac:dyDescent="0.35">
      <c r="A7">
        <v>6</v>
      </c>
      <c r="B7">
        <v>26</v>
      </c>
      <c r="C7">
        <v>44896</v>
      </c>
      <c r="D7" t="s">
        <v>98</v>
      </c>
      <c r="E7">
        <v>5048</v>
      </c>
      <c r="F7">
        <v>926</v>
      </c>
      <c r="G7">
        <v>5</v>
      </c>
      <c r="H7">
        <v>14417</v>
      </c>
      <c r="J7" t="s">
        <v>221</v>
      </c>
    </row>
    <row r="8" spans="1:10" x14ac:dyDescent="0.35">
      <c r="A8">
        <v>7</v>
      </c>
      <c r="B8">
        <v>32</v>
      </c>
      <c r="C8">
        <v>58651</v>
      </c>
      <c r="D8" t="s">
        <v>94</v>
      </c>
      <c r="E8">
        <v>8094</v>
      </c>
      <c r="F8">
        <v>1946</v>
      </c>
      <c r="G8">
        <v>3</v>
      </c>
      <c r="H8">
        <v>24787</v>
      </c>
      <c r="J8" t="s">
        <v>222</v>
      </c>
    </row>
    <row r="9" spans="1:10" x14ac:dyDescent="0.35">
      <c r="A9">
        <v>8</v>
      </c>
      <c r="B9">
        <v>59</v>
      </c>
      <c r="C9">
        <v>41395</v>
      </c>
      <c r="D9" t="s">
        <v>101</v>
      </c>
      <c r="E9">
        <v>7344</v>
      </c>
      <c r="F9">
        <v>2036</v>
      </c>
      <c r="G9">
        <v>4</v>
      </c>
      <c r="H9">
        <v>16780</v>
      </c>
      <c r="J9" t="s">
        <v>223</v>
      </c>
    </row>
    <row r="10" spans="1:10" x14ac:dyDescent="0.35">
      <c r="A10">
        <v>9</v>
      </c>
      <c r="B10">
        <v>60</v>
      </c>
      <c r="C10">
        <v>66634</v>
      </c>
      <c r="D10" t="s">
        <v>98</v>
      </c>
      <c r="E10">
        <v>10627</v>
      </c>
      <c r="F10">
        <v>3078</v>
      </c>
      <c r="G10">
        <v>2</v>
      </c>
      <c r="H10">
        <v>16317</v>
      </c>
      <c r="J10" t="s">
        <v>224</v>
      </c>
    </row>
    <row r="11" spans="1:10" x14ac:dyDescent="0.35">
      <c r="A11">
        <v>10</v>
      </c>
      <c r="B11">
        <v>69</v>
      </c>
      <c r="C11">
        <v>52330</v>
      </c>
      <c r="D11" t="s">
        <v>94</v>
      </c>
      <c r="E11">
        <v>9395</v>
      </c>
      <c r="F11">
        <v>2868</v>
      </c>
      <c r="G11">
        <v>4</v>
      </c>
      <c r="H11">
        <v>11371</v>
      </c>
    </row>
    <row r="12" spans="1:10" x14ac:dyDescent="0.35">
      <c r="A12">
        <v>11</v>
      </c>
      <c r="B12">
        <v>30</v>
      </c>
      <c r="C12">
        <v>43011</v>
      </c>
      <c r="D12" t="s">
        <v>94</v>
      </c>
      <c r="E12">
        <v>11353</v>
      </c>
      <c r="F12">
        <v>2856</v>
      </c>
      <c r="G12">
        <v>1</v>
      </c>
      <c r="H12">
        <v>15393</v>
      </c>
      <c r="J12" s="3" t="s">
        <v>225</v>
      </c>
    </row>
    <row r="13" spans="1:10" x14ac:dyDescent="0.35">
      <c r="A13">
        <v>12</v>
      </c>
      <c r="B13">
        <v>59</v>
      </c>
      <c r="C13">
        <v>44160</v>
      </c>
      <c r="D13" t="s">
        <v>101</v>
      </c>
      <c r="E13">
        <v>15479</v>
      </c>
      <c r="F13">
        <v>1789</v>
      </c>
      <c r="G13">
        <v>4</v>
      </c>
      <c r="H13">
        <v>29949</v>
      </c>
      <c r="J13" t="s">
        <v>226</v>
      </c>
    </row>
    <row r="14" spans="1:10" x14ac:dyDescent="0.35">
      <c r="A14">
        <v>13</v>
      </c>
      <c r="B14">
        <v>48</v>
      </c>
      <c r="C14">
        <v>45023</v>
      </c>
      <c r="D14" t="s">
        <v>98</v>
      </c>
      <c r="E14">
        <v>11352</v>
      </c>
      <c r="F14">
        <v>1952</v>
      </c>
      <c r="G14">
        <v>1</v>
      </c>
      <c r="H14">
        <v>22869</v>
      </c>
      <c r="J14" t="s">
        <v>227</v>
      </c>
    </row>
    <row r="15" spans="1:10" x14ac:dyDescent="0.35">
      <c r="A15">
        <v>14</v>
      </c>
      <c r="B15">
        <v>36</v>
      </c>
      <c r="C15">
        <v>69042</v>
      </c>
      <c r="D15" t="s">
        <v>94</v>
      </c>
      <c r="E15">
        <v>4787</v>
      </c>
      <c r="F15">
        <v>1624</v>
      </c>
      <c r="G15">
        <v>1</v>
      </c>
      <c r="H15">
        <v>21497</v>
      </c>
    </row>
    <row r="16" spans="1:10" x14ac:dyDescent="0.35">
      <c r="A16">
        <v>15</v>
      </c>
      <c r="B16">
        <v>35</v>
      </c>
      <c r="C16">
        <v>48700</v>
      </c>
      <c r="D16" t="s">
        <v>98</v>
      </c>
      <c r="E16">
        <v>8905</v>
      </c>
      <c r="F16">
        <v>2242</v>
      </c>
      <c r="G16">
        <v>3</v>
      </c>
      <c r="H16">
        <v>22204</v>
      </c>
      <c r="J16" s="3" t="s">
        <v>228</v>
      </c>
    </row>
    <row r="17" spans="1:10" x14ac:dyDescent="0.35">
      <c r="A17">
        <v>16</v>
      </c>
      <c r="B17">
        <v>46</v>
      </c>
      <c r="C17">
        <v>73737</v>
      </c>
      <c r="D17" t="s">
        <v>98</v>
      </c>
      <c r="E17">
        <v>9675</v>
      </c>
      <c r="F17">
        <v>1752</v>
      </c>
      <c r="G17">
        <v>4</v>
      </c>
      <c r="H17">
        <v>32492</v>
      </c>
      <c r="J17" t="s">
        <v>229</v>
      </c>
    </row>
    <row r="18" spans="1:10" x14ac:dyDescent="0.35">
      <c r="A18">
        <v>17</v>
      </c>
      <c r="B18">
        <v>52</v>
      </c>
      <c r="C18">
        <v>81442</v>
      </c>
      <c r="D18" t="s">
        <v>98</v>
      </c>
      <c r="E18">
        <v>10470</v>
      </c>
      <c r="F18">
        <v>2693</v>
      </c>
      <c r="G18">
        <v>2</v>
      </c>
      <c r="H18">
        <v>27494</v>
      </c>
      <c r="J18" t="s">
        <v>230</v>
      </c>
    </row>
    <row r="19" spans="1:10" x14ac:dyDescent="0.35">
      <c r="A19">
        <v>18</v>
      </c>
      <c r="B19">
        <v>67</v>
      </c>
      <c r="C19">
        <v>45797</v>
      </c>
      <c r="D19" t="s">
        <v>98</v>
      </c>
      <c r="E19">
        <v>10300</v>
      </c>
      <c r="F19">
        <v>2459</v>
      </c>
      <c r="G19">
        <v>4</v>
      </c>
      <c r="H19">
        <v>29519</v>
      </c>
    </row>
    <row r="20" spans="1:10" x14ac:dyDescent="0.35">
      <c r="A20">
        <v>19</v>
      </c>
      <c r="B20">
        <v>23</v>
      </c>
      <c r="C20">
        <v>67706</v>
      </c>
      <c r="D20" t="s">
        <v>101</v>
      </c>
      <c r="E20">
        <v>9426</v>
      </c>
      <c r="F20">
        <v>1272</v>
      </c>
      <c r="G20">
        <v>5</v>
      </c>
      <c r="H20">
        <v>14843</v>
      </c>
      <c r="J20" s="3" t="s">
        <v>231</v>
      </c>
    </row>
    <row r="21" spans="1:10" x14ac:dyDescent="0.35">
      <c r="A21">
        <v>20</v>
      </c>
      <c r="B21">
        <v>61</v>
      </c>
      <c r="C21">
        <v>47677</v>
      </c>
      <c r="D21" t="s">
        <v>95</v>
      </c>
      <c r="E21">
        <v>6872</v>
      </c>
      <c r="F21">
        <v>3339</v>
      </c>
      <c r="G21">
        <v>5</v>
      </c>
      <c r="H21">
        <v>17977</v>
      </c>
      <c r="J21" t="s">
        <v>232</v>
      </c>
    </row>
    <row r="22" spans="1:10" x14ac:dyDescent="0.35">
      <c r="A22">
        <v>21</v>
      </c>
      <c r="B22">
        <v>47</v>
      </c>
      <c r="C22">
        <v>48880</v>
      </c>
      <c r="D22" t="s">
        <v>98</v>
      </c>
      <c r="E22">
        <v>12483</v>
      </c>
      <c r="F22">
        <v>1127</v>
      </c>
      <c r="G22">
        <v>2</v>
      </c>
      <c r="H22">
        <v>23979</v>
      </c>
    </row>
    <row r="23" spans="1:10" x14ac:dyDescent="0.35">
      <c r="A23">
        <v>22</v>
      </c>
      <c r="B23">
        <v>43</v>
      </c>
      <c r="C23">
        <v>41502</v>
      </c>
      <c r="D23" t="s">
        <v>94</v>
      </c>
      <c r="E23">
        <v>7654</v>
      </c>
      <c r="F23">
        <v>1644</v>
      </c>
      <c r="G23">
        <v>5</v>
      </c>
      <c r="H23">
        <v>19274</v>
      </c>
      <c r="J23" s="3"/>
    </row>
    <row r="24" spans="1:10" x14ac:dyDescent="0.35">
      <c r="A24">
        <v>23</v>
      </c>
      <c r="B24">
        <v>34</v>
      </c>
      <c r="C24">
        <v>67707</v>
      </c>
      <c r="D24" t="s">
        <v>94</v>
      </c>
      <c r="E24">
        <v>10192</v>
      </c>
      <c r="F24">
        <v>1255</v>
      </c>
      <c r="G24">
        <v>5</v>
      </c>
      <c r="H24">
        <v>14405</v>
      </c>
    </row>
    <row r="25" spans="1:10" x14ac:dyDescent="0.35">
      <c r="A25">
        <v>24</v>
      </c>
      <c r="B25">
        <v>68</v>
      </c>
      <c r="C25">
        <v>65520</v>
      </c>
      <c r="D25" t="s">
        <v>95</v>
      </c>
      <c r="E25">
        <v>9566</v>
      </c>
      <c r="F25">
        <v>1811</v>
      </c>
      <c r="G25">
        <v>4</v>
      </c>
      <c r="H25">
        <v>21779</v>
      </c>
    </row>
    <row r="26" spans="1:10" x14ac:dyDescent="0.35">
      <c r="A26">
        <v>25</v>
      </c>
      <c r="B26">
        <v>23</v>
      </c>
      <c r="C26">
        <v>54013</v>
      </c>
      <c r="D26" t="s">
        <v>101</v>
      </c>
      <c r="E26">
        <v>9835</v>
      </c>
      <c r="F26">
        <v>2133</v>
      </c>
      <c r="G26">
        <v>3</v>
      </c>
      <c r="H26">
        <v>20662</v>
      </c>
    </row>
    <row r="27" spans="1:10" x14ac:dyDescent="0.35">
      <c r="A27">
        <v>26</v>
      </c>
      <c r="B27">
        <v>64</v>
      </c>
      <c r="C27">
        <v>63654</v>
      </c>
      <c r="D27" t="s">
        <v>95</v>
      </c>
      <c r="E27">
        <v>9061</v>
      </c>
      <c r="F27">
        <v>2188</v>
      </c>
      <c r="G27">
        <v>4</v>
      </c>
      <c r="H27">
        <v>16131</v>
      </c>
    </row>
    <row r="28" spans="1:10" x14ac:dyDescent="0.35">
      <c r="A28">
        <v>27</v>
      </c>
      <c r="B28">
        <v>31</v>
      </c>
      <c r="C28">
        <v>51675</v>
      </c>
      <c r="D28" t="s">
        <v>101</v>
      </c>
      <c r="E28">
        <v>5600</v>
      </c>
      <c r="F28">
        <v>3546</v>
      </c>
      <c r="G28">
        <v>4</v>
      </c>
      <c r="H28">
        <v>24207</v>
      </c>
    </row>
    <row r="29" spans="1:10" x14ac:dyDescent="0.35">
      <c r="A29">
        <v>28</v>
      </c>
      <c r="B29">
        <v>34</v>
      </c>
      <c r="C29">
        <v>49221</v>
      </c>
      <c r="D29" t="s">
        <v>101</v>
      </c>
      <c r="E29">
        <v>13180</v>
      </c>
      <c r="F29">
        <v>1599</v>
      </c>
      <c r="G29">
        <v>1</v>
      </c>
      <c r="H29">
        <v>19333</v>
      </c>
    </row>
    <row r="30" spans="1:10" x14ac:dyDescent="0.35">
      <c r="A30">
        <v>29</v>
      </c>
      <c r="B30">
        <v>45</v>
      </c>
      <c r="C30">
        <v>57552</v>
      </c>
      <c r="D30" t="s">
        <v>101</v>
      </c>
      <c r="E30">
        <v>14479</v>
      </c>
      <c r="F30">
        <v>1967</v>
      </c>
      <c r="G30">
        <v>4</v>
      </c>
      <c r="H30">
        <v>21997</v>
      </c>
    </row>
    <row r="31" spans="1:10" x14ac:dyDescent="0.35">
      <c r="A31">
        <v>30</v>
      </c>
      <c r="B31">
        <v>54</v>
      </c>
      <c r="C31">
        <v>75296</v>
      </c>
      <c r="D31" t="s">
        <v>95</v>
      </c>
      <c r="E31">
        <v>12108</v>
      </c>
      <c r="F31">
        <v>3818</v>
      </c>
      <c r="G31">
        <v>3</v>
      </c>
      <c r="H31">
        <v>23764</v>
      </c>
    </row>
    <row r="32" spans="1:10" x14ac:dyDescent="0.35">
      <c r="A32">
        <v>31</v>
      </c>
      <c r="B32">
        <v>36</v>
      </c>
      <c r="C32">
        <v>65199</v>
      </c>
      <c r="D32" t="s">
        <v>94</v>
      </c>
      <c r="E32">
        <v>9352</v>
      </c>
      <c r="F32">
        <v>1577</v>
      </c>
      <c r="G32">
        <v>5</v>
      </c>
      <c r="H32">
        <v>15189</v>
      </c>
    </row>
    <row r="33" spans="1:8" x14ac:dyDescent="0.35">
      <c r="A33">
        <v>32</v>
      </c>
      <c r="B33">
        <v>23</v>
      </c>
      <c r="C33">
        <v>67592</v>
      </c>
      <c r="D33" t="s">
        <v>98</v>
      </c>
      <c r="E33">
        <v>12819</v>
      </c>
      <c r="F33">
        <v>4306</v>
      </c>
      <c r="G33">
        <v>3</v>
      </c>
      <c r="H33">
        <v>14520</v>
      </c>
    </row>
    <row r="34" spans="1:8" x14ac:dyDescent="0.35">
      <c r="A34">
        <v>33</v>
      </c>
      <c r="B34">
        <v>36</v>
      </c>
      <c r="C34">
        <v>90763</v>
      </c>
      <c r="D34" t="s">
        <v>98</v>
      </c>
      <c r="E34">
        <v>8556</v>
      </c>
      <c r="F34">
        <v>1666</v>
      </c>
      <c r="G34">
        <v>5</v>
      </c>
      <c r="H34">
        <v>8353</v>
      </c>
    </row>
    <row r="35" spans="1:8" x14ac:dyDescent="0.35">
      <c r="A35">
        <v>34</v>
      </c>
      <c r="B35">
        <v>32</v>
      </c>
      <c r="C35">
        <v>70927</v>
      </c>
      <c r="D35" t="s">
        <v>98</v>
      </c>
      <c r="E35">
        <v>9755</v>
      </c>
      <c r="F35">
        <v>2939</v>
      </c>
      <c r="G35">
        <v>4</v>
      </c>
      <c r="H35">
        <v>27450</v>
      </c>
    </row>
    <row r="36" spans="1:8" x14ac:dyDescent="0.35">
      <c r="A36">
        <v>35</v>
      </c>
      <c r="B36">
        <v>58</v>
      </c>
      <c r="C36">
        <v>33053</v>
      </c>
      <c r="D36" t="s">
        <v>94</v>
      </c>
      <c r="E36">
        <v>8215</v>
      </c>
      <c r="F36">
        <v>2119</v>
      </c>
      <c r="G36">
        <v>1</v>
      </c>
      <c r="H36">
        <v>21897</v>
      </c>
    </row>
    <row r="37" spans="1:8" x14ac:dyDescent="0.35">
      <c r="A37">
        <v>36</v>
      </c>
      <c r="B37">
        <v>20</v>
      </c>
      <c r="C37">
        <v>40725</v>
      </c>
      <c r="D37" t="s">
        <v>101</v>
      </c>
      <c r="E37">
        <v>8715</v>
      </c>
      <c r="F37">
        <v>2133</v>
      </c>
      <c r="G37">
        <v>2</v>
      </c>
      <c r="H37">
        <v>18454</v>
      </c>
    </row>
    <row r="38" spans="1:8" x14ac:dyDescent="0.35">
      <c r="A38">
        <v>37</v>
      </c>
      <c r="B38">
        <v>18</v>
      </c>
      <c r="C38">
        <v>61049</v>
      </c>
      <c r="D38" t="s">
        <v>101</v>
      </c>
      <c r="E38">
        <v>7147</v>
      </c>
      <c r="F38">
        <v>2000</v>
      </c>
      <c r="G38">
        <v>5</v>
      </c>
      <c r="H38">
        <v>12606</v>
      </c>
    </row>
    <row r="39" spans="1:8" x14ac:dyDescent="0.35">
      <c r="A39">
        <v>38</v>
      </c>
      <c r="B39">
        <v>33</v>
      </c>
      <c r="C39">
        <v>68341</v>
      </c>
      <c r="D39" t="s">
        <v>101</v>
      </c>
      <c r="E39">
        <v>12572</v>
      </c>
      <c r="F39">
        <v>1651</v>
      </c>
      <c r="G39">
        <v>2</v>
      </c>
      <c r="H39">
        <v>24372</v>
      </c>
    </row>
    <row r="40" spans="1:8" x14ac:dyDescent="0.35">
      <c r="A40">
        <v>39</v>
      </c>
      <c r="B40">
        <v>41</v>
      </c>
      <c r="C40">
        <v>51475</v>
      </c>
      <c r="D40" t="s">
        <v>98</v>
      </c>
      <c r="E40">
        <v>5087</v>
      </c>
      <c r="F40">
        <v>1784</v>
      </c>
      <c r="G40">
        <v>2</v>
      </c>
      <c r="H40">
        <v>20765</v>
      </c>
    </row>
    <row r="41" spans="1:8" x14ac:dyDescent="0.35">
      <c r="A41">
        <v>40</v>
      </c>
      <c r="B41">
        <v>32</v>
      </c>
      <c r="C41">
        <v>64029</v>
      </c>
      <c r="D41" t="s">
        <v>98</v>
      </c>
      <c r="E41">
        <v>13444</v>
      </c>
      <c r="F41">
        <v>2892</v>
      </c>
      <c r="G41">
        <v>1</v>
      </c>
      <c r="H41">
        <v>16404</v>
      </c>
    </row>
    <row r="42" spans="1:8" x14ac:dyDescent="0.35">
      <c r="A42">
        <v>41</v>
      </c>
      <c r="B42">
        <v>43</v>
      </c>
      <c r="C42">
        <v>33434</v>
      </c>
      <c r="D42" t="s">
        <v>94</v>
      </c>
      <c r="E42">
        <v>6164</v>
      </c>
      <c r="F42">
        <v>2713</v>
      </c>
      <c r="G42">
        <v>1</v>
      </c>
      <c r="H42">
        <v>24058</v>
      </c>
    </row>
    <row r="43" spans="1:8" x14ac:dyDescent="0.35">
      <c r="A43">
        <v>42</v>
      </c>
      <c r="B43">
        <v>70</v>
      </c>
      <c r="C43">
        <v>52398</v>
      </c>
      <c r="D43" t="s">
        <v>94</v>
      </c>
      <c r="E43">
        <v>14614</v>
      </c>
      <c r="F43">
        <v>1608</v>
      </c>
      <c r="G43">
        <v>4</v>
      </c>
      <c r="H43">
        <v>13935</v>
      </c>
    </row>
    <row r="44" spans="1:8" x14ac:dyDescent="0.35">
      <c r="A44">
        <v>43</v>
      </c>
      <c r="B44">
        <v>59</v>
      </c>
      <c r="C44">
        <v>31297</v>
      </c>
      <c r="D44" t="s">
        <v>94</v>
      </c>
      <c r="E44">
        <v>12990</v>
      </c>
      <c r="F44">
        <v>2124</v>
      </c>
      <c r="G44">
        <v>5</v>
      </c>
      <c r="H44">
        <v>25287</v>
      </c>
    </row>
    <row r="45" spans="1:8" x14ac:dyDescent="0.35">
      <c r="A45">
        <v>44</v>
      </c>
      <c r="B45">
        <v>25</v>
      </c>
      <c r="C45">
        <v>50925</v>
      </c>
      <c r="D45" t="s">
        <v>101</v>
      </c>
      <c r="E45">
        <v>6916</v>
      </c>
      <c r="F45">
        <v>1965</v>
      </c>
      <c r="G45">
        <v>5</v>
      </c>
      <c r="H45">
        <v>22792</v>
      </c>
    </row>
    <row r="46" spans="1:8" x14ac:dyDescent="0.35">
      <c r="A46">
        <v>45</v>
      </c>
      <c r="B46">
        <v>33</v>
      </c>
      <c r="C46">
        <v>54244</v>
      </c>
      <c r="D46" t="s">
        <v>95</v>
      </c>
      <c r="E46">
        <v>12246</v>
      </c>
      <c r="F46">
        <v>2748</v>
      </c>
      <c r="G46">
        <v>5</v>
      </c>
      <c r="H46">
        <v>30527</v>
      </c>
    </row>
    <row r="47" spans="1:8" x14ac:dyDescent="0.35">
      <c r="A47">
        <v>46</v>
      </c>
      <c r="B47">
        <v>57</v>
      </c>
      <c r="C47">
        <v>54561</v>
      </c>
      <c r="D47" t="s">
        <v>95</v>
      </c>
      <c r="E47">
        <v>5965</v>
      </c>
      <c r="F47">
        <v>1808</v>
      </c>
      <c r="G47">
        <v>4</v>
      </c>
      <c r="H47">
        <v>24878</v>
      </c>
    </row>
    <row r="48" spans="1:8" x14ac:dyDescent="0.35">
      <c r="A48">
        <v>47</v>
      </c>
      <c r="B48">
        <v>69</v>
      </c>
      <c r="C48">
        <v>54991</v>
      </c>
      <c r="D48" t="s">
        <v>101</v>
      </c>
      <c r="E48">
        <v>8346</v>
      </c>
      <c r="F48">
        <v>1738</v>
      </c>
      <c r="G48">
        <v>2</v>
      </c>
      <c r="H48">
        <v>12291</v>
      </c>
    </row>
    <row r="49" spans="1:8" x14ac:dyDescent="0.35">
      <c r="A49">
        <v>48</v>
      </c>
      <c r="B49">
        <v>53</v>
      </c>
      <c r="C49">
        <v>31606</v>
      </c>
      <c r="D49" t="s">
        <v>101</v>
      </c>
      <c r="E49">
        <v>9763</v>
      </c>
      <c r="F49">
        <v>2167</v>
      </c>
      <c r="G49">
        <v>4</v>
      </c>
      <c r="H49">
        <v>15696</v>
      </c>
    </row>
    <row r="50" spans="1:8" x14ac:dyDescent="0.35">
      <c r="A50">
        <v>49</v>
      </c>
      <c r="B50">
        <v>65</v>
      </c>
      <c r="C50">
        <v>48591</v>
      </c>
      <c r="D50" t="s">
        <v>94</v>
      </c>
      <c r="E50">
        <v>14576</v>
      </c>
      <c r="F50">
        <v>1492</v>
      </c>
      <c r="G50">
        <v>4</v>
      </c>
      <c r="H50">
        <v>17318</v>
      </c>
    </row>
    <row r="51" spans="1:8" x14ac:dyDescent="0.35">
      <c r="A51">
        <v>50</v>
      </c>
      <c r="B51">
        <v>62</v>
      </c>
      <c r="C51">
        <v>48550</v>
      </c>
      <c r="D51" t="s">
        <v>101</v>
      </c>
      <c r="E51">
        <v>8739</v>
      </c>
      <c r="F51">
        <v>2607</v>
      </c>
      <c r="G51">
        <v>5</v>
      </c>
      <c r="H51">
        <v>25206</v>
      </c>
    </row>
    <row r="52" spans="1:8" x14ac:dyDescent="0.35">
      <c r="A52">
        <v>51</v>
      </c>
      <c r="B52">
        <v>29</v>
      </c>
      <c r="C52">
        <v>67308</v>
      </c>
      <c r="D52" t="s">
        <v>101</v>
      </c>
      <c r="E52">
        <v>3456</v>
      </c>
      <c r="F52">
        <v>2378</v>
      </c>
      <c r="G52">
        <v>5</v>
      </c>
      <c r="H52">
        <v>19106</v>
      </c>
    </row>
    <row r="53" spans="1:8" x14ac:dyDescent="0.35">
      <c r="A53">
        <v>52</v>
      </c>
      <c r="B53">
        <v>60</v>
      </c>
      <c r="C53">
        <v>58332</v>
      </c>
      <c r="D53" t="s">
        <v>98</v>
      </c>
      <c r="E53">
        <v>10569</v>
      </c>
      <c r="F53">
        <v>1623</v>
      </c>
      <c r="G53">
        <v>3</v>
      </c>
      <c r="H53">
        <v>21015</v>
      </c>
    </row>
    <row r="54" spans="1:8" x14ac:dyDescent="0.35">
      <c r="A54">
        <v>53</v>
      </c>
      <c r="B54">
        <v>19</v>
      </c>
      <c r="C54">
        <v>50436</v>
      </c>
      <c r="D54" t="s">
        <v>98</v>
      </c>
      <c r="E54">
        <v>7169</v>
      </c>
      <c r="F54">
        <v>1081</v>
      </c>
      <c r="G54">
        <v>4</v>
      </c>
      <c r="H54">
        <v>19028</v>
      </c>
    </row>
    <row r="55" spans="1:8" x14ac:dyDescent="0.35">
      <c r="A55">
        <v>54</v>
      </c>
      <c r="B55">
        <v>63</v>
      </c>
      <c r="C55">
        <v>50764</v>
      </c>
      <c r="D55" t="s">
        <v>101</v>
      </c>
      <c r="E55">
        <v>6707</v>
      </c>
      <c r="F55">
        <v>1634</v>
      </c>
      <c r="G55">
        <v>5</v>
      </c>
      <c r="H55">
        <v>23151</v>
      </c>
    </row>
    <row r="56" spans="1:8" x14ac:dyDescent="0.35">
      <c r="A56">
        <v>55</v>
      </c>
      <c r="B56">
        <v>70</v>
      </c>
      <c r="C56">
        <v>49203</v>
      </c>
      <c r="D56" t="s">
        <v>101</v>
      </c>
      <c r="E56">
        <v>13765</v>
      </c>
      <c r="F56">
        <v>2666</v>
      </c>
      <c r="G56">
        <v>5</v>
      </c>
      <c r="H56">
        <v>17260</v>
      </c>
    </row>
    <row r="57" spans="1:8" x14ac:dyDescent="0.35">
      <c r="A57">
        <v>56</v>
      </c>
      <c r="B57">
        <v>38</v>
      </c>
      <c r="C57">
        <v>70204</v>
      </c>
      <c r="D57" t="s">
        <v>98</v>
      </c>
      <c r="E57">
        <v>12524</v>
      </c>
      <c r="F57">
        <v>2575</v>
      </c>
      <c r="G57">
        <v>5</v>
      </c>
      <c r="H57">
        <v>18849</v>
      </c>
    </row>
    <row r="58" spans="1:8" x14ac:dyDescent="0.35">
      <c r="A58">
        <v>57</v>
      </c>
      <c r="B58">
        <v>21</v>
      </c>
      <c r="C58">
        <v>51276</v>
      </c>
      <c r="D58" t="s">
        <v>98</v>
      </c>
      <c r="E58">
        <v>12396</v>
      </c>
      <c r="F58">
        <v>2515</v>
      </c>
      <c r="G58">
        <v>3</v>
      </c>
      <c r="H58">
        <v>25793</v>
      </c>
    </row>
    <row r="59" spans="1:8" x14ac:dyDescent="0.35">
      <c r="A59">
        <v>58</v>
      </c>
      <c r="B59">
        <v>41</v>
      </c>
      <c r="C59">
        <v>37599</v>
      </c>
      <c r="D59" t="s">
        <v>95</v>
      </c>
      <c r="E59">
        <v>10020</v>
      </c>
      <c r="F59">
        <v>2710</v>
      </c>
      <c r="G59">
        <v>4</v>
      </c>
      <c r="H59">
        <v>14720</v>
      </c>
    </row>
    <row r="60" spans="1:8" x14ac:dyDescent="0.35">
      <c r="A60">
        <v>59</v>
      </c>
      <c r="B60">
        <v>63</v>
      </c>
      <c r="C60">
        <v>37396</v>
      </c>
      <c r="D60" t="s">
        <v>101</v>
      </c>
      <c r="E60">
        <v>10375</v>
      </c>
      <c r="F60">
        <v>1915</v>
      </c>
      <c r="G60">
        <v>1</v>
      </c>
      <c r="H60">
        <v>29906</v>
      </c>
    </row>
    <row r="61" spans="1:8" x14ac:dyDescent="0.35">
      <c r="A61">
        <v>60</v>
      </c>
      <c r="B61">
        <v>23</v>
      </c>
      <c r="C61">
        <v>40133</v>
      </c>
      <c r="D61" t="s">
        <v>95</v>
      </c>
      <c r="E61">
        <v>8484</v>
      </c>
      <c r="F61">
        <v>1376</v>
      </c>
      <c r="G61">
        <v>2</v>
      </c>
      <c r="H61">
        <v>18248</v>
      </c>
    </row>
    <row r="62" spans="1:8" x14ac:dyDescent="0.35">
      <c r="A62">
        <v>61</v>
      </c>
      <c r="B62">
        <v>62</v>
      </c>
      <c r="C62">
        <v>53365</v>
      </c>
      <c r="D62" t="s">
        <v>98</v>
      </c>
      <c r="E62">
        <v>8109</v>
      </c>
      <c r="F62">
        <v>1817</v>
      </c>
      <c r="G62">
        <v>1</v>
      </c>
      <c r="H62">
        <v>23700</v>
      </c>
    </row>
    <row r="63" spans="1:8" x14ac:dyDescent="0.35">
      <c r="A63">
        <v>62</v>
      </c>
      <c r="B63">
        <v>31</v>
      </c>
      <c r="C63">
        <v>60497</v>
      </c>
      <c r="D63" t="s">
        <v>94</v>
      </c>
      <c r="E63">
        <v>8357</v>
      </c>
      <c r="F63">
        <v>3125</v>
      </c>
      <c r="G63">
        <v>3</v>
      </c>
      <c r="H63">
        <v>17852</v>
      </c>
    </row>
    <row r="64" spans="1:8" x14ac:dyDescent="0.35">
      <c r="A64">
        <v>63</v>
      </c>
      <c r="B64">
        <v>40</v>
      </c>
      <c r="C64">
        <v>41021</v>
      </c>
      <c r="D64" t="s">
        <v>101</v>
      </c>
      <c r="E64">
        <v>14192</v>
      </c>
      <c r="F64">
        <v>2540</v>
      </c>
      <c r="G64">
        <v>5</v>
      </c>
      <c r="H64">
        <v>21824</v>
      </c>
    </row>
    <row r="65" spans="1:8" x14ac:dyDescent="0.35">
      <c r="A65">
        <v>64</v>
      </c>
      <c r="B65">
        <v>56</v>
      </c>
      <c r="C65">
        <v>65339</v>
      </c>
      <c r="D65" t="s">
        <v>95</v>
      </c>
      <c r="E65">
        <v>9078</v>
      </c>
      <c r="F65">
        <v>3275</v>
      </c>
      <c r="G65">
        <v>2</v>
      </c>
      <c r="H65">
        <v>14873</v>
      </c>
    </row>
    <row r="66" spans="1:8" x14ac:dyDescent="0.35">
      <c r="A66">
        <v>65</v>
      </c>
      <c r="B66">
        <v>64</v>
      </c>
      <c r="C66">
        <v>72231</v>
      </c>
      <c r="D66" t="s">
        <v>101</v>
      </c>
      <c r="E66">
        <v>8510</v>
      </c>
      <c r="F66">
        <v>1992</v>
      </c>
      <c r="G66">
        <v>4</v>
      </c>
      <c r="H66">
        <v>16704</v>
      </c>
    </row>
    <row r="67" spans="1:8" x14ac:dyDescent="0.35">
      <c r="A67">
        <v>66</v>
      </c>
      <c r="B67">
        <v>30</v>
      </c>
      <c r="C67">
        <v>27699</v>
      </c>
      <c r="D67" t="s">
        <v>101</v>
      </c>
      <c r="E67">
        <v>11943</v>
      </c>
      <c r="F67">
        <v>1116</v>
      </c>
      <c r="G67">
        <v>4</v>
      </c>
      <c r="H67">
        <v>24308</v>
      </c>
    </row>
    <row r="68" spans="1:8" x14ac:dyDescent="0.35">
      <c r="A68">
        <v>67</v>
      </c>
      <c r="B68">
        <v>31</v>
      </c>
      <c r="C68">
        <v>57617</v>
      </c>
      <c r="D68" t="s">
        <v>95</v>
      </c>
      <c r="E68">
        <v>7332</v>
      </c>
      <c r="F68">
        <v>2317</v>
      </c>
      <c r="G68">
        <v>5</v>
      </c>
      <c r="H68">
        <v>23782</v>
      </c>
    </row>
    <row r="69" spans="1:8" x14ac:dyDescent="0.35">
      <c r="A69">
        <v>68</v>
      </c>
      <c r="B69">
        <v>49</v>
      </c>
      <c r="C69">
        <v>38739</v>
      </c>
      <c r="D69" t="s">
        <v>95</v>
      </c>
      <c r="E69">
        <v>10854</v>
      </c>
      <c r="F69">
        <v>2987</v>
      </c>
      <c r="G69">
        <v>3</v>
      </c>
      <c r="H69">
        <v>24407</v>
      </c>
    </row>
    <row r="70" spans="1:8" x14ac:dyDescent="0.35">
      <c r="A70">
        <v>69</v>
      </c>
      <c r="B70">
        <v>49</v>
      </c>
      <c r="C70">
        <v>58217</v>
      </c>
      <c r="D70" t="s">
        <v>95</v>
      </c>
      <c r="E70">
        <v>10016</v>
      </c>
      <c r="F70">
        <v>2250</v>
      </c>
      <c r="G70">
        <v>4</v>
      </c>
      <c r="H70">
        <v>35731</v>
      </c>
    </row>
    <row r="71" spans="1:8" x14ac:dyDescent="0.35">
      <c r="A71">
        <v>70</v>
      </c>
      <c r="B71">
        <v>45</v>
      </c>
      <c r="C71">
        <v>43890</v>
      </c>
      <c r="D71" t="s">
        <v>94</v>
      </c>
      <c r="E71">
        <v>5228</v>
      </c>
      <c r="F71">
        <v>2958</v>
      </c>
      <c r="G71">
        <v>2</v>
      </c>
      <c r="H71">
        <v>19753</v>
      </c>
    </row>
    <row r="72" spans="1:8" x14ac:dyDescent="0.35">
      <c r="A72">
        <v>71</v>
      </c>
      <c r="B72">
        <v>41</v>
      </c>
      <c r="C72">
        <v>62958</v>
      </c>
      <c r="D72" t="s">
        <v>95</v>
      </c>
      <c r="E72">
        <v>10762</v>
      </c>
      <c r="F72">
        <v>2454</v>
      </c>
      <c r="G72">
        <v>5</v>
      </c>
      <c r="H72">
        <v>23875</v>
      </c>
    </row>
    <row r="73" spans="1:8" x14ac:dyDescent="0.35">
      <c r="A73">
        <v>72</v>
      </c>
      <c r="B73">
        <v>59</v>
      </c>
      <c r="C73">
        <v>48788</v>
      </c>
      <c r="D73" t="s">
        <v>95</v>
      </c>
      <c r="E73">
        <v>11187</v>
      </c>
      <c r="F73">
        <v>2122</v>
      </c>
      <c r="G73">
        <v>1</v>
      </c>
      <c r="H73">
        <v>19061</v>
      </c>
    </row>
    <row r="74" spans="1:8" x14ac:dyDescent="0.35">
      <c r="A74">
        <v>73</v>
      </c>
      <c r="B74">
        <v>61</v>
      </c>
      <c r="C74">
        <v>50230</v>
      </c>
      <c r="D74" t="s">
        <v>95</v>
      </c>
      <c r="E74">
        <v>5512</v>
      </c>
      <c r="F74">
        <v>989</v>
      </c>
      <c r="G74">
        <v>1</v>
      </c>
      <c r="H74">
        <v>14717</v>
      </c>
    </row>
    <row r="75" spans="1:8" x14ac:dyDescent="0.35">
      <c r="A75">
        <v>74</v>
      </c>
      <c r="B75">
        <v>61</v>
      </c>
      <c r="C75">
        <v>44470</v>
      </c>
      <c r="D75" t="s">
        <v>94</v>
      </c>
      <c r="E75">
        <v>11208</v>
      </c>
      <c r="F75">
        <v>2765</v>
      </c>
      <c r="G75">
        <v>1</v>
      </c>
      <c r="H75">
        <v>22497</v>
      </c>
    </row>
    <row r="76" spans="1:8" x14ac:dyDescent="0.35">
      <c r="A76">
        <v>75</v>
      </c>
      <c r="B76">
        <v>47</v>
      </c>
      <c r="C76">
        <v>38643</v>
      </c>
      <c r="D76" t="s">
        <v>98</v>
      </c>
      <c r="E76">
        <v>8613</v>
      </c>
      <c r="F76">
        <v>532</v>
      </c>
      <c r="G76">
        <v>2</v>
      </c>
      <c r="H76">
        <v>24380</v>
      </c>
    </row>
    <row r="77" spans="1:8" x14ac:dyDescent="0.35">
      <c r="A77">
        <v>76</v>
      </c>
      <c r="B77">
        <v>70</v>
      </c>
      <c r="C77">
        <v>64789</v>
      </c>
      <c r="D77" t="s">
        <v>98</v>
      </c>
      <c r="E77">
        <v>12932</v>
      </c>
      <c r="F77">
        <v>1239</v>
      </c>
      <c r="G77">
        <v>4</v>
      </c>
      <c r="H77">
        <v>23742</v>
      </c>
    </row>
    <row r="78" spans="1:8" x14ac:dyDescent="0.35">
      <c r="A78">
        <v>77</v>
      </c>
      <c r="B78">
        <v>69</v>
      </c>
      <c r="C78">
        <v>69668</v>
      </c>
      <c r="D78" t="s">
        <v>98</v>
      </c>
      <c r="E78">
        <v>13210</v>
      </c>
      <c r="F78">
        <v>195</v>
      </c>
      <c r="G78">
        <v>1</v>
      </c>
      <c r="H78">
        <v>14650</v>
      </c>
    </row>
    <row r="79" spans="1:8" x14ac:dyDescent="0.35">
      <c r="A79">
        <v>78</v>
      </c>
      <c r="B79">
        <v>62</v>
      </c>
      <c r="C79">
        <v>44594</v>
      </c>
      <c r="D79" t="s">
        <v>101</v>
      </c>
      <c r="E79">
        <v>12965</v>
      </c>
      <c r="F79">
        <v>1825</v>
      </c>
      <c r="G79">
        <v>3</v>
      </c>
      <c r="H79">
        <v>21440</v>
      </c>
    </row>
    <row r="80" spans="1:8" x14ac:dyDescent="0.35">
      <c r="A80">
        <v>79</v>
      </c>
      <c r="B80">
        <v>70</v>
      </c>
      <c r="C80">
        <v>48621</v>
      </c>
      <c r="D80" t="s">
        <v>98</v>
      </c>
      <c r="E80">
        <v>12310</v>
      </c>
      <c r="F80">
        <v>2627</v>
      </c>
      <c r="G80">
        <v>4</v>
      </c>
      <c r="H80">
        <v>15931</v>
      </c>
    </row>
    <row r="81" spans="1:8" x14ac:dyDescent="0.35">
      <c r="A81">
        <v>80</v>
      </c>
      <c r="B81">
        <v>54</v>
      </c>
      <c r="C81">
        <v>49548</v>
      </c>
      <c r="D81" t="s">
        <v>94</v>
      </c>
      <c r="E81">
        <v>7717</v>
      </c>
      <c r="F81">
        <v>2102</v>
      </c>
      <c r="G81">
        <v>4</v>
      </c>
      <c r="H81">
        <v>14490</v>
      </c>
    </row>
    <row r="82" spans="1:8" x14ac:dyDescent="0.35">
      <c r="A82">
        <v>81</v>
      </c>
      <c r="B82">
        <v>56</v>
      </c>
      <c r="C82">
        <v>35447</v>
      </c>
      <c r="D82" t="s">
        <v>101</v>
      </c>
      <c r="E82">
        <v>6447</v>
      </c>
      <c r="F82">
        <v>1972</v>
      </c>
      <c r="G82">
        <v>1</v>
      </c>
      <c r="H82">
        <v>5510</v>
      </c>
    </row>
    <row r="83" spans="1:8" x14ac:dyDescent="0.35">
      <c r="A83">
        <v>82</v>
      </c>
      <c r="B83">
        <v>64</v>
      </c>
      <c r="C83">
        <v>48903</v>
      </c>
      <c r="D83" t="s">
        <v>98</v>
      </c>
      <c r="E83">
        <v>13375</v>
      </c>
      <c r="F83">
        <v>2044</v>
      </c>
      <c r="G83">
        <v>1</v>
      </c>
      <c r="H83">
        <v>19747</v>
      </c>
    </row>
    <row r="84" spans="1:8" x14ac:dyDescent="0.35">
      <c r="A84">
        <v>83</v>
      </c>
      <c r="B84">
        <v>53</v>
      </c>
      <c r="C84">
        <v>42171</v>
      </c>
      <c r="D84" t="s">
        <v>94</v>
      </c>
      <c r="E84">
        <v>14157</v>
      </c>
      <c r="F84">
        <v>1363</v>
      </c>
      <c r="G84">
        <v>4</v>
      </c>
      <c r="H84">
        <v>16399</v>
      </c>
    </row>
    <row r="85" spans="1:8" x14ac:dyDescent="0.35">
      <c r="A85">
        <v>84</v>
      </c>
      <c r="B85">
        <v>66</v>
      </c>
      <c r="C85">
        <v>42872</v>
      </c>
      <c r="D85" t="s">
        <v>94</v>
      </c>
      <c r="E85">
        <v>5981</v>
      </c>
      <c r="F85">
        <v>2274</v>
      </c>
      <c r="G85">
        <v>3</v>
      </c>
      <c r="H85">
        <v>20176</v>
      </c>
    </row>
    <row r="86" spans="1:8" x14ac:dyDescent="0.35">
      <c r="A86">
        <v>85</v>
      </c>
      <c r="B86">
        <v>53</v>
      </c>
      <c r="C86">
        <v>59399</v>
      </c>
      <c r="D86" t="s">
        <v>94</v>
      </c>
      <c r="E86">
        <v>2666</v>
      </c>
      <c r="F86">
        <v>225</v>
      </c>
      <c r="G86">
        <v>5</v>
      </c>
      <c r="H86">
        <v>25231</v>
      </c>
    </row>
    <row r="87" spans="1:8" x14ac:dyDescent="0.35">
      <c r="A87">
        <v>86</v>
      </c>
      <c r="B87">
        <v>64</v>
      </c>
      <c r="C87">
        <v>67486</v>
      </c>
      <c r="D87" t="s">
        <v>98</v>
      </c>
      <c r="E87">
        <v>5732</v>
      </c>
      <c r="F87">
        <v>1605</v>
      </c>
      <c r="G87">
        <v>2</v>
      </c>
      <c r="H87">
        <v>27579</v>
      </c>
    </row>
    <row r="88" spans="1:8" x14ac:dyDescent="0.35">
      <c r="A88">
        <v>87</v>
      </c>
      <c r="B88">
        <v>40</v>
      </c>
      <c r="C88">
        <v>67279</v>
      </c>
      <c r="D88" t="s">
        <v>98</v>
      </c>
      <c r="E88">
        <v>11644</v>
      </c>
      <c r="F88">
        <v>2450</v>
      </c>
      <c r="G88">
        <v>4</v>
      </c>
      <c r="H88">
        <v>28667</v>
      </c>
    </row>
    <row r="89" spans="1:8" x14ac:dyDescent="0.35">
      <c r="A89">
        <v>88</v>
      </c>
      <c r="B89">
        <v>33</v>
      </c>
      <c r="C89">
        <v>33965</v>
      </c>
      <c r="D89" t="s">
        <v>98</v>
      </c>
      <c r="E89">
        <v>12335</v>
      </c>
      <c r="F89">
        <v>2107</v>
      </c>
      <c r="G89">
        <v>5</v>
      </c>
      <c r="H89">
        <v>23908</v>
      </c>
    </row>
    <row r="90" spans="1:8" x14ac:dyDescent="0.35">
      <c r="A90">
        <v>89</v>
      </c>
      <c r="B90">
        <v>40</v>
      </c>
      <c r="C90">
        <v>54443</v>
      </c>
      <c r="D90" t="s">
        <v>98</v>
      </c>
      <c r="E90">
        <v>10330</v>
      </c>
      <c r="F90">
        <v>3312</v>
      </c>
      <c r="G90">
        <v>2</v>
      </c>
      <c r="H90">
        <v>25466</v>
      </c>
    </row>
    <row r="91" spans="1:8" x14ac:dyDescent="0.35">
      <c r="A91">
        <v>90</v>
      </c>
      <c r="B91">
        <v>52</v>
      </c>
      <c r="C91">
        <v>37431</v>
      </c>
      <c r="D91" t="s">
        <v>101</v>
      </c>
      <c r="E91">
        <v>2821</v>
      </c>
      <c r="F91">
        <v>1627</v>
      </c>
      <c r="G91">
        <v>1</v>
      </c>
      <c r="H91">
        <v>23032</v>
      </c>
    </row>
    <row r="92" spans="1:8" x14ac:dyDescent="0.35">
      <c r="A92">
        <v>91</v>
      </c>
      <c r="B92">
        <v>30</v>
      </c>
      <c r="C92">
        <v>51711</v>
      </c>
      <c r="D92" t="s">
        <v>101</v>
      </c>
      <c r="E92">
        <v>15648</v>
      </c>
      <c r="F92">
        <v>1237</v>
      </c>
      <c r="G92">
        <v>4</v>
      </c>
      <c r="H92">
        <v>24713</v>
      </c>
    </row>
    <row r="93" spans="1:8" x14ac:dyDescent="0.35">
      <c r="A93">
        <v>92</v>
      </c>
      <c r="B93">
        <v>35</v>
      </c>
      <c r="C93">
        <v>30599</v>
      </c>
      <c r="D93" t="s">
        <v>98</v>
      </c>
      <c r="E93">
        <v>10243</v>
      </c>
      <c r="F93">
        <v>2091</v>
      </c>
      <c r="G93">
        <v>3</v>
      </c>
      <c r="H93">
        <v>19133</v>
      </c>
    </row>
    <row r="94" spans="1:8" x14ac:dyDescent="0.35">
      <c r="A94">
        <v>93</v>
      </c>
      <c r="B94">
        <v>69</v>
      </c>
      <c r="C94">
        <v>54027</v>
      </c>
      <c r="D94" t="s">
        <v>101</v>
      </c>
      <c r="E94">
        <v>6307</v>
      </c>
      <c r="F94">
        <v>2587</v>
      </c>
      <c r="G94">
        <v>4</v>
      </c>
      <c r="H94">
        <v>23535</v>
      </c>
    </row>
    <row r="95" spans="1:8" x14ac:dyDescent="0.35">
      <c r="A95">
        <v>94</v>
      </c>
      <c r="B95">
        <v>58</v>
      </c>
      <c r="C95">
        <v>53073</v>
      </c>
      <c r="D95" t="s">
        <v>95</v>
      </c>
      <c r="E95">
        <v>7206</v>
      </c>
      <c r="F95">
        <v>1935</v>
      </c>
      <c r="G95">
        <v>3</v>
      </c>
      <c r="H95">
        <v>19905</v>
      </c>
    </row>
    <row r="96" spans="1:8" x14ac:dyDescent="0.35">
      <c r="A96">
        <v>95</v>
      </c>
      <c r="B96">
        <v>62</v>
      </c>
      <c r="C96">
        <v>41511</v>
      </c>
      <c r="D96" t="s">
        <v>101</v>
      </c>
      <c r="E96">
        <v>14112</v>
      </c>
      <c r="F96">
        <v>2821</v>
      </c>
      <c r="G96">
        <v>4</v>
      </c>
      <c r="H96">
        <v>14482</v>
      </c>
    </row>
    <row r="97" spans="1:8" x14ac:dyDescent="0.35">
      <c r="A97">
        <v>96</v>
      </c>
      <c r="B97">
        <v>48</v>
      </c>
      <c r="C97">
        <v>54152</v>
      </c>
      <c r="D97" t="s">
        <v>95</v>
      </c>
      <c r="E97">
        <v>10408</v>
      </c>
      <c r="F97">
        <v>2149</v>
      </c>
      <c r="G97">
        <v>1</v>
      </c>
      <c r="H97">
        <v>23868</v>
      </c>
    </row>
    <row r="98" spans="1:8" x14ac:dyDescent="0.35">
      <c r="A98">
        <v>97</v>
      </c>
      <c r="B98">
        <v>64</v>
      </c>
      <c r="C98">
        <v>49633</v>
      </c>
      <c r="D98" t="s">
        <v>98</v>
      </c>
      <c r="E98">
        <v>8593</v>
      </c>
      <c r="F98">
        <v>3174</v>
      </c>
      <c r="G98">
        <v>3</v>
      </c>
      <c r="H98">
        <v>18922</v>
      </c>
    </row>
    <row r="99" spans="1:8" x14ac:dyDescent="0.35">
      <c r="A99">
        <v>98</v>
      </c>
      <c r="B99">
        <v>19</v>
      </c>
      <c r="C99">
        <v>35825</v>
      </c>
      <c r="D99" t="s">
        <v>101</v>
      </c>
      <c r="E99">
        <v>9233</v>
      </c>
      <c r="F99">
        <v>3412</v>
      </c>
      <c r="G99">
        <v>1</v>
      </c>
      <c r="H99">
        <v>26405</v>
      </c>
    </row>
    <row r="100" spans="1:8" x14ac:dyDescent="0.35">
      <c r="A100">
        <v>99</v>
      </c>
      <c r="B100">
        <v>22</v>
      </c>
      <c r="C100">
        <v>66039</v>
      </c>
      <c r="D100" t="s">
        <v>98</v>
      </c>
      <c r="E100">
        <v>10971</v>
      </c>
      <c r="F100">
        <v>1403</v>
      </c>
      <c r="G100">
        <v>5</v>
      </c>
      <c r="H100">
        <v>22974</v>
      </c>
    </row>
    <row r="101" spans="1:8" x14ac:dyDescent="0.35">
      <c r="A101">
        <v>100</v>
      </c>
      <c r="B101">
        <v>23</v>
      </c>
      <c r="C101">
        <v>58788</v>
      </c>
      <c r="D101" t="s">
        <v>101</v>
      </c>
      <c r="E101">
        <v>7504</v>
      </c>
      <c r="F101">
        <v>2863</v>
      </c>
      <c r="G101">
        <v>5</v>
      </c>
      <c r="H101">
        <v>24798</v>
      </c>
    </row>
    <row r="102" spans="1:8" x14ac:dyDescent="0.35">
      <c r="A102">
        <v>101</v>
      </c>
      <c r="B102">
        <v>64</v>
      </c>
      <c r="C102">
        <v>27453</v>
      </c>
      <c r="D102" t="s">
        <v>98</v>
      </c>
      <c r="E102">
        <v>13346</v>
      </c>
      <c r="F102">
        <v>120</v>
      </c>
      <c r="G102">
        <v>3</v>
      </c>
      <c r="H102">
        <v>22986</v>
      </c>
    </row>
    <row r="103" spans="1:8" x14ac:dyDescent="0.35">
      <c r="A103">
        <v>102</v>
      </c>
      <c r="B103">
        <v>43</v>
      </c>
      <c r="C103">
        <v>50677</v>
      </c>
      <c r="D103" t="s">
        <v>101</v>
      </c>
      <c r="E103">
        <v>10528</v>
      </c>
      <c r="F103">
        <v>1475</v>
      </c>
      <c r="G103">
        <v>5</v>
      </c>
      <c r="H103">
        <v>18886</v>
      </c>
    </row>
    <row r="104" spans="1:8" x14ac:dyDescent="0.35">
      <c r="A104">
        <v>103</v>
      </c>
      <c r="B104">
        <v>26</v>
      </c>
      <c r="C104">
        <v>41052</v>
      </c>
      <c r="D104" t="s">
        <v>98</v>
      </c>
      <c r="E104">
        <v>8132</v>
      </c>
      <c r="F104">
        <v>1718</v>
      </c>
      <c r="G104">
        <v>5</v>
      </c>
      <c r="H104">
        <v>34108</v>
      </c>
    </row>
    <row r="105" spans="1:8" x14ac:dyDescent="0.35">
      <c r="A105">
        <v>104</v>
      </c>
      <c r="B105">
        <v>21</v>
      </c>
      <c r="C105">
        <v>53861</v>
      </c>
      <c r="D105" t="s">
        <v>94</v>
      </c>
      <c r="E105">
        <v>6999</v>
      </c>
      <c r="F105">
        <v>3214</v>
      </c>
      <c r="G105">
        <v>2</v>
      </c>
      <c r="H105">
        <v>21156</v>
      </c>
    </row>
    <row r="106" spans="1:8" x14ac:dyDescent="0.35">
      <c r="A106">
        <v>105</v>
      </c>
      <c r="B106">
        <v>49</v>
      </c>
      <c r="C106">
        <v>47099</v>
      </c>
      <c r="D106" t="s">
        <v>95</v>
      </c>
      <c r="E106">
        <v>14946</v>
      </c>
      <c r="F106">
        <v>2278</v>
      </c>
      <c r="G106">
        <v>3</v>
      </c>
      <c r="H106">
        <v>18461</v>
      </c>
    </row>
    <row r="107" spans="1:8" x14ac:dyDescent="0.35">
      <c r="A107">
        <v>106</v>
      </c>
      <c r="B107">
        <v>69</v>
      </c>
      <c r="C107">
        <v>63860</v>
      </c>
      <c r="D107" t="s">
        <v>101</v>
      </c>
      <c r="E107">
        <v>11739</v>
      </c>
      <c r="F107">
        <v>1114</v>
      </c>
      <c r="G107">
        <v>2</v>
      </c>
      <c r="H107">
        <v>23248</v>
      </c>
    </row>
    <row r="108" spans="1:8" x14ac:dyDescent="0.35">
      <c r="A108">
        <v>107</v>
      </c>
      <c r="B108">
        <v>50</v>
      </c>
      <c r="C108">
        <v>23969</v>
      </c>
      <c r="D108" t="s">
        <v>98</v>
      </c>
      <c r="E108">
        <v>11121</v>
      </c>
      <c r="F108">
        <v>626</v>
      </c>
      <c r="G108">
        <v>1</v>
      </c>
      <c r="H108">
        <v>14464</v>
      </c>
    </row>
    <row r="109" spans="1:8" x14ac:dyDescent="0.35">
      <c r="A109">
        <v>108</v>
      </c>
      <c r="B109">
        <v>57</v>
      </c>
      <c r="C109">
        <v>85384</v>
      </c>
      <c r="D109" t="s">
        <v>98</v>
      </c>
      <c r="E109">
        <v>10197</v>
      </c>
      <c r="F109">
        <v>2454</v>
      </c>
      <c r="G109">
        <v>1</v>
      </c>
      <c r="H109">
        <v>29948</v>
      </c>
    </row>
    <row r="110" spans="1:8" x14ac:dyDescent="0.35">
      <c r="A110">
        <v>109</v>
      </c>
      <c r="B110">
        <v>46</v>
      </c>
      <c r="C110">
        <v>56860</v>
      </c>
      <c r="D110" t="s">
        <v>101</v>
      </c>
      <c r="E110">
        <v>8959</v>
      </c>
      <c r="F110">
        <v>1845</v>
      </c>
      <c r="G110">
        <v>4</v>
      </c>
      <c r="H110">
        <v>13765</v>
      </c>
    </row>
    <row r="111" spans="1:8" x14ac:dyDescent="0.35">
      <c r="A111">
        <v>110</v>
      </c>
      <c r="B111">
        <v>64</v>
      </c>
      <c r="C111">
        <v>34287</v>
      </c>
      <c r="D111" t="s">
        <v>94</v>
      </c>
      <c r="E111">
        <v>10770</v>
      </c>
      <c r="F111">
        <v>1816</v>
      </c>
      <c r="G111">
        <v>4</v>
      </c>
      <c r="H111">
        <v>18432</v>
      </c>
    </row>
    <row r="112" spans="1:8" x14ac:dyDescent="0.35">
      <c r="A112">
        <v>111</v>
      </c>
      <c r="B112">
        <v>27</v>
      </c>
      <c r="C112">
        <v>65615</v>
      </c>
      <c r="D112" t="s">
        <v>95</v>
      </c>
      <c r="E112">
        <v>9295</v>
      </c>
      <c r="F112">
        <v>1998</v>
      </c>
      <c r="G112">
        <v>5</v>
      </c>
      <c r="H112">
        <v>16310</v>
      </c>
    </row>
    <row r="113" spans="1:8" x14ac:dyDescent="0.35">
      <c r="A113">
        <v>112</v>
      </c>
      <c r="B113">
        <v>19</v>
      </c>
      <c r="C113">
        <v>40318</v>
      </c>
      <c r="D113" t="s">
        <v>98</v>
      </c>
      <c r="E113">
        <v>10205</v>
      </c>
      <c r="F113">
        <v>3198</v>
      </c>
      <c r="G113">
        <v>1</v>
      </c>
      <c r="H113">
        <v>29765</v>
      </c>
    </row>
    <row r="114" spans="1:8" x14ac:dyDescent="0.35">
      <c r="A114">
        <v>113</v>
      </c>
      <c r="B114">
        <v>25</v>
      </c>
      <c r="C114">
        <v>41487</v>
      </c>
      <c r="D114" t="s">
        <v>95</v>
      </c>
      <c r="E114">
        <v>6305</v>
      </c>
      <c r="F114">
        <v>59</v>
      </c>
      <c r="G114">
        <v>4</v>
      </c>
      <c r="H114">
        <v>21734</v>
      </c>
    </row>
    <row r="115" spans="1:8" x14ac:dyDescent="0.35">
      <c r="A115">
        <v>114</v>
      </c>
      <c r="B115">
        <v>53</v>
      </c>
      <c r="C115">
        <v>21598</v>
      </c>
      <c r="D115" t="s">
        <v>95</v>
      </c>
      <c r="E115">
        <v>4115</v>
      </c>
      <c r="F115">
        <v>2430</v>
      </c>
      <c r="G115">
        <v>1</v>
      </c>
      <c r="H115">
        <v>27009</v>
      </c>
    </row>
    <row r="116" spans="1:8" x14ac:dyDescent="0.35">
      <c r="A116">
        <v>115</v>
      </c>
      <c r="B116">
        <v>55</v>
      </c>
      <c r="C116">
        <v>63030</v>
      </c>
      <c r="D116" t="s">
        <v>101</v>
      </c>
      <c r="E116">
        <v>10000</v>
      </c>
      <c r="F116">
        <v>-47</v>
      </c>
      <c r="G116">
        <v>2</v>
      </c>
      <c r="H116">
        <v>26199</v>
      </c>
    </row>
    <row r="117" spans="1:8" x14ac:dyDescent="0.35">
      <c r="A117">
        <v>116</v>
      </c>
      <c r="B117">
        <v>38</v>
      </c>
      <c r="C117">
        <v>50799</v>
      </c>
      <c r="D117" t="s">
        <v>94</v>
      </c>
      <c r="E117">
        <v>12343</v>
      </c>
      <c r="F117">
        <v>782</v>
      </c>
      <c r="G117">
        <v>1</v>
      </c>
      <c r="H117">
        <v>18749</v>
      </c>
    </row>
    <row r="118" spans="1:8" x14ac:dyDescent="0.35">
      <c r="A118">
        <v>117</v>
      </c>
      <c r="B118">
        <v>70</v>
      </c>
      <c r="C118">
        <v>69578</v>
      </c>
      <c r="D118" t="s">
        <v>94</v>
      </c>
      <c r="E118">
        <v>11943</v>
      </c>
      <c r="F118">
        <v>1981</v>
      </c>
      <c r="G118">
        <v>4</v>
      </c>
      <c r="H118">
        <v>27880</v>
      </c>
    </row>
    <row r="119" spans="1:8" x14ac:dyDescent="0.35">
      <c r="A119">
        <v>118</v>
      </c>
      <c r="B119">
        <v>45</v>
      </c>
      <c r="C119">
        <v>41937</v>
      </c>
      <c r="D119" t="s">
        <v>98</v>
      </c>
      <c r="E119">
        <v>8874</v>
      </c>
      <c r="F119">
        <v>1054</v>
      </c>
      <c r="G119">
        <v>5</v>
      </c>
      <c r="H119">
        <v>16050</v>
      </c>
    </row>
    <row r="120" spans="1:8" x14ac:dyDescent="0.35">
      <c r="A120">
        <v>119</v>
      </c>
      <c r="B120">
        <v>34</v>
      </c>
      <c r="C120">
        <v>38396</v>
      </c>
      <c r="D120" t="s">
        <v>98</v>
      </c>
      <c r="E120">
        <v>15713</v>
      </c>
      <c r="F120">
        <v>1761</v>
      </c>
      <c r="G120">
        <v>3</v>
      </c>
      <c r="H120">
        <v>35764</v>
      </c>
    </row>
    <row r="121" spans="1:8" x14ac:dyDescent="0.35">
      <c r="A121">
        <v>120</v>
      </c>
      <c r="B121">
        <v>43</v>
      </c>
      <c r="C121">
        <v>84218</v>
      </c>
      <c r="D121" t="s">
        <v>101</v>
      </c>
      <c r="E121">
        <v>4667</v>
      </c>
      <c r="F121">
        <v>2542</v>
      </c>
      <c r="G121">
        <v>3</v>
      </c>
      <c r="H121">
        <v>13554</v>
      </c>
    </row>
    <row r="122" spans="1:8" x14ac:dyDescent="0.35">
      <c r="A122">
        <v>121</v>
      </c>
      <c r="B122">
        <v>28</v>
      </c>
      <c r="C122">
        <v>40125</v>
      </c>
      <c r="D122" t="s">
        <v>95</v>
      </c>
      <c r="E122">
        <v>8378</v>
      </c>
      <c r="F122">
        <v>2079</v>
      </c>
      <c r="G122">
        <v>5</v>
      </c>
      <c r="H122">
        <v>16463</v>
      </c>
    </row>
    <row r="123" spans="1:8" x14ac:dyDescent="0.35">
      <c r="A123">
        <v>122</v>
      </c>
      <c r="B123">
        <v>31</v>
      </c>
      <c r="C123">
        <v>62384</v>
      </c>
      <c r="D123" t="s">
        <v>98</v>
      </c>
      <c r="E123">
        <v>6431</v>
      </c>
      <c r="F123">
        <v>2327</v>
      </c>
      <c r="G123">
        <v>3</v>
      </c>
      <c r="H123">
        <v>21980</v>
      </c>
    </row>
    <row r="124" spans="1:8" x14ac:dyDescent="0.35">
      <c r="A124">
        <v>123</v>
      </c>
      <c r="B124">
        <v>66</v>
      </c>
      <c r="C124">
        <v>39823</v>
      </c>
      <c r="D124" t="s">
        <v>95</v>
      </c>
      <c r="E124">
        <v>8716</v>
      </c>
      <c r="F124">
        <v>962</v>
      </c>
      <c r="G124">
        <v>1</v>
      </c>
      <c r="H124">
        <v>28245</v>
      </c>
    </row>
    <row r="125" spans="1:8" x14ac:dyDescent="0.35">
      <c r="A125">
        <v>124</v>
      </c>
      <c r="B125">
        <v>55</v>
      </c>
      <c r="C125">
        <v>53740</v>
      </c>
      <c r="D125" t="s">
        <v>95</v>
      </c>
      <c r="E125">
        <v>15663</v>
      </c>
      <c r="F125">
        <v>774</v>
      </c>
      <c r="G125">
        <v>2</v>
      </c>
      <c r="H125">
        <v>25576</v>
      </c>
    </row>
    <row r="126" spans="1:8" x14ac:dyDescent="0.35">
      <c r="A126">
        <v>125</v>
      </c>
      <c r="B126">
        <v>29</v>
      </c>
      <c r="C126">
        <v>64360</v>
      </c>
      <c r="D126" t="s">
        <v>98</v>
      </c>
      <c r="E126">
        <v>15106</v>
      </c>
      <c r="F126">
        <v>2112</v>
      </c>
      <c r="G126">
        <v>5</v>
      </c>
      <c r="H126">
        <v>18116</v>
      </c>
    </row>
    <row r="127" spans="1:8" x14ac:dyDescent="0.35">
      <c r="A127">
        <v>126</v>
      </c>
      <c r="B127">
        <v>58</v>
      </c>
      <c r="C127">
        <v>38754</v>
      </c>
      <c r="D127" t="s">
        <v>101</v>
      </c>
      <c r="E127">
        <v>8439</v>
      </c>
      <c r="F127">
        <v>2219</v>
      </c>
      <c r="G127">
        <v>5</v>
      </c>
      <c r="H127">
        <v>20698</v>
      </c>
    </row>
    <row r="128" spans="1:8" x14ac:dyDescent="0.35">
      <c r="A128">
        <v>127</v>
      </c>
      <c r="B128">
        <v>58</v>
      </c>
      <c r="C128">
        <v>51162</v>
      </c>
      <c r="D128" t="s">
        <v>94</v>
      </c>
      <c r="E128">
        <v>12978</v>
      </c>
      <c r="F128">
        <v>1221</v>
      </c>
      <c r="G128">
        <v>1</v>
      </c>
      <c r="H128">
        <v>16388</v>
      </c>
    </row>
    <row r="129" spans="1:8" x14ac:dyDescent="0.35">
      <c r="A129">
        <v>128</v>
      </c>
      <c r="B129">
        <v>38</v>
      </c>
      <c r="C129">
        <v>42177</v>
      </c>
      <c r="D129" t="s">
        <v>101</v>
      </c>
      <c r="E129">
        <v>9580</v>
      </c>
      <c r="F129">
        <v>1014</v>
      </c>
      <c r="G129">
        <v>4</v>
      </c>
      <c r="H129">
        <v>19103</v>
      </c>
    </row>
    <row r="130" spans="1:8" x14ac:dyDescent="0.35">
      <c r="A130">
        <v>129</v>
      </c>
      <c r="B130">
        <v>61</v>
      </c>
      <c r="C130">
        <v>62651</v>
      </c>
      <c r="D130" t="s">
        <v>98</v>
      </c>
      <c r="E130">
        <v>9814</v>
      </c>
      <c r="F130">
        <v>1628</v>
      </c>
      <c r="G130">
        <v>3</v>
      </c>
      <c r="H130">
        <v>17448</v>
      </c>
    </row>
    <row r="131" spans="1:8" x14ac:dyDescent="0.35">
      <c r="A131">
        <v>130</v>
      </c>
      <c r="B131">
        <v>23</v>
      </c>
      <c r="C131">
        <v>55922</v>
      </c>
      <c r="D131" t="s">
        <v>94</v>
      </c>
      <c r="E131">
        <v>12059</v>
      </c>
      <c r="F131">
        <v>595</v>
      </c>
      <c r="G131">
        <v>1</v>
      </c>
      <c r="H131">
        <v>15715</v>
      </c>
    </row>
    <row r="132" spans="1:8" x14ac:dyDescent="0.35">
      <c r="A132">
        <v>131</v>
      </c>
      <c r="B132">
        <v>44</v>
      </c>
      <c r="C132">
        <v>68205</v>
      </c>
      <c r="D132" t="s">
        <v>98</v>
      </c>
      <c r="E132">
        <v>4210</v>
      </c>
      <c r="F132">
        <v>1588</v>
      </c>
      <c r="G132">
        <v>2</v>
      </c>
      <c r="H132">
        <v>21264</v>
      </c>
    </row>
    <row r="133" spans="1:8" x14ac:dyDescent="0.35">
      <c r="A133">
        <v>132</v>
      </c>
      <c r="B133">
        <v>20</v>
      </c>
      <c r="C133">
        <v>30414</v>
      </c>
      <c r="D133" t="s">
        <v>94</v>
      </c>
      <c r="E133">
        <v>4254</v>
      </c>
      <c r="F133">
        <v>1622</v>
      </c>
      <c r="G133">
        <v>3</v>
      </c>
      <c r="H133">
        <v>16959</v>
      </c>
    </row>
    <row r="134" spans="1:8" x14ac:dyDescent="0.35">
      <c r="A134">
        <v>133</v>
      </c>
      <c r="B134">
        <v>55</v>
      </c>
      <c r="C134">
        <v>24585</v>
      </c>
      <c r="D134" t="s">
        <v>101</v>
      </c>
      <c r="E134">
        <v>12069</v>
      </c>
      <c r="F134">
        <v>1477</v>
      </c>
      <c r="G134">
        <v>2</v>
      </c>
      <c r="H134">
        <v>25434</v>
      </c>
    </row>
    <row r="135" spans="1:8" x14ac:dyDescent="0.35">
      <c r="A135">
        <v>134</v>
      </c>
      <c r="B135">
        <v>70</v>
      </c>
      <c r="C135">
        <v>55531</v>
      </c>
      <c r="D135" t="s">
        <v>101</v>
      </c>
      <c r="E135">
        <v>12383</v>
      </c>
      <c r="F135">
        <v>3542</v>
      </c>
      <c r="G135">
        <v>4</v>
      </c>
      <c r="H135">
        <v>23377</v>
      </c>
    </row>
    <row r="136" spans="1:8" x14ac:dyDescent="0.35">
      <c r="A136">
        <v>135</v>
      </c>
      <c r="B136">
        <v>50</v>
      </c>
      <c r="C136">
        <v>47052</v>
      </c>
      <c r="D136" t="s">
        <v>95</v>
      </c>
      <c r="E136">
        <v>6482</v>
      </c>
      <c r="F136">
        <v>745</v>
      </c>
      <c r="G136">
        <v>1</v>
      </c>
      <c r="H136">
        <v>19428</v>
      </c>
    </row>
    <row r="137" spans="1:8" x14ac:dyDescent="0.35">
      <c r="A137">
        <v>136</v>
      </c>
      <c r="B137">
        <v>19</v>
      </c>
      <c r="C137">
        <v>51564</v>
      </c>
      <c r="D137" t="s">
        <v>95</v>
      </c>
      <c r="E137">
        <v>10227</v>
      </c>
      <c r="F137">
        <v>2409</v>
      </c>
      <c r="G137">
        <v>1</v>
      </c>
      <c r="H137">
        <v>19419</v>
      </c>
    </row>
    <row r="138" spans="1:8" x14ac:dyDescent="0.35">
      <c r="A138">
        <v>137</v>
      </c>
      <c r="B138">
        <v>31</v>
      </c>
      <c r="C138">
        <v>12789</v>
      </c>
      <c r="D138" t="s">
        <v>95</v>
      </c>
      <c r="E138">
        <v>12640</v>
      </c>
      <c r="F138">
        <v>123</v>
      </c>
      <c r="G138">
        <v>3</v>
      </c>
      <c r="H138">
        <v>12503</v>
      </c>
    </row>
    <row r="139" spans="1:8" x14ac:dyDescent="0.35">
      <c r="A139">
        <v>138</v>
      </c>
      <c r="B139">
        <v>68</v>
      </c>
      <c r="C139">
        <v>41249</v>
      </c>
      <c r="D139" t="s">
        <v>98</v>
      </c>
      <c r="E139">
        <v>14601</v>
      </c>
      <c r="F139">
        <v>1800</v>
      </c>
      <c r="G139">
        <v>2</v>
      </c>
      <c r="H139">
        <v>27908</v>
      </c>
    </row>
    <row r="140" spans="1:8" x14ac:dyDescent="0.35">
      <c r="A140">
        <v>139</v>
      </c>
      <c r="B140">
        <v>63</v>
      </c>
      <c r="C140">
        <v>51163</v>
      </c>
      <c r="D140" t="s">
        <v>101</v>
      </c>
      <c r="E140">
        <v>11778</v>
      </c>
      <c r="F140">
        <v>1495</v>
      </c>
      <c r="G140">
        <v>5</v>
      </c>
      <c r="H140">
        <v>25887</v>
      </c>
    </row>
    <row r="141" spans="1:8" x14ac:dyDescent="0.35">
      <c r="A141">
        <v>140</v>
      </c>
      <c r="B141">
        <v>62</v>
      </c>
      <c r="C141">
        <v>40989</v>
      </c>
      <c r="D141" t="s">
        <v>98</v>
      </c>
      <c r="E141">
        <v>8868</v>
      </c>
      <c r="F141">
        <v>3277</v>
      </c>
      <c r="G141">
        <v>2</v>
      </c>
      <c r="H141">
        <v>16562</v>
      </c>
    </row>
    <row r="142" spans="1:8" x14ac:dyDescent="0.35">
      <c r="A142">
        <v>141</v>
      </c>
      <c r="B142">
        <v>41</v>
      </c>
      <c r="C142">
        <v>43175</v>
      </c>
      <c r="D142" t="s">
        <v>101</v>
      </c>
      <c r="E142">
        <v>8984</v>
      </c>
      <c r="F142">
        <v>1451</v>
      </c>
      <c r="G142">
        <v>3</v>
      </c>
      <c r="H142">
        <v>27735</v>
      </c>
    </row>
    <row r="143" spans="1:8" x14ac:dyDescent="0.35">
      <c r="A143">
        <v>142</v>
      </c>
      <c r="B143">
        <v>66</v>
      </c>
      <c r="C143">
        <v>48104</v>
      </c>
      <c r="D143" t="s">
        <v>95</v>
      </c>
      <c r="E143">
        <v>10675</v>
      </c>
      <c r="F143">
        <v>2028</v>
      </c>
      <c r="G143">
        <v>4</v>
      </c>
      <c r="H143">
        <v>20892</v>
      </c>
    </row>
    <row r="144" spans="1:8" x14ac:dyDescent="0.35">
      <c r="A144">
        <v>143</v>
      </c>
      <c r="B144">
        <v>45</v>
      </c>
      <c r="C144">
        <v>27112</v>
      </c>
      <c r="D144" t="s">
        <v>98</v>
      </c>
      <c r="E144">
        <v>8308</v>
      </c>
      <c r="F144">
        <v>1647</v>
      </c>
      <c r="G144">
        <v>4</v>
      </c>
      <c r="H144">
        <v>18582</v>
      </c>
    </row>
    <row r="145" spans="1:8" x14ac:dyDescent="0.35">
      <c r="A145">
        <v>144</v>
      </c>
      <c r="B145">
        <v>47</v>
      </c>
      <c r="C145">
        <v>66833</v>
      </c>
      <c r="D145" t="s">
        <v>94</v>
      </c>
      <c r="E145">
        <v>7495</v>
      </c>
      <c r="F145">
        <v>2867</v>
      </c>
      <c r="G145">
        <v>5</v>
      </c>
      <c r="H145">
        <v>24352</v>
      </c>
    </row>
    <row r="146" spans="1:8" x14ac:dyDescent="0.35">
      <c r="A146">
        <v>145</v>
      </c>
      <c r="B146">
        <v>38</v>
      </c>
      <c r="C146">
        <v>35879</v>
      </c>
      <c r="D146" t="s">
        <v>98</v>
      </c>
      <c r="E146">
        <v>10988</v>
      </c>
      <c r="F146">
        <v>3021</v>
      </c>
      <c r="G146">
        <v>1</v>
      </c>
      <c r="H146">
        <v>23728</v>
      </c>
    </row>
    <row r="147" spans="1:8" x14ac:dyDescent="0.35">
      <c r="A147">
        <v>146</v>
      </c>
      <c r="B147">
        <v>68</v>
      </c>
      <c r="C147">
        <v>32926</v>
      </c>
      <c r="D147" t="s">
        <v>95</v>
      </c>
      <c r="E147">
        <v>11515</v>
      </c>
      <c r="F147">
        <v>1788</v>
      </c>
      <c r="G147">
        <v>5</v>
      </c>
      <c r="H147">
        <v>14531</v>
      </c>
    </row>
    <row r="148" spans="1:8" x14ac:dyDescent="0.35">
      <c r="A148">
        <v>147</v>
      </c>
      <c r="B148">
        <v>52</v>
      </c>
      <c r="C148">
        <v>38519</v>
      </c>
      <c r="D148" t="s">
        <v>95</v>
      </c>
      <c r="E148">
        <v>8707</v>
      </c>
      <c r="F148">
        <v>1411</v>
      </c>
      <c r="G148">
        <v>1</v>
      </c>
      <c r="H148">
        <v>24483</v>
      </c>
    </row>
    <row r="149" spans="1:8" x14ac:dyDescent="0.35">
      <c r="A149">
        <v>148</v>
      </c>
      <c r="B149">
        <v>68</v>
      </c>
      <c r="C149">
        <v>8434</v>
      </c>
      <c r="D149" t="s">
        <v>98</v>
      </c>
      <c r="E149">
        <v>10044</v>
      </c>
      <c r="F149">
        <v>2518</v>
      </c>
      <c r="G149">
        <v>2</v>
      </c>
      <c r="H149">
        <v>13060</v>
      </c>
    </row>
    <row r="150" spans="1:8" x14ac:dyDescent="0.35">
      <c r="A150">
        <v>149</v>
      </c>
      <c r="B150">
        <v>34</v>
      </c>
      <c r="C150">
        <v>34782</v>
      </c>
      <c r="D150" t="s">
        <v>101</v>
      </c>
      <c r="E150">
        <v>10624</v>
      </c>
      <c r="F150">
        <v>2876</v>
      </c>
      <c r="G150">
        <v>4</v>
      </c>
      <c r="H150">
        <v>18341</v>
      </c>
    </row>
    <row r="151" spans="1:8" x14ac:dyDescent="0.35">
      <c r="A151">
        <v>150</v>
      </c>
      <c r="B151">
        <v>42</v>
      </c>
      <c r="C151">
        <v>57270</v>
      </c>
      <c r="D151" t="s">
        <v>98</v>
      </c>
      <c r="E151">
        <v>4533</v>
      </c>
      <c r="F151">
        <v>1205</v>
      </c>
      <c r="G151">
        <v>2</v>
      </c>
      <c r="H151">
        <v>12030</v>
      </c>
    </row>
    <row r="152" spans="1:8" x14ac:dyDescent="0.35">
      <c r="A152">
        <v>151</v>
      </c>
      <c r="B152">
        <v>49</v>
      </c>
      <c r="C152">
        <v>40574</v>
      </c>
      <c r="D152" t="s">
        <v>95</v>
      </c>
      <c r="E152">
        <v>13562</v>
      </c>
      <c r="F152">
        <v>439</v>
      </c>
      <c r="G152">
        <v>4</v>
      </c>
      <c r="H152">
        <v>23713</v>
      </c>
    </row>
    <row r="153" spans="1:8" x14ac:dyDescent="0.35">
      <c r="A153">
        <v>152</v>
      </c>
      <c r="B153">
        <v>46</v>
      </c>
      <c r="C153">
        <v>54837</v>
      </c>
      <c r="D153" t="s">
        <v>95</v>
      </c>
      <c r="E153">
        <v>12795</v>
      </c>
      <c r="F153">
        <v>2851</v>
      </c>
      <c r="G153">
        <v>5</v>
      </c>
      <c r="H153">
        <v>15567</v>
      </c>
    </row>
    <row r="154" spans="1:8" x14ac:dyDescent="0.35">
      <c r="A154">
        <v>153</v>
      </c>
      <c r="B154">
        <v>32</v>
      </c>
      <c r="C154">
        <v>44333</v>
      </c>
      <c r="D154" t="s">
        <v>94</v>
      </c>
      <c r="E154">
        <v>7219</v>
      </c>
      <c r="F154">
        <v>1726</v>
      </c>
      <c r="G154">
        <v>3</v>
      </c>
      <c r="H154">
        <v>19012</v>
      </c>
    </row>
    <row r="155" spans="1:8" x14ac:dyDescent="0.35">
      <c r="A155">
        <v>154</v>
      </c>
      <c r="B155">
        <v>42</v>
      </c>
      <c r="C155">
        <v>80667</v>
      </c>
      <c r="D155" t="s">
        <v>95</v>
      </c>
      <c r="E155">
        <v>7814</v>
      </c>
      <c r="F155">
        <v>2140</v>
      </c>
      <c r="G155">
        <v>3</v>
      </c>
      <c r="H155">
        <v>30510</v>
      </c>
    </row>
    <row r="156" spans="1:8" x14ac:dyDescent="0.35">
      <c r="A156">
        <v>155</v>
      </c>
      <c r="B156">
        <v>46</v>
      </c>
      <c r="C156">
        <v>47781</v>
      </c>
      <c r="D156" t="s">
        <v>94</v>
      </c>
      <c r="E156">
        <v>10258</v>
      </c>
      <c r="F156">
        <v>3340</v>
      </c>
      <c r="G156">
        <v>2</v>
      </c>
      <c r="H156">
        <v>16342</v>
      </c>
    </row>
    <row r="157" spans="1:8" x14ac:dyDescent="0.35">
      <c r="A157">
        <v>156</v>
      </c>
      <c r="B157">
        <v>19</v>
      </c>
      <c r="C157">
        <v>43147</v>
      </c>
      <c r="D157" t="s">
        <v>94</v>
      </c>
      <c r="E157">
        <v>9435</v>
      </c>
      <c r="F157">
        <v>335</v>
      </c>
      <c r="G157">
        <v>3</v>
      </c>
      <c r="H157">
        <v>12975</v>
      </c>
    </row>
    <row r="158" spans="1:8" x14ac:dyDescent="0.35">
      <c r="A158">
        <v>157</v>
      </c>
      <c r="B158">
        <v>31</v>
      </c>
      <c r="C158">
        <v>33983</v>
      </c>
      <c r="D158" t="s">
        <v>98</v>
      </c>
      <c r="E158">
        <v>7943</v>
      </c>
      <c r="F158">
        <v>1445</v>
      </c>
      <c r="G158">
        <v>2</v>
      </c>
      <c r="H158">
        <v>24585</v>
      </c>
    </row>
    <row r="159" spans="1:8" x14ac:dyDescent="0.35">
      <c r="A159">
        <v>158</v>
      </c>
      <c r="B159">
        <v>19</v>
      </c>
      <c r="C159">
        <v>47403</v>
      </c>
      <c r="D159" t="s">
        <v>94</v>
      </c>
      <c r="E159">
        <v>9476</v>
      </c>
      <c r="F159">
        <v>2774</v>
      </c>
      <c r="G159">
        <v>4</v>
      </c>
      <c r="H159">
        <v>16305</v>
      </c>
    </row>
    <row r="160" spans="1:8" x14ac:dyDescent="0.35">
      <c r="A160">
        <v>159</v>
      </c>
      <c r="B160">
        <v>23</v>
      </c>
      <c r="C160">
        <v>62183</v>
      </c>
      <c r="D160" t="s">
        <v>98</v>
      </c>
      <c r="E160">
        <v>10397</v>
      </c>
      <c r="F160">
        <v>2061</v>
      </c>
      <c r="G160">
        <v>2</v>
      </c>
      <c r="H160">
        <v>17891</v>
      </c>
    </row>
    <row r="161" spans="1:8" x14ac:dyDescent="0.35">
      <c r="A161">
        <v>160</v>
      </c>
      <c r="B161">
        <v>62</v>
      </c>
      <c r="C161">
        <v>54163</v>
      </c>
      <c r="D161" t="s">
        <v>94</v>
      </c>
      <c r="E161">
        <v>4483</v>
      </c>
      <c r="F161">
        <v>2924</v>
      </c>
      <c r="G161">
        <v>1</v>
      </c>
      <c r="H161">
        <v>29982</v>
      </c>
    </row>
    <row r="162" spans="1:8" x14ac:dyDescent="0.35">
      <c r="A162">
        <v>161</v>
      </c>
      <c r="B162">
        <v>34</v>
      </c>
      <c r="C162">
        <v>69584</v>
      </c>
      <c r="D162" t="s">
        <v>94</v>
      </c>
      <c r="E162">
        <v>6954</v>
      </c>
      <c r="F162">
        <v>1395</v>
      </c>
      <c r="G162">
        <v>1</v>
      </c>
      <c r="H162">
        <v>25187</v>
      </c>
    </row>
    <row r="163" spans="1:8" x14ac:dyDescent="0.35">
      <c r="A163">
        <v>162</v>
      </c>
      <c r="B163">
        <v>32</v>
      </c>
      <c r="C163">
        <v>57029</v>
      </c>
      <c r="D163" t="s">
        <v>101</v>
      </c>
      <c r="E163">
        <v>11353</v>
      </c>
      <c r="F163">
        <v>1697</v>
      </c>
      <c r="G163">
        <v>1</v>
      </c>
      <c r="H163">
        <v>20172</v>
      </c>
    </row>
    <row r="164" spans="1:8" x14ac:dyDescent="0.35">
      <c r="A164">
        <v>163</v>
      </c>
      <c r="B164">
        <v>45</v>
      </c>
      <c r="C164">
        <v>57865</v>
      </c>
      <c r="D164" t="s">
        <v>95</v>
      </c>
      <c r="E164">
        <v>17743</v>
      </c>
      <c r="F164">
        <v>1281</v>
      </c>
      <c r="G164">
        <v>5</v>
      </c>
      <c r="H164">
        <v>24250</v>
      </c>
    </row>
    <row r="165" spans="1:8" x14ac:dyDescent="0.35">
      <c r="A165">
        <v>164</v>
      </c>
      <c r="B165">
        <v>32</v>
      </c>
      <c r="C165">
        <v>61941</v>
      </c>
      <c r="D165" t="s">
        <v>101</v>
      </c>
      <c r="E165">
        <v>6113</v>
      </c>
      <c r="F165">
        <v>2155</v>
      </c>
      <c r="G165">
        <v>4</v>
      </c>
      <c r="H165">
        <v>24552</v>
      </c>
    </row>
    <row r="166" spans="1:8" x14ac:dyDescent="0.35">
      <c r="A166">
        <v>165</v>
      </c>
      <c r="B166">
        <v>47</v>
      </c>
      <c r="C166">
        <v>47550</v>
      </c>
      <c r="D166" t="s">
        <v>94</v>
      </c>
      <c r="E166">
        <v>7623</v>
      </c>
      <c r="F166">
        <v>1783</v>
      </c>
      <c r="G166">
        <v>5</v>
      </c>
      <c r="H166">
        <v>22617</v>
      </c>
    </row>
    <row r="167" spans="1:8" x14ac:dyDescent="0.35">
      <c r="A167">
        <v>166</v>
      </c>
      <c r="B167">
        <v>20</v>
      </c>
      <c r="C167">
        <v>39230</v>
      </c>
      <c r="D167" t="s">
        <v>98</v>
      </c>
      <c r="E167">
        <v>14088</v>
      </c>
      <c r="F167">
        <v>1381</v>
      </c>
      <c r="G167">
        <v>2</v>
      </c>
      <c r="H167">
        <v>12441</v>
      </c>
    </row>
    <row r="168" spans="1:8" x14ac:dyDescent="0.35">
      <c r="A168">
        <v>167</v>
      </c>
      <c r="B168">
        <v>24</v>
      </c>
      <c r="C168">
        <v>52912</v>
      </c>
      <c r="D168" t="s">
        <v>94</v>
      </c>
      <c r="E168">
        <v>7068</v>
      </c>
      <c r="F168">
        <v>1324</v>
      </c>
      <c r="G168">
        <v>5</v>
      </c>
      <c r="H168">
        <v>12783</v>
      </c>
    </row>
    <row r="169" spans="1:8" x14ac:dyDescent="0.35">
      <c r="A169">
        <v>168</v>
      </c>
      <c r="B169">
        <v>56</v>
      </c>
      <c r="C169">
        <v>38863</v>
      </c>
      <c r="D169" t="s">
        <v>101</v>
      </c>
      <c r="E169">
        <v>15911</v>
      </c>
      <c r="F169">
        <v>2214</v>
      </c>
      <c r="G169">
        <v>2</v>
      </c>
      <c r="H169">
        <v>24586</v>
      </c>
    </row>
    <row r="170" spans="1:8" x14ac:dyDescent="0.35">
      <c r="A170">
        <v>169</v>
      </c>
      <c r="B170">
        <v>51</v>
      </c>
      <c r="C170">
        <v>56438</v>
      </c>
      <c r="D170" t="s">
        <v>95</v>
      </c>
      <c r="E170">
        <v>11285</v>
      </c>
      <c r="F170">
        <v>1927</v>
      </c>
      <c r="G170">
        <v>1</v>
      </c>
      <c r="H170">
        <v>22163</v>
      </c>
    </row>
    <row r="171" spans="1:8" x14ac:dyDescent="0.35">
      <c r="A171">
        <v>170</v>
      </c>
      <c r="B171">
        <v>70</v>
      </c>
      <c r="C171">
        <v>30822</v>
      </c>
      <c r="D171" t="s">
        <v>101</v>
      </c>
      <c r="E171">
        <v>9578</v>
      </c>
      <c r="F171">
        <v>1182</v>
      </c>
      <c r="G171">
        <v>1</v>
      </c>
      <c r="H171">
        <v>26459</v>
      </c>
    </row>
    <row r="172" spans="1:8" x14ac:dyDescent="0.35">
      <c r="A172">
        <v>171</v>
      </c>
      <c r="B172">
        <v>52</v>
      </c>
      <c r="C172">
        <v>48191</v>
      </c>
      <c r="D172" t="s">
        <v>98</v>
      </c>
      <c r="E172">
        <v>12209</v>
      </c>
      <c r="F172">
        <v>1613</v>
      </c>
      <c r="G172">
        <v>1</v>
      </c>
      <c r="H172">
        <v>17742</v>
      </c>
    </row>
    <row r="173" spans="1:8" x14ac:dyDescent="0.35">
      <c r="A173">
        <v>172</v>
      </c>
      <c r="B173">
        <v>45</v>
      </c>
      <c r="C173">
        <v>45654</v>
      </c>
      <c r="D173" t="s">
        <v>101</v>
      </c>
      <c r="E173">
        <v>10697</v>
      </c>
      <c r="F173">
        <v>1876</v>
      </c>
      <c r="G173">
        <v>4</v>
      </c>
      <c r="H173">
        <v>16926</v>
      </c>
    </row>
    <row r="174" spans="1:8" x14ac:dyDescent="0.35">
      <c r="A174">
        <v>173</v>
      </c>
      <c r="B174">
        <v>53</v>
      </c>
      <c r="C174">
        <v>45671</v>
      </c>
      <c r="D174" t="s">
        <v>94</v>
      </c>
      <c r="E174">
        <v>12133</v>
      </c>
      <c r="F174">
        <v>1336</v>
      </c>
      <c r="G174">
        <v>2</v>
      </c>
      <c r="H174">
        <v>23908</v>
      </c>
    </row>
    <row r="175" spans="1:8" x14ac:dyDescent="0.35">
      <c r="A175">
        <v>174</v>
      </c>
      <c r="B175">
        <v>20</v>
      </c>
      <c r="C175">
        <v>62888</v>
      </c>
      <c r="D175" t="s">
        <v>95</v>
      </c>
      <c r="E175">
        <v>10064</v>
      </c>
      <c r="F175">
        <v>2000</v>
      </c>
      <c r="G175">
        <v>4</v>
      </c>
      <c r="H175">
        <v>18423</v>
      </c>
    </row>
    <row r="176" spans="1:8" x14ac:dyDescent="0.35">
      <c r="A176">
        <v>175</v>
      </c>
      <c r="B176">
        <v>26</v>
      </c>
      <c r="C176">
        <v>43430</v>
      </c>
      <c r="D176" t="s">
        <v>95</v>
      </c>
      <c r="E176">
        <v>8655</v>
      </c>
      <c r="F176">
        <v>2526</v>
      </c>
      <c r="G176">
        <v>4</v>
      </c>
      <c r="H176">
        <v>20808</v>
      </c>
    </row>
    <row r="177" spans="1:8" x14ac:dyDescent="0.35">
      <c r="A177">
        <v>176</v>
      </c>
      <c r="B177">
        <v>20</v>
      </c>
      <c r="C177">
        <v>38395</v>
      </c>
      <c r="D177" t="s">
        <v>98</v>
      </c>
      <c r="E177">
        <v>12544</v>
      </c>
      <c r="F177">
        <v>875</v>
      </c>
      <c r="G177">
        <v>3</v>
      </c>
      <c r="H177">
        <v>20286</v>
      </c>
    </row>
    <row r="178" spans="1:8" x14ac:dyDescent="0.35">
      <c r="A178">
        <v>177</v>
      </c>
      <c r="B178">
        <v>21</v>
      </c>
      <c r="C178">
        <v>32720</v>
      </c>
      <c r="D178" t="s">
        <v>101</v>
      </c>
      <c r="E178">
        <v>13497</v>
      </c>
      <c r="F178">
        <v>2223</v>
      </c>
      <c r="G178">
        <v>5</v>
      </c>
      <c r="H178">
        <v>17165</v>
      </c>
    </row>
    <row r="179" spans="1:8" x14ac:dyDescent="0.35">
      <c r="A179">
        <v>178</v>
      </c>
      <c r="B179">
        <v>22</v>
      </c>
      <c r="C179">
        <v>61473</v>
      </c>
      <c r="D179" t="s">
        <v>94</v>
      </c>
      <c r="E179">
        <v>9513</v>
      </c>
      <c r="F179">
        <v>2176</v>
      </c>
      <c r="G179">
        <v>3</v>
      </c>
      <c r="H179">
        <v>22520</v>
      </c>
    </row>
    <row r="180" spans="1:8" x14ac:dyDescent="0.35">
      <c r="A180">
        <v>179</v>
      </c>
      <c r="B180">
        <v>18</v>
      </c>
      <c r="C180">
        <v>36814</v>
      </c>
      <c r="D180" t="s">
        <v>94</v>
      </c>
      <c r="E180">
        <v>9720</v>
      </c>
      <c r="F180">
        <v>1908</v>
      </c>
      <c r="G180">
        <v>5</v>
      </c>
      <c r="H180">
        <v>27097</v>
      </c>
    </row>
    <row r="181" spans="1:8" x14ac:dyDescent="0.35">
      <c r="A181">
        <v>180</v>
      </c>
      <c r="B181">
        <v>35</v>
      </c>
      <c r="C181">
        <v>46837</v>
      </c>
      <c r="D181" t="s">
        <v>98</v>
      </c>
      <c r="E181">
        <v>9757</v>
      </c>
      <c r="F181">
        <v>1895</v>
      </c>
      <c r="G181">
        <v>1</v>
      </c>
      <c r="H181">
        <v>18743</v>
      </c>
    </row>
    <row r="182" spans="1:8" x14ac:dyDescent="0.35">
      <c r="A182">
        <v>181</v>
      </c>
      <c r="B182">
        <v>27</v>
      </c>
      <c r="C182">
        <v>69355</v>
      </c>
      <c r="D182" t="s">
        <v>98</v>
      </c>
      <c r="E182">
        <v>11954</v>
      </c>
      <c r="F182">
        <v>1439</v>
      </c>
      <c r="G182">
        <v>5</v>
      </c>
      <c r="H182">
        <v>15467</v>
      </c>
    </row>
    <row r="183" spans="1:8" x14ac:dyDescent="0.35">
      <c r="A183">
        <v>182</v>
      </c>
      <c r="B183">
        <v>25</v>
      </c>
      <c r="C183">
        <v>43116</v>
      </c>
      <c r="D183" t="s">
        <v>98</v>
      </c>
      <c r="E183">
        <v>11817</v>
      </c>
      <c r="F183">
        <v>2550</v>
      </c>
      <c r="G183">
        <v>5</v>
      </c>
      <c r="H183">
        <v>20411</v>
      </c>
    </row>
    <row r="184" spans="1:8" x14ac:dyDescent="0.35">
      <c r="A184">
        <v>183</v>
      </c>
      <c r="B184">
        <v>35</v>
      </c>
      <c r="C184">
        <v>81533</v>
      </c>
      <c r="D184" t="s">
        <v>98</v>
      </c>
      <c r="E184">
        <v>12565</v>
      </c>
      <c r="F184">
        <v>1878</v>
      </c>
      <c r="G184">
        <v>3</v>
      </c>
      <c r="H184">
        <v>17318</v>
      </c>
    </row>
    <row r="185" spans="1:8" x14ac:dyDescent="0.35">
      <c r="A185">
        <v>184</v>
      </c>
      <c r="B185">
        <v>64</v>
      </c>
      <c r="C185">
        <v>41717</v>
      </c>
      <c r="D185" t="s">
        <v>94</v>
      </c>
      <c r="E185">
        <v>10537</v>
      </c>
      <c r="F185">
        <v>2638</v>
      </c>
      <c r="G185">
        <v>3</v>
      </c>
      <c r="H185">
        <v>25790</v>
      </c>
    </row>
    <row r="186" spans="1:8" x14ac:dyDescent="0.35">
      <c r="A186">
        <v>185</v>
      </c>
      <c r="B186">
        <v>32</v>
      </c>
      <c r="C186">
        <v>36019</v>
      </c>
      <c r="D186" t="s">
        <v>95</v>
      </c>
      <c r="E186">
        <v>10927</v>
      </c>
      <c r="F186">
        <v>4171</v>
      </c>
      <c r="G186">
        <v>3</v>
      </c>
      <c r="H186">
        <v>23272</v>
      </c>
    </row>
    <row r="187" spans="1:8" x14ac:dyDescent="0.35">
      <c r="A187">
        <v>186</v>
      </c>
      <c r="B187">
        <v>52</v>
      </c>
      <c r="C187">
        <v>70794</v>
      </c>
      <c r="D187" t="s">
        <v>101</v>
      </c>
      <c r="E187">
        <v>11398</v>
      </c>
      <c r="F187">
        <v>3720</v>
      </c>
      <c r="G187">
        <v>4</v>
      </c>
      <c r="H187">
        <v>15717</v>
      </c>
    </row>
    <row r="188" spans="1:8" x14ac:dyDescent="0.35">
      <c r="A188">
        <v>187</v>
      </c>
      <c r="B188">
        <v>43</v>
      </c>
      <c r="C188">
        <v>49254</v>
      </c>
      <c r="D188" t="s">
        <v>95</v>
      </c>
      <c r="E188">
        <v>6787</v>
      </c>
      <c r="F188">
        <v>3255</v>
      </c>
      <c r="G188">
        <v>2</v>
      </c>
      <c r="H188">
        <v>19502</v>
      </c>
    </row>
    <row r="189" spans="1:8" x14ac:dyDescent="0.35">
      <c r="A189">
        <v>188</v>
      </c>
      <c r="B189">
        <v>63</v>
      </c>
      <c r="C189">
        <v>66433</v>
      </c>
      <c r="D189" t="s">
        <v>98</v>
      </c>
      <c r="E189">
        <v>10272</v>
      </c>
      <c r="F189">
        <v>1612</v>
      </c>
      <c r="G189">
        <v>1</v>
      </c>
      <c r="H189">
        <v>14397</v>
      </c>
    </row>
    <row r="190" spans="1:8" x14ac:dyDescent="0.35">
      <c r="A190">
        <v>189</v>
      </c>
      <c r="B190">
        <v>34</v>
      </c>
      <c r="C190">
        <v>51800</v>
      </c>
      <c r="D190" t="s">
        <v>98</v>
      </c>
      <c r="E190">
        <v>8655</v>
      </c>
      <c r="F190">
        <v>2677</v>
      </c>
      <c r="G190">
        <v>4</v>
      </c>
      <c r="H190">
        <v>30994</v>
      </c>
    </row>
    <row r="191" spans="1:8" x14ac:dyDescent="0.35">
      <c r="A191">
        <v>190</v>
      </c>
      <c r="B191">
        <v>37</v>
      </c>
      <c r="C191">
        <v>52255</v>
      </c>
      <c r="D191" t="s">
        <v>98</v>
      </c>
      <c r="E191">
        <v>6293</v>
      </c>
      <c r="F191">
        <v>1224</v>
      </c>
      <c r="G191">
        <v>1</v>
      </c>
      <c r="H191">
        <v>15265</v>
      </c>
    </row>
    <row r="192" spans="1:8" x14ac:dyDescent="0.35">
      <c r="A192">
        <v>191</v>
      </c>
      <c r="B192">
        <v>37</v>
      </c>
      <c r="C192">
        <v>45441</v>
      </c>
      <c r="D192" t="s">
        <v>94</v>
      </c>
      <c r="E192">
        <v>8161</v>
      </c>
      <c r="F192">
        <v>1792</v>
      </c>
      <c r="G192">
        <v>2</v>
      </c>
      <c r="H192">
        <v>22464</v>
      </c>
    </row>
    <row r="193" spans="1:8" x14ac:dyDescent="0.35">
      <c r="A193">
        <v>192</v>
      </c>
      <c r="B193">
        <v>31</v>
      </c>
      <c r="C193">
        <v>56112</v>
      </c>
      <c r="D193" t="s">
        <v>94</v>
      </c>
      <c r="E193">
        <v>15152</v>
      </c>
      <c r="F193">
        <v>1260</v>
      </c>
      <c r="G193">
        <v>3</v>
      </c>
      <c r="H193">
        <v>23345</v>
      </c>
    </row>
    <row r="194" spans="1:8" x14ac:dyDescent="0.35">
      <c r="A194">
        <v>193</v>
      </c>
      <c r="B194">
        <v>46</v>
      </c>
      <c r="C194">
        <v>40031</v>
      </c>
      <c r="D194" t="s">
        <v>95</v>
      </c>
      <c r="E194">
        <v>12554</v>
      </c>
      <c r="F194">
        <v>2352</v>
      </c>
      <c r="G194">
        <v>1</v>
      </c>
      <c r="H194">
        <v>23171</v>
      </c>
    </row>
    <row r="195" spans="1:8" x14ac:dyDescent="0.35">
      <c r="A195">
        <v>194</v>
      </c>
      <c r="B195">
        <v>41</v>
      </c>
      <c r="C195">
        <v>72111</v>
      </c>
      <c r="D195" t="s">
        <v>94</v>
      </c>
      <c r="E195">
        <v>7573</v>
      </c>
      <c r="F195">
        <v>1240</v>
      </c>
      <c r="G195">
        <v>4</v>
      </c>
      <c r="H195">
        <v>23723</v>
      </c>
    </row>
    <row r="196" spans="1:8" x14ac:dyDescent="0.35">
      <c r="A196">
        <v>195</v>
      </c>
      <c r="B196">
        <v>63</v>
      </c>
      <c r="C196">
        <v>24910</v>
      </c>
      <c r="D196" t="s">
        <v>94</v>
      </c>
      <c r="E196">
        <v>13876</v>
      </c>
      <c r="F196">
        <v>1673</v>
      </c>
      <c r="G196">
        <v>4</v>
      </c>
      <c r="H196">
        <v>21479</v>
      </c>
    </row>
    <row r="197" spans="1:8" x14ac:dyDescent="0.35">
      <c r="A197">
        <v>196</v>
      </c>
      <c r="B197">
        <v>62</v>
      </c>
      <c r="C197">
        <v>32590</v>
      </c>
      <c r="D197" t="s">
        <v>95</v>
      </c>
      <c r="E197">
        <v>9719</v>
      </c>
      <c r="F197">
        <v>2323</v>
      </c>
      <c r="G197">
        <v>2</v>
      </c>
      <c r="H197">
        <v>22969</v>
      </c>
    </row>
    <row r="198" spans="1:8" x14ac:dyDescent="0.35">
      <c r="A198">
        <v>197</v>
      </c>
      <c r="B198">
        <v>64</v>
      </c>
      <c r="C198">
        <v>40002</v>
      </c>
      <c r="D198" t="s">
        <v>95</v>
      </c>
      <c r="E198">
        <v>7879</v>
      </c>
      <c r="F198">
        <v>1076</v>
      </c>
      <c r="G198">
        <v>2</v>
      </c>
      <c r="H198">
        <v>13636</v>
      </c>
    </row>
    <row r="199" spans="1:8" x14ac:dyDescent="0.35">
      <c r="A199">
        <v>198</v>
      </c>
      <c r="B199">
        <v>52</v>
      </c>
      <c r="C199">
        <v>52730</v>
      </c>
      <c r="D199" t="s">
        <v>95</v>
      </c>
      <c r="E199">
        <v>7655</v>
      </c>
      <c r="F199">
        <v>3585</v>
      </c>
      <c r="G199">
        <v>1</v>
      </c>
      <c r="H199">
        <v>21678</v>
      </c>
    </row>
    <row r="200" spans="1:8" x14ac:dyDescent="0.35">
      <c r="A200">
        <v>199</v>
      </c>
      <c r="B200">
        <v>68</v>
      </c>
      <c r="C200">
        <v>59388</v>
      </c>
      <c r="D200" t="s">
        <v>101</v>
      </c>
      <c r="E200">
        <v>11087</v>
      </c>
      <c r="F200">
        <v>1847</v>
      </c>
      <c r="G200">
        <v>2</v>
      </c>
      <c r="H200">
        <v>14429</v>
      </c>
    </row>
    <row r="201" spans="1:8" x14ac:dyDescent="0.35">
      <c r="A201">
        <v>200</v>
      </c>
      <c r="B201">
        <v>32</v>
      </c>
      <c r="C201">
        <v>53986</v>
      </c>
      <c r="D201" t="s">
        <v>101</v>
      </c>
      <c r="E201">
        <v>6574</v>
      </c>
      <c r="F201">
        <v>3223</v>
      </c>
      <c r="G201">
        <v>3</v>
      </c>
      <c r="H201">
        <v>21224</v>
      </c>
    </row>
    <row r="202" spans="1:8" x14ac:dyDescent="0.35">
      <c r="A202">
        <v>201</v>
      </c>
      <c r="B202">
        <v>23</v>
      </c>
      <c r="C202">
        <v>48286</v>
      </c>
      <c r="D202" t="s">
        <v>95</v>
      </c>
      <c r="E202">
        <v>6035</v>
      </c>
      <c r="F202">
        <v>934</v>
      </c>
      <c r="G202">
        <v>2</v>
      </c>
      <c r="H202">
        <v>23285</v>
      </c>
    </row>
    <row r="203" spans="1:8" x14ac:dyDescent="0.35">
      <c r="A203">
        <v>202</v>
      </c>
      <c r="B203">
        <v>47</v>
      </c>
      <c r="C203">
        <v>55216</v>
      </c>
      <c r="D203" t="s">
        <v>94</v>
      </c>
      <c r="E203">
        <v>8465</v>
      </c>
      <c r="F203">
        <v>1668</v>
      </c>
      <c r="G203">
        <v>1</v>
      </c>
      <c r="H203">
        <v>22172</v>
      </c>
    </row>
    <row r="204" spans="1:8" x14ac:dyDescent="0.35">
      <c r="A204">
        <v>203</v>
      </c>
      <c r="B204">
        <v>55</v>
      </c>
      <c r="C204">
        <v>48030</v>
      </c>
      <c r="D204" t="s">
        <v>94</v>
      </c>
      <c r="E204">
        <v>10153</v>
      </c>
      <c r="F204">
        <v>2117</v>
      </c>
      <c r="G204">
        <v>5</v>
      </c>
      <c r="H204">
        <v>19408</v>
      </c>
    </row>
    <row r="205" spans="1:8" x14ac:dyDescent="0.35">
      <c r="A205">
        <v>204</v>
      </c>
      <c r="B205">
        <v>51</v>
      </c>
      <c r="C205">
        <v>66312</v>
      </c>
      <c r="D205" t="s">
        <v>98</v>
      </c>
      <c r="E205">
        <v>20082</v>
      </c>
      <c r="F205">
        <v>1264</v>
      </c>
      <c r="G205">
        <v>3</v>
      </c>
      <c r="H205">
        <v>17193</v>
      </c>
    </row>
    <row r="206" spans="1:8" x14ac:dyDescent="0.35">
      <c r="A206">
        <v>205</v>
      </c>
      <c r="B206">
        <v>67</v>
      </c>
      <c r="C206">
        <v>31973</v>
      </c>
      <c r="D206" t="s">
        <v>94</v>
      </c>
      <c r="E206">
        <v>8344</v>
      </c>
      <c r="F206">
        <v>2739</v>
      </c>
      <c r="G206">
        <v>3</v>
      </c>
      <c r="H206">
        <v>24667</v>
      </c>
    </row>
    <row r="207" spans="1:8" x14ac:dyDescent="0.35">
      <c r="A207">
        <v>206</v>
      </c>
      <c r="B207">
        <v>29</v>
      </c>
      <c r="C207">
        <v>23887</v>
      </c>
      <c r="D207" t="s">
        <v>98</v>
      </c>
      <c r="E207">
        <v>9626</v>
      </c>
      <c r="F207">
        <v>2657</v>
      </c>
      <c r="G207">
        <v>1</v>
      </c>
      <c r="H207">
        <v>24786</v>
      </c>
    </row>
    <row r="208" spans="1:8" x14ac:dyDescent="0.35">
      <c r="A208">
        <v>207</v>
      </c>
      <c r="B208">
        <v>64</v>
      </c>
      <c r="C208">
        <v>58258</v>
      </c>
      <c r="D208" t="s">
        <v>95</v>
      </c>
      <c r="E208">
        <v>14536</v>
      </c>
      <c r="F208">
        <v>1536</v>
      </c>
      <c r="G208">
        <v>5</v>
      </c>
      <c r="H208">
        <v>15853</v>
      </c>
    </row>
    <row r="209" spans="1:8" x14ac:dyDescent="0.35">
      <c r="A209">
        <v>208</v>
      </c>
      <c r="B209">
        <v>37</v>
      </c>
      <c r="C209">
        <v>37252</v>
      </c>
      <c r="D209" t="s">
        <v>94</v>
      </c>
      <c r="E209">
        <v>8666</v>
      </c>
      <c r="F209">
        <v>1518</v>
      </c>
      <c r="G209">
        <v>4</v>
      </c>
      <c r="H209">
        <v>31088</v>
      </c>
    </row>
    <row r="210" spans="1:8" x14ac:dyDescent="0.35">
      <c r="A210">
        <v>209</v>
      </c>
      <c r="B210">
        <v>32</v>
      </c>
      <c r="C210">
        <v>68264</v>
      </c>
      <c r="D210" t="s">
        <v>95</v>
      </c>
      <c r="E210">
        <v>8162</v>
      </c>
      <c r="F210">
        <v>2230</v>
      </c>
      <c r="G210">
        <v>2</v>
      </c>
      <c r="H210">
        <v>21807</v>
      </c>
    </row>
    <row r="211" spans="1:8" x14ac:dyDescent="0.35">
      <c r="A211">
        <v>210</v>
      </c>
      <c r="B211">
        <v>37</v>
      </c>
      <c r="C211">
        <v>44247</v>
      </c>
      <c r="D211" t="s">
        <v>95</v>
      </c>
      <c r="E211">
        <v>11279</v>
      </c>
      <c r="F211">
        <v>2490</v>
      </c>
      <c r="G211">
        <v>2</v>
      </c>
      <c r="H211">
        <v>13336</v>
      </c>
    </row>
    <row r="212" spans="1:8" x14ac:dyDescent="0.35">
      <c r="A212">
        <v>211</v>
      </c>
      <c r="B212">
        <v>56</v>
      </c>
      <c r="C212">
        <v>52840</v>
      </c>
      <c r="D212" t="s">
        <v>94</v>
      </c>
      <c r="E212">
        <v>12737</v>
      </c>
      <c r="F212">
        <v>1447</v>
      </c>
      <c r="G212">
        <v>4</v>
      </c>
      <c r="H212">
        <v>17691</v>
      </c>
    </row>
    <row r="213" spans="1:8" x14ac:dyDescent="0.35">
      <c r="A213">
        <v>212</v>
      </c>
      <c r="B213">
        <v>57</v>
      </c>
      <c r="C213">
        <v>31529</v>
      </c>
      <c r="D213" t="s">
        <v>98</v>
      </c>
      <c r="E213">
        <v>4296</v>
      </c>
      <c r="F213">
        <v>3865</v>
      </c>
      <c r="G213">
        <v>4</v>
      </c>
      <c r="H213">
        <v>21154</v>
      </c>
    </row>
    <row r="214" spans="1:8" x14ac:dyDescent="0.35">
      <c r="A214">
        <v>213</v>
      </c>
      <c r="B214">
        <v>62</v>
      </c>
      <c r="C214">
        <v>29297</v>
      </c>
      <c r="D214" t="s">
        <v>98</v>
      </c>
      <c r="E214">
        <v>16497</v>
      </c>
      <c r="F214">
        <v>2482</v>
      </c>
      <c r="G214">
        <v>4</v>
      </c>
      <c r="H214">
        <v>29233</v>
      </c>
    </row>
    <row r="215" spans="1:8" x14ac:dyDescent="0.35">
      <c r="A215">
        <v>214</v>
      </c>
      <c r="B215">
        <v>25</v>
      </c>
      <c r="C215">
        <v>59111</v>
      </c>
      <c r="D215" t="s">
        <v>94</v>
      </c>
      <c r="E215">
        <v>14602</v>
      </c>
      <c r="F215">
        <v>1143</v>
      </c>
      <c r="G215">
        <v>3</v>
      </c>
      <c r="H215">
        <v>16176</v>
      </c>
    </row>
    <row r="216" spans="1:8" x14ac:dyDescent="0.35">
      <c r="A216">
        <v>215</v>
      </c>
      <c r="B216">
        <v>51</v>
      </c>
      <c r="C216">
        <v>42960</v>
      </c>
      <c r="D216" t="s">
        <v>98</v>
      </c>
      <c r="E216">
        <v>7909</v>
      </c>
      <c r="F216">
        <v>2572</v>
      </c>
      <c r="G216">
        <v>3</v>
      </c>
      <c r="H216">
        <v>20151</v>
      </c>
    </row>
    <row r="217" spans="1:8" x14ac:dyDescent="0.35">
      <c r="A217">
        <v>216</v>
      </c>
      <c r="B217">
        <v>31</v>
      </c>
      <c r="C217">
        <v>62175</v>
      </c>
      <c r="D217" t="s">
        <v>94</v>
      </c>
      <c r="E217">
        <v>6214</v>
      </c>
      <c r="F217">
        <v>1342</v>
      </c>
      <c r="G217">
        <v>2</v>
      </c>
      <c r="H217">
        <v>27795</v>
      </c>
    </row>
    <row r="218" spans="1:8" x14ac:dyDescent="0.35">
      <c r="A218">
        <v>217</v>
      </c>
      <c r="B218">
        <v>44</v>
      </c>
      <c r="C218">
        <v>27838</v>
      </c>
      <c r="D218" t="s">
        <v>94</v>
      </c>
      <c r="E218">
        <v>11704</v>
      </c>
      <c r="F218">
        <v>2448</v>
      </c>
      <c r="G218">
        <v>4</v>
      </c>
      <c r="H218">
        <v>13217</v>
      </c>
    </row>
    <row r="219" spans="1:8" x14ac:dyDescent="0.35">
      <c r="A219">
        <v>218</v>
      </c>
      <c r="B219">
        <v>32</v>
      </c>
      <c r="C219">
        <v>34352</v>
      </c>
      <c r="D219" t="s">
        <v>98</v>
      </c>
      <c r="E219">
        <v>6617</v>
      </c>
      <c r="F219">
        <v>758</v>
      </c>
      <c r="G219">
        <v>2</v>
      </c>
      <c r="H219">
        <v>16582</v>
      </c>
    </row>
    <row r="220" spans="1:8" x14ac:dyDescent="0.35">
      <c r="A220">
        <v>219</v>
      </c>
      <c r="B220">
        <v>39</v>
      </c>
      <c r="C220">
        <v>48801</v>
      </c>
      <c r="D220" t="s">
        <v>98</v>
      </c>
      <c r="E220">
        <v>9224</v>
      </c>
      <c r="F220">
        <v>2296</v>
      </c>
      <c r="G220">
        <v>5</v>
      </c>
      <c r="H220">
        <v>19188</v>
      </c>
    </row>
    <row r="221" spans="1:8" x14ac:dyDescent="0.35">
      <c r="A221">
        <v>220</v>
      </c>
      <c r="B221">
        <v>66</v>
      </c>
      <c r="C221">
        <v>81828</v>
      </c>
      <c r="D221" t="s">
        <v>94</v>
      </c>
      <c r="E221">
        <v>5886</v>
      </c>
      <c r="F221">
        <v>381</v>
      </c>
      <c r="G221">
        <v>5</v>
      </c>
      <c r="H221">
        <v>23572</v>
      </c>
    </row>
    <row r="222" spans="1:8" x14ac:dyDescent="0.35">
      <c r="A222">
        <v>221</v>
      </c>
      <c r="B222">
        <v>60</v>
      </c>
      <c r="C222">
        <v>78895</v>
      </c>
      <c r="D222" t="s">
        <v>95</v>
      </c>
      <c r="E222">
        <v>8053</v>
      </c>
      <c r="F222">
        <v>2081</v>
      </c>
      <c r="G222">
        <v>1</v>
      </c>
      <c r="H222">
        <v>10616</v>
      </c>
    </row>
    <row r="223" spans="1:8" x14ac:dyDescent="0.35">
      <c r="A223">
        <v>222</v>
      </c>
      <c r="B223">
        <v>69</v>
      </c>
      <c r="C223">
        <v>74283</v>
      </c>
      <c r="D223" t="s">
        <v>98</v>
      </c>
      <c r="E223">
        <v>3459</v>
      </c>
      <c r="F223">
        <v>2228</v>
      </c>
      <c r="G223">
        <v>1</v>
      </c>
      <c r="H223">
        <v>23563</v>
      </c>
    </row>
    <row r="224" spans="1:8" x14ac:dyDescent="0.35">
      <c r="A224">
        <v>223</v>
      </c>
      <c r="B224">
        <v>51</v>
      </c>
      <c r="C224">
        <v>73851</v>
      </c>
      <c r="D224" t="s">
        <v>95</v>
      </c>
      <c r="E224">
        <v>7381</v>
      </c>
      <c r="F224">
        <v>2967</v>
      </c>
      <c r="G224">
        <v>4</v>
      </c>
      <c r="H224">
        <v>28225</v>
      </c>
    </row>
    <row r="225" spans="1:8" x14ac:dyDescent="0.35">
      <c r="A225">
        <v>224</v>
      </c>
      <c r="B225">
        <v>63</v>
      </c>
      <c r="C225">
        <v>60423</v>
      </c>
      <c r="D225" t="s">
        <v>94</v>
      </c>
      <c r="E225">
        <v>9620</v>
      </c>
      <c r="F225">
        <v>3200</v>
      </c>
      <c r="G225">
        <v>1</v>
      </c>
      <c r="H225">
        <v>18623</v>
      </c>
    </row>
    <row r="226" spans="1:8" x14ac:dyDescent="0.35">
      <c r="A226">
        <v>225</v>
      </c>
      <c r="B226">
        <v>67</v>
      </c>
      <c r="C226">
        <v>39198</v>
      </c>
      <c r="D226" t="s">
        <v>101</v>
      </c>
      <c r="E226">
        <v>5682</v>
      </c>
      <c r="F226">
        <v>1237</v>
      </c>
      <c r="G226">
        <v>1</v>
      </c>
      <c r="H226">
        <v>15386</v>
      </c>
    </row>
    <row r="227" spans="1:8" x14ac:dyDescent="0.35">
      <c r="A227">
        <v>226</v>
      </c>
      <c r="B227">
        <v>34</v>
      </c>
      <c r="C227">
        <v>50378</v>
      </c>
      <c r="D227" t="s">
        <v>101</v>
      </c>
      <c r="E227">
        <v>6094</v>
      </c>
      <c r="F227">
        <v>2337</v>
      </c>
      <c r="G227">
        <v>3</v>
      </c>
      <c r="H227">
        <v>19191</v>
      </c>
    </row>
    <row r="228" spans="1:8" x14ac:dyDescent="0.35">
      <c r="A228">
        <v>227</v>
      </c>
      <c r="B228">
        <v>42</v>
      </c>
      <c r="C228">
        <v>66157</v>
      </c>
      <c r="D228" t="s">
        <v>94</v>
      </c>
      <c r="E228">
        <v>11028</v>
      </c>
      <c r="F228">
        <v>2281</v>
      </c>
      <c r="G228">
        <v>2</v>
      </c>
      <c r="H228">
        <v>20996</v>
      </c>
    </row>
    <row r="229" spans="1:8" x14ac:dyDescent="0.35">
      <c r="A229">
        <v>228</v>
      </c>
      <c r="B229">
        <v>56</v>
      </c>
      <c r="C229">
        <v>46833</v>
      </c>
      <c r="D229" t="s">
        <v>98</v>
      </c>
      <c r="E229">
        <v>10886</v>
      </c>
      <c r="F229">
        <v>3311</v>
      </c>
      <c r="G229">
        <v>4</v>
      </c>
      <c r="H229">
        <v>13879</v>
      </c>
    </row>
    <row r="230" spans="1:8" x14ac:dyDescent="0.35">
      <c r="A230">
        <v>229</v>
      </c>
      <c r="B230">
        <v>40</v>
      </c>
      <c r="C230">
        <v>34372</v>
      </c>
      <c r="D230" t="s">
        <v>94</v>
      </c>
      <c r="E230">
        <v>14532</v>
      </c>
      <c r="F230">
        <v>1466</v>
      </c>
      <c r="G230">
        <v>1</v>
      </c>
      <c r="H230">
        <v>20350</v>
      </c>
    </row>
    <row r="231" spans="1:8" x14ac:dyDescent="0.35">
      <c r="A231">
        <v>230</v>
      </c>
      <c r="B231">
        <v>28</v>
      </c>
      <c r="C231">
        <v>45401</v>
      </c>
      <c r="D231" t="s">
        <v>95</v>
      </c>
      <c r="E231">
        <v>12270</v>
      </c>
      <c r="F231">
        <v>448</v>
      </c>
      <c r="G231">
        <v>4</v>
      </c>
      <c r="H231">
        <v>20890</v>
      </c>
    </row>
    <row r="232" spans="1:8" x14ac:dyDescent="0.35">
      <c r="A232">
        <v>231</v>
      </c>
      <c r="B232">
        <v>41</v>
      </c>
      <c r="C232">
        <v>37517</v>
      </c>
      <c r="D232" t="s">
        <v>98</v>
      </c>
      <c r="E232">
        <v>11092</v>
      </c>
      <c r="F232">
        <v>2428</v>
      </c>
      <c r="G232">
        <v>4</v>
      </c>
      <c r="H232">
        <v>14524</v>
      </c>
    </row>
    <row r="233" spans="1:8" x14ac:dyDescent="0.35">
      <c r="A233">
        <v>232</v>
      </c>
      <c r="B233">
        <v>68</v>
      </c>
      <c r="C233">
        <v>70313</v>
      </c>
      <c r="D233" t="s">
        <v>95</v>
      </c>
      <c r="E233">
        <v>12792</v>
      </c>
      <c r="F233">
        <v>2504</v>
      </c>
      <c r="G233">
        <v>5</v>
      </c>
      <c r="H233">
        <v>18632</v>
      </c>
    </row>
    <row r="234" spans="1:8" x14ac:dyDescent="0.35">
      <c r="A234">
        <v>233</v>
      </c>
      <c r="B234">
        <v>34</v>
      </c>
      <c r="C234">
        <v>37555</v>
      </c>
      <c r="D234" t="s">
        <v>95</v>
      </c>
      <c r="E234">
        <v>12697</v>
      </c>
      <c r="F234">
        <v>2070</v>
      </c>
      <c r="G234">
        <v>1</v>
      </c>
      <c r="H234">
        <v>13009</v>
      </c>
    </row>
    <row r="235" spans="1:8" x14ac:dyDescent="0.35">
      <c r="A235">
        <v>234</v>
      </c>
      <c r="B235">
        <v>32</v>
      </c>
      <c r="C235">
        <v>50528</v>
      </c>
      <c r="D235" t="s">
        <v>95</v>
      </c>
      <c r="E235">
        <v>8368</v>
      </c>
      <c r="F235">
        <v>3529</v>
      </c>
      <c r="G235">
        <v>3</v>
      </c>
      <c r="H235">
        <v>23533</v>
      </c>
    </row>
    <row r="236" spans="1:8" x14ac:dyDescent="0.35">
      <c r="A236">
        <v>235</v>
      </c>
      <c r="B236">
        <v>50</v>
      </c>
      <c r="C236">
        <v>39208</v>
      </c>
      <c r="D236" t="s">
        <v>94</v>
      </c>
      <c r="E236">
        <v>11655</v>
      </c>
      <c r="F236">
        <v>1039</v>
      </c>
      <c r="G236">
        <v>3</v>
      </c>
      <c r="H236">
        <v>25819</v>
      </c>
    </row>
    <row r="237" spans="1:8" x14ac:dyDescent="0.35">
      <c r="A237">
        <v>236</v>
      </c>
      <c r="B237">
        <v>46</v>
      </c>
      <c r="C237">
        <v>50184</v>
      </c>
      <c r="D237" t="s">
        <v>101</v>
      </c>
      <c r="E237">
        <v>13982</v>
      </c>
      <c r="F237">
        <v>1845</v>
      </c>
      <c r="G237">
        <v>1</v>
      </c>
      <c r="H237">
        <v>23955</v>
      </c>
    </row>
    <row r="238" spans="1:8" x14ac:dyDescent="0.35">
      <c r="A238">
        <v>237</v>
      </c>
      <c r="B238">
        <v>39</v>
      </c>
      <c r="C238">
        <v>42322</v>
      </c>
      <c r="D238" t="s">
        <v>94</v>
      </c>
      <c r="E238">
        <v>9980</v>
      </c>
      <c r="F238">
        <v>1818</v>
      </c>
      <c r="G238">
        <v>3</v>
      </c>
      <c r="H238">
        <v>24685</v>
      </c>
    </row>
    <row r="239" spans="1:8" x14ac:dyDescent="0.35">
      <c r="A239">
        <v>238</v>
      </c>
      <c r="B239">
        <v>49</v>
      </c>
      <c r="C239">
        <v>53443</v>
      </c>
      <c r="D239" t="s">
        <v>94</v>
      </c>
      <c r="E239">
        <v>14741</v>
      </c>
      <c r="F239">
        <v>1417</v>
      </c>
      <c r="G239">
        <v>1</v>
      </c>
      <c r="H239">
        <v>18414</v>
      </c>
    </row>
    <row r="240" spans="1:8" x14ac:dyDescent="0.35">
      <c r="A240">
        <v>239</v>
      </c>
      <c r="B240">
        <v>25</v>
      </c>
      <c r="C240">
        <v>40933</v>
      </c>
      <c r="D240" t="s">
        <v>101</v>
      </c>
      <c r="E240">
        <v>9508</v>
      </c>
      <c r="F240">
        <v>1212</v>
      </c>
      <c r="G240">
        <v>2</v>
      </c>
      <c r="H240">
        <v>19592</v>
      </c>
    </row>
    <row r="241" spans="1:8" x14ac:dyDescent="0.35">
      <c r="A241">
        <v>240</v>
      </c>
      <c r="B241">
        <v>68</v>
      </c>
      <c r="C241">
        <v>68601</v>
      </c>
      <c r="D241" t="s">
        <v>101</v>
      </c>
      <c r="E241">
        <v>13471</v>
      </c>
      <c r="F241">
        <v>2642</v>
      </c>
      <c r="G241">
        <v>1</v>
      </c>
      <c r="H241">
        <v>20131</v>
      </c>
    </row>
    <row r="242" spans="1:8" x14ac:dyDescent="0.35">
      <c r="A242">
        <v>241</v>
      </c>
      <c r="B242">
        <v>31</v>
      </c>
      <c r="C242">
        <v>50553</v>
      </c>
      <c r="D242" t="s">
        <v>101</v>
      </c>
      <c r="E242">
        <v>11797</v>
      </c>
      <c r="F242">
        <v>3081</v>
      </c>
      <c r="G242">
        <v>4</v>
      </c>
      <c r="H242">
        <v>20065</v>
      </c>
    </row>
    <row r="243" spans="1:8" x14ac:dyDescent="0.35">
      <c r="A243">
        <v>242</v>
      </c>
      <c r="B243">
        <v>44</v>
      </c>
      <c r="C243">
        <v>34175</v>
      </c>
      <c r="D243" t="s">
        <v>101</v>
      </c>
      <c r="E243">
        <v>12164</v>
      </c>
      <c r="F243">
        <v>1761</v>
      </c>
      <c r="G243">
        <v>4</v>
      </c>
      <c r="H243">
        <v>21546</v>
      </c>
    </row>
    <row r="244" spans="1:8" x14ac:dyDescent="0.35">
      <c r="A244">
        <v>243</v>
      </c>
      <c r="B244">
        <v>51</v>
      </c>
      <c r="C244">
        <v>42617</v>
      </c>
      <c r="D244" t="s">
        <v>98</v>
      </c>
      <c r="E244">
        <v>13049</v>
      </c>
      <c r="F244">
        <v>2044</v>
      </c>
      <c r="G244">
        <v>3</v>
      </c>
      <c r="H244">
        <v>20407</v>
      </c>
    </row>
    <row r="245" spans="1:8" x14ac:dyDescent="0.35">
      <c r="A245">
        <v>244</v>
      </c>
      <c r="B245">
        <v>58</v>
      </c>
      <c r="C245">
        <v>38948</v>
      </c>
      <c r="D245" t="s">
        <v>101</v>
      </c>
      <c r="E245">
        <v>12118</v>
      </c>
      <c r="F245">
        <v>1708</v>
      </c>
      <c r="G245">
        <v>5</v>
      </c>
      <c r="H245">
        <v>24925</v>
      </c>
    </row>
    <row r="246" spans="1:8" x14ac:dyDescent="0.35">
      <c r="A246">
        <v>245</v>
      </c>
      <c r="B246">
        <v>45</v>
      </c>
      <c r="C246">
        <v>59870</v>
      </c>
      <c r="D246" t="s">
        <v>95</v>
      </c>
      <c r="E246">
        <v>13583</v>
      </c>
      <c r="F246">
        <v>1862</v>
      </c>
      <c r="G246">
        <v>3</v>
      </c>
      <c r="H246">
        <v>21012</v>
      </c>
    </row>
    <row r="247" spans="1:8" x14ac:dyDescent="0.35">
      <c r="A247">
        <v>246</v>
      </c>
      <c r="B247">
        <v>20</v>
      </c>
      <c r="C247">
        <v>39133</v>
      </c>
      <c r="D247" t="s">
        <v>101</v>
      </c>
      <c r="E247">
        <v>12643</v>
      </c>
      <c r="F247">
        <v>2109</v>
      </c>
      <c r="G247">
        <v>3</v>
      </c>
      <c r="H247">
        <v>19186</v>
      </c>
    </row>
    <row r="248" spans="1:8" x14ac:dyDescent="0.35">
      <c r="A248">
        <v>247</v>
      </c>
      <c r="B248">
        <v>30</v>
      </c>
      <c r="C248">
        <v>50470</v>
      </c>
      <c r="D248" t="s">
        <v>95</v>
      </c>
      <c r="E248">
        <v>10040</v>
      </c>
      <c r="F248">
        <v>1983</v>
      </c>
      <c r="G248">
        <v>5</v>
      </c>
      <c r="H248">
        <v>20692</v>
      </c>
    </row>
    <row r="249" spans="1:8" x14ac:dyDescent="0.35">
      <c r="A249">
        <v>248</v>
      </c>
      <c r="B249">
        <v>32</v>
      </c>
      <c r="C249">
        <v>50754</v>
      </c>
      <c r="D249" t="s">
        <v>101</v>
      </c>
      <c r="E249">
        <v>6449</v>
      </c>
      <c r="F249">
        <v>1885</v>
      </c>
      <c r="G249">
        <v>2</v>
      </c>
      <c r="H249">
        <v>13549</v>
      </c>
    </row>
    <row r="250" spans="1:8" x14ac:dyDescent="0.35">
      <c r="A250">
        <v>249</v>
      </c>
      <c r="B250">
        <v>35</v>
      </c>
      <c r="C250">
        <v>37067</v>
      </c>
      <c r="D250" t="s">
        <v>98</v>
      </c>
      <c r="E250">
        <v>8680</v>
      </c>
      <c r="F250">
        <v>2456</v>
      </c>
      <c r="G250">
        <v>2</v>
      </c>
      <c r="H250">
        <v>18830</v>
      </c>
    </row>
    <row r="251" spans="1:8" x14ac:dyDescent="0.35">
      <c r="A251">
        <v>250</v>
      </c>
      <c r="B251">
        <v>48</v>
      </c>
      <c r="C251">
        <v>45716</v>
      </c>
      <c r="D251" t="s">
        <v>98</v>
      </c>
      <c r="E251">
        <v>14541</v>
      </c>
      <c r="F251">
        <v>3771</v>
      </c>
      <c r="G251">
        <v>1</v>
      </c>
      <c r="H251">
        <v>23658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C9A4-CEE9-4F88-A04F-CCEF4D0CB457}">
  <dimension ref="A1:F31"/>
  <sheetViews>
    <sheetView topLeftCell="A6" workbookViewId="0">
      <selection activeCell="E15" sqref="E15"/>
    </sheetView>
  </sheetViews>
  <sheetFormatPr defaultRowHeight="14.5" x14ac:dyDescent="0.35"/>
  <cols>
    <col min="1" max="1" width="9.08984375" bestFit="1" customWidth="1"/>
    <col min="2" max="2" width="11.453125" bestFit="1" customWidth="1"/>
    <col min="3" max="3" width="14.54296875" bestFit="1" customWidth="1"/>
  </cols>
  <sheetData>
    <row r="1" spans="1:6" x14ac:dyDescent="0.35">
      <c r="A1" t="s">
        <v>134</v>
      </c>
      <c r="B1" t="s">
        <v>233</v>
      </c>
      <c r="C1" t="s">
        <v>234</v>
      </c>
      <c r="D1" t="s">
        <v>88</v>
      </c>
      <c r="F1" t="s">
        <v>235</v>
      </c>
    </row>
    <row r="2" spans="1:6" x14ac:dyDescent="0.35">
      <c r="A2" s="11">
        <v>44927</v>
      </c>
      <c r="B2">
        <v>1903</v>
      </c>
      <c r="C2" t="s">
        <v>236</v>
      </c>
      <c r="D2" t="s">
        <v>98</v>
      </c>
      <c r="F2" s="3" t="s">
        <v>237</v>
      </c>
    </row>
    <row r="3" spans="1:6" x14ac:dyDescent="0.35">
      <c r="A3" s="11">
        <v>44958</v>
      </c>
      <c r="B3">
        <v>952</v>
      </c>
      <c r="C3" t="s">
        <v>236</v>
      </c>
      <c r="D3" t="s">
        <v>95</v>
      </c>
    </row>
    <row r="4" spans="1:6" x14ac:dyDescent="0.35">
      <c r="A4" s="11">
        <v>44986</v>
      </c>
      <c r="B4">
        <v>591</v>
      </c>
      <c r="C4" t="s">
        <v>236</v>
      </c>
      <c r="D4" t="s">
        <v>95</v>
      </c>
      <c r="F4" t="s">
        <v>238</v>
      </c>
    </row>
    <row r="5" spans="1:6" x14ac:dyDescent="0.35">
      <c r="A5" s="11">
        <v>45017</v>
      </c>
      <c r="B5">
        <v>1922</v>
      </c>
      <c r="C5" t="s">
        <v>239</v>
      </c>
      <c r="D5" t="s">
        <v>95</v>
      </c>
      <c r="F5" t="s">
        <v>240</v>
      </c>
    </row>
    <row r="6" spans="1:6" x14ac:dyDescent="0.35">
      <c r="A6" s="11">
        <v>45047</v>
      </c>
      <c r="B6">
        <v>1581</v>
      </c>
      <c r="C6" t="s">
        <v>239</v>
      </c>
      <c r="D6" t="s">
        <v>101</v>
      </c>
    </row>
    <row r="7" spans="1:6" x14ac:dyDescent="0.35">
      <c r="A7" s="11">
        <v>45078</v>
      </c>
      <c r="B7">
        <v>713</v>
      </c>
      <c r="C7" t="s">
        <v>236</v>
      </c>
      <c r="D7" t="s">
        <v>98</v>
      </c>
      <c r="F7" s="3" t="s">
        <v>241</v>
      </c>
    </row>
    <row r="8" spans="1:6" x14ac:dyDescent="0.35">
      <c r="A8" s="11">
        <v>45108</v>
      </c>
      <c r="B8">
        <v>1324</v>
      </c>
      <c r="C8" t="s">
        <v>242</v>
      </c>
      <c r="D8" t="s">
        <v>98</v>
      </c>
      <c r="F8" t="s">
        <v>243</v>
      </c>
    </row>
    <row r="9" spans="1:6" x14ac:dyDescent="0.35">
      <c r="A9" s="11">
        <v>45139</v>
      </c>
      <c r="B9">
        <v>1931</v>
      </c>
      <c r="C9" t="s">
        <v>242</v>
      </c>
      <c r="D9" t="s">
        <v>95</v>
      </c>
      <c r="F9" t="s">
        <v>244</v>
      </c>
    </row>
    <row r="10" spans="1:6" x14ac:dyDescent="0.35">
      <c r="A10" s="11">
        <v>45170</v>
      </c>
      <c r="B10">
        <v>1378</v>
      </c>
      <c r="C10" t="s">
        <v>236</v>
      </c>
      <c r="D10" t="s">
        <v>94</v>
      </c>
      <c r="F10" t="s">
        <v>245</v>
      </c>
    </row>
    <row r="11" spans="1:6" x14ac:dyDescent="0.35">
      <c r="A11" s="11">
        <v>45200</v>
      </c>
      <c r="B11">
        <v>1107</v>
      </c>
      <c r="C11" t="s">
        <v>239</v>
      </c>
      <c r="D11" t="s">
        <v>95</v>
      </c>
      <c r="F11" t="s">
        <v>246</v>
      </c>
    </row>
    <row r="12" spans="1:6" x14ac:dyDescent="0.35">
      <c r="A12" s="11">
        <v>45231</v>
      </c>
      <c r="B12">
        <v>1472</v>
      </c>
      <c r="C12" t="s">
        <v>239</v>
      </c>
      <c r="D12" t="s">
        <v>95</v>
      </c>
    </row>
    <row r="13" spans="1:6" x14ac:dyDescent="0.35">
      <c r="A13" s="11">
        <v>45261</v>
      </c>
      <c r="B13">
        <v>980</v>
      </c>
      <c r="C13" t="s">
        <v>239</v>
      </c>
      <c r="D13" t="s">
        <v>95</v>
      </c>
      <c r="F13" s="3" t="s">
        <v>247</v>
      </c>
    </row>
    <row r="14" spans="1:6" x14ac:dyDescent="0.35">
      <c r="F14" t="s">
        <v>248</v>
      </c>
    </row>
    <row r="15" spans="1:6" x14ac:dyDescent="0.35">
      <c r="F15" t="s">
        <v>249</v>
      </c>
    </row>
    <row r="16" spans="1:6" x14ac:dyDescent="0.35">
      <c r="F16" t="s">
        <v>250</v>
      </c>
    </row>
    <row r="18" spans="6:6" x14ac:dyDescent="0.35">
      <c r="F18" s="3" t="s">
        <v>251</v>
      </c>
    </row>
    <row r="19" spans="6:6" x14ac:dyDescent="0.35">
      <c r="F19" t="s">
        <v>252</v>
      </c>
    </row>
    <row r="20" spans="6:6" x14ac:dyDescent="0.35">
      <c r="F20" t="s">
        <v>253</v>
      </c>
    </row>
    <row r="21" spans="6:6" x14ac:dyDescent="0.35">
      <c r="F21" t="s">
        <v>254</v>
      </c>
    </row>
    <row r="23" spans="6:6" x14ac:dyDescent="0.35">
      <c r="F23" s="3" t="s">
        <v>255</v>
      </c>
    </row>
    <row r="24" spans="6:6" x14ac:dyDescent="0.35">
      <c r="F24" t="s">
        <v>256</v>
      </c>
    </row>
    <row r="25" spans="6:6" x14ac:dyDescent="0.35">
      <c r="F25" t="s">
        <v>257</v>
      </c>
    </row>
    <row r="26" spans="6:6" x14ac:dyDescent="0.35">
      <c r="F26" t="s">
        <v>258</v>
      </c>
    </row>
    <row r="28" spans="6:6" x14ac:dyDescent="0.35">
      <c r="F28" s="3" t="s">
        <v>259</v>
      </c>
    </row>
    <row r="29" spans="6:6" x14ac:dyDescent="0.35">
      <c r="F29" t="s">
        <v>260</v>
      </c>
    </row>
    <row r="30" spans="6:6" x14ac:dyDescent="0.35">
      <c r="F30" t="s">
        <v>261</v>
      </c>
    </row>
    <row r="31" spans="6:6" x14ac:dyDescent="0.35">
      <c r="F31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89E0-3CBC-4166-A54B-CA8C7C815E8C}">
  <dimension ref="A1:F44"/>
  <sheetViews>
    <sheetView workbookViewId="0">
      <selection activeCell="E15" sqref="E15"/>
    </sheetView>
  </sheetViews>
  <sheetFormatPr defaultRowHeight="14.5" x14ac:dyDescent="0.35"/>
  <cols>
    <col min="1" max="1" width="9.08984375" bestFit="1" customWidth="1"/>
    <col min="3" max="3" width="14.54296875" bestFit="1" customWidth="1"/>
  </cols>
  <sheetData>
    <row r="1" spans="1:6" x14ac:dyDescent="0.35">
      <c r="A1" t="s">
        <v>134</v>
      </c>
      <c r="B1" t="s">
        <v>233</v>
      </c>
      <c r="C1" t="s">
        <v>234</v>
      </c>
      <c r="D1" t="s">
        <v>88</v>
      </c>
      <c r="F1" t="s">
        <v>235</v>
      </c>
    </row>
    <row r="2" spans="1:6" x14ac:dyDescent="0.35">
      <c r="A2" s="11">
        <v>44927</v>
      </c>
      <c r="B2">
        <v>1903</v>
      </c>
      <c r="C2" t="s">
        <v>236</v>
      </c>
      <c r="D2" t="s">
        <v>98</v>
      </c>
      <c r="F2" s="3" t="s">
        <v>237</v>
      </c>
    </row>
    <row r="3" spans="1:6" x14ac:dyDescent="0.35">
      <c r="A3" s="11">
        <v>44958</v>
      </c>
      <c r="B3">
        <v>952</v>
      </c>
      <c r="C3" t="s">
        <v>236</v>
      </c>
      <c r="D3" t="s">
        <v>95</v>
      </c>
      <c r="F3" t="s">
        <v>238</v>
      </c>
    </row>
    <row r="4" spans="1:6" x14ac:dyDescent="0.35">
      <c r="A4" s="11">
        <v>44986</v>
      </c>
      <c r="B4">
        <v>591</v>
      </c>
      <c r="C4" t="s">
        <v>236</v>
      </c>
      <c r="D4" t="s">
        <v>95</v>
      </c>
      <c r="F4" t="s">
        <v>263</v>
      </c>
    </row>
    <row r="5" spans="1:6" x14ac:dyDescent="0.35">
      <c r="A5" s="11">
        <v>45017</v>
      </c>
      <c r="B5">
        <v>1922</v>
      </c>
      <c r="C5" t="s">
        <v>239</v>
      </c>
      <c r="D5" t="s">
        <v>95</v>
      </c>
    </row>
    <row r="6" spans="1:6" x14ac:dyDescent="0.35">
      <c r="A6" s="11">
        <v>45047</v>
      </c>
      <c r="B6">
        <v>1581</v>
      </c>
      <c r="C6" t="s">
        <v>239</v>
      </c>
      <c r="D6" t="s">
        <v>101</v>
      </c>
      <c r="F6" s="3" t="s">
        <v>264</v>
      </c>
    </row>
    <row r="7" spans="1:6" x14ac:dyDescent="0.35">
      <c r="A7" s="11">
        <v>45078</v>
      </c>
      <c r="B7">
        <v>713</v>
      </c>
      <c r="C7" t="s">
        <v>236</v>
      </c>
      <c r="D7" t="s">
        <v>98</v>
      </c>
      <c r="F7" t="s">
        <v>265</v>
      </c>
    </row>
    <row r="8" spans="1:6" x14ac:dyDescent="0.35">
      <c r="A8" s="11">
        <v>45108</v>
      </c>
      <c r="B8">
        <v>1324</v>
      </c>
      <c r="C8" t="s">
        <v>242</v>
      </c>
      <c r="D8" t="s">
        <v>98</v>
      </c>
      <c r="F8" t="s">
        <v>266</v>
      </c>
    </row>
    <row r="9" spans="1:6" x14ac:dyDescent="0.35">
      <c r="A9" s="11">
        <v>45139</v>
      </c>
      <c r="B9">
        <v>1931</v>
      </c>
      <c r="C9" t="s">
        <v>242</v>
      </c>
      <c r="D9" t="s">
        <v>95</v>
      </c>
    </row>
    <row r="10" spans="1:6" x14ac:dyDescent="0.35">
      <c r="A10" s="11">
        <v>45170</v>
      </c>
      <c r="B10">
        <v>1378</v>
      </c>
      <c r="C10" t="s">
        <v>236</v>
      </c>
      <c r="D10" t="s">
        <v>94</v>
      </c>
      <c r="F10" s="3" t="s">
        <v>267</v>
      </c>
    </row>
    <row r="11" spans="1:6" x14ac:dyDescent="0.35">
      <c r="A11" s="11">
        <v>45200</v>
      </c>
      <c r="B11">
        <v>1107</v>
      </c>
      <c r="C11" t="s">
        <v>239</v>
      </c>
      <c r="D11" t="s">
        <v>95</v>
      </c>
      <c r="F11" t="s">
        <v>268</v>
      </c>
    </row>
    <row r="12" spans="1:6" x14ac:dyDescent="0.35">
      <c r="A12" s="11">
        <v>45231</v>
      </c>
      <c r="B12">
        <v>1472</v>
      </c>
      <c r="C12" t="s">
        <v>239</v>
      </c>
      <c r="D12" t="s">
        <v>95</v>
      </c>
      <c r="F12" t="s">
        <v>269</v>
      </c>
    </row>
    <row r="13" spans="1:6" x14ac:dyDescent="0.35">
      <c r="A13" s="11">
        <v>45261</v>
      </c>
      <c r="B13">
        <v>980</v>
      </c>
      <c r="C13" t="s">
        <v>239</v>
      </c>
      <c r="D13" t="s">
        <v>95</v>
      </c>
    </row>
    <row r="14" spans="1:6" x14ac:dyDescent="0.35">
      <c r="F14" s="3" t="s">
        <v>270</v>
      </c>
    </row>
    <row r="15" spans="1:6" x14ac:dyDescent="0.35">
      <c r="F15" t="s">
        <v>271</v>
      </c>
    </row>
    <row r="16" spans="1:6" x14ac:dyDescent="0.35">
      <c r="F16" t="s">
        <v>272</v>
      </c>
    </row>
    <row r="18" spans="6:6" x14ac:dyDescent="0.35">
      <c r="F18" s="3" t="s">
        <v>273</v>
      </c>
    </row>
    <row r="19" spans="6:6" x14ac:dyDescent="0.35">
      <c r="F19" t="s">
        <v>274</v>
      </c>
    </row>
    <row r="20" spans="6:6" x14ac:dyDescent="0.35">
      <c r="F20" t="s">
        <v>275</v>
      </c>
    </row>
    <row r="21" spans="6:6" x14ac:dyDescent="0.35">
      <c r="F21" t="s">
        <v>276</v>
      </c>
    </row>
    <row r="23" spans="6:6" x14ac:dyDescent="0.35">
      <c r="F23" s="3" t="s">
        <v>277</v>
      </c>
    </row>
    <row r="24" spans="6:6" x14ac:dyDescent="0.35">
      <c r="F24" t="s">
        <v>278</v>
      </c>
    </row>
    <row r="26" spans="6:6" x14ac:dyDescent="0.35">
      <c r="F26" s="3" t="s">
        <v>279</v>
      </c>
    </row>
    <row r="27" spans="6:6" x14ac:dyDescent="0.35">
      <c r="F27" t="s">
        <v>280</v>
      </c>
    </row>
    <row r="28" spans="6:6" x14ac:dyDescent="0.35">
      <c r="F28" t="s">
        <v>281</v>
      </c>
    </row>
    <row r="30" spans="6:6" x14ac:dyDescent="0.35">
      <c r="F30" s="3" t="s">
        <v>282</v>
      </c>
    </row>
    <row r="31" spans="6:6" x14ac:dyDescent="0.35">
      <c r="F31" t="s">
        <v>283</v>
      </c>
    </row>
    <row r="32" spans="6:6" x14ac:dyDescent="0.35">
      <c r="F32" t="s">
        <v>284</v>
      </c>
    </row>
    <row r="33" spans="6:6" x14ac:dyDescent="0.35">
      <c r="F33" t="s">
        <v>285</v>
      </c>
    </row>
    <row r="34" spans="6:6" x14ac:dyDescent="0.35">
      <c r="F34" t="s">
        <v>286</v>
      </c>
    </row>
    <row r="36" spans="6:6" x14ac:dyDescent="0.35">
      <c r="F36" s="3" t="s">
        <v>287</v>
      </c>
    </row>
    <row r="37" spans="6:6" x14ac:dyDescent="0.35">
      <c r="F37" t="s">
        <v>288</v>
      </c>
    </row>
    <row r="38" spans="6:6" x14ac:dyDescent="0.35">
      <c r="F38" t="s">
        <v>289</v>
      </c>
    </row>
    <row r="39" spans="6:6" x14ac:dyDescent="0.35">
      <c r="F39" t="s">
        <v>290</v>
      </c>
    </row>
    <row r="41" spans="6:6" x14ac:dyDescent="0.35">
      <c r="F41" s="3" t="s">
        <v>291</v>
      </c>
    </row>
    <row r="42" spans="6:6" x14ac:dyDescent="0.35">
      <c r="F42" t="s">
        <v>292</v>
      </c>
    </row>
    <row r="43" spans="6:6" x14ac:dyDescent="0.35">
      <c r="F43" t="s">
        <v>293</v>
      </c>
    </row>
    <row r="44" spans="6:6" x14ac:dyDescent="0.35">
      <c r="F44" t="s">
        <v>294</v>
      </c>
    </row>
  </sheetData>
  <conditionalFormatting sqref="B1:B13">
    <cfRule type="cellIs" dxfId="3" priority="3" operator="between">
      <formula>800</formula>
      <formula>1500</formula>
    </cfRule>
    <cfRule type="cellIs" dxfId="2" priority="4" operator="lessThan">
      <formula>800</formula>
    </cfRule>
    <cfRule type="cellIs" dxfId="1" priority="5" operator="greaterThan">
      <formula>1500</formula>
    </cfRule>
  </conditionalFormatting>
  <conditionalFormatting sqref="B1:B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{60BCC658-FAB0-4575-9EC8-948FABCE3170}</x14:id>
        </ext>
      </extLst>
    </cfRule>
  </conditionalFormatting>
  <conditionalFormatting sqref="C1:C1048576">
    <cfRule type="containsText" dxfId="0" priority="2" operator="containsText" text="Furniture">
      <formula>NOT(ISERROR(SEARCH("Furniture",C1)))</formula>
    </cfRule>
  </conditionalFormatting>
  <conditionalFormatting sqref="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BCC658-FAB0-4575-9EC8-948FABCE31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82DB-C84F-44F8-B5CE-CFE435527EB9}">
  <dimension ref="A1:G51"/>
  <sheetViews>
    <sheetView workbookViewId="0">
      <selection activeCell="E15" sqref="E15"/>
    </sheetView>
  </sheetViews>
  <sheetFormatPr defaultRowHeight="14.5" x14ac:dyDescent="0.35"/>
  <cols>
    <col min="1" max="1" width="9.08984375" bestFit="1" customWidth="1"/>
    <col min="2" max="2" width="11.453125" bestFit="1" customWidth="1"/>
    <col min="3" max="3" width="14.54296875" style="13" bestFit="1" customWidth="1"/>
    <col min="4" max="4" width="6.26953125" bestFit="1" customWidth="1"/>
    <col min="11" max="11" width="10.7265625" customWidth="1"/>
  </cols>
  <sheetData>
    <row r="1" spans="1:7" x14ac:dyDescent="0.35">
      <c r="A1" t="s">
        <v>134</v>
      </c>
      <c r="B1" t="s">
        <v>233</v>
      </c>
      <c r="C1" t="s">
        <v>234</v>
      </c>
      <c r="D1" t="s">
        <v>88</v>
      </c>
      <c r="G1" t="s">
        <v>235</v>
      </c>
    </row>
    <row r="2" spans="1:7" x14ac:dyDescent="0.35">
      <c r="A2" s="11">
        <v>44927</v>
      </c>
      <c r="B2">
        <v>931</v>
      </c>
      <c r="C2" t="s">
        <v>242</v>
      </c>
      <c r="D2" t="s">
        <v>101</v>
      </c>
      <c r="G2" t="s">
        <v>237</v>
      </c>
    </row>
    <row r="3" spans="1:7" x14ac:dyDescent="0.35">
      <c r="A3" s="11">
        <v>44927</v>
      </c>
      <c r="B3">
        <v>1682</v>
      </c>
      <c r="C3" t="s">
        <v>239</v>
      </c>
      <c r="D3" t="s">
        <v>101</v>
      </c>
      <c r="G3" t="s">
        <v>238</v>
      </c>
    </row>
    <row r="4" spans="1:7" x14ac:dyDescent="0.35">
      <c r="A4" s="11">
        <v>44927</v>
      </c>
      <c r="B4">
        <v>1113</v>
      </c>
      <c r="C4" t="s">
        <v>236</v>
      </c>
      <c r="D4" t="s">
        <v>94</v>
      </c>
      <c r="G4" t="s">
        <v>240</v>
      </c>
    </row>
    <row r="5" spans="1:7" x14ac:dyDescent="0.35">
      <c r="A5" s="11">
        <v>44958</v>
      </c>
      <c r="B5">
        <v>1825</v>
      </c>
      <c r="C5" t="s">
        <v>242</v>
      </c>
      <c r="D5" t="s">
        <v>98</v>
      </c>
    </row>
    <row r="6" spans="1:7" x14ac:dyDescent="0.35">
      <c r="A6" s="11">
        <v>44958</v>
      </c>
      <c r="B6">
        <v>1911</v>
      </c>
      <c r="C6" t="s">
        <v>239</v>
      </c>
      <c r="D6" t="s">
        <v>101</v>
      </c>
      <c r="G6" t="s">
        <v>241</v>
      </c>
    </row>
    <row r="7" spans="1:7" x14ac:dyDescent="0.35">
      <c r="A7" s="11">
        <v>44958</v>
      </c>
      <c r="B7">
        <v>568</v>
      </c>
      <c r="C7" t="s">
        <v>236</v>
      </c>
      <c r="D7" t="s">
        <v>98</v>
      </c>
    </row>
    <row r="8" spans="1:7" x14ac:dyDescent="0.35">
      <c r="A8" s="11">
        <v>44986</v>
      </c>
      <c r="B8">
        <v>1292</v>
      </c>
      <c r="C8" t="s">
        <v>242</v>
      </c>
      <c r="D8" t="s">
        <v>95</v>
      </c>
      <c r="G8" t="s">
        <v>243</v>
      </c>
    </row>
    <row r="9" spans="1:7" x14ac:dyDescent="0.35">
      <c r="A9" s="11">
        <v>44986</v>
      </c>
      <c r="B9">
        <v>1839</v>
      </c>
      <c r="C9" t="s">
        <v>239</v>
      </c>
      <c r="D9" t="s">
        <v>94</v>
      </c>
      <c r="G9" t="s">
        <v>244</v>
      </c>
    </row>
    <row r="10" spans="1:7" x14ac:dyDescent="0.35">
      <c r="A10" s="11">
        <v>44986</v>
      </c>
      <c r="B10">
        <v>1327</v>
      </c>
      <c r="C10" t="s">
        <v>236</v>
      </c>
      <c r="D10" t="s">
        <v>101</v>
      </c>
      <c r="G10" t="s">
        <v>245</v>
      </c>
    </row>
    <row r="11" spans="1:7" x14ac:dyDescent="0.35">
      <c r="A11" s="11">
        <v>45017</v>
      </c>
      <c r="B11">
        <v>1185</v>
      </c>
      <c r="C11" t="s">
        <v>242</v>
      </c>
      <c r="D11" t="s">
        <v>94</v>
      </c>
      <c r="G11" t="s">
        <v>246</v>
      </c>
    </row>
    <row r="12" spans="1:7" x14ac:dyDescent="0.35">
      <c r="A12" s="11">
        <v>45017</v>
      </c>
      <c r="B12">
        <v>1935</v>
      </c>
      <c r="C12" t="s">
        <v>239</v>
      </c>
      <c r="D12" t="s">
        <v>94</v>
      </c>
      <c r="G12" t="s">
        <v>247</v>
      </c>
    </row>
    <row r="13" spans="1:7" x14ac:dyDescent="0.35">
      <c r="A13" s="11">
        <v>45017</v>
      </c>
      <c r="B13">
        <v>1180</v>
      </c>
      <c r="C13" t="s">
        <v>236</v>
      </c>
      <c r="D13" t="s">
        <v>95</v>
      </c>
    </row>
    <row r="14" spans="1:7" x14ac:dyDescent="0.35">
      <c r="A14" s="11">
        <v>45047</v>
      </c>
      <c r="B14">
        <v>1516</v>
      </c>
      <c r="C14" t="s">
        <v>242</v>
      </c>
      <c r="D14" t="s">
        <v>101</v>
      </c>
      <c r="G14" t="s">
        <v>248</v>
      </c>
    </row>
    <row r="15" spans="1:7" x14ac:dyDescent="0.35">
      <c r="A15" s="11">
        <v>45047</v>
      </c>
      <c r="B15">
        <v>1359</v>
      </c>
      <c r="C15" t="s">
        <v>239</v>
      </c>
      <c r="D15" t="s">
        <v>101</v>
      </c>
      <c r="G15" t="s">
        <v>249</v>
      </c>
    </row>
    <row r="16" spans="1:7" x14ac:dyDescent="0.35">
      <c r="A16" s="11">
        <v>45047</v>
      </c>
      <c r="B16">
        <v>654</v>
      </c>
      <c r="C16" t="s">
        <v>236</v>
      </c>
      <c r="D16" t="s">
        <v>98</v>
      </c>
      <c r="G16" t="s">
        <v>250</v>
      </c>
    </row>
    <row r="17" spans="1:7" x14ac:dyDescent="0.35">
      <c r="A17" s="11">
        <v>45078</v>
      </c>
      <c r="B17">
        <v>1850</v>
      </c>
      <c r="C17" t="s">
        <v>242</v>
      </c>
      <c r="D17" t="s">
        <v>94</v>
      </c>
    </row>
    <row r="18" spans="1:7" x14ac:dyDescent="0.35">
      <c r="A18" s="11">
        <v>45078</v>
      </c>
      <c r="B18">
        <v>869</v>
      </c>
      <c r="C18" t="s">
        <v>239</v>
      </c>
      <c r="D18" t="s">
        <v>101</v>
      </c>
      <c r="G18" t="s">
        <v>251</v>
      </c>
    </row>
    <row r="19" spans="1:7" x14ac:dyDescent="0.35">
      <c r="A19" s="11">
        <v>45078</v>
      </c>
      <c r="B19">
        <v>563</v>
      </c>
      <c r="C19" t="s">
        <v>236</v>
      </c>
      <c r="D19" t="s">
        <v>94</v>
      </c>
      <c r="G19" t="s">
        <v>252</v>
      </c>
    </row>
    <row r="20" spans="1:7" x14ac:dyDescent="0.35">
      <c r="A20" s="11">
        <v>45108</v>
      </c>
      <c r="B20">
        <v>992</v>
      </c>
      <c r="C20" t="s">
        <v>242</v>
      </c>
      <c r="D20" t="s">
        <v>101</v>
      </c>
      <c r="G20" t="s">
        <v>253</v>
      </c>
    </row>
    <row r="21" spans="1:7" x14ac:dyDescent="0.35">
      <c r="A21" s="11">
        <v>45108</v>
      </c>
      <c r="B21">
        <v>1932</v>
      </c>
      <c r="C21" t="s">
        <v>239</v>
      </c>
      <c r="D21" t="s">
        <v>98</v>
      </c>
      <c r="G21" t="s">
        <v>254</v>
      </c>
    </row>
    <row r="22" spans="1:7" x14ac:dyDescent="0.35">
      <c r="A22" s="11">
        <v>45108</v>
      </c>
      <c r="B22">
        <v>1834</v>
      </c>
      <c r="C22" t="s">
        <v>236</v>
      </c>
      <c r="D22" t="s">
        <v>95</v>
      </c>
    </row>
    <row r="23" spans="1:7" x14ac:dyDescent="0.35">
      <c r="A23" s="11">
        <v>45139</v>
      </c>
      <c r="B23">
        <v>1539</v>
      </c>
      <c r="C23" t="s">
        <v>242</v>
      </c>
      <c r="D23" t="s">
        <v>94</v>
      </c>
      <c r="G23" t="s">
        <v>255</v>
      </c>
    </row>
    <row r="24" spans="1:7" x14ac:dyDescent="0.35">
      <c r="A24" s="11">
        <v>45139</v>
      </c>
      <c r="B24">
        <v>1461</v>
      </c>
      <c r="C24" t="s">
        <v>239</v>
      </c>
      <c r="D24" t="s">
        <v>95</v>
      </c>
      <c r="G24" t="s">
        <v>256</v>
      </c>
    </row>
    <row r="25" spans="1:7" x14ac:dyDescent="0.35">
      <c r="A25" s="11">
        <v>45139</v>
      </c>
      <c r="B25">
        <v>1991</v>
      </c>
      <c r="C25" t="s">
        <v>236</v>
      </c>
      <c r="D25" t="s">
        <v>94</v>
      </c>
      <c r="G25" t="s">
        <v>257</v>
      </c>
    </row>
    <row r="26" spans="1:7" x14ac:dyDescent="0.35">
      <c r="A26" s="11">
        <v>45170</v>
      </c>
      <c r="B26">
        <v>1484</v>
      </c>
      <c r="C26" t="s">
        <v>242</v>
      </c>
      <c r="D26" t="s">
        <v>94</v>
      </c>
      <c r="G26" t="s">
        <v>258</v>
      </c>
    </row>
    <row r="27" spans="1:7" x14ac:dyDescent="0.35">
      <c r="A27" s="11">
        <v>45170</v>
      </c>
      <c r="B27">
        <v>1563</v>
      </c>
      <c r="C27" t="s">
        <v>239</v>
      </c>
      <c r="D27" t="s">
        <v>98</v>
      </c>
    </row>
    <row r="28" spans="1:7" x14ac:dyDescent="0.35">
      <c r="A28" s="11">
        <v>45170</v>
      </c>
      <c r="B28">
        <v>1316</v>
      </c>
      <c r="C28" t="s">
        <v>236</v>
      </c>
      <c r="D28" t="s">
        <v>98</v>
      </c>
      <c r="G28" t="s">
        <v>259</v>
      </c>
    </row>
    <row r="29" spans="1:7" x14ac:dyDescent="0.35">
      <c r="A29" s="11">
        <v>45200</v>
      </c>
      <c r="B29">
        <v>1391</v>
      </c>
      <c r="C29" t="s">
        <v>242</v>
      </c>
      <c r="D29" t="s">
        <v>101</v>
      </c>
      <c r="G29" t="s">
        <v>260</v>
      </c>
    </row>
    <row r="30" spans="1:7" x14ac:dyDescent="0.35">
      <c r="A30" s="11">
        <v>45200</v>
      </c>
      <c r="B30">
        <v>934</v>
      </c>
      <c r="C30" t="s">
        <v>239</v>
      </c>
      <c r="D30" t="s">
        <v>94</v>
      </c>
      <c r="G30" t="s">
        <v>261</v>
      </c>
    </row>
    <row r="31" spans="1:7" x14ac:dyDescent="0.35">
      <c r="A31" s="11">
        <v>45200</v>
      </c>
      <c r="B31">
        <v>721</v>
      </c>
      <c r="C31" t="s">
        <v>236</v>
      </c>
      <c r="D31" t="s">
        <v>95</v>
      </c>
    </row>
    <row r="32" spans="1:7" x14ac:dyDescent="0.35">
      <c r="A32" s="11">
        <v>45231</v>
      </c>
      <c r="B32">
        <v>1945</v>
      </c>
      <c r="C32" t="s">
        <v>242</v>
      </c>
      <c r="D32" t="s">
        <v>94</v>
      </c>
    </row>
    <row r="33" spans="1:4" x14ac:dyDescent="0.35">
      <c r="A33" s="11">
        <v>45231</v>
      </c>
      <c r="B33">
        <v>1853</v>
      </c>
      <c r="C33" t="s">
        <v>239</v>
      </c>
      <c r="D33" t="s">
        <v>94</v>
      </c>
    </row>
    <row r="34" spans="1:4" x14ac:dyDescent="0.35">
      <c r="A34" s="11">
        <v>45231</v>
      </c>
      <c r="B34">
        <v>1536</v>
      </c>
      <c r="C34" t="s">
        <v>236</v>
      </c>
      <c r="D34" t="s">
        <v>101</v>
      </c>
    </row>
    <row r="35" spans="1:4" x14ac:dyDescent="0.35">
      <c r="A35" s="11">
        <v>45261</v>
      </c>
      <c r="B35">
        <v>1693</v>
      </c>
      <c r="C35" t="s">
        <v>242</v>
      </c>
      <c r="D35" t="s">
        <v>94</v>
      </c>
    </row>
    <row r="36" spans="1:4" x14ac:dyDescent="0.35">
      <c r="A36" s="11">
        <v>45261</v>
      </c>
      <c r="B36">
        <v>537</v>
      </c>
      <c r="C36" t="s">
        <v>239</v>
      </c>
      <c r="D36" t="s">
        <v>95</v>
      </c>
    </row>
    <row r="37" spans="1:4" x14ac:dyDescent="0.35">
      <c r="A37" s="11">
        <v>45261</v>
      </c>
      <c r="B37">
        <v>1217</v>
      </c>
      <c r="C37" t="s">
        <v>236</v>
      </c>
      <c r="D37" t="s">
        <v>94</v>
      </c>
    </row>
    <row r="38" spans="1:4" x14ac:dyDescent="0.35">
      <c r="A38" s="11"/>
    </row>
    <row r="39" spans="1:4" x14ac:dyDescent="0.35">
      <c r="A39" s="11"/>
    </row>
    <row r="40" spans="1:4" x14ac:dyDescent="0.35">
      <c r="A40" s="11"/>
    </row>
    <row r="41" spans="1:4" x14ac:dyDescent="0.35">
      <c r="A41" s="11"/>
    </row>
    <row r="42" spans="1:4" x14ac:dyDescent="0.35">
      <c r="A42" s="11"/>
    </row>
    <row r="43" spans="1:4" x14ac:dyDescent="0.35">
      <c r="A43" s="11"/>
    </row>
    <row r="44" spans="1:4" x14ac:dyDescent="0.35">
      <c r="A44" s="11"/>
    </row>
    <row r="45" spans="1:4" x14ac:dyDescent="0.35">
      <c r="A45" s="11"/>
    </row>
    <row r="46" spans="1:4" x14ac:dyDescent="0.35">
      <c r="A46" s="11"/>
    </row>
    <row r="47" spans="1:4" x14ac:dyDescent="0.35">
      <c r="A47" s="11"/>
    </row>
    <row r="48" spans="1:4" x14ac:dyDescent="0.35">
      <c r="A48" s="11"/>
    </row>
    <row r="49" spans="1:1" x14ac:dyDescent="0.35">
      <c r="A49" s="11"/>
    </row>
    <row r="50" spans="1:1" x14ac:dyDescent="0.35">
      <c r="A50" s="11"/>
    </row>
    <row r="51" spans="1:1" x14ac:dyDescent="0.35">
      <c r="A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3 useful func</vt:lpstr>
      <vt:lpstr>4 toolpak</vt:lpstr>
      <vt:lpstr>4 viz</vt:lpstr>
      <vt:lpstr>4 cond fmt</vt:lpstr>
      <vt:lpstr>4 pvttbl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Yvonne</dc:creator>
  <cp:lastModifiedBy>Phillips, Yvonne</cp:lastModifiedBy>
  <dcterms:created xsi:type="dcterms:W3CDTF">2024-04-16T04:37:01Z</dcterms:created>
  <dcterms:modified xsi:type="dcterms:W3CDTF">2024-04-16T16:55:37Z</dcterms:modified>
</cp:coreProperties>
</file>