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ill\Documents\Sigma_Clermont\MS_ESD\M1\"/>
    </mc:Choice>
  </mc:AlternateContent>
  <xr:revisionPtr revIDLastSave="0" documentId="13_ncr:1_{3FE82E14-B87F-4077-A2FC-2F91D1B8AC80}" xr6:coauthVersionLast="47" xr6:coauthVersionMax="47" xr10:uidLastSave="{00000000-0000-0000-0000-000000000000}"/>
  <bookViews>
    <workbookView xWindow="-108" yWindow="-108" windowWidth="23256" windowHeight="12456" xr2:uid="{EFF718F3-5B08-D046-8FAC-2C2B6BF86EC4}"/>
  </bookViews>
  <sheets>
    <sheet name="Exo1 - Dist électrique" sheetId="2" r:id="rId1"/>
    <sheet name="Exo2 - Dist électrique non équ" sheetId="3" r:id="rId2"/>
    <sheet name="Exo3 - Dist. eau" sheetId="4" r:id="rId3"/>
    <sheet name="Exo4 - Planif Mono produit" sheetId="5" r:id="rId4"/>
    <sheet name="Exi5 - Planif Multi produits" sheetId="6" r:id="rId5"/>
    <sheet name="Exo6 - Affectation" sheetId="7" r:id="rId6"/>
    <sheet name="Exo7 - Transbordement" sheetId="8" r:id="rId7"/>
  </sheets>
  <definedNames>
    <definedName name="OpenSolver_ChosenSolver" localSheetId="4" hidden="1">CBC</definedName>
    <definedName name="OpenSolver_ChosenSolver" localSheetId="2" hidden="1">NeosCBC</definedName>
    <definedName name="OpenSolver_ChosenSolver" localSheetId="3" hidden="1">CBC</definedName>
    <definedName name="OpenSolver_DualsNewSheet" localSheetId="4" hidden="1">0</definedName>
    <definedName name="OpenSolver_DualsNewSheet" localSheetId="2" hidden="1">0</definedName>
    <definedName name="OpenSolver_DualsNewSheet" localSheetId="3" hidden="1">0</definedName>
    <definedName name="OpenSolver_LinearityCheck" localSheetId="4" hidden="1">1</definedName>
    <definedName name="OpenSolver_LinearityCheck" localSheetId="2" hidden="1">1</definedName>
    <definedName name="OpenSolver_UpdateSensitivity" localSheetId="4" hidden="1">1</definedName>
    <definedName name="OpenSolver_UpdateSensitivity" localSheetId="2" hidden="1">1</definedName>
    <definedName name="OpenSolver_UpdateSensitivity" localSheetId="3" hidden="1">1</definedName>
    <definedName name="solver_adj" localSheetId="0" hidden="1">'Exo1 - Dist électrique'!$B$10:$E$12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6" hidden="1">0.000001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eng" localSheetId="4" hidden="1">1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ng" localSheetId="3" hidden="1">2</definedName>
    <definedName name="solver_eng" localSheetId="5" hidden="1">1</definedName>
    <definedName name="solver_eng" localSheetId="6" hidden="1">2</definedName>
    <definedName name="solver_est" localSheetId="4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4" hidden="1">1000000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6" hidden="1">10000</definedName>
    <definedName name="solver_lhs1" localSheetId="4" hidden="1">'Exi5 - Planif Multi produits'!$B$12:$M$12</definedName>
    <definedName name="solver_lhs1" localSheetId="0" hidden="1">'Exo1 - Dist électrique'!$B$6:$E$6</definedName>
    <definedName name="solver_lhs1" localSheetId="1" hidden="1">'Exo2 - Dist électrique non équ'!$B$10:$F$12</definedName>
    <definedName name="solver_lhs1" localSheetId="2" hidden="1">'Exo3 - Dist. eau'!$B$10:$D$12</definedName>
    <definedName name="solver_lhs1" localSheetId="3" hidden="1">'Exo4 - Planif Mono produit'!$B$12:$E$12</definedName>
    <definedName name="solver_lhs1" localSheetId="5" hidden="1">'Exo6 - Affectation'!$B$6:$E$6</definedName>
    <definedName name="solver_lhs1" localSheetId="6" hidden="1">'Exo7 - Transbordement'!$B$15</definedName>
    <definedName name="solver_lhs2" localSheetId="4" hidden="1">'Exi5 - Planif Multi produits'!$Q$3:$Q$11</definedName>
    <definedName name="solver_lhs2" localSheetId="0" hidden="1">'Exo1 - Dist électrique'!$F$3:$F$5</definedName>
    <definedName name="solver_lhs2" localSheetId="1" hidden="1">'Exo2 - Dist électrique non équ'!$B$6:$F$6</definedName>
    <definedName name="solver_lhs2" localSheetId="2" hidden="1">'Exo3 - Dist. eau'!$B$5:$D$5</definedName>
    <definedName name="solver_lhs2" localSheetId="3" hidden="1">'Exo4 - Planif Mono produit'!$F$3:$F$11</definedName>
    <definedName name="solver_lhs2" localSheetId="5" hidden="1">'Exo6 - Affectation'!$B$9:$E$12</definedName>
    <definedName name="solver_lhs2" localSheetId="6" hidden="1">'Exo7 - Transbordement'!$C$15</definedName>
    <definedName name="solver_lhs3" localSheetId="4" hidden="1">'Exi5 - Planif Multi produits'!$N$3:$P$3</definedName>
    <definedName name="solver_lhs3" localSheetId="0" hidden="1">'Exo1 - Dist électrique'!$F$3:$F$5</definedName>
    <definedName name="solver_lhs3" localSheetId="1" hidden="1">'Exo2 - Dist électrique non équ'!$G$3:$G$5</definedName>
    <definedName name="solver_lhs3" localSheetId="2" hidden="1">'Exo3 - Dist. eau'!$E$2:$E$4</definedName>
    <definedName name="solver_lhs3" localSheetId="5" hidden="1">'Exo6 - Affectation'!$F$2:$F$5</definedName>
    <definedName name="solver_lhs3" localSheetId="6" hidden="1">'Exo7 - Transbordement'!$D$7:$E$7</definedName>
    <definedName name="solver_lhs4" localSheetId="4" hidden="1">'Exi5 - Planif Multi produits'!$Q$4:$Q$11</definedName>
    <definedName name="solver_lhs4" localSheetId="6" hidden="1">'Exo7 - Transbordement'!$F$11:$F$12</definedName>
    <definedName name="solver_lhs5" localSheetId="6" hidden="1">'Exo7 - Transbordement'!$F$3:$F$6</definedName>
    <definedName name="solver_lin" localSheetId="4" hidden="1">2</definedName>
    <definedName name="solver_lin" localSheetId="0" hidden="1">1</definedName>
    <definedName name="solver_lin" localSheetId="1" hidden="1">1</definedName>
    <definedName name="solver_lin" localSheetId="2" hidden="1">2</definedName>
    <definedName name="solver_lin" localSheetId="3" hidden="1">1</definedName>
    <definedName name="solver_lin" localSheetId="5" hidden="1">2</definedName>
    <definedName name="solver_lin" localSheetId="6" hidden="1">1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um" localSheetId="4" hidden="1">0</definedName>
    <definedName name="solver_num" localSheetId="0" hidden="1">2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um" localSheetId="6" hidden="1">0</definedName>
    <definedName name="solver_nwt" localSheetId="4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0" hidden="1">'Exo1 - Dist électrique'!$B$16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rbv" localSheetId="4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el1" localSheetId="4" hidden="1">1</definedName>
    <definedName name="solver_rel1" localSheetId="0" hidden="1">2</definedName>
    <definedName name="solver_rel1" localSheetId="1" hidden="1">4</definedName>
    <definedName name="solver_rel1" localSheetId="2" hidden="1">4</definedName>
    <definedName name="solver_rel1" localSheetId="3" hidden="1">1</definedName>
    <definedName name="solver_rel1" localSheetId="5" hidden="1">1</definedName>
    <definedName name="solver_rel1" localSheetId="6" hidden="1">2</definedName>
    <definedName name="solver_rel2" localSheetId="4" hidden="1">3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3</definedName>
    <definedName name="solver_rel2" localSheetId="5" hidden="1">4</definedName>
    <definedName name="solver_rel2" localSheetId="6" hidden="1">2</definedName>
    <definedName name="solver_rel3" localSheetId="4" hidden="1">3</definedName>
    <definedName name="solver_rel3" localSheetId="0" hidden="1">3</definedName>
    <definedName name="solver_rel3" localSheetId="1" hidden="1">2</definedName>
    <definedName name="solver_rel3" localSheetId="2" hidden="1">2</definedName>
    <definedName name="solver_rel3" localSheetId="5" hidden="1">2</definedName>
    <definedName name="solver_rel3" localSheetId="6" hidden="1">2</definedName>
    <definedName name="solver_rel4" localSheetId="4" hidden="1">3</definedName>
    <definedName name="solver_rel4" localSheetId="6" hidden="1">1</definedName>
    <definedName name="solver_rel5" localSheetId="6" hidden="1">3</definedName>
    <definedName name="solver_rhs1" localSheetId="4" hidden="1">'Exi5 - Planif Multi produits'!$B$25:$M$25</definedName>
    <definedName name="solver_rhs1" localSheetId="0" hidden="1">'Exo1 - Dist électrique'!$B$13:$E$13</definedName>
    <definedName name="solver_rhs1" localSheetId="1" hidden="1">entier</definedName>
    <definedName name="solver_rhs1" localSheetId="2" hidden="1">entier</definedName>
    <definedName name="solver_rhs1" localSheetId="3" hidden="1">'Exo4 - Planif Mono produit'!$B$25:$E$25</definedName>
    <definedName name="solver_rhs1" localSheetId="5" hidden="1">'Exo6 - Affectation'!$B$13:$E$13</definedName>
    <definedName name="solver_rhs1" localSheetId="6" hidden="1">'Exo7 - Transbordement'!$F$13</definedName>
    <definedName name="solver_rhs2" localSheetId="4" hidden="1">'Exi5 - Planif Multi produits'!$Q$16:$Q$24</definedName>
    <definedName name="solver_rhs2" localSheetId="0" hidden="1">'Exo1 - Dist électrique'!$F$10:$F$12</definedName>
    <definedName name="solver_rhs2" localSheetId="1" hidden="1">'Exo2 - Dist électrique non équ'!$B$13:$F$13</definedName>
    <definedName name="solver_rhs2" localSheetId="2" hidden="1">'Exo3 - Dist. eau'!$B$13:$D$13</definedName>
    <definedName name="solver_rhs2" localSheetId="3" hidden="1">'Exo4 - Planif Mono produit'!$F$16:$F$24</definedName>
    <definedName name="solver_rhs2" localSheetId="5" hidden="1">entier</definedName>
    <definedName name="solver_rhs2" localSheetId="6" hidden="1">'Exo7 - Transbordement'!$F$14</definedName>
    <definedName name="solver_rhs3" localSheetId="4" hidden="1">'Exi5 - Planif Multi produits'!$N$16:$P$16</definedName>
    <definedName name="solver_rhs3" localSheetId="0" hidden="1">'Exo1 - Dist électrique'!$F$10:$F$12</definedName>
    <definedName name="solver_rhs3" localSheetId="1" hidden="1">'Exo2 - Dist électrique non équ'!$G$10:$G$12</definedName>
    <definedName name="solver_rhs3" localSheetId="2" hidden="1">'Exo3 - Dist. eau'!$E$10:$E$12</definedName>
    <definedName name="solver_rhs3" localSheetId="5" hidden="1">'Exo6 - Affectation'!$F$9:$F$12</definedName>
    <definedName name="solver_rhs3" localSheetId="6" hidden="1">'Exo7 - Transbordement'!$D$15:$E$15</definedName>
    <definedName name="solver_rhs4" localSheetId="4" hidden="1">'Exi5 - Planif Multi produits'!$Q$17:$Q$24</definedName>
    <definedName name="solver_rhs4" localSheetId="6" hidden="1">'Exo7 - Transbordement'!$F$3:$F$4</definedName>
    <definedName name="solver_rhs5" localSheetId="6" hidden="1">'Exo7 - Transbordement'!$F$11:$F$14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1</definedName>
    <definedName name="solver_rlx" localSheetId="5" hidden="1">1</definedName>
    <definedName name="solver_rlx" localSheetId="6" hidden="1">1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scl" localSheetId="4" hidden="1">1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cl" localSheetId="5" hidden="1">2</definedName>
    <definedName name="solver_scl" localSheetId="6" hidden="1">2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tim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6" hidden="1">100</definedName>
    <definedName name="solver_tol" localSheetId="4" hidden="1">0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</definedName>
    <definedName name="solver_tol" localSheetId="5" hidden="1">0.01</definedName>
    <definedName name="solver_tol" localSheetId="6" hidden="1">0</definedName>
    <definedName name="solver_typ" localSheetId="4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6" hidden="1">7140</definedName>
    <definedName name="solver_ver" localSheetId="4" hidden="1">2</definedName>
    <definedName name="solver_ver" localSheetId="0" hidden="1">3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5" hidden="1">2</definedName>
    <definedName name="solver_ver" localSheetId="6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8" l="1"/>
  <c r="E15" i="8"/>
  <c r="D15" i="8"/>
  <c r="C15" i="8"/>
  <c r="B15" i="8"/>
  <c r="F14" i="8"/>
  <c r="F13" i="8"/>
  <c r="F12" i="8"/>
  <c r="F11" i="8"/>
  <c r="F7" i="8"/>
  <c r="B15" i="7"/>
  <c r="E13" i="7"/>
  <c r="D13" i="7"/>
  <c r="C13" i="7"/>
  <c r="B13" i="7"/>
  <c r="F12" i="7"/>
  <c r="F11" i="7"/>
  <c r="F10" i="7"/>
  <c r="F9" i="7"/>
  <c r="M25" i="6"/>
  <c r="L25" i="6"/>
  <c r="K25" i="6"/>
  <c r="J25" i="6"/>
  <c r="I25" i="6"/>
  <c r="H25" i="6"/>
  <c r="G25" i="6"/>
  <c r="F25" i="6"/>
  <c r="E25" i="6"/>
  <c r="D25" i="6"/>
  <c r="C25" i="6"/>
  <c r="B25" i="6"/>
  <c r="P24" i="6"/>
  <c r="O24" i="6"/>
  <c r="N24" i="6"/>
  <c r="P23" i="6"/>
  <c r="O23" i="6"/>
  <c r="N23" i="6"/>
  <c r="Q23" i="6" s="1"/>
  <c r="P22" i="6"/>
  <c r="O22" i="6"/>
  <c r="N22" i="6"/>
  <c r="Q22" i="6" s="1"/>
  <c r="P21" i="6"/>
  <c r="O21" i="6"/>
  <c r="N21" i="6"/>
  <c r="P20" i="6"/>
  <c r="O20" i="6"/>
  <c r="N20" i="6"/>
  <c r="P19" i="6"/>
  <c r="O19" i="6"/>
  <c r="N19" i="6"/>
  <c r="Q19" i="6" s="1"/>
  <c r="P18" i="6"/>
  <c r="O18" i="6"/>
  <c r="N18" i="6"/>
  <c r="Q18" i="6" s="1"/>
  <c r="P17" i="6"/>
  <c r="O17" i="6"/>
  <c r="N17" i="6"/>
  <c r="P16" i="6"/>
  <c r="O16" i="6"/>
  <c r="O25" i="6" s="1"/>
  <c r="N16" i="6"/>
  <c r="P12" i="6"/>
  <c r="O12" i="6"/>
  <c r="N12" i="6"/>
  <c r="Q12" i="6" s="1"/>
  <c r="J10" i="6"/>
  <c r="I10" i="6"/>
  <c r="H10" i="6"/>
  <c r="G10" i="6"/>
  <c r="F10" i="6"/>
  <c r="E10" i="6"/>
  <c r="D10" i="6"/>
  <c r="C10" i="6"/>
  <c r="B10" i="6"/>
  <c r="G8" i="6"/>
  <c r="F8" i="6"/>
  <c r="E8" i="6"/>
  <c r="D8" i="6"/>
  <c r="C8" i="6"/>
  <c r="B8" i="6"/>
  <c r="D6" i="6"/>
  <c r="C6" i="6"/>
  <c r="B6" i="6"/>
  <c r="B27" i="6" s="1"/>
  <c r="Q3" i="6"/>
  <c r="B27" i="5"/>
  <c r="E25" i="5"/>
  <c r="D25" i="5"/>
  <c r="C25" i="5"/>
  <c r="B25" i="5"/>
  <c r="F24" i="5"/>
  <c r="F23" i="5"/>
  <c r="F22" i="5"/>
  <c r="F21" i="5"/>
  <c r="F20" i="5"/>
  <c r="F19" i="5"/>
  <c r="F18" i="5"/>
  <c r="F17" i="5"/>
  <c r="F16" i="5"/>
  <c r="D10" i="5"/>
  <c r="C10" i="5"/>
  <c r="B10" i="5"/>
  <c r="J9" i="5"/>
  <c r="C8" i="5"/>
  <c r="B8" i="5"/>
  <c r="B6" i="5"/>
  <c r="B15" i="4"/>
  <c r="E13" i="4"/>
  <c r="D13" i="4"/>
  <c r="C13" i="4"/>
  <c r="B13" i="4"/>
  <c r="E12" i="4"/>
  <c r="E11" i="4"/>
  <c r="E10" i="4"/>
  <c r="B16" i="3"/>
  <c r="F13" i="3"/>
  <c r="E13" i="3"/>
  <c r="D13" i="3"/>
  <c r="C13" i="3"/>
  <c r="B13" i="3"/>
  <c r="G12" i="3"/>
  <c r="G11" i="3"/>
  <c r="G10" i="3"/>
  <c r="G13" i="3" s="1"/>
  <c r="B16" i="2"/>
  <c r="E13" i="2"/>
  <c r="D13" i="2"/>
  <c r="C13" i="2"/>
  <c r="B13" i="2"/>
  <c r="F12" i="2"/>
  <c r="F11" i="2"/>
  <c r="F10" i="2"/>
  <c r="F15" i="8" l="1"/>
  <c r="Q17" i="6"/>
  <c r="Q21" i="6"/>
  <c r="N25" i="6"/>
  <c r="Q20" i="6"/>
  <c r="Q24" i="6"/>
  <c r="P25" i="6"/>
  <c r="F25" i="5"/>
  <c r="Q16" i="6"/>
  <c r="F13" i="2"/>
  <c r="Q25" i="6" l="1"/>
</calcChain>
</file>

<file path=xl/sharedStrings.xml><?xml version="1.0" encoding="utf-8"?>
<sst xmlns="http://schemas.openxmlformats.org/spreadsheetml/2006/main" count="195" uniqueCount="72">
  <si>
    <t>Coût de production d'1 GWh</t>
  </si>
  <si>
    <t>Ville 1</t>
  </si>
  <si>
    <t>Ville 2</t>
  </si>
  <si>
    <t>Ville 3</t>
  </si>
  <si>
    <t>Ville 4</t>
  </si>
  <si>
    <t>Puissance fournie (en GWh)</t>
  </si>
  <si>
    <t>Centrale 1</t>
  </si>
  <si>
    <t>Centrale 2</t>
  </si>
  <si>
    <t>Centrale 3</t>
  </si>
  <si>
    <t>Demande (en GWh)</t>
  </si>
  <si>
    <t>20</t>
  </si>
  <si>
    <t>30</t>
  </si>
  <si>
    <t>Répartition de l'alimentation</t>
  </si>
  <si>
    <t>Production totale</t>
  </si>
  <si>
    <t>Demande totale</t>
  </si>
  <si>
    <t>Coût global de la solution</t>
  </si>
  <si>
    <t>Point virtuel</t>
  </si>
  <si>
    <t>Point Virtuel</t>
  </si>
  <si>
    <t>Coût</t>
  </si>
  <si>
    <t>Production</t>
  </si>
  <si>
    <t>Réservoir 1</t>
  </si>
  <si>
    <t>Réservoir 2</t>
  </si>
  <si>
    <t>Pénalité</t>
  </si>
  <si>
    <t>Demande</t>
  </si>
  <si>
    <t>Trimestre 1</t>
  </si>
  <si>
    <t>Trimestre 2</t>
  </si>
  <si>
    <t>Trimestre 3</t>
  </si>
  <si>
    <t>Trimestre 4</t>
  </si>
  <si>
    <t>Offre</t>
  </si>
  <si>
    <t>Initial</t>
  </si>
  <si>
    <t>T1 TN</t>
  </si>
  <si>
    <t>T1 HS</t>
  </si>
  <si>
    <t>T2 TN</t>
  </si>
  <si>
    <t>T2 HS</t>
  </si>
  <si>
    <t>T3 TN</t>
  </si>
  <si>
    <t>T3 HS</t>
  </si>
  <si>
    <t>T4 TN</t>
  </si>
  <si>
    <t>T4 HS</t>
  </si>
  <si>
    <t>T1 P1</t>
  </si>
  <si>
    <t>T1 P2</t>
  </si>
  <si>
    <t>T1 P3</t>
  </si>
  <si>
    <t>T2 P1</t>
  </si>
  <si>
    <t>T2 P2</t>
  </si>
  <si>
    <t>T2 P3</t>
  </si>
  <si>
    <t>T3 P1</t>
  </si>
  <si>
    <t>T3 P2</t>
  </si>
  <si>
    <t>T3 P3</t>
  </si>
  <si>
    <t>T4 P1</t>
  </si>
  <si>
    <t>T4 P2</t>
  </si>
  <si>
    <t>T4 P3</t>
  </si>
  <si>
    <t>Offre P1</t>
  </si>
  <si>
    <t>Offre P2</t>
  </si>
  <si>
    <t>Offre P3</t>
  </si>
  <si>
    <t>Offre Totale</t>
  </si>
  <si>
    <t>T1</t>
  </si>
  <si>
    <t>T2</t>
  </si>
  <si>
    <t>T3</t>
  </si>
  <si>
    <t>T4</t>
  </si>
  <si>
    <t>Nb T</t>
  </si>
  <si>
    <t>M1</t>
  </si>
  <si>
    <t>M2</t>
  </si>
  <si>
    <t>M3</t>
  </si>
  <si>
    <t>M4</t>
  </si>
  <si>
    <t>Nb M</t>
  </si>
  <si>
    <t>De / Vers</t>
  </si>
  <si>
    <t>Nevers</t>
  </si>
  <si>
    <t>Castres</t>
  </si>
  <si>
    <t>Lyon</t>
  </si>
  <si>
    <t>Brest</t>
  </si>
  <si>
    <t>Montpellier</t>
  </si>
  <si>
    <t>Douai</t>
  </si>
  <si>
    <t>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</si>
</sst>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_);[Red]\(#,##0\ &quot;€&quot;\)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0" fillId="4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distributed" wrapText="1"/>
    </xf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1" fontId="0" fillId="3" borderId="3" xfId="0" applyNumberForma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9752-4227-2149-9E54-C0981EC37565}">
  <dimension ref="A2:F21"/>
  <sheetViews>
    <sheetView tabSelected="1" zoomScale="129" zoomScaleNormal="190" workbookViewId="0">
      <selection activeCell="G6" sqref="G6"/>
    </sheetView>
  </sheetViews>
  <sheetFormatPr defaultColWidth="11.19921875" defaultRowHeight="15.6" x14ac:dyDescent="0.3"/>
  <cols>
    <col min="1" max="1" width="20.796875" customWidth="1"/>
    <col min="6" max="6" width="17.296875" customWidth="1"/>
  </cols>
  <sheetData>
    <row r="2" spans="1:6" ht="40.950000000000003" customHeight="1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16.2" thickTop="1" x14ac:dyDescent="0.3">
      <c r="A3" s="3" t="s">
        <v>6</v>
      </c>
      <c r="B3" s="4">
        <v>8</v>
      </c>
      <c r="C3" s="4">
        <v>6</v>
      </c>
      <c r="D3" s="4">
        <v>10</v>
      </c>
      <c r="E3" s="4">
        <v>9</v>
      </c>
      <c r="F3" s="5">
        <v>35</v>
      </c>
    </row>
    <row r="4" spans="1:6" x14ac:dyDescent="0.3">
      <c r="A4" s="6" t="s">
        <v>7</v>
      </c>
      <c r="B4" s="7">
        <v>9</v>
      </c>
      <c r="C4" s="7">
        <v>12</v>
      </c>
      <c r="D4" s="7">
        <v>13</v>
      </c>
      <c r="E4" s="7">
        <v>7</v>
      </c>
      <c r="F4" s="8">
        <v>50</v>
      </c>
    </row>
    <row r="5" spans="1:6" ht="16.2" thickBot="1" x14ac:dyDescent="0.35">
      <c r="A5" s="6" t="s">
        <v>8</v>
      </c>
      <c r="B5" s="9">
        <v>14</v>
      </c>
      <c r="C5" s="9">
        <v>9</v>
      </c>
      <c r="D5" s="9">
        <v>16</v>
      </c>
      <c r="E5" s="9">
        <v>5</v>
      </c>
      <c r="F5" s="8">
        <v>40</v>
      </c>
    </row>
    <row r="6" spans="1:6" ht="16.2" thickTop="1" x14ac:dyDescent="0.3">
      <c r="A6" s="3" t="s">
        <v>9</v>
      </c>
      <c r="B6" s="35">
        <v>45</v>
      </c>
      <c r="C6" s="35">
        <v>20</v>
      </c>
      <c r="D6" s="35">
        <v>30</v>
      </c>
      <c r="E6" s="35">
        <v>30</v>
      </c>
      <c r="F6" s="10"/>
    </row>
    <row r="9" spans="1:6" ht="31.8" thickBot="1" x14ac:dyDescent="0.35">
      <c r="A9" s="1" t="s">
        <v>12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13</v>
      </c>
    </row>
    <row r="10" spans="1:6" ht="16.2" thickTop="1" x14ac:dyDescent="0.3">
      <c r="A10" s="11" t="s">
        <v>6</v>
      </c>
      <c r="B10" s="12">
        <v>0</v>
      </c>
      <c r="C10" s="12">
        <v>10</v>
      </c>
      <c r="D10" s="12">
        <v>25</v>
      </c>
      <c r="E10" s="12">
        <v>0</v>
      </c>
      <c r="F10" s="13">
        <f>SUM('Exo1 - Dist électrique'!$B10:$E10)</f>
        <v>35</v>
      </c>
    </row>
    <row r="11" spans="1:6" x14ac:dyDescent="0.3">
      <c r="A11" s="14" t="s">
        <v>7</v>
      </c>
      <c r="B11" s="15">
        <v>45</v>
      </c>
      <c r="C11" s="15">
        <v>0</v>
      </c>
      <c r="D11" s="15">
        <v>5</v>
      </c>
      <c r="E11" s="15">
        <v>0</v>
      </c>
      <c r="F11" s="16">
        <f>SUM('Exo1 - Dist électrique'!$B11:$E11)</f>
        <v>50</v>
      </c>
    </row>
    <row r="12" spans="1:6" ht="16.2" thickBot="1" x14ac:dyDescent="0.35">
      <c r="A12" s="14" t="s">
        <v>8</v>
      </c>
      <c r="B12" s="17">
        <v>0</v>
      </c>
      <c r="C12" s="17">
        <v>10</v>
      </c>
      <c r="D12" s="17">
        <v>0</v>
      </c>
      <c r="E12" s="17">
        <v>30</v>
      </c>
      <c r="F12" s="16">
        <f>SUM('Exo1 - Dist électrique'!$B12:$E12)</f>
        <v>40</v>
      </c>
    </row>
    <row r="13" spans="1:6" ht="16.2" thickTop="1" x14ac:dyDescent="0.3">
      <c r="A13" s="11" t="s">
        <v>14</v>
      </c>
      <c r="B13" s="13">
        <f>SUBTOTAL(109,'Exo1 - Dist électrique'!$B$10:$B$12)</f>
        <v>45</v>
      </c>
      <c r="C13" s="13">
        <f>SUBTOTAL(109,'Exo1 - Dist électrique'!$C$10:$C$12)</f>
        <v>20</v>
      </c>
      <c r="D13" s="13">
        <f>SUBTOTAL(109,'Exo1 - Dist électrique'!$D$10:$D$12)</f>
        <v>30</v>
      </c>
      <c r="E13" s="13">
        <f>SUBTOTAL(109,'Exo1 - Dist électrique'!$E$10:$E$12)</f>
        <v>30</v>
      </c>
      <c r="F13" s="13">
        <f>SUBTOTAL(109,'Exo1 - Dist électrique'!$F$10:$F$12)</f>
        <v>125</v>
      </c>
    </row>
    <row r="14" spans="1:6" x14ac:dyDescent="0.3">
      <c r="F14" s="18"/>
    </row>
    <row r="15" spans="1:6" x14ac:dyDescent="0.3">
      <c r="F15" s="18"/>
    </row>
    <row r="16" spans="1:6" ht="31.8" thickBot="1" x14ac:dyDescent="0.35">
      <c r="A16" s="19" t="s">
        <v>15</v>
      </c>
      <c r="B16" s="20">
        <f>SUMPRODUCT(B3:E5,'Exo1 - Dist électrique'!$B$10:$E$12)</f>
        <v>1020</v>
      </c>
    </row>
    <row r="17" spans="1:6" ht="16.2" thickTop="1" x14ac:dyDescent="0.3">
      <c r="A17" s="21"/>
      <c r="B17" s="21"/>
      <c r="C17" s="21"/>
      <c r="D17" s="21"/>
      <c r="E17" s="21"/>
      <c r="F17" s="21"/>
    </row>
    <row r="18" spans="1:6" x14ac:dyDescent="0.3">
      <c r="A18" s="21"/>
      <c r="B18" s="21"/>
      <c r="C18" s="21"/>
      <c r="D18" s="21"/>
      <c r="E18" s="21"/>
      <c r="F18" s="21"/>
    </row>
    <row r="19" spans="1:6" x14ac:dyDescent="0.3">
      <c r="A19" s="21"/>
      <c r="B19" s="21"/>
      <c r="C19" s="21"/>
      <c r="D19" s="21"/>
      <c r="E19" s="21"/>
      <c r="F19" s="21"/>
    </row>
    <row r="20" spans="1:6" x14ac:dyDescent="0.3">
      <c r="A20" s="21"/>
      <c r="B20" s="21"/>
      <c r="C20" s="21"/>
      <c r="D20" s="21"/>
      <c r="E20" s="21"/>
      <c r="F20" s="21"/>
    </row>
    <row r="21" spans="1:6" x14ac:dyDescent="0.3">
      <c r="A21" s="21"/>
      <c r="B21" s="21"/>
      <c r="C21" s="21"/>
      <c r="D21" s="21"/>
      <c r="E21" s="21"/>
      <c r="F2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32EF-2BA7-FD4F-87DB-BA52585E6802}">
  <dimension ref="A2:G21"/>
  <sheetViews>
    <sheetView topLeftCell="A2" zoomScale="190" zoomScaleNormal="190" workbookViewId="0">
      <selection activeCell="B10" sqref="B10:F12"/>
    </sheetView>
  </sheetViews>
  <sheetFormatPr defaultColWidth="11.19921875" defaultRowHeight="15.6" x14ac:dyDescent="0.3"/>
  <cols>
    <col min="1" max="1" width="20.796875" customWidth="1"/>
    <col min="7" max="7" width="17.296875" customWidth="1"/>
  </cols>
  <sheetData>
    <row r="2" spans="1:7" ht="40.950000000000003" customHeight="1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16</v>
      </c>
      <c r="G2" s="2" t="s">
        <v>5</v>
      </c>
    </row>
    <row r="3" spans="1:7" ht="16.2" thickTop="1" x14ac:dyDescent="0.3">
      <c r="A3" s="3" t="s">
        <v>6</v>
      </c>
      <c r="B3" s="4">
        <v>8</v>
      </c>
      <c r="C3" s="4">
        <v>6</v>
      </c>
      <c r="D3" s="4">
        <v>10</v>
      </c>
      <c r="E3" s="4">
        <v>9</v>
      </c>
      <c r="F3" s="4">
        <v>0</v>
      </c>
      <c r="G3" s="5">
        <v>35</v>
      </c>
    </row>
    <row r="4" spans="1:7" x14ac:dyDescent="0.3">
      <c r="A4" s="6" t="s">
        <v>7</v>
      </c>
      <c r="B4" s="7">
        <v>9</v>
      </c>
      <c r="C4" s="7">
        <v>12</v>
      </c>
      <c r="D4" s="7">
        <v>13</v>
      </c>
      <c r="E4" s="7">
        <v>7</v>
      </c>
      <c r="F4" s="7">
        <v>0</v>
      </c>
      <c r="G4" s="8">
        <v>50</v>
      </c>
    </row>
    <row r="5" spans="1:7" ht="16.2" thickBot="1" x14ac:dyDescent="0.35">
      <c r="A5" s="6" t="s">
        <v>8</v>
      </c>
      <c r="B5" s="9">
        <v>14</v>
      </c>
      <c r="C5" s="9">
        <v>9</v>
      </c>
      <c r="D5" s="9">
        <v>16</v>
      </c>
      <c r="E5" s="9">
        <v>5</v>
      </c>
      <c r="F5" s="9">
        <v>0</v>
      </c>
      <c r="G5" s="8">
        <v>40</v>
      </c>
    </row>
    <row r="6" spans="1:7" ht="16.2" thickTop="1" x14ac:dyDescent="0.3">
      <c r="A6" s="3" t="s">
        <v>9</v>
      </c>
      <c r="B6" s="5">
        <v>40</v>
      </c>
      <c r="C6" s="5" t="s">
        <v>10</v>
      </c>
      <c r="D6" s="5" t="s">
        <v>11</v>
      </c>
      <c r="E6" s="5" t="s">
        <v>11</v>
      </c>
      <c r="F6" s="5">
        <v>5</v>
      </c>
      <c r="G6" s="10"/>
    </row>
    <row r="9" spans="1:7" ht="31.8" thickBot="1" x14ac:dyDescent="0.35">
      <c r="A9" s="1" t="s">
        <v>12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17</v>
      </c>
      <c r="G9" s="2" t="s">
        <v>13</v>
      </c>
    </row>
    <row r="10" spans="1:7" ht="16.2" thickTop="1" x14ac:dyDescent="0.3">
      <c r="A10" s="11" t="s">
        <v>6</v>
      </c>
      <c r="B10" s="12"/>
      <c r="C10" s="12"/>
      <c r="D10" s="12"/>
      <c r="E10" s="12"/>
      <c r="F10" s="12"/>
      <c r="G10" s="13">
        <f>SUM('Exo2 - Dist électrique non équ'!$B10:$F10)</f>
        <v>0</v>
      </c>
    </row>
    <row r="11" spans="1:7" x14ac:dyDescent="0.3">
      <c r="A11" s="14" t="s">
        <v>7</v>
      </c>
      <c r="B11" s="15"/>
      <c r="C11" s="15"/>
      <c r="D11" s="15"/>
      <c r="E11" s="15"/>
      <c r="F11" s="15"/>
      <c r="G11" s="16">
        <f>SUM('Exo2 - Dist électrique non équ'!$B11:$F11)</f>
        <v>0</v>
      </c>
    </row>
    <row r="12" spans="1:7" ht="16.2" thickBot="1" x14ac:dyDescent="0.35">
      <c r="A12" s="14" t="s">
        <v>8</v>
      </c>
      <c r="B12" s="17"/>
      <c r="C12" s="17"/>
      <c r="D12" s="17"/>
      <c r="E12" s="17"/>
      <c r="F12" s="17"/>
      <c r="G12" s="16">
        <f>SUM('Exo2 - Dist électrique non équ'!$B12:$F12)</f>
        <v>0</v>
      </c>
    </row>
    <row r="13" spans="1:7" ht="16.2" thickTop="1" x14ac:dyDescent="0.3">
      <c r="A13" s="11" t="s">
        <v>14</v>
      </c>
      <c r="B13" s="13">
        <f>SUBTOTAL(109,'Exo2 - Dist électrique non équ'!$B$10:$B$12)</f>
        <v>0</v>
      </c>
      <c r="C13" s="13">
        <f>SUBTOTAL(109,'Exo2 - Dist électrique non équ'!$C$10:$C$12)</f>
        <v>0</v>
      </c>
      <c r="D13" s="13">
        <f>SUBTOTAL(109,'Exo2 - Dist électrique non équ'!$D$10:$D$12)</f>
        <v>0</v>
      </c>
      <c r="E13" s="13">
        <f>SUBTOTAL(109,'Exo2 - Dist électrique non équ'!$E$10:$E$12)</f>
        <v>0</v>
      </c>
      <c r="F13" s="13">
        <f>SUBTOTAL(109,'Exo2 - Dist électrique non équ'!$F$10:$F$12)</f>
        <v>0</v>
      </c>
      <c r="G13" s="13">
        <f>SUBTOTAL(109,'Exo2 - Dist électrique non équ'!$G$10:$G$12)</f>
        <v>0</v>
      </c>
    </row>
    <row r="14" spans="1:7" x14ac:dyDescent="0.3">
      <c r="G14" s="18"/>
    </row>
    <row r="15" spans="1:7" x14ac:dyDescent="0.3">
      <c r="G15" s="18"/>
    </row>
    <row r="16" spans="1:7" ht="31.8" thickBot="1" x14ac:dyDescent="0.35">
      <c r="A16" s="19" t="s">
        <v>15</v>
      </c>
      <c r="B16" s="20">
        <f>SUMPRODUCT(B3:E5,'Exo2 - Dist électrique non équ'!$B$10:$E$12)</f>
        <v>0</v>
      </c>
    </row>
    <row r="17" spans="1:7" ht="16.2" thickTop="1" x14ac:dyDescent="0.3">
      <c r="A17" s="21"/>
      <c r="B17" s="21"/>
      <c r="C17" s="21"/>
      <c r="D17" s="21"/>
      <c r="E17" s="21"/>
      <c r="F17" s="21"/>
      <c r="G17" s="21"/>
    </row>
    <row r="18" spans="1:7" x14ac:dyDescent="0.3">
      <c r="A18" s="21"/>
      <c r="B18" s="21"/>
      <c r="C18" s="21"/>
      <c r="D18" s="21"/>
      <c r="E18" s="21"/>
      <c r="F18" s="21"/>
      <c r="G18" s="21"/>
    </row>
    <row r="19" spans="1:7" x14ac:dyDescent="0.3">
      <c r="A19" s="21"/>
      <c r="B19" s="21"/>
      <c r="C19" s="21"/>
      <c r="D19" s="21"/>
      <c r="E19" s="21"/>
      <c r="F19" s="21"/>
      <c r="G19" s="21"/>
    </row>
    <row r="20" spans="1:7" x14ac:dyDescent="0.3">
      <c r="A20" s="21"/>
      <c r="B20" s="21"/>
      <c r="C20" s="21"/>
      <c r="D20" s="21"/>
      <c r="E20" s="21"/>
      <c r="F20" s="21"/>
      <c r="G20" s="21"/>
    </row>
    <row r="21" spans="1:7" x14ac:dyDescent="0.3">
      <c r="A21" s="21"/>
      <c r="B21" s="21"/>
      <c r="C21" s="21"/>
      <c r="D21" s="21"/>
      <c r="E21" s="21"/>
      <c r="F21" s="21"/>
      <c r="G21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1904-CBBF-944A-8FBE-63828F498200}">
  <dimension ref="A1:F15"/>
  <sheetViews>
    <sheetView zoomScale="190" zoomScaleNormal="190" workbookViewId="0">
      <selection activeCell="G7" sqref="G7"/>
    </sheetView>
  </sheetViews>
  <sheetFormatPr defaultColWidth="10.796875" defaultRowHeight="15.6" x14ac:dyDescent="0.3"/>
  <sheetData>
    <row r="1" spans="1:6" ht="16.2" thickBot="1" x14ac:dyDescent="0.35">
      <c r="A1" s="1" t="s">
        <v>18</v>
      </c>
      <c r="B1" s="2" t="s">
        <v>1</v>
      </c>
      <c r="C1" s="2" t="s">
        <v>2</v>
      </c>
      <c r="D1" s="2" t="s">
        <v>3</v>
      </c>
      <c r="E1" s="2" t="s">
        <v>19</v>
      </c>
    </row>
    <row r="2" spans="1:6" ht="16.2" thickTop="1" x14ac:dyDescent="0.3">
      <c r="A2" s="3" t="s">
        <v>20</v>
      </c>
      <c r="B2" s="4">
        <v>7</v>
      </c>
      <c r="C2" s="4">
        <v>8</v>
      </c>
      <c r="D2" s="4">
        <v>10</v>
      </c>
      <c r="E2" s="5">
        <v>50</v>
      </c>
      <c r="F2" s="22"/>
    </row>
    <row r="3" spans="1:6" x14ac:dyDescent="0.3">
      <c r="A3" s="6" t="s">
        <v>21</v>
      </c>
      <c r="B3" s="7">
        <v>9</v>
      </c>
      <c r="C3" s="7">
        <v>7</v>
      </c>
      <c r="D3" s="7">
        <v>8</v>
      </c>
      <c r="E3" s="8">
        <v>50</v>
      </c>
      <c r="F3" s="22"/>
    </row>
    <row r="4" spans="1:6" ht="16.2" thickBot="1" x14ac:dyDescent="0.35">
      <c r="A4" s="6" t="s">
        <v>22</v>
      </c>
      <c r="B4" s="9">
        <v>20</v>
      </c>
      <c r="C4" s="9">
        <v>22</v>
      </c>
      <c r="D4" s="9">
        <v>23</v>
      </c>
      <c r="E4" s="8">
        <v>20</v>
      </c>
    </row>
    <row r="5" spans="1:6" ht="16.2" thickTop="1" x14ac:dyDescent="0.3">
      <c r="A5" s="3" t="s">
        <v>23</v>
      </c>
      <c r="B5" s="5">
        <v>40</v>
      </c>
      <c r="C5" s="5">
        <v>40</v>
      </c>
      <c r="D5" s="5">
        <v>40</v>
      </c>
      <c r="E5" s="10"/>
    </row>
    <row r="9" spans="1:6" ht="16.2" thickBot="1" x14ac:dyDescent="0.35">
      <c r="A9" s="1" t="s">
        <v>18</v>
      </c>
      <c r="B9" s="2" t="s">
        <v>1</v>
      </c>
      <c r="C9" s="2" t="s">
        <v>2</v>
      </c>
      <c r="D9" s="2" t="s">
        <v>3</v>
      </c>
      <c r="E9" s="2" t="s">
        <v>19</v>
      </c>
    </row>
    <row r="10" spans="1:6" ht="16.2" thickTop="1" x14ac:dyDescent="0.3">
      <c r="A10" s="3" t="s">
        <v>20</v>
      </c>
      <c r="B10" s="4"/>
      <c r="C10" s="4"/>
      <c r="D10" s="4"/>
      <c r="E10" s="5">
        <f>SUM(B10:D10)</f>
        <v>0</v>
      </c>
    </row>
    <row r="11" spans="1:6" x14ac:dyDescent="0.3">
      <c r="A11" s="6" t="s">
        <v>21</v>
      </c>
      <c r="B11" s="7"/>
      <c r="C11" s="7"/>
      <c r="D11" s="7"/>
      <c r="E11" s="8">
        <f t="shared" ref="E11:E12" si="0">SUM(B11:D11)</f>
        <v>0</v>
      </c>
    </row>
    <row r="12" spans="1:6" ht="16.2" thickBot="1" x14ac:dyDescent="0.35">
      <c r="A12" s="6" t="s">
        <v>22</v>
      </c>
      <c r="B12" s="9"/>
      <c r="C12" s="9"/>
      <c r="D12" s="9"/>
      <c r="E12" s="8">
        <f t="shared" si="0"/>
        <v>0</v>
      </c>
    </row>
    <row r="13" spans="1:6" ht="16.2" thickTop="1" x14ac:dyDescent="0.3">
      <c r="A13" s="3" t="s">
        <v>23</v>
      </c>
      <c r="B13" s="5">
        <f>SUM(B10:B12)</f>
        <v>0</v>
      </c>
      <c r="C13" s="5">
        <f t="shared" ref="C13:E13" si="1">SUM(C10:C12)</f>
        <v>0</v>
      </c>
      <c r="D13" s="5">
        <f t="shared" si="1"/>
        <v>0</v>
      </c>
      <c r="E13" s="5">
        <f t="shared" si="1"/>
        <v>0</v>
      </c>
    </row>
    <row r="15" spans="1:6" x14ac:dyDescent="0.3">
      <c r="A15" s="1" t="s">
        <v>18</v>
      </c>
      <c r="B15" s="2">
        <f>SUMPRODUCT(B2:D4,B10:D12)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6ABA-FAB2-064A-8090-DE9F9DD02BA3}">
  <dimension ref="A2:J27"/>
  <sheetViews>
    <sheetView topLeftCell="A2" zoomScale="137" workbookViewId="0">
      <selection activeCell="H24" sqref="H24"/>
    </sheetView>
  </sheetViews>
  <sheetFormatPr defaultColWidth="11.19921875" defaultRowHeight="15.6" x14ac:dyDescent="0.3"/>
  <cols>
    <col min="1" max="1" width="10.296875" style="23" bestFit="1" customWidth="1"/>
    <col min="2" max="5" width="12.19921875" style="24" bestFit="1" customWidth="1"/>
    <col min="6" max="6" width="10.796875" style="24"/>
    <col min="7" max="8" width="10.796875" style="23"/>
  </cols>
  <sheetData>
    <row r="2" spans="1:10" ht="16.2" thickBot="1" x14ac:dyDescent="0.35">
      <c r="A2" s="1"/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</row>
    <row r="3" spans="1:10" ht="16.2" thickTop="1" x14ac:dyDescent="0.3">
      <c r="A3" s="3" t="s">
        <v>29</v>
      </c>
      <c r="B3" s="4">
        <v>0</v>
      </c>
      <c r="C3" s="4">
        <v>20</v>
      </c>
      <c r="D3" s="4">
        <v>40</v>
      </c>
      <c r="E3" s="4">
        <v>60</v>
      </c>
      <c r="F3" s="5">
        <v>10</v>
      </c>
    </row>
    <row r="4" spans="1:10" x14ac:dyDescent="0.3">
      <c r="A4" s="6" t="s">
        <v>30</v>
      </c>
      <c r="B4" s="7">
        <v>400</v>
      </c>
      <c r="C4" s="7">
        <v>420</v>
      </c>
      <c r="D4" s="7">
        <v>440</v>
      </c>
      <c r="E4" s="7">
        <v>460</v>
      </c>
      <c r="F4" s="8">
        <v>40</v>
      </c>
    </row>
    <row r="5" spans="1:10" x14ac:dyDescent="0.3">
      <c r="A5" s="6" t="s">
        <v>31</v>
      </c>
      <c r="B5" s="9">
        <v>450</v>
      </c>
      <c r="C5" s="9">
        <v>470</v>
      </c>
      <c r="D5" s="9">
        <v>490</v>
      </c>
      <c r="E5" s="9">
        <v>510</v>
      </c>
      <c r="F5" s="8">
        <v>40</v>
      </c>
    </row>
    <row r="6" spans="1:10" x14ac:dyDescent="0.3">
      <c r="A6" s="6" t="s">
        <v>32</v>
      </c>
      <c r="B6" s="7">
        <f>10^9</f>
        <v>1000000000</v>
      </c>
      <c r="C6" s="7">
        <v>400</v>
      </c>
      <c r="D6" s="7">
        <v>420</v>
      </c>
      <c r="E6" s="7">
        <v>440</v>
      </c>
      <c r="F6" s="8">
        <v>40</v>
      </c>
    </row>
    <row r="7" spans="1:10" x14ac:dyDescent="0.3">
      <c r="A7" s="6" t="s">
        <v>33</v>
      </c>
      <c r="B7" s="9">
        <v>1000000000</v>
      </c>
      <c r="C7" s="9">
        <v>450</v>
      </c>
      <c r="D7" s="9">
        <v>470</v>
      </c>
      <c r="E7" s="9">
        <v>490</v>
      </c>
      <c r="F7" s="8">
        <v>40</v>
      </c>
    </row>
    <row r="8" spans="1:10" x14ac:dyDescent="0.3">
      <c r="A8" s="6" t="s">
        <v>34</v>
      </c>
      <c r="B8" s="7">
        <f t="shared" ref="B8:C8" si="0">10^9</f>
        <v>1000000000</v>
      </c>
      <c r="C8" s="7">
        <f t="shared" si="0"/>
        <v>1000000000</v>
      </c>
      <c r="D8" s="7">
        <v>400</v>
      </c>
      <c r="E8" s="7">
        <v>420</v>
      </c>
      <c r="F8" s="8">
        <v>40</v>
      </c>
    </row>
    <row r="9" spans="1:10" x14ac:dyDescent="0.3">
      <c r="A9" s="6" t="s">
        <v>35</v>
      </c>
      <c r="B9" s="9">
        <v>1000000000</v>
      </c>
      <c r="C9" s="9">
        <v>1000000000</v>
      </c>
      <c r="D9" s="9">
        <v>450</v>
      </c>
      <c r="E9" s="9">
        <v>470</v>
      </c>
      <c r="F9" s="8">
        <v>40</v>
      </c>
      <c r="J9">
        <f>J7/1000</f>
        <v>0</v>
      </c>
    </row>
    <row r="10" spans="1:10" x14ac:dyDescent="0.3">
      <c r="A10" s="6" t="s">
        <v>36</v>
      </c>
      <c r="B10" s="7">
        <f t="shared" ref="B10:C10" si="1">10^9</f>
        <v>1000000000</v>
      </c>
      <c r="C10" s="7">
        <f t="shared" si="1"/>
        <v>1000000000</v>
      </c>
      <c r="D10" s="7">
        <f>10^9</f>
        <v>1000000000</v>
      </c>
      <c r="E10" s="7">
        <v>400</v>
      </c>
      <c r="F10" s="8">
        <v>40</v>
      </c>
    </row>
    <row r="11" spans="1:10" ht="16.2" thickBot="1" x14ac:dyDescent="0.35">
      <c r="A11" s="6" t="s">
        <v>37</v>
      </c>
      <c r="B11" s="9">
        <v>1000000000</v>
      </c>
      <c r="C11" s="9">
        <v>1000000000</v>
      </c>
      <c r="D11" s="9">
        <v>1000000000</v>
      </c>
      <c r="E11" s="9">
        <v>450</v>
      </c>
      <c r="F11" s="8">
        <v>40</v>
      </c>
    </row>
    <row r="12" spans="1:10" ht="16.2" thickTop="1" x14ac:dyDescent="0.3">
      <c r="A12" s="3" t="s">
        <v>23</v>
      </c>
      <c r="B12" s="5">
        <v>40</v>
      </c>
      <c r="C12" s="5">
        <v>60</v>
      </c>
      <c r="D12" s="5">
        <v>75</v>
      </c>
      <c r="E12" s="5">
        <v>25</v>
      </c>
      <c r="F12" s="10"/>
    </row>
    <row r="15" spans="1:10" ht="16.2" thickBot="1" x14ac:dyDescent="0.35">
      <c r="A15" s="1"/>
      <c r="B15" s="2" t="s">
        <v>24</v>
      </c>
      <c r="C15" s="2" t="s">
        <v>25</v>
      </c>
      <c r="D15" s="2" t="s">
        <v>26</v>
      </c>
      <c r="E15" s="2" t="s">
        <v>27</v>
      </c>
      <c r="F15" s="2" t="s">
        <v>28</v>
      </c>
    </row>
    <row r="16" spans="1:10" ht="16.2" thickTop="1" x14ac:dyDescent="0.3">
      <c r="A16" s="3" t="s">
        <v>29</v>
      </c>
      <c r="B16" s="4"/>
      <c r="C16" s="4"/>
      <c r="D16" s="4"/>
      <c r="E16" s="4"/>
      <c r="F16" s="5">
        <f t="shared" ref="F16:F24" si="2">SUM(B16:E16)</f>
        <v>0</v>
      </c>
    </row>
    <row r="17" spans="1:6" x14ac:dyDescent="0.3">
      <c r="A17" s="6" t="s">
        <v>30</v>
      </c>
      <c r="B17" s="7"/>
      <c r="C17" s="7"/>
      <c r="D17" s="7"/>
      <c r="E17" s="7"/>
      <c r="F17" s="8">
        <f t="shared" si="2"/>
        <v>0</v>
      </c>
    </row>
    <row r="18" spans="1:6" x14ac:dyDescent="0.3">
      <c r="A18" s="6" t="s">
        <v>31</v>
      </c>
      <c r="B18" s="9"/>
      <c r="C18" s="9"/>
      <c r="D18" s="9"/>
      <c r="E18" s="9"/>
      <c r="F18" s="8">
        <f t="shared" si="2"/>
        <v>0</v>
      </c>
    </row>
    <row r="19" spans="1:6" x14ac:dyDescent="0.3">
      <c r="A19" s="6" t="s">
        <v>32</v>
      </c>
      <c r="B19" s="7"/>
      <c r="C19" s="7"/>
      <c r="D19" s="7"/>
      <c r="E19" s="7"/>
      <c r="F19" s="8">
        <f t="shared" si="2"/>
        <v>0</v>
      </c>
    </row>
    <row r="20" spans="1:6" x14ac:dyDescent="0.3">
      <c r="A20" s="6" t="s">
        <v>33</v>
      </c>
      <c r="B20" s="9"/>
      <c r="C20" s="9"/>
      <c r="D20" s="9"/>
      <c r="E20" s="9"/>
      <c r="F20" s="8">
        <f t="shared" si="2"/>
        <v>0</v>
      </c>
    </row>
    <row r="21" spans="1:6" x14ac:dyDescent="0.3">
      <c r="A21" s="6" t="s">
        <v>34</v>
      </c>
      <c r="B21" s="7"/>
      <c r="C21" s="7"/>
      <c r="D21" s="7"/>
      <c r="E21" s="7"/>
      <c r="F21" s="8">
        <f t="shared" si="2"/>
        <v>0</v>
      </c>
    </row>
    <row r="22" spans="1:6" x14ac:dyDescent="0.3">
      <c r="A22" s="6" t="s">
        <v>35</v>
      </c>
      <c r="B22" s="9"/>
      <c r="C22" s="9"/>
      <c r="D22" s="9"/>
      <c r="E22" s="9"/>
      <c r="F22" s="8">
        <f t="shared" si="2"/>
        <v>0</v>
      </c>
    </row>
    <row r="23" spans="1:6" x14ac:dyDescent="0.3">
      <c r="A23" s="6" t="s">
        <v>36</v>
      </c>
      <c r="B23" s="7"/>
      <c r="C23" s="7"/>
      <c r="D23" s="7"/>
      <c r="E23" s="7"/>
      <c r="F23" s="8">
        <f t="shared" si="2"/>
        <v>0</v>
      </c>
    </row>
    <row r="24" spans="1:6" ht="16.2" thickBot="1" x14ac:dyDescent="0.35">
      <c r="A24" s="6" t="s">
        <v>37</v>
      </c>
      <c r="B24" s="9"/>
      <c r="C24" s="9"/>
      <c r="D24" s="9"/>
      <c r="E24" s="9"/>
      <c r="F24" s="8">
        <f t="shared" si="2"/>
        <v>0</v>
      </c>
    </row>
    <row r="25" spans="1:6" ht="16.2" thickTop="1" x14ac:dyDescent="0.3">
      <c r="A25" s="3" t="s">
        <v>23</v>
      </c>
      <c r="B25" s="5">
        <f>SUM(B16:B24)</f>
        <v>0</v>
      </c>
      <c r="C25" s="5">
        <f t="shared" ref="C25:D25" si="3">SUM(C16:C24)</f>
        <v>0</v>
      </c>
      <c r="D25" s="5">
        <f t="shared" si="3"/>
        <v>0</v>
      </c>
      <c r="E25" s="5">
        <f>SUM(E16:E24)</f>
        <v>0</v>
      </c>
      <c r="F25" s="5">
        <f>SUM(F16:F24)</f>
        <v>0</v>
      </c>
    </row>
    <row r="27" spans="1:6" x14ac:dyDescent="0.3">
      <c r="A27" s="1" t="s">
        <v>18</v>
      </c>
      <c r="B27" s="2">
        <f>SUMPRODUCT(B3:E11,B16:E24)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D9D7-C038-CF45-AF42-4E3F723959D7}">
  <dimension ref="A2:R27"/>
  <sheetViews>
    <sheetView workbookViewId="0">
      <selection activeCell="B16" sqref="B16:M24"/>
    </sheetView>
  </sheetViews>
  <sheetFormatPr defaultColWidth="11.19921875" defaultRowHeight="15.6" x14ac:dyDescent="0.3"/>
  <cols>
    <col min="1" max="1" width="10.296875" style="23" bestFit="1" customWidth="1"/>
    <col min="2" max="2" width="11.69921875" style="24" bestFit="1" customWidth="1"/>
    <col min="3" max="4" width="11.19921875" style="24" bestFit="1" customWidth="1"/>
    <col min="5" max="5" width="10.796875" style="24" customWidth="1"/>
    <col min="6" max="6" width="11.19921875" style="24" bestFit="1" customWidth="1"/>
    <col min="7" max="7" width="11.69921875" style="24" bestFit="1" customWidth="1"/>
    <col min="8" max="8" width="10.796875" style="24" customWidth="1"/>
    <col min="9" max="10" width="11.19921875" style="24" bestFit="1" customWidth="1"/>
    <col min="11" max="13" width="10.796875" style="24" customWidth="1"/>
    <col min="14" max="14" width="10.796875" style="24"/>
    <col min="15" max="16" width="10.796875" style="23"/>
  </cols>
  <sheetData>
    <row r="2" spans="1:17" ht="16.2" thickBot="1" x14ac:dyDescent="0.35">
      <c r="A2" s="1"/>
      <c r="B2" s="25" t="s">
        <v>38</v>
      </c>
      <c r="C2" s="25" t="s">
        <v>39</v>
      </c>
      <c r="D2" s="25" t="s">
        <v>40</v>
      </c>
      <c r="E2" s="2" t="s">
        <v>41</v>
      </c>
      <c r="F2" s="2" t="s">
        <v>42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50</v>
      </c>
      <c r="O2" s="2" t="s">
        <v>51</v>
      </c>
      <c r="P2" s="2" t="s">
        <v>52</v>
      </c>
      <c r="Q2" s="2" t="s">
        <v>53</v>
      </c>
    </row>
    <row r="3" spans="1:17" ht="16.2" thickTop="1" x14ac:dyDescent="0.3">
      <c r="A3" s="3" t="s">
        <v>29</v>
      </c>
      <c r="B3" s="4">
        <v>0</v>
      </c>
      <c r="C3" s="4">
        <v>0</v>
      </c>
      <c r="D3" s="4">
        <v>0</v>
      </c>
      <c r="E3" s="4">
        <v>20</v>
      </c>
      <c r="F3" s="4">
        <v>20</v>
      </c>
      <c r="G3" s="4">
        <v>20</v>
      </c>
      <c r="H3" s="4">
        <v>40</v>
      </c>
      <c r="I3" s="4">
        <v>40</v>
      </c>
      <c r="J3" s="4">
        <v>40</v>
      </c>
      <c r="K3" s="4">
        <v>60</v>
      </c>
      <c r="L3" s="4">
        <v>60</v>
      </c>
      <c r="M3" s="4">
        <v>60</v>
      </c>
      <c r="N3" s="5">
        <v>6</v>
      </c>
      <c r="O3" s="5">
        <v>3</v>
      </c>
      <c r="P3" s="5">
        <v>1</v>
      </c>
      <c r="Q3" s="5">
        <f>N3*0.8+O3+1.5*P3</f>
        <v>9.3000000000000007</v>
      </c>
    </row>
    <row r="4" spans="1:17" x14ac:dyDescent="0.3">
      <c r="A4" s="6" t="s">
        <v>30</v>
      </c>
      <c r="B4" s="7">
        <v>380</v>
      </c>
      <c r="C4" s="7">
        <v>400</v>
      </c>
      <c r="D4" s="7">
        <v>500</v>
      </c>
      <c r="E4" s="7">
        <v>400</v>
      </c>
      <c r="F4" s="7">
        <v>420</v>
      </c>
      <c r="G4" s="7">
        <v>520</v>
      </c>
      <c r="H4" s="7">
        <v>420</v>
      </c>
      <c r="I4" s="7">
        <v>440</v>
      </c>
      <c r="J4" s="7">
        <v>540</v>
      </c>
      <c r="K4" s="7">
        <v>440</v>
      </c>
      <c r="L4" s="7">
        <v>460</v>
      </c>
      <c r="M4" s="7">
        <v>560</v>
      </c>
      <c r="N4" s="8"/>
      <c r="O4" s="8"/>
      <c r="P4" s="8"/>
      <c r="Q4" s="8">
        <v>40</v>
      </c>
    </row>
    <row r="5" spans="1:17" x14ac:dyDescent="0.3">
      <c r="A5" s="6" t="s">
        <v>31</v>
      </c>
      <c r="B5" s="9">
        <v>430</v>
      </c>
      <c r="C5" s="9">
        <v>450</v>
      </c>
      <c r="D5" s="9">
        <v>600</v>
      </c>
      <c r="E5" s="9">
        <v>450</v>
      </c>
      <c r="F5" s="9">
        <v>470</v>
      </c>
      <c r="G5" s="9">
        <v>620</v>
      </c>
      <c r="H5" s="9">
        <v>470</v>
      </c>
      <c r="I5" s="9">
        <v>490</v>
      </c>
      <c r="J5" s="9">
        <v>640</v>
      </c>
      <c r="K5" s="9">
        <v>490</v>
      </c>
      <c r="L5" s="9">
        <v>510</v>
      </c>
      <c r="M5" s="9">
        <v>660</v>
      </c>
      <c r="N5" s="8"/>
      <c r="O5" s="8"/>
      <c r="P5" s="8"/>
      <c r="Q5" s="8">
        <v>40</v>
      </c>
    </row>
    <row r="6" spans="1:17" x14ac:dyDescent="0.3">
      <c r="A6" s="6" t="s">
        <v>32</v>
      </c>
      <c r="B6" s="7">
        <f>10^9</f>
        <v>1000000000</v>
      </c>
      <c r="C6" s="7">
        <f>10^9</f>
        <v>1000000000</v>
      </c>
      <c r="D6" s="7">
        <f>10^9</f>
        <v>1000000000</v>
      </c>
      <c r="E6" s="7">
        <v>380</v>
      </c>
      <c r="F6" s="7">
        <v>400</v>
      </c>
      <c r="G6" s="7">
        <v>500</v>
      </c>
      <c r="H6" s="7">
        <v>400</v>
      </c>
      <c r="I6" s="7">
        <v>420</v>
      </c>
      <c r="J6" s="7">
        <v>520</v>
      </c>
      <c r="K6" s="7">
        <v>420</v>
      </c>
      <c r="L6" s="7">
        <v>440</v>
      </c>
      <c r="M6" s="7">
        <v>540</v>
      </c>
      <c r="N6" s="8"/>
      <c r="O6" s="8"/>
      <c r="P6" s="8"/>
      <c r="Q6" s="8">
        <v>40</v>
      </c>
    </row>
    <row r="7" spans="1:17" x14ac:dyDescent="0.3">
      <c r="A7" s="6" t="s">
        <v>33</v>
      </c>
      <c r="B7" s="9">
        <v>1000000000</v>
      </c>
      <c r="C7" s="9">
        <v>1000000000</v>
      </c>
      <c r="D7" s="9">
        <v>1000000000</v>
      </c>
      <c r="E7" s="9">
        <v>430</v>
      </c>
      <c r="F7" s="9">
        <v>450</v>
      </c>
      <c r="G7" s="9">
        <v>600</v>
      </c>
      <c r="H7" s="9">
        <v>450</v>
      </c>
      <c r="I7" s="9">
        <v>470</v>
      </c>
      <c r="J7" s="9">
        <v>620</v>
      </c>
      <c r="K7" s="9">
        <v>470</v>
      </c>
      <c r="L7" s="9">
        <v>490</v>
      </c>
      <c r="M7" s="9">
        <v>640</v>
      </c>
      <c r="N7" s="8"/>
      <c r="O7" s="8"/>
      <c r="P7" s="8"/>
      <c r="Q7" s="8">
        <v>40</v>
      </c>
    </row>
    <row r="8" spans="1:17" x14ac:dyDescent="0.3">
      <c r="A8" s="6" t="s">
        <v>34</v>
      </c>
      <c r="B8" s="7">
        <f t="shared" ref="B8:G10" si="0">10^9</f>
        <v>1000000000</v>
      </c>
      <c r="C8" s="7">
        <f t="shared" si="0"/>
        <v>1000000000</v>
      </c>
      <c r="D8" s="7">
        <f t="shared" si="0"/>
        <v>1000000000</v>
      </c>
      <c r="E8" s="7">
        <f t="shared" si="0"/>
        <v>1000000000</v>
      </c>
      <c r="F8" s="7">
        <f t="shared" si="0"/>
        <v>1000000000</v>
      </c>
      <c r="G8" s="7">
        <f t="shared" si="0"/>
        <v>1000000000</v>
      </c>
      <c r="H8" s="7">
        <v>380</v>
      </c>
      <c r="I8" s="7">
        <v>400</v>
      </c>
      <c r="J8" s="7">
        <v>500</v>
      </c>
      <c r="K8" s="7">
        <v>400</v>
      </c>
      <c r="L8" s="7">
        <v>420</v>
      </c>
      <c r="M8" s="7">
        <v>520</v>
      </c>
      <c r="N8" s="8"/>
      <c r="O8" s="8"/>
      <c r="P8" s="8"/>
      <c r="Q8" s="8">
        <v>40</v>
      </c>
    </row>
    <row r="9" spans="1:17" x14ac:dyDescent="0.3">
      <c r="A9" s="6" t="s">
        <v>35</v>
      </c>
      <c r="B9" s="9">
        <v>1000000000</v>
      </c>
      <c r="C9" s="9">
        <v>1000000000</v>
      </c>
      <c r="D9" s="9">
        <v>1000000000</v>
      </c>
      <c r="E9" s="9">
        <v>1000000000</v>
      </c>
      <c r="F9" s="9">
        <v>1000000000</v>
      </c>
      <c r="G9" s="9">
        <v>1000000000</v>
      </c>
      <c r="H9" s="9">
        <v>430</v>
      </c>
      <c r="I9" s="9">
        <v>450</v>
      </c>
      <c r="J9" s="9">
        <v>600</v>
      </c>
      <c r="K9" s="9">
        <v>450</v>
      </c>
      <c r="L9" s="9">
        <v>470</v>
      </c>
      <c r="M9" s="9">
        <v>620</v>
      </c>
      <c r="N9" s="8"/>
      <c r="O9" s="8"/>
      <c r="P9" s="8"/>
      <c r="Q9" s="8">
        <v>40</v>
      </c>
    </row>
    <row r="10" spans="1:17" x14ac:dyDescent="0.3">
      <c r="A10" s="6" t="s">
        <v>36</v>
      </c>
      <c r="B10" s="7">
        <f t="shared" ref="B10:F10" si="1">10^9</f>
        <v>1000000000</v>
      </c>
      <c r="C10" s="7">
        <f t="shared" si="1"/>
        <v>1000000000</v>
      </c>
      <c r="D10" s="7">
        <f t="shared" si="1"/>
        <v>1000000000</v>
      </c>
      <c r="E10" s="7">
        <f t="shared" si="1"/>
        <v>1000000000</v>
      </c>
      <c r="F10" s="7">
        <f t="shared" si="1"/>
        <v>1000000000</v>
      </c>
      <c r="G10" s="7">
        <f t="shared" si="0"/>
        <v>1000000000</v>
      </c>
      <c r="H10" s="7">
        <f>10^9</f>
        <v>1000000000</v>
      </c>
      <c r="I10" s="7">
        <f>10^9</f>
        <v>1000000000</v>
      </c>
      <c r="J10" s="7">
        <f t="shared" ref="J10" si="2">10^9</f>
        <v>1000000000</v>
      </c>
      <c r="K10" s="7">
        <v>380</v>
      </c>
      <c r="L10" s="7">
        <v>400</v>
      </c>
      <c r="M10" s="7">
        <v>500</v>
      </c>
      <c r="N10" s="8"/>
      <c r="O10" s="8"/>
      <c r="P10" s="8"/>
      <c r="Q10" s="8">
        <v>40</v>
      </c>
    </row>
    <row r="11" spans="1:17" ht="16.2" thickBot="1" x14ac:dyDescent="0.35">
      <c r="A11" s="6" t="s">
        <v>37</v>
      </c>
      <c r="B11" s="9">
        <v>1000000000</v>
      </c>
      <c r="C11" s="9">
        <v>1000000000</v>
      </c>
      <c r="D11" s="9">
        <v>1000000000</v>
      </c>
      <c r="E11" s="9">
        <v>1000000000</v>
      </c>
      <c r="F11" s="9">
        <v>1000000000</v>
      </c>
      <c r="G11" s="9">
        <v>1000000000</v>
      </c>
      <c r="H11" s="9">
        <v>1000000000</v>
      </c>
      <c r="I11" s="9">
        <v>1000000000</v>
      </c>
      <c r="J11" s="9">
        <v>1000000000</v>
      </c>
      <c r="K11" s="9">
        <v>430</v>
      </c>
      <c r="L11" s="9">
        <v>450</v>
      </c>
      <c r="M11" s="9">
        <v>600</v>
      </c>
      <c r="N11" s="8"/>
      <c r="O11" s="8"/>
      <c r="P11" s="8"/>
      <c r="Q11" s="8">
        <v>40</v>
      </c>
    </row>
    <row r="12" spans="1:17" ht="16.2" thickTop="1" x14ac:dyDescent="0.3">
      <c r="A12" s="3" t="s">
        <v>23</v>
      </c>
      <c r="B12" s="5">
        <v>20</v>
      </c>
      <c r="C12" s="5">
        <v>12</v>
      </c>
      <c r="D12" s="5">
        <v>8</v>
      </c>
      <c r="E12" s="5">
        <v>28</v>
      </c>
      <c r="F12" s="5">
        <v>20</v>
      </c>
      <c r="G12" s="5">
        <v>12</v>
      </c>
      <c r="H12" s="5">
        <v>30</v>
      </c>
      <c r="I12" s="5">
        <v>28</v>
      </c>
      <c r="J12" s="5">
        <v>17</v>
      </c>
      <c r="K12" s="5">
        <v>10</v>
      </c>
      <c r="L12" s="5">
        <v>8</v>
      </c>
      <c r="M12" s="5">
        <v>7</v>
      </c>
      <c r="N12" s="10">
        <f>SUM(B12,E12,H12,K12)</f>
        <v>88</v>
      </c>
      <c r="O12" s="10">
        <f>SUM(C12,F12,I12,L12)</f>
        <v>68</v>
      </c>
      <c r="P12" s="10">
        <f>SUM(D12,G12,J12,M12)</f>
        <v>44</v>
      </c>
      <c r="Q12" s="10">
        <f>0.8*N12+O12+1.5*P12</f>
        <v>204.4</v>
      </c>
    </row>
    <row r="15" spans="1:17" ht="16.2" thickBot="1" x14ac:dyDescent="0.35">
      <c r="A15" s="1"/>
      <c r="B15" s="25" t="s">
        <v>38</v>
      </c>
      <c r="C15" s="25" t="s">
        <v>39</v>
      </c>
      <c r="D15" s="25" t="s">
        <v>40</v>
      </c>
      <c r="E15" s="2" t="s">
        <v>41</v>
      </c>
      <c r="F15" s="2" t="s">
        <v>42</v>
      </c>
      <c r="G15" s="2" t="s">
        <v>43</v>
      </c>
      <c r="H15" s="2" t="s">
        <v>44</v>
      </c>
      <c r="I15" s="2" t="s">
        <v>45</v>
      </c>
      <c r="J15" s="2" t="s">
        <v>46</v>
      </c>
      <c r="K15" s="2" t="s">
        <v>47</v>
      </c>
      <c r="L15" s="2" t="s">
        <v>48</v>
      </c>
      <c r="M15" s="2" t="s">
        <v>49</v>
      </c>
      <c r="N15" s="2" t="s">
        <v>50</v>
      </c>
      <c r="O15" s="2" t="s">
        <v>51</v>
      </c>
      <c r="P15" s="2" t="s">
        <v>52</v>
      </c>
      <c r="Q15" s="2" t="s">
        <v>53</v>
      </c>
    </row>
    <row r="16" spans="1:17" ht="16.2" thickTop="1" x14ac:dyDescent="0.3">
      <c r="A16" s="3" t="s">
        <v>29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>
        <f>SUM(B16,E16,H16,K16)</f>
        <v>0</v>
      </c>
      <c r="O16" s="5">
        <f>SUM(C16,F16,I16,L16)</f>
        <v>0</v>
      </c>
      <c r="P16" s="5">
        <f>SUM(D16,G16,J16,M16)</f>
        <v>0</v>
      </c>
      <c r="Q16" s="5">
        <f t="shared" ref="Q16:Q25" si="3">N16*0.8+O16+1.5*P16</f>
        <v>0</v>
      </c>
    </row>
    <row r="17" spans="1:18" s="23" customFormat="1" x14ac:dyDescent="0.3">
      <c r="A17" s="6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>
        <f t="shared" ref="N17:P24" si="4">SUM(B17,E17,H17,K17)</f>
        <v>0</v>
      </c>
      <c r="O17" s="8">
        <f t="shared" si="4"/>
        <v>0</v>
      </c>
      <c r="P17" s="8">
        <f t="shared" si="4"/>
        <v>0</v>
      </c>
      <c r="Q17" s="8">
        <f t="shared" si="3"/>
        <v>0</v>
      </c>
      <c r="R17"/>
    </row>
    <row r="18" spans="1:18" s="23" customFormat="1" x14ac:dyDescent="0.3">
      <c r="A18" s="6" t="s">
        <v>31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8">
        <f t="shared" si="4"/>
        <v>0</v>
      </c>
      <c r="O18" s="8">
        <f t="shared" si="4"/>
        <v>0</v>
      </c>
      <c r="P18" s="8">
        <f t="shared" si="4"/>
        <v>0</v>
      </c>
      <c r="Q18" s="8">
        <f t="shared" si="3"/>
        <v>0</v>
      </c>
      <c r="R18"/>
    </row>
    <row r="19" spans="1:18" s="23" customFormat="1" x14ac:dyDescent="0.3">
      <c r="A19" s="6" t="s">
        <v>32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>
        <f t="shared" si="4"/>
        <v>0</v>
      </c>
      <c r="O19" s="8">
        <f t="shared" si="4"/>
        <v>0</v>
      </c>
      <c r="P19" s="8">
        <f t="shared" si="4"/>
        <v>0</v>
      </c>
      <c r="Q19" s="8">
        <f t="shared" si="3"/>
        <v>0</v>
      </c>
      <c r="R19"/>
    </row>
    <row r="20" spans="1:18" s="23" customFormat="1" x14ac:dyDescent="0.3">
      <c r="A20" s="6" t="s">
        <v>33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8">
        <f t="shared" si="4"/>
        <v>0</v>
      </c>
      <c r="O20" s="8">
        <f t="shared" si="4"/>
        <v>0</v>
      </c>
      <c r="P20" s="8">
        <f t="shared" si="4"/>
        <v>0</v>
      </c>
      <c r="Q20" s="8">
        <f t="shared" si="3"/>
        <v>0</v>
      </c>
      <c r="R20"/>
    </row>
    <row r="21" spans="1:18" s="23" customFormat="1" x14ac:dyDescent="0.3">
      <c r="A21" s="6" t="s">
        <v>34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>
        <f t="shared" si="4"/>
        <v>0</v>
      </c>
      <c r="O21" s="8">
        <f t="shared" si="4"/>
        <v>0</v>
      </c>
      <c r="P21" s="8">
        <f t="shared" si="4"/>
        <v>0</v>
      </c>
      <c r="Q21" s="8">
        <f t="shared" si="3"/>
        <v>0</v>
      </c>
      <c r="R21"/>
    </row>
    <row r="22" spans="1:18" s="23" customFormat="1" x14ac:dyDescent="0.3">
      <c r="A22" s="6" t="s">
        <v>35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8">
        <f t="shared" si="4"/>
        <v>0</v>
      </c>
      <c r="O22" s="8">
        <f t="shared" si="4"/>
        <v>0</v>
      </c>
      <c r="P22" s="8">
        <f t="shared" si="4"/>
        <v>0</v>
      </c>
      <c r="Q22" s="8">
        <f t="shared" si="3"/>
        <v>0</v>
      </c>
      <c r="R22"/>
    </row>
    <row r="23" spans="1:18" s="23" customFormat="1" x14ac:dyDescent="0.3">
      <c r="A23" s="6" t="s">
        <v>36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>
        <f t="shared" si="4"/>
        <v>0</v>
      </c>
      <c r="O23" s="8">
        <f t="shared" si="4"/>
        <v>0</v>
      </c>
      <c r="P23" s="8">
        <f t="shared" si="4"/>
        <v>0</v>
      </c>
      <c r="Q23" s="8">
        <f t="shared" si="3"/>
        <v>0</v>
      </c>
      <c r="R23"/>
    </row>
    <row r="24" spans="1:18" s="23" customFormat="1" ht="16.2" thickBot="1" x14ac:dyDescent="0.35">
      <c r="A24" s="6" t="s">
        <v>37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8">
        <f t="shared" si="4"/>
        <v>0</v>
      </c>
      <c r="O24" s="8">
        <f t="shared" si="4"/>
        <v>0</v>
      </c>
      <c r="P24" s="8">
        <f t="shared" si="4"/>
        <v>0</v>
      </c>
      <c r="Q24" s="8">
        <f t="shared" si="3"/>
        <v>0</v>
      </c>
      <c r="R24"/>
    </row>
    <row r="25" spans="1:18" s="23" customFormat="1" ht="16.2" thickTop="1" x14ac:dyDescent="0.3">
      <c r="A25" s="3" t="s">
        <v>23</v>
      </c>
      <c r="B25" s="5">
        <f>SUM(B16:B24)</f>
        <v>0</v>
      </c>
      <c r="C25" s="5">
        <f>SUM(C16:C24)</f>
        <v>0</v>
      </c>
      <c r="D25" s="5">
        <f t="shared" ref="D25:M25" si="5">SUM(D16:D24)</f>
        <v>0</v>
      </c>
      <c r="E25" s="5">
        <f t="shared" si="5"/>
        <v>0</v>
      </c>
      <c r="F25" s="5">
        <f t="shared" si="5"/>
        <v>0</v>
      </c>
      <c r="G25" s="5">
        <f t="shared" si="5"/>
        <v>0</v>
      </c>
      <c r="H25" s="5">
        <f t="shared" si="5"/>
        <v>0</v>
      </c>
      <c r="I25" s="5">
        <f t="shared" si="5"/>
        <v>0</v>
      </c>
      <c r="J25" s="5">
        <f t="shared" si="5"/>
        <v>0</v>
      </c>
      <c r="K25" s="5">
        <f t="shared" si="5"/>
        <v>0</v>
      </c>
      <c r="L25" s="5">
        <f t="shared" si="5"/>
        <v>0</v>
      </c>
      <c r="M25" s="5">
        <f t="shared" si="5"/>
        <v>0</v>
      </c>
      <c r="N25" s="5">
        <f>SUM(N16:N24)</f>
        <v>0</v>
      </c>
      <c r="O25" s="5">
        <f>SUM(O16:O24)</f>
        <v>0</v>
      </c>
      <c r="P25" s="5">
        <f>SUM(P16:P24)</f>
        <v>0</v>
      </c>
      <c r="Q25" s="5">
        <f t="shared" si="3"/>
        <v>0</v>
      </c>
      <c r="R25"/>
    </row>
    <row r="27" spans="1:18" s="23" customFormat="1" x14ac:dyDescent="0.3">
      <c r="A27" s="1" t="s">
        <v>18</v>
      </c>
      <c r="B27" s="2">
        <f>SUMPRODUCT(B3:M11,B16:M24)</f>
        <v>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Q27"/>
      <c r="R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2739-DD3E-7842-8DE0-759DDB7088BF}">
  <dimension ref="A1:F15"/>
  <sheetViews>
    <sheetView zoomScale="210" zoomScaleNormal="210" workbookViewId="0">
      <selection activeCell="H14" sqref="H14"/>
    </sheetView>
  </sheetViews>
  <sheetFormatPr defaultColWidth="11.19921875" defaultRowHeight="15.6" x14ac:dyDescent="0.3"/>
  <sheetData>
    <row r="1" spans="1:6" ht="16.2" thickBot="1" x14ac:dyDescent="0.35">
      <c r="A1" s="1"/>
      <c r="B1" s="25" t="s">
        <v>54</v>
      </c>
      <c r="C1" s="25" t="s">
        <v>55</v>
      </c>
      <c r="D1" s="25" t="s">
        <v>56</v>
      </c>
      <c r="E1" s="2" t="s">
        <v>57</v>
      </c>
      <c r="F1" s="2" t="s">
        <v>58</v>
      </c>
    </row>
    <row r="2" spans="1:6" ht="16.2" thickTop="1" x14ac:dyDescent="0.3">
      <c r="A2" s="3" t="s">
        <v>59</v>
      </c>
      <c r="B2" s="4">
        <v>14</v>
      </c>
      <c r="C2" s="4">
        <v>5</v>
      </c>
      <c r="D2" s="4">
        <v>8</v>
      </c>
      <c r="E2" s="4">
        <v>7</v>
      </c>
      <c r="F2" s="5">
        <v>1</v>
      </c>
    </row>
    <row r="3" spans="1:6" x14ac:dyDescent="0.3">
      <c r="A3" s="6" t="s">
        <v>60</v>
      </c>
      <c r="B3" s="7">
        <v>2</v>
      </c>
      <c r="C3" s="7">
        <v>12</v>
      </c>
      <c r="D3" s="7">
        <v>6</v>
      </c>
      <c r="E3" s="7">
        <v>5</v>
      </c>
      <c r="F3" s="8">
        <v>1</v>
      </c>
    </row>
    <row r="4" spans="1:6" x14ac:dyDescent="0.3">
      <c r="A4" s="6" t="s">
        <v>61</v>
      </c>
      <c r="B4" s="9">
        <v>7</v>
      </c>
      <c r="C4" s="9">
        <v>8</v>
      </c>
      <c r="D4" s="9">
        <v>3</v>
      </c>
      <c r="E4" s="9">
        <v>9</v>
      </c>
      <c r="F4" s="8">
        <v>1</v>
      </c>
    </row>
    <row r="5" spans="1:6" ht="16.2" thickBot="1" x14ac:dyDescent="0.35">
      <c r="A5" s="6" t="s">
        <v>62</v>
      </c>
      <c r="B5" s="7">
        <v>2</v>
      </c>
      <c r="C5" s="7">
        <v>4</v>
      </c>
      <c r="D5" s="7">
        <v>6</v>
      </c>
      <c r="E5" s="7">
        <v>10</v>
      </c>
      <c r="F5" s="8">
        <v>1</v>
      </c>
    </row>
    <row r="6" spans="1:6" ht="16.2" thickTop="1" x14ac:dyDescent="0.3">
      <c r="A6" s="3" t="s">
        <v>63</v>
      </c>
      <c r="B6" s="5">
        <v>1</v>
      </c>
      <c r="C6" s="5">
        <v>1</v>
      </c>
      <c r="D6" s="5">
        <v>1</v>
      </c>
      <c r="E6" s="5">
        <v>1</v>
      </c>
      <c r="F6" s="5">
        <v>1</v>
      </c>
    </row>
    <row r="8" spans="1:6" ht="16.2" thickBot="1" x14ac:dyDescent="0.35">
      <c r="A8" s="1"/>
      <c r="B8" s="25" t="s">
        <v>54</v>
      </c>
      <c r="C8" s="25" t="s">
        <v>55</v>
      </c>
      <c r="D8" s="25" t="s">
        <v>56</v>
      </c>
      <c r="E8" s="2" t="s">
        <v>57</v>
      </c>
      <c r="F8" s="2" t="s">
        <v>58</v>
      </c>
    </row>
    <row r="9" spans="1:6" ht="16.2" thickTop="1" x14ac:dyDescent="0.3">
      <c r="A9" s="3" t="s">
        <v>59</v>
      </c>
      <c r="B9" s="4">
        <v>0</v>
      </c>
      <c r="C9" s="4">
        <v>0.99999999999999978</v>
      </c>
      <c r="D9" s="4">
        <v>0</v>
      </c>
      <c r="E9" s="4">
        <v>0</v>
      </c>
      <c r="F9" s="5">
        <f>SUM(B9:E9)</f>
        <v>0.99999999999999978</v>
      </c>
    </row>
    <row r="10" spans="1:6" x14ac:dyDescent="0.3">
      <c r="A10" s="6" t="s">
        <v>60</v>
      </c>
      <c r="B10" s="7">
        <v>0</v>
      </c>
      <c r="C10" s="7">
        <v>0</v>
      </c>
      <c r="D10" s="7">
        <v>0</v>
      </c>
      <c r="E10" s="7">
        <v>1.0000000000000002</v>
      </c>
      <c r="F10" s="8">
        <f>SUM(B10:E10)</f>
        <v>1.0000000000000002</v>
      </c>
    </row>
    <row r="11" spans="1:6" x14ac:dyDescent="0.3">
      <c r="A11" s="6" t="s">
        <v>61</v>
      </c>
      <c r="B11" s="9">
        <v>0</v>
      </c>
      <c r="C11" s="9">
        <v>0</v>
      </c>
      <c r="D11" s="9">
        <v>1.0000000000000002</v>
      </c>
      <c r="E11" s="9">
        <v>0</v>
      </c>
      <c r="F11" s="8">
        <f>SUM(B11:E11)</f>
        <v>1.0000000000000002</v>
      </c>
    </row>
    <row r="12" spans="1:6" ht="16.2" thickBot="1" x14ac:dyDescent="0.35">
      <c r="A12" s="6" t="s">
        <v>62</v>
      </c>
      <c r="B12" s="7">
        <v>0.99999999999999989</v>
      </c>
      <c r="C12" s="7">
        <v>0</v>
      </c>
      <c r="D12" s="7">
        <v>0</v>
      </c>
      <c r="E12" s="7">
        <v>0</v>
      </c>
      <c r="F12" s="8">
        <f>SUM(B12:E12)</f>
        <v>0.99999999999999989</v>
      </c>
    </row>
    <row r="13" spans="1:6" ht="16.2" thickTop="1" x14ac:dyDescent="0.3">
      <c r="A13" s="3" t="s">
        <v>63</v>
      </c>
      <c r="B13" s="5">
        <f>SUM(B9:B12)</f>
        <v>0.99999999999999989</v>
      </c>
      <c r="C13" s="5">
        <f>SUM(C9:C12)</f>
        <v>0.99999999999999978</v>
      </c>
      <c r="D13" s="5">
        <f>SUM(D9:D12)</f>
        <v>1.0000000000000002</v>
      </c>
      <c r="E13" s="5">
        <f>SUM(E9:E12)</f>
        <v>1.0000000000000002</v>
      </c>
      <c r="F13" s="5">
        <v>1</v>
      </c>
    </row>
    <row r="14" spans="1:6" ht="16.2" thickBot="1" x14ac:dyDescent="0.35"/>
    <row r="15" spans="1:6" ht="16.2" thickTop="1" x14ac:dyDescent="0.3">
      <c r="A15" s="3" t="s">
        <v>18</v>
      </c>
      <c r="B15" s="5">
        <f>SUMPRODUCT(B2:E5,B9:E12)</f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3B66-C1DA-1546-8A90-797296BA8BEA}">
  <dimension ref="A2:F17"/>
  <sheetViews>
    <sheetView zoomScale="170" zoomScaleNormal="170" workbookViewId="0">
      <selection activeCell="E20" sqref="E20"/>
    </sheetView>
  </sheetViews>
  <sheetFormatPr defaultColWidth="11.19921875" defaultRowHeight="15.6" x14ac:dyDescent="0.3"/>
  <cols>
    <col min="1" max="8" width="15.796875" customWidth="1"/>
  </cols>
  <sheetData>
    <row r="2" spans="1:6" ht="16.2" thickBot="1" x14ac:dyDescent="0.35">
      <c r="A2" s="26" t="s">
        <v>64</v>
      </c>
      <c r="B2" s="27" t="s">
        <v>65</v>
      </c>
      <c r="C2" s="27" t="s">
        <v>66</v>
      </c>
      <c r="D2" s="27" t="s">
        <v>67</v>
      </c>
      <c r="E2" s="27" t="s">
        <v>68</v>
      </c>
      <c r="F2" s="27" t="s">
        <v>28</v>
      </c>
    </row>
    <row r="3" spans="1:6" ht="16.2" thickTop="1" x14ac:dyDescent="0.3">
      <c r="A3" s="28" t="s">
        <v>69</v>
      </c>
      <c r="B3" s="12">
        <v>8</v>
      </c>
      <c r="C3" s="12">
        <v>13</v>
      </c>
      <c r="D3" s="12">
        <v>25</v>
      </c>
      <c r="E3" s="12">
        <v>28</v>
      </c>
      <c r="F3" s="13">
        <v>150</v>
      </c>
    </row>
    <row r="4" spans="1:6" x14ac:dyDescent="0.3">
      <c r="A4" s="29" t="s">
        <v>70</v>
      </c>
      <c r="B4" s="15">
        <v>15</v>
      </c>
      <c r="C4" s="15">
        <v>12</v>
      </c>
      <c r="D4" s="15">
        <v>26</v>
      </c>
      <c r="E4" s="15">
        <v>25</v>
      </c>
      <c r="F4" s="16">
        <v>200</v>
      </c>
    </row>
    <row r="5" spans="1:6" x14ac:dyDescent="0.3">
      <c r="A5" s="29" t="s">
        <v>65</v>
      </c>
      <c r="B5" s="17"/>
      <c r="C5" s="17">
        <v>6</v>
      </c>
      <c r="D5" s="17">
        <v>16</v>
      </c>
      <c r="E5" s="17">
        <v>17</v>
      </c>
      <c r="F5" s="16">
        <v>350</v>
      </c>
    </row>
    <row r="6" spans="1:6" ht="16.2" thickBot="1" x14ac:dyDescent="0.35">
      <c r="A6" s="29" t="s">
        <v>66</v>
      </c>
      <c r="B6" s="15"/>
      <c r="C6" s="15"/>
      <c r="D6" s="15">
        <v>14</v>
      </c>
      <c r="E6" s="15">
        <v>16</v>
      </c>
      <c r="F6" s="16">
        <v>350</v>
      </c>
    </row>
    <row r="7" spans="1:6" ht="16.2" thickTop="1" x14ac:dyDescent="0.3">
      <c r="A7" s="28" t="s">
        <v>23</v>
      </c>
      <c r="B7" s="13">
        <v>350</v>
      </c>
      <c r="C7" s="13">
        <v>350</v>
      </c>
      <c r="D7" s="13">
        <v>130</v>
      </c>
      <c r="E7" s="13" t="s">
        <v>71</v>
      </c>
      <c r="F7" s="13">
        <f>SUM(F3:F6)</f>
        <v>1050</v>
      </c>
    </row>
    <row r="10" spans="1:6" ht="16.2" thickBot="1" x14ac:dyDescent="0.35">
      <c r="A10" s="26" t="s">
        <v>64</v>
      </c>
      <c r="B10" s="27" t="s">
        <v>65</v>
      </c>
      <c r="C10" s="27" t="s">
        <v>66</v>
      </c>
      <c r="D10" s="27" t="s">
        <v>67</v>
      </c>
      <c r="E10" s="27" t="s">
        <v>68</v>
      </c>
      <c r="F10" s="27" t="s">
        <v>28</v>
      </c>
    </row>
    <row r="11" spans="1:6" ht="16.2" thickTop="1" x14ac:dyDescent="0.3">
      <c r="A11" s="28" t="s">
        <v>69</v>
      </c>
      <c r="B11" s="30"/>
      <c r="C11" s="30"/>
      <c r="D11" s="30"/>
      <c r="E11" s="30"/>
      <c r="F11" s="31">
        <f>SUM(B11:E11)</f>
        <v>0</v>
      </c>
    </row>
    <row r="12" spans="1:6" x14ac:dyDescent="0.3">
      <c r="A12" s="29" t="s">
        <v>70</v>
      </c>
      <c r="B12" s="32"/>
      <c r="C12" s="32"/>
      <c r="D12" s="32"/>
      <c r="E12" s="32"/>
      <c r="F12" s="33">
        <f>SUM(B12:E12)</f>
        <v>0</v>
      </c>
    </row>
    <row r="13" spans="1:6" x14ac:dyDescent="0.3">
      <c r="A13" s="29" t="s">
        <v>65</v>
      </c>
      <c r="B13" s="34"/>
      <c r="C13" s="34"/>
      <c r="D13" s="34"/>
      <c r="E13" s="34"/>
      <c r="F13" s="33">
        <f>SUM(B13:E13)</f>
        <v>0</v>
      </c>
    </row>
    <row r="14" spans="1:6" ht="16.2" thickBot="1" x14ac:dyDescent="0.35">
      <c r="A14" s="29" t="s">
        <v>66</v>
      </c>
      <c r="B14" s="32"/>
      <c r="C14" s="32"/>
      <c r="D14" s="32"/>
      <c r="E14" s="32"/>
      <c r="F14" s="33">
        <f>SUM(B14:E14)</f>
        <v>0</v>
      </c>
    </row>
    <row r="15" spans="1:6" ht="16.2" thickTop="1" x14ac:dyDescent="0.3">
      <c r="A15" s="28" t="s">
        <v>23</v>
      </c>
      <c r="B15" s="31">
        <f>SUM(B11:B14)</f>
        <v>0</v>
      </c>
      <c r="C15" s="31">
        <f>SUM(C11:C14)</f>
        <v>0</v>
      </c>
      <c r="D15" s="31">
        <f>SUM(D11:D14)</f>
        <v>0</v>
      </c>
      <c r="E15" s="31">
        <f>SUM(E11:E14)</f>
        <v>0</v>
      </c>
      <c r="F15" s="31">
        <f>SUM(F11:F14)</f>
        <v>0</v>
      </c>
    </row>
    <row r="17" spans="1:2" x14ac:dyDescent="0.3">
      <c r="A17" s="26" t="s">
        <v>64</v>
      </c>
      <c r="B17" s="27">
        <f>SUMPRODUCT(B3:E6,B11:E14)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Exo1 - Dist électrique</vt:lpstr>
      <vt:lpstr>Exo2 - Dist électrique non équ</vt:lpstr>
      <vt:lpstr>Exo3 - Dist. eau</vt:lpstr>
      <vt:lpstr>Exo4 - Planif Mono produit</vt:lpstr>
      <vt:lpstr>Exi5 - Planif Multi produits</vt:lpstr>
      <vt:lpstr>Exo6 - Affectation</vt:lpstr>
      <vt:lpstr>Exo7 - Transbordement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Devise</dc:creator>
  <cp:lastModifiedBy>Clément PEILLON</cp:lastModifiedBy>
  <dcterms:created xsi:type="dcterms:W3CDTF">2020-11-28T16:50:12Z</dcterms:created>
  <dcterms:modified xsi:type="dcterms:W3CDTF">2024-11-29T10:42:20Z</dcterms:modified>
</cp:coreProperties>
</file>