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hidePivotFieldList="1" defaultThemeVersion="166925"/>
  <mc:AlternateContent xmlns:mc="http://schemas.openxmlformats.org/markup-compatibility/2006">
    <mc:Choice Requires="x15">
      <x15ac:absPath xmlns:x15ac="http://schemas.microsoft.com/office/spreadsheetml/2010/11/ac" url="C:\Users\jacob\Downloads\"/>
    </mc:Choice>
  </mc:AlternateContent>
  <xr:revisionPtr revIDLastSave="0" documentId="13_ncr:1_{C4524299-89CB-447F-902C-957AD5FF1B87}" xr6:coauthVersionLast="47" xr6:coauthVersionMax="47" xr10:uidLastSave="{00000000-0000-0000-0000-000000000000}"/>
  <bookViews>
    <workbookView xWindow="-108" yWindow="-108" windowWidth="23256" windowHeight="12576" xr2:uid="{59FB0FEC-9DA5-4634-BC08-FFEEA485B45D}"/>
  </bookViews>
  <sheets>
    <sheet name="Dashboard" sheetId="20" r:id="rId1"/>
    <sheet name="Overall Snapshot" sheetId="16" r:id="rId2"/>
    <sheet name="Ranking" sheetId="19" r:id="rId3"/>
    <sheet name="Comparative Metrics" sheetId="17" r:id="rId4"/>
    <sheet name="Trends" sheetId="18" r:id="rId5"/>
    <sheet name="Invoices Data" sheetId="1" r:id="rId6"/>
  </sheets>
  <definedNames>
    <definedName name="_xlnm._FilterDatabase" localSheetId="5" hidden="1">'Invoices Data'!$A$1:$S$326</definedName>
    <definedName name="Address">'Invoices Data'!$C$2:$C$1048576</definedName>
    <definedName name="AmountPaid">'Invoices Data'!$G$2:$G$1048576</definedName>
    <definedName name="Contractor">'Invoices Data'!$F$2:$F$1048576</definedName>
    <definedName name="Date">'Invoices Data'!$B$2:$B$1048576</definedName>
    <definedName name="Ian">'Invoices Data'!$O$2:$O$1048576</definedName>
    <definedName name="IanPay">'Invoices Data'!$P$2:$P$1048576</definedName>
    <definedName name="Invoice">'Invoices Data'!$A$2:$A$1048576</definedName>
    <definedName name="invoicedata">Table1[]</definedName>
    <definedName name="Invoicenum">'Invoices Data'!$A$2:$A324</definedName>
    <definedName name="Jake">'Invoices Data'!$Q$2:$Q$1048576</definedName>
    <definedName name="JakePay">'Invoices Data'!$R$2:$R$1048576</definedName>
    <definedName name="Job_Completion_Date">'Invoices Data'!$L$2:$L$1048576</definedName>
    <definedName name="JobCost">'Invoices Data'!$H$2:$H$1048576</definedName>
    <definedName name="Johnny">'Invoices Data'!$M$2:$M$1048576</definedName>
    <definedName name="JohnnyPay">'Invoices Data'!$N$2:$N$1048576</definedName>
    <definedName name="NativeTimeline_Date">#N/A</definedName>
    <definedName name="NativeTimeline_Job_Completion_Date">#N/A</definedName>
    <definedName name="Payroll">'Invoices Data'!$I$2:$I$1048576</definedName>
    <definedName name="Slicer_Contractor">#N/A</definedName>
    <definedName name="Slicer_Contractor1">#N/A</definedName>
    <definedName name="Slicer_Type2">#N/A</definedName>
    <definedName name="State">'Invoices Data'!$D$2:$D$1048576</definedName>
    <definedName name="Total_Profit">'Invoices Data'!$J$2:$J$1048576</definedName>
    <definedName name="TTCdays">'Invoices Data'!$K$2:$K$1048576</definedName>
    <definedName name="Type">'Invoices Data'!$E$2:$E$1048576</definedName>
  </definedNames>
  <calcPr calcId="191028"/>
  <pivotCaches>
    <pivotCache cacheId="1"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 r:id="rId12"/>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15" i="1" l="1" a="1"/>
  <c r="N15" i="1" s="1"/>
  <c r="L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6" i="1"/>
  <c r="I28" i="1"/>
  <c r="I40" i="1"/>
  <c r="I60" i="1"/>
  <c r="I80" i="1"/>
  <c r="N80" i="1" s="1" a="1"/>
  <c r="N80" i="1" s="1"/>
  <c r="I104" i="1"/>
  <c r="I124" i="1"/>
  <c r="I144" i="1"/>
  <c r="R144" i="1" s="1" a="1"/>
  <c r="R144" i="1" s="1"/>
  <c r="I168" i="1"/>
  <c r="I188" i="1"/>
  <c r="I208" i="1"/>
  <c r="I232" i="1"/>
  <c r="I252" i="1"/>
  <c r="I272" i="1"/>
  <c r="I296" i="1"/>
  <c r="P296" i="1" s="1" a="1"/>
  <c r="P296" i="1" s="1"/>
  <c r="I316" i="1"/>
  <c r="J3" i="1"/>
  <c r="I3" i="1" s="1"/>
  <c r="J4" i="1"/>
  <c r="I4" i="1" s="1"/>
  <c r="J5" i="1"/>
  <c r="I5" i="1" s="1"/>
  <c r="J6" i="1"/>
  <c r="I6" i="1" s="1"/>
  <c r="J7" i="1"/>
  <c r="I7" i="1" s="1"/>
  <c r="J8" i="1"/>
  <c r="I8" i="1" s="1"/>
  <c r="J9" i="1"/>
  <c r="I9" i="1" s="1"/>
  <c r="J10" i="1"/>
  <c r="I10" i="1" s="1"/>
  <c r="J11" i="1"/>
  <c r="I11" i="1" s="1"/>
  <c r="J12" i="1"/>
  <c r="I12" i="1" s="1"/>
  <c r="J13" i="1"/>
  <c r="I13" i="1" s="1"/>
  <c r="J14" i="1"/>
  <c r="I14" i="1" s="1"/>
  <c r="J15" i="1"/>
  <c r="I15" i="1" s="1"/>
  <c r="J16" i="1"/>
  <c r="I16" i="1" s="1"/>
  <c r="J17" i="1"/>
  <c r="I17" i="1" s="1"/>
  <c r="N17" i="1" s="1" a="1"/>
  <c r="N17" i="1" s="1"/>
  <c r="J18" i="1"/>
  <c r="I18" i="1" s="1"/>
  <c r="J19" i="1"/>
  <c r="I19" i="1" s="1"/>
  <c r="J20" i="1"/>
  <c r="I20" i="1" s="1"/>
  <c r="R20" i="1" s="1" a="1"/>
  <c r="R20" i="1" s="1"/>
  <c r="J21" i="1"/>
  <c r="I21" i="1" s="1"/>
  <c r="J22" i="1"/>
  <c r="I22" i="1" s="1"/>
  <c r="J23" i="1"/>
  <c r="I23" i="1" s="1"/>
  <c r="J24" i="1"/>
  <c r="I24" i="1" s="1"/>
  <c r="J25" i="1"/>
  <c r="I25" i="1" s="1"/>
  <c r="N25" i="1" s="1" a="1"/>
  <c r="N25" i="1" s="1"/>
  <c r="J26" i="1"/>
  <c r="I26" i="1" s="1"/>
  <c r="J27" i="1"/>
  <c r="I27" i="1" s="1"/>
  <c r="J28" i="1"/>
  <c r="J29" i="1"/>
  <c r="I29" i="1" s="1"/>
  <c r="J30" i="1"/>
  <c r="I30" i="1" s="1"/>
  <c r="J31" i="1"/>
  <c r="I31" i="1" s="1"/>
  <c r="J32" i="1"/>
  <c r="I32" i="1" s="1"/>
  <c r="J33" i="1"/>
  <c r="I33" i="1" s="1"/>
  <c r="J34" i="1"/>
  <c r="I34" i="1" s="1"/>
  <c r="J35" i="1"/>
  <c r="I35" i="1" s="1"/>
  <c r="J36" i="1"/>
  <c r="I36" i="1" s="1"/>
  <c r="J37" i="1"/>
  <c r="I37" i="1" s="1"/>
  <c r="J38" i="1"/>
  <c r="I38" i="1" s="1"/>
  <c r="J39" i="1"/>
  <c r="I39" i="1" s="1"/>
  <c r="J40" i="1"/>
  <c r="J41" i="1"/>
  <c r="I41" i="1" s="1"/>
  <c r="J42" i="1"/>
  <c r="I42" i="1" s="1"/>
  <c r="J43" i="1"/>
  <c r="I43" i="1" s="1"/>
  <c r="J44" i="1"/>
  <c r="I44" i="1" s="1"/>
  <c r="N44" i="1" s="1" a="1"/>
  <c r="N44" i="1" s="1"/>
  <c r="J45" i="1"/>
  <c r="I45" i="1" s="1"/>
  <c r="J46" i="1"/>
  <c r="I46" i="1" s="1"/>
  <c r="J47" i="1"/>
  <c r="I47" i="1" s="1"/>
  <c r="J48" i="1"/>
  <c r="I48" i="1" s="1"/>
  <c r="J49" i="1"/>
  <c r="I49" i="1" s="1"/>
  <c r="J50" i="1"/>
  <c r="I50" i="1" s="1"/>
  <c r="J51" i="1"/>
  <c r="I51" i="1" s="1"/>
  <c r="J52" i="1"/>
  <c r="I52" i="1" s="1"/>
  <c r="J53" i="1"/>
  <c r="I53" i="1" s="1"/>
  <c r="J54" i="1"/>
  <c r="I54" i="1" s="1"/>
  <c r="J55" i="1"/>
  <c r="I55" i="1" s="1"/>
  <c r="J56" i="1"/>
  <c r="I56" i="1" s="1"/>
  <c r="J57" i="1"/>
  <c r="I57" i="1" s="1"/>
  <c r="J58" i="1"/>
  <c r="I58" i="1" s="1"/>
  <c r="J59" i="1"/>
  <c r="I59" i="1" s="1"/>
  <c r="J60" i="1"/>
  <c r="J61" i="1"/>
  <c r="I61" i="1" s="1"/>
  <c r="J62" i="1"/>
  <c r="I62" i="1" s="1"/>
  <c r="J63" i="1"/>
  <c r="I63" i="1" s="1"/>
  <c r="J64" i="1"/>
  <c r="I64" i="1" s="1"/>
  <c r="J65" i="1"/>
  <c r="I65" i="1" s="1"/>
  <c r="J66" i="1"/>
  <c r="I66" i="1" s="1"/>
  <c r="J67" i="1"/>
  <c r="I67" i="1" s="1"/>
  <c r="J68" i="1"/>
  <c r="I68" i="1" s="1"/>
  <c r="J69" i="1"/>
  <c r="I69" i="1" s="1"/>
  <c r="J70" i="1"/>
  <c r="I70" i="1" s="1"/>
  <c r="J71" i="1"/>
  <c r="I71" i="1" s="1"/>
  <c r="J72" i="1"/>
  <c r="I72" i="1" s="1"/>
  <c r="J73" i="1"/>
  <c r="I73" i="1" s="1"/>
  <c r="J74" i="1"/>
  <c r="I74" i="1" s="1"/>
  <c r="J75" i="1"/>
  <c r="I75" i="1" s="1"/>
  <c r="J76" i="1"/>
  <c r="I76" i="1" s="1"/>
  <c r="J77" i="1"/>
  <c r="I77" i="1" s="1"/>
  <c r="J78" i="1"/>
  <c r="I78" i="1" s="1"/>
  <c r="J79" i="1"/>
  <c r="I79" i="1" s="1"/>
  <c r="J80" i="1"/>
  <c r="J81" i="1"/>
  <c r="I81" i="1" s="1"/>
  <c r="J82" i="1"/>
  <c r="I82" i="1" s="1"/>
  <c r="J83" i="1"/>
  <c r="I83" i="1" s="1"/>
  <c r="J84" i="1"/>
  <c r="I84" i="1" s="1"/>
  <c r="J85" i="1"/>
  <c r="I85" i="1" s="1"/>
  <c r="J86" i="1"/>
  <c r="I86" i="1" s="1"/>
  <c r="J87" i="1"/>
  <c r="I87" i="1" s="1"/>
  <c r="J88" i="1"/>
  <c r="I88" i="1" s="1"/>
  <c r="J89" i="1"/>
  <c r="I89" i="1" s="1"/>
  <c r="J90" i="1"/>
  <c r="I90" i="1" s="1"/>
  <c r="J91" i="1"/>
  <c r="I91" i="1" s="1"/>
  <c r="J92" i="1"/>
  <c r="I92" i="1" s="1"/>
  <c r="J93" i="1"/>
  <c r="I93" i="1" s="1"/>
  <c r="J94" i="1"/>
  <c r="I94" i="1" s="1"/>
  <c r="J95" i="1"/>
  <c r="I95" i="1" s="1"/>
  <c r="J96" i="1"/>
  <c r="I96" i="1" s="1"/>
  <c r="N96" i="1" s="1" a="1"/>
  <c r="N96" i="1" s="1"/>
  <c r="J97" i="1"/>
  <c r="I97" i="1" s="1"/>
  <c r="J98" i="1"/>
  <c r="I98" i="1" s="1"/>
  <c r="J99" i="1"/>
  <c r="I99" i="1" s="1"/>
  <c r="J100" i="1"/>
  <c r="I100" i="1" s="1"/>
  <c r="J101" i="1"/>
  <c r="I101" i="1" s="1"/>
  <c r="J102" i="1"/>
  <c r="I102" i="1" s="1"/>
  <c r="J103" i="1"/>
  <c r="I103" i="1" s="1"/>
  <c r="J104" i="1"/>
  <c r="J105" i="1"/>
  <c r="I105" i="1" s="1"/>
  <c r="J106" i="1"/>
  <c r="I106" i="1" s="1"/>
  <c r="J107" i="1"/>
  <c r="I107" i="1" s="1"/>
  <c r="J108" i="1"/>
  <c r="I108" i="1" s="1"/>
  <c r="J109" i="1"/>
  <c r="I109" i="1" s="1"/>
  <c r="J110" i="1"/>
  <c r="I110" i="1" s="1"/>
  <c r="N110" i="1" s="1" a="1"/>
  <c r="N110" i="1" s="1"/>
  <c r="J111" i="1"/>
  <c r="I111" i="1" s="1"/>
  <c r="J112" i="1"/>
  <c r="I112" i="1" s="1"/>
  <c r="J113" i="1"/>
  <c r="I113" i="1" s="1"/>
  <c r="J114" i="1"/>
  <c r="I114" i="1" s="1"/>
  <c r="J115" i="1"/>
  <c r="I115" i="1" s="1"/>
  <c r="J116" i="1"/>
  <c r="I116" i="1" s="1"/>
  <c r="J117" i="1"/>
  <c r="I117" i="1" s="1"/>
  <c r="J118" i="1"/>
  <c r="I118" i="1" s="1"/>
  <c r="J119" i="1"/>
  <c r="I119" i="1" s="1"/>
  <c r="J120" i="1"/>
  <c r="I120" i="1" s="1"/>
  <c r="J121" i="1"/>
  <c r="I121" i="1" s="1"/>
  <c r="J122" i="1"/>
  <c r="I122" i="1" s="1"/>
  <c r="J123" i="1"/>
  <c r="I123" i="1" s="1"/>
  <c r="J124" i="1"/>
  <c r="J125" i="1"/>
  <c r="I125" i="1" s="1"/>
  <c r="J126" i="1"/>
  <c r="I126" i="1" s="1"/>
  <c r="J127" i="1"/>
  <c r="I127" i="1" s="1"/>
  <c r="J128" i="1"/>
  <c r="I128" i="1" s="1"/>
  <c r="N128" i="1" s="1" a="1"/>
  <c r="N128" i="1" s="1"/>
  <c r="J129" i="1"/>
  <c r="I129" i="1" s="1"/>
  <c r="J130" i="1"/>
  <c r="I130" i="1" s="1"/>
  <c r="J131" i="1"/>
  <c r="I131" i="1" s="1"/>
  <c r="J132" i="1"/>
  <c r="I132" i="1" s="1"/>
  <c r="J133" i="1"/>
  <c r="I133" i="1" s="1"/>
  <c r="J134" i="1"/>
  <c r="I134" i="1" s="1"/>
  <c r="J135" i="1"/>
  <c r="I135" i="1" s="1"/>
  <c r="J136" i="1"/>
  <c r="I136" i="1" s="1"/>
  <c r="J137" i="1"/>
  <c r="I137" i="1" s="1"/>
  <c r="J138" i="1"/>
  <c r="I138" i="1" s="1"/>
  <c r="J139" i="1"/>
  <c r="I139" i="1" s="1"/>
  <c r="J140" i="1"/>
  <c r="I140" i="1" s="1"/>
  <c r="J141" i="1"/>
  <c r="I141" i="1" s="1"/>
  <c r="J142" i="1"/>
  <c r="I142" i="1" s="1"/>
  <c r="J143" i="1"/>
  <c r="I143" i="1" s="1"/>
  <c r="J144" i="1"/>
  <c r="J145" i="1"/>
  <c r="I145" i="1" s="1"/>
  <c r="J146" i="1"/>
  <c r="I146" i="1" s="1"/>
  <c r="N146" i="1" s="1" a="1"/>
  <c r="N146" i="1" s="1"/>
  <c r="J147" i="1"/>
  <c r="I147" i="1" s="1"/>
  <c r="J148" i="1"/>
  <c r="I148" i="1" s="1"/>
  <c r="J149" i="1"/>
  <c r="I149" i="1" s="1"/>
  <c r="J150" i="1"/>
  <c r="I150" i="1" s="1"/>
  <c r="J151" i="1"/>
  <c r="I151" i="1" s="1"/>
  <c r="J152" i="1"/>
  <c r="I152" i="1" s="1"/>
  <c r="J153" i="1"/>
  <c r="I153" i="1" s="1"/>
  <c r="J154" i="1"/>
  <c r="I154" i="1" s="1"/>
  <c r="J155" i="1"/>
  <c r="I155" i="1" s="1"/>
  <c r="J156" i="1"/>
  <c r="I156" i="1" s="1"/>
  <c r="J157" i="1"/>
  <c r="I157" i="1" s="1"/>
  <c r="J158" i="1"/>
  <c r="I158" i="1" s="1"/>
  <c r="J159" i="1"/>
  <c r="I159" i="1" s="1"/>
  <c r="J160" i="1"/>
  <c r="I160" i="1" s="1"/>
  <c r="J161" i="1"/>
  <c r="I161" i="1" s="1"/>
  <c r="J162" i="1"/>
  <c r="I162" i="1" s="1"/>
  <c r="J163" i="1"/>
  <c r="I163" i="1" s="1"/>
  <c r="J164" i="1"/>
  <c r="I164" i="1" s="1"/>
  <c r="J165" i="1"/>
  <c r="I165" i="1" s="1"/>
  <c r="J166" i="1"/>
  <c r="I166" i="1" s="1"/>
  <c r="J167" i="1"/>
  <c r="I167" i="1" s="1"/>
  <c r="J168" i="1"/>
  <c r="J169" i="1"/>
  <c r="I169" i="1" s="1"/>
  <c r="J170" i="1"/>
  <c r="I170" i="1" s="1"/>
  <c r="J171" i="1"/>
  <c r="I171" i="1" s="1"/>
  <c r="J172" i="1"/>
  <c r="I172" i="1" s="1"/>
  <c r="J173" i="1"/>
  <c r="I173" i="1" s="1"/>
  <c r="J174" i="1"/>
  <c r="I174" i="1" s="1"/>
  <c r="J175" i="1"/>
  <c r="I175" i="1" s="1"/>
  <c r="J176" i="1"/>
  <c r="I176" i="1" s="1"/>
  <c r="J177" i="1"/>
  <c r="I177" i="1" s="1"/>
  <c r="J178" i="1"/>
  <c r="I178" i="1" s="1"/>
  <c r="J179" i="1"/>
  <c r="I179" i="1" s="1"/>
  <c r="J180" i="1"/>
  <c r="I180" i="1" s="1"/>
  <c r="J181" i="1"/>
  <c r="I181" i="1" s="1"/>
  <c r="J182" i="1"/>
  <c r="I182" i="1" s="1"/>
  <c r="J183" i="1"/>
  <c r="I183" i="1" s="1"/>
  <c r="J184" i="1"/>
  <c r="I184" i="1" s="1"/>
  <c r="J185" i="1"/>
  <c r="I185" i="1" s="1"/>
  <c r="J186" i="1"/>
  <c r="I186" i="1" s="1"/>
  <c r="J187" i="1"/>
  <c r="I187" i="1" s="1"/>
  <c r="J188" i="1"/>
  <c r="J189" i="1"/>
  <c r="I189" i="1" s="1"/>
  <c r="J190" i="1"/>
  <c r="I190" i="1" s="1"/>
  <c r="J191" i="1"/>
  <c r="I191" i="1" s="1"/>
  <c r="J192" i="1"/>
  <c r="I192" i="1" s="1"/>
  <c r="J193" i="1"/>
  <c r="I193" i="1" s="1"/>
  <c r="J194" i="1"/>
  <c r="I194" i="1" s="1"/>
  <c r="J195" i="1"/>
  <c r="I195" i="1" s="1"/>
  <c r="J196" i="1"/>
  <c r="I196" i="1" s="1"/>
  <c r="J197" i="1"/>
  <c r="I197" i="1" s="1"/>
  <c r="J198" i="1"/>
  <c r="I198" i="1" s="1"/>
  <c r="R198" i="1" s="1" a="1"/>
  <c r="R198" i="1" s="1"/>
  <c r="J199" i="1"/>
  <c r="I199" i="1" s="1"/>
  <c r="J200" i="1"/>
  <c r="I200" i="1" s="1"/>
  <c r="J201" i="1"/>
  <c r="I201" i="1" s="1"/>
  <c r="J202" i="1"/>
  <c r="I202" i="1" s="1"/>
  <c r="J203" i="1"/>
  <c r="I203" i="1" s="1"/>
  <c r="J204" i="1"/>
  <c r="I204" i="1" s="1"/>
  <c r="J205" i="1"/>
  <c r="I205" i="1" s="1"/>
  <c r="J206" i="1"/>
  <c r="I206" i="1" s="1"/>
  <c r="N206" i="1" s="1" a="1"/>
  <c r="N206" i="1" s="1"/>
  <c r="J207" i="1"/>
  <c r="I207" i="1" s="1"/>
  <c r="J208" i="1"/>
  <c r="J209" i="1"/>
  <c r="I209" i="1" s="1"/>
  <c r="J210" i="1"/>
  <c r="I210" i="1" s="1"/>
  <c r="J211" i="1"/>
  <c r="I211" i="1" s="1"/>
  <c r="J212" i="1"/>
  <c r="I212" i="1" s="1"/>
  <c r="J213" i="1"/>
  <c r="I213" i="1" s="1"/>
  <c r="J214" i="1"/>
  <c r="I214" i="1" s="1"/>
  <c r="J215" i="1"/>
  <c r="I215" i="1" s="1"/>
  <c r="J216" i="1"/>
  <c r="I216" i="1" s="1"/>
  <c r="J217" i="1"/>
  <c r="I217" i="1" s="1"/>
  <c r="J218" i="1"/>
  <c r="I218" i="1" s="1"/>
  <c r="J219" i="1"/>
  <c r="I219" i="1" s="1"/>
  <c r="J220" i="1"/>
  <c r="I220" i="1" s="1"/>
  <c r="J221" i="1"/>
  <c r="I221" i="1" s="1"/>
  <c r="J222" i="1"/>
  <c r="I222" i="1" s="1"/>
  <c r="J223" i="1"/>
  <c r="I223" i="1" s="1"/>
  <c r="J224" i="1"/>
  <c r="I224" i="1" s="1"/>
  <c r="J225" i="1"/>
  <c r="I225" i="1" s="1"/>
  <c r="J226" i="1"/>
  <c r="I226" i="1" s="1"/>
  <c r="J227" i="1"/>
  <c r="I227" i="1" s="1"/>
  <c r="J228" i="1"/>
  <c r="I228" i="1" s="1"/>
  <c r="J229" i="1"/>
  <c r="I229" i="1" s="1"/>
  <c r="J230" i="1"/>
  <c r="I230" i="1" s="1"/>
  <c r="J231" i="1"/>
  <c r="I231" i="1" s="1"/>
  <c r="J232" i="1"/>
  <c r="J233" i="1"/>
  <c r="I233" i="1" s="1"/>
  <c r="J234" i="1"/>
  <c r="I234" i="1" s="1"/>
  <c r="J235" i="1"/>
  <c r="I235" i="1" s="1"/>
  <c r="J236" i="1"/>
  <c r="I236" i="1" s="1"/>
  <c r="J237" i="1"/>
  <c r="I237" i="1" s="1"/>
  <c r="J238" i="1"/>
  <c r="I238" i="1" s="1"/>
  <c r="N238" i="1" s="1" a="1"/>
  <c r="N238" i="1" s="1"/>
  <c r="J239" i="1"/>
  <c r="I239" i="1" s="1"/>
  <c r="J240" i="1"/>
  <c r="I240" i="1" s="1"/>
  <c r="J241" i="1"/>
  <c r="I241" i="1" s="1"/>
  <c r="J242" i="1"/>
  <c r="I242" i="1" s="1"/>
  <c r="J243" i="1"/>
  <c r="I243" i="1" s="1"/>
  <c r="J244" i="1"/>
  <c r="I244" i="1" s="1"/>
  <c r="J245" i="1"/>
  <c r="I245" i="1" s="1"/>
  <c r="J246" i="1"/>
  <c r="I246" i="1" s="1"/>
  <c r="J247" i="1"/>
  <c r="I247" i="1" s="1"/>
  <c r="J248" i="1"/>
  <c r="I248" i="1" s="1"/>
  <c r="J249" i="1"/>
  <c r="I249" i="1" s="1"/>
  <c r="J250" i="1"/>
  <c r="I250" i="1" s="1"/>
  <c r="J251" i="1"/>
  <c r="I251" i="1" s="1"/>
  <c r="J252" i="1"/>
  <c r="J253" i="1"/>
  <c r="I253" i="1" s="1"/>
  <c r="J254" i="1"/>
  <c r="I254" i="1" s="1"/>
  <c r="J255" i="1"/>
  <c r="I255" i="1" s="1"/>
  <c r="J256" i="1"/>
  <c r="I256" i="1" s="1"/>
  <c r="J257" i="1"/>
  <c r="I257" i="1" s="1"/>
  <c r="J258" i="1"/>
  <c r="I258" i="1" s="1"/>
  <c r="J259" i="1"/>
  <c r="I259" i="1" s="1"/>
  <c r="J260" i="1"/>
  <c r="I260" i="1" s="1"/>
  <c r="J261" i="1"/>
  <c r="I261" i="1" s="1"/>
  <c r="J262" i="1"/>
  <c r="I262" i="1" s="1"/>
  <c r="N262" i="1" s="1" a="1"/>
  <c r="N262" i="1" s="1"/>
  <c r="J263" i="1"/>
  <c r="I263" i="1" s="1"/>
  <c r="J264" i="1"/>
  <c r="I264" i="1" s="1"/>
  <c r="J265" i="1"/>
  <c r="I265" i="1" s="1"/>
  <c r="J266" i="1"/>
  <c r="I266" i="1" s="1"/>
  <c r="J267" i="1"/>
  <c r="I267" i="1" s="1"/>
  <c r="J268" i="1"/>
  <c r="I268" i="1" s="1"/>
  <c r="J269" i="1"/>
  <c r="I269" i="1" s="1"/>
  <c r="J270" i="1"/>
  <c r="I270" i="1" s="1"/>
  <c r="R270" i="1" s="1" a="1"/>
  <c r="R270" i="1" s="1"/>
  <c r="J271" i="1"/>
  <c r="I271" i="1" s="1"/>
  <c r="J272" i="1"/>
  <c r="J273" i="1"/>
  <c r="I273" i="1" s="1"/>
  <c r="J274" i="1"/>
  <c r="I274" i="1" s="1"/>
  <c r="J275" i="1"/>
  <c r="I275" i="1" s="1"/>
  <c r="J276" i="1"/>
  <c r="I276" i="1" s="1"/>
  <c r="J277" i="1"/>
  <c r="I277" i="1" s="1"/>
  <c r="J278" i="1"/>
  <c r="I278" i="1" s="1"/>
  <c r="R278" i="1" s="1" a="1"/>
  <c r="R278" i="1" s="1"/>
  <c r="J279" i="1"/>
  <c r="I279" i="1" s="1"/>
  <c r="J280" i="1"/>
  <c r="I280" i="1" s="1"/>
  <c r="J281" i="1"/>
  <c r="I281" i="1" s="1"/>
  <c r="J282" i="1"/>
  <c r="I282" i="1" s="1"/>
  <c r="J283" i="1"/>
  <c r="I283" i="1" s="1"/>
  <c r="J284" i="1"/>
  <c r="I284" i="1" s="1"/>
  <c r="J285" i="1"/>
  <c r="I285" i="1" s="1"/>
  <c r="J286" i="1"/>
  <c r="I286" i="1" s="1"/>
  <c r="J287" i="1"/>
  <c r="I287" i="1" s="1"/>
  <c r="J288" i="1"/>
  <c r="I288" i="1" s="1"/>
  <c r="J289" i="1"/>
  <c r="I289" i="1" s="1"/>
  <c r="J290" i="1"/>
  <c r="I290" i="1" s="1"/>
  <c r="J291" i="1"/>
  <c r="I291" i="1" s="1"/>
  <c r="J292" i="1"/>
  <c r="I292" i="1" s="1"/>
  <c r="J293" i="1"/>
  <c r="I293" i="1" s="1"/>
  <c r="J294" i="1"/>
  <c r="I294" i="1" s="1"/>
  <c r="J295" i="1"/>
  <c r="I295" i="1" s="1"/>
  <c r="J296" i="1"/>
  <c r="J297" i="1"/>
  <c r="I297" i="1" s="1"/>
  <c r="J298" i="1"/>
  <c r="I298" i="1" s="1"/>
  <c r="N298" i="1" s="1" a="1"/>
  <c r="N298" i="1" s="1"/>
  <c r="J299" i="1"/>
  <c r="I299" i="1" s="1"/>
  <c r="J300" i="1"/>
  <c r="I300" i="1" s="1"/>
  <c r="J301" i="1"/>
  <c r="I301" i="1" s="1"/>
  <c r="J302" i="1"/>
  <c r="I302" i="1" s="1"/>
  <c r="J303" i="1"/>
  <c r="I303" i="1" s="1"/>
  <c r="J304" i="1"/>
  <c r="I304" i="1" s="1"/>
  <c r="J305" i="1"/>
  <c r="I305" i="1" s="1"/>
  <c r="J306" i="1"/>
  <c r="I306" i="1" s="1"/>
  <c r="J307" i="1"/>
  <c r="I307" i="1" s="1"/>
  <c r="J308" i="1"/>
  <c r="I308" i="1" s="1"/>
  <c r="J309" i="1"/>
  <c r="I309" i="1" s="1"/>
  <c r="J310" i="1"/>
  <c r="I310" i="1" s="1"/>
  <c r="J311" i="1"/>
  <c r="I311" i="1" s="1"/>
  <c r="J312" i="1"/>
  <c r="I312" i="1" s="1"/>
  <c r="J313" i="1"/>
  <c r="I313" i="1" s="1"/>
  <c r="J314" i="1"/>
  <c r="I314" i="1" s="1"/>
  <c r="J315" i="1"/>
  <c r="I315" i="1" s="1"/>
  <c r="J316" i="1"/>
  <c r="J317" i="1"/>
  <c r="I317" i="1" s="1"/>
  <c r="J318" i="1"/>
  <c r="I318" i="1" s="1"/>
  <c r="J319" i="1"/>
  <c r="I319" i="1" s="1"/>
  <c r="J320" i="1"/>
  <c r="I320" i="1" s="1"/>
  <c r="J321" i="1"/>
  <c r="I321" i="1" s="1"/>
  <c r="J322" i="1"/>
  <c r="I322" i="1" s="1"/>
  <c r="J323" i="1"/>
  <c r="I323" i="1" s="1"/>
  <c r="J324" i="1"/>
  <c r="I324" i="1" s="1"/>
  <c r="J325" i="1"/>
  <c r="I325" i="1" s="1"/>
  <c r="J326" i="1"/>
  <c r="I326" i="1" s="1"/>
  <c r="J2" i="1"/>
  <c r="I2" i="1" s="1"/>
  <c r="R160" i="1" l="1" a="1"/>
  <c r="R160" i="1" s="1"/>
  <c r="P160" i="1" a="1"/>
  <c r="P160" i="1" s="1"/>
  <c r="N160" i="1" a="1"/>
  <c r="N160" i="1" s="1"/>
  <c r="R48" i="1" a="1"/>
  <c r="R48" i="1" s="1"/>
  <c r="P48" i="1" a="1"/>
  <c r="P48" i="1" s="1"/>
  <c r="R317" i="1" a="1"/>
  <c r="R317" i="1" s="1"/>
  <c r="P317" i="1" a="1"/>
  <c r="P317" i="1" s="1"/>
  <c r="N317" i="1" a="1"/>
  <c r="N317" i="1" s="1"/>
  <c r="P305" i="1" a="1"/>
  <c r="P305" i="1" s="1"/>
  <c r="R305" i="1" a="1"/>
  <c r="R305" i="1" s="1"/>
  <c r="N305" i="1" a="1"/>
  <c r="N305" i="1" s="1"/>
  <c r="R285" i="1" a="1"/>
  <c r="R285" i="1" s="1"/>
  <c r="P285" i="1" a="1"/>
  <c r="P285" i="1" s="1"/>
  <c r="N285" i="1" a="1"/>
  <c r="N285" i="1" s="1"/>
  <c r="P273" i="1" a="1"/>
  <c r="P273" i="1" s="1"/>
  <c r="R273" i="1" a="1"/>
  <c r="R273" i="1" s="1"/>
  <c r="N273" i="1" a="1"/>
  <c r="N273" i="1" s="1"/>
  <c r="R257" i="1" a="1"/>
  <c r="R257" i="1" s="1"/>
  <c r="P257" i="1" a="1"/>
  <c r="P257" i="1" s="1"/>
  <c r="N257" i="1" a="1"/>
  <c r="N257" i="1" s="1"/>
  <c r="P253" i="1" a="1"/>
  <c r="P253" i="1" s="1"/>
  <c r="R253" i="1" a="1"/>
  <c r="R253" i="1" s="1"/>
  <c r="N253" i="1" a="1"/>
  <c r="N253" i="1" s="1"/>
  <c r="R245" i="1" a="1"/>
  <c r="R245" i="1" s="1"/>
  <c r="P245" i="1" a="1"/>
  <c r="P245" i="1" s="1"/>
  <c r="N245" i="1" a="1"/>
  <c r="N245" i="1" s="1"/>
  <c r="R237" i="1" a="1"/>
  <c r="R237" i="1" s="1"/>
  <c r="P237" i="1" a="1"/>
  <c r="P237" i="1" s="1"/>
  <c r="N237" i="1" a="1"/>
  <c r="N237" i="1" s="1"/>
  <c r="R229" i="1" a="1"/>
  <c r="R229" i="1" s="1"/>
  <c r="P229" i="1" a="1"/>
  <c r="P229" i="1" s="1"/>
  <c r="N229" i="1" a="1"/>
  <c r="N229" i="1" s="1"/>
  <c r="R225" i="1" a="1"/>
  <c r="R225" i="1" s="1"/>
  <c r="P225" i="1" a="1"/>
  <c r="P225" i="1" s="1"/>
  <c r="N225" i="1" a="1"/>
  <c r="N225" i="1" s="1"/>
  <c r="R221" i="1" a="1"/>
  <c r="R221" i="1" s="1"/>
  <c r="P221" i="1" a="1"/>
  <c r="P221" i="1" s="1"/>
  <c r="N221" i="1" a="1"/>
  <c r="N221" i="1" s="1"/>
  <c r="R213" i="1" a="1"/>
  <c r="R213" i="1" s="1"/>
  <c r="P213" i="1" a="1"/>
  <c r="P213" i="1" s="1"/>
  <c r="N213" i="1" a="1"/>
  <c r="N213" i="1" s="1"/>
  <c r="R209" i="1" a="1"/>
  <c r="R209" i="1" s="1"/>
  <c r="P209" i="1" a="1"/>
  <c r="P209" i="1" s="1"/>
  <c r="N209" i="1" a="1"/>
  <c r="N209" i="1" s="1"/>
  <c r="R205" i="1" a="1"/>
  <c r="R205" i="1" s="1"/>
  <c r="P205" i="1" a="1"/>
  <c r="P205" i="1" s="1"/>
  <c r="N205" i="1" a="1"/>
  <c r="N205" i="1" s="1"/>
  <c r="P193" i="1" a="1"/>
  <c r="P193" i="1" s="1"/>
  <c r="N193" i="1" a="1"/>
  <c r="N193" i="1" s="1"/>
  <c r="R193" i="1" a="1"/>
  <c r="R193" i="1" s="1"/>
  <c r="P189" i="1" a="1"/>
  <c r="P189" i="1" s="1"/>
  <c r="R189" i="1" a="1"/>
  <c r="R189" i="1" s="1"/>
  <c r="N189" i="1" a="1"/>
  <c r="N189" i="1" s="1"/>
  <c r="R177" i="1" a="1"/>
  <c r="R177" i="1" s="1"/>
  <c r="P177" i="1" a="1"/>
  <c r="P177" i="1" s="1"/>
  <c r="N177" i="1" a="1"/>
  <c r="N177" i="1" s="1"/>
  <c r="R173" i="1" a="1"/>
  <c r="R173" i="1" s="1"/>
  <c r="P173" i="1" a="1"/>
  <c r="P173" i="1" s="1"/>
  <c r="N173" i="1" a="1"/>
  <c r="N173" i="1" s="1"/>
  <c r="P161" i="1" a="1"/>
  <c r="P161" i="1" s="1"/>
  <c r="N161" i="1" a="1"/>
  <c r="N161" i="1" s="1"/>
  <c r="R161" i="1" a="1"/>
  <c r="R161" i="1" s="1"/>
  <c r="R157" i="1" a="1"/>
  <c r="R157" i="1" s="1"/>
  <c r="N157" i="1" a="1"/>
  <c r="N157" i="1" s="1"/>
  <c r="P157" i="1" a="1"/>
  <c r="P157" i="1" s="1"/>
  <c r="R145" i="1" a="1"/>
  <c r="R145" i="1" s="1"/>
  <c r="P145" i="1" a="1"/>
  <c r="P145" i="1" s="1"/>
  <c r="N145" i="1" a="1"/>
  <c r="N145" i="1" s="1"/>
  <c r="R141" i="1" a="1"/>
  <c r="R141" i="1" s="1"/>
  <c r="P141" i="1" a="1"/>
  <c r="P141" i="1" s="1"/>
  <c r="N141" i="1" a="1"/>
  <c r="N141" i="1" s="1"/>
  <c r="R129" i="1" a="1"/>
  <c r="R129" i="1" s="1"/>
  <c r="P129" i="1" a="1"/>
  <c r="P129" i="1" s="1"/>
  <c r="N129" i="1" a="1"/>
  <c r="N129" i="1" s="1"/>
  <c r="R125" i="1" a="1"/>
  <c r="R125" i="1" s="1"/>
  <c r="N125" i="1" a="1"/>
  <c r="N125" i="1" s="1"/>
  <c r="P125" i="1" a="1"/>
  <c r="P125" i="1" s="1"/>
  <c r="R113" i="1" a="1"/>
  <c r="R113" i="1" s="1"/>
  <c r="N113" i="1" a="1"/>
  <c r="N113" i="1" s="1"/>
  <c r="P113" i="1" a="1"/>
  <c r="P113" i="1" s="1"/>
  <c r="R109" i="1" a="1"/>
  <c r="R109" i="1" s="1"/>
  <c r="P109" i="1" a="1"/>
  <c r="P109" i="1" s="1"/>
  <c r="N109" i="1" a="1"/>
  <c r="N109" i="1" s="1"/>
  <c r="P97" i="1" a="1"/>
  <c r="P97" i="1" s="1"/>
  <c r="R97" i="1" a="1"/>
  <c r="R97" i="1" s="1"/>
  <c r="N97" i="1" a="1"/>
  <c r="N97" i="1" s="1"/>
  <c r="P93" i="1" a="1"/>
  <c r="P93" i="1" s="1"/>
  <c r="R93" i="1" a="1"/>
  <c r="R93" i="1" s="1"/>
  <c r="N93" i="1" a="1"/>
  <c r="N93" i="1" s="1"/>
  <c r="R81" i="1" a="1"/>
  <c r="R81" i="1" s="1"/>
  <c r="P81" i="1" a="1"/>
  <c r="P81" i="1" s="1"/>
  <c r="N81" i="1" a="1"/>
  <c r="N81" i="1" s="1"/>
  <c r="R77" i="1" a="1"/>
  <c r="R77" i="1" s="1"/>
  <c r="P77" i="1" a="1"/>
  <c r="P77" i="1" s="1"/>
  <c r="N77" i="1" a="1"/>
  <c r="N77" i="1" s="1"/>
  <c r="R65" i="1" a="1"/>
  <c r="R65" i="1" s="1"/>
  <c r="N65" i="1" a="1"/>
  <c r="N65" i="1" s="1"/>
  <c r="P65" i="1" a="1"/>
  <c r="P65" i="1" s="1"/>
  <c r="R61" i="1" a="1"/>
  <c r="R61" i="1" s="1"/>
  <c r="P61" i="1" a="1"/>
  <c r="P61" i="1" s="1"/>
  <c r="N61" i="1" a="1"/>
  <c r="N61" i="1" s="1"/>
  <c r="P45" i="1" a="1"/>
  <c r="P45" i="1" s="1"/>
  <c r="R45" i="1" a="1"/>
  <c r="R45" i="1" s="1"/>
  <c r="N45" i="1" a="1"/>
  <c r="N45" i="1" s="1"/>
  <c r="R325" i="1" a="1"/>
  <c r="R325" i="1" s="1"/>
  <c r="P325" i="1" a="1"/>
  <c r="P325" i="1" s="1"/>
  <c r="N325" i="1" a="1"/>
  <c r="N325" i="1" s="1"/>
  <c r="R309" i="1" a="1"/>
  <c r="R309" i="1" s="1"/>
  <c r="P309" i="1" a="1"/>
  <c r="P309" i="1" s="1"/>
  <c r="N309" i="1" a="1"/>
  <c r="N309" i="1" s="1"/>
  <c r="R293" i="1" a="1"/>
  <c r="R293" i="1" s="1"/>
  <c r="P293" i="1" a="1"/>
  <c r="P293" i="1" s="1"/>
  <c r="N293" i="1" a="1"/>
  <c r="N293" i="1" s="1"/>
  <c r="P269" i="1" a="1"/>
  <c r="P269" i="1" s="1"/>
  <c r="N269" i="1" a="1"/>
  <c r="N269" i="1" s="1"/>
  <c r="R269" i="1" a="1"/>
  <c r="R269" i="1" s="1"/>
  <c r="R2" i="1" a="1"/>
  <c r="R2" i="1" s="1"/>
  <c r="P2" i="1" a="1"/>
  <c r="P2" i="1" s="1"/>
  <c r="N2" i="1" a="1"/>
  <c r="N2" i="1" s="1"/>
  <c r="P311" i="1" a="1"/>
  <c r="P311" i="1" s="1"/>
  <c r="N311" i="1" a="1"/>
  <c r="N311" i="1" s="1"/>
  <c r="R311" i="1" a="1"/>
  <c r="R311" i="1" s="1"/>
  <c r="N299" i="1" a="1"/>
  <c r="N299" i="1" s="1"/>
  <c r="P299" i="1" a="1"/>
  <c r="P299" i="1" s="1"/>
  <c r="R299" i="1" a="1"/>
  <c r="R299" i="1" s="1"/>
  <c r="R283" i="1" a="1"/>
  <c r="R283" i="1" s="1"/>
  <c r="N283" i="1" a="1"/>
  <c r="N283" i="1" s="1"/>
  <c r="P283" i="1" a="1"/>
  <c r="P283" i="1" s="1"/>
  <c r="P279" i="1" a="1"/>
  <c r="P279" i="1" s="1"/>
  <c r="R279" i="1" a="1"/>
  <c r="R279" i="1" s="1"/>
  <c r="N279" i="1" a="1"/>
  <c r="N279" i="1" s="1"/>
  <c r="R267" i="1" a="1"/>
  <c r="R267" i="1" s="1"/>
  <c r="P267" i="1" a="1"/>
  <c r="P267" i="1" s="1"/>
  <c r="N267" i="1" a="1"/>
  <c r="N267" i="1" s="1"/>
  <c r="P263" i="1" a="1"/>
  <c r="P263" i="1" s="1"/>
  <c r="N263" i="1" a="1"/>
  <c r="N263" i="1" s="1"/>
  <c r="R263" i="1" a="1"/>
  <c r="R263" i="1" s="1"/>
  <c r="R259" i="1" a="1"/>
  <c r="R259" i="1" s="1"/>
  <c r="N259" i="1" a="1"/>
  <c r="N259" i="1" s="1"/>
  <c r="P259" i="1" a="1"/>
  <c r="P259" i="1" s="1"/>
  <c r="R251" i="1" a="1"/>
  <c r="R251" i="1" s="1"/>
  <c r="N251" i="1" a="1"/>
  <c r="N251" i="1" s="1"/>
  <c r="P251" i="1" a="1"/>
  <c r="P251" i="1" s="1"/>
  <c r="R247" i="1" a="1"/>
  <c r="R247" i="1" s="1"/>
  <c r="P247" i="1" a="1"/>
  <c r="P247" i="1" s="1"/>
  <c r="N247" i="1" a="1"/>
  <c r="N247" i="1" s="1"/>
  <c r="R243" i="1" a="1"/>
  <c r="R243" i="1" s="1"/>
  <c r="N243" i="1" a="1"/>
  <c r="N243" i="1" s="1"/>
  <c r="P243" i="1" a="1"/>
  <c r="P243" i="1" s="1"/>
  <c r="R235" i="1" a="1"/>
  <c r="R235" i="1" s="1"/>
  <c r="N235" i="1" a="1"/>
  <c r="N235" i="1" s="1"/>
  <c r="P235" i="1" a="1"/>
  <c r="P235" i="1" s="1"/>
  <c r="P231" i="1" a="1"/>
  <c r="P231" i="1" s="1"/>
  <c r="N231" i="1" a="1"/>
  <c r="N231" i="1" s="1"/>
  <c r="R231" i="1" a="1"/>
  <c r="R231" i="1" s="1"/>
  <c r="R227" i="1" a="1"/>
  <c r="R227" i="1" s="1"/>
  <c r="N227" i="1" a="1"/>
  <c r="N227" i="1" s="1"/>
  <c r="P227" i="1" a="1"/>
  <c r="P227" i="1" s="1"/>
  <c r="R219" i="1" a="1"/>
  <c r="R219" i="1" s="1"/>
  <c r="P219" i="1" a="1"/>
  <c r="P219" i="1" s="1"/>
  <c r="N219" i="1" a="1"/>
  <c r="N219" i="1" s="1"/>
  <c r="R215" i="1" a="1"/>
  <c r="R215" i="1" s="1"/>
  <c r="P215" i="1" a="1"/>
  <c r="P215" i="1" s="1"/>
  <c r="N215" i="1" a="1"/>
  <c r="N215" i="1" s="1"/>
  <c r="R211" i="1" a="1"/>
  <c r="R211" i="1" s="1"/>
  <c r="N211" i="1" a="1"/>
  <c r="N211" i="1" s="1"/>
  <c r="P211" i="1" a="1"/>
  <c r="P211" i="1" s="1"/>
  <c r="R203" i="1" a="1"/>
  <c r="R203" i="1" s="1"/>
  <c r="P203" i="1" a="1"/>
  <c r="P203" i="1" s="1"/>
  <c r="N203" i="1" a="1"/>
  <c r="N203" i="1" s="1"/>
  <c r="P199" i="1" a="1"/>
  <c r="P199" i="1" s="1"/>
  <c r="R199" i="1" a="1"/>
  <c r="R199" i="1" s="1"/>
  <c r="N199" i="1" a="1"/>
  <c r="N199" i="1" s="1"/>
  <c r="R195" i="1" a="1"/>
  <c r="R195" i="1" s="1"/>
  <c r="N195" i="1" a="1"/>
  <c r="N195" i="1" s="1"/>
  <c r="P195" i="1" a="1"/>
  <c r="P195" i="1" s="1"/>
  <c r="R183" i="1" a="1"/>
  <c r="R183" i="1" s="1"/>
  <c r="P183" i="1" a="1"/>
  <c r="P183" i="1" s="1"/>
  <c r="N183" i="1" a="1"/>
  <c r="N183" i="1" s="1"/>
  <c r="R179" i="1" a="1"/>
  <c r="R179" i="1" s="1"/>
  <c r="N179" i="1" a="1"/>
  <c r="N179" i="1" s="1"/>
  <c r="P179" i="1" a="1"/>
  <c r="P179" i="1" s="1"/>
  <c r="P167" i="1" a="1"/>
  <c r="P167" i="1" s="1"/>
  <c r="R167" i="1" a="1"/>
  <c r="R167" i="1" s="1"/>
  <c r="N167" i="1" a="1"/>
  <c r="N167" i="1" s="1"/>
  <c r="R163" i="1" a="1"/>
  <c r="R163" i="1" s="1"/>
  <c r="P163" i="1" a="1"/>
  <c r="P163" i="1" s="1"/>
  <c r="N163" i="1" a="1"/>
  <c r="N163" i="1" s="1"/>
  <c r="P151" i="1" a="1"/>
  <c r="P151" i="1" s="1"/>
  <c r="R151" i="1" a="1"/>
  <c r="R151" i="1" s="1"/>
  <c r="N151" i="1" a="1"/>
  <c r="N151" i="1" s="1"/>
  <c r="R147" i="1" a="1"/>
  <c r="R147" i="1" s="1"/>
  <c r="P147" i="1" a="1"/>
  <c r="P147" i="1" s="1"/>
  <c r="N147" i="1" a="1"/>
  <c r="N147" i="1" s="1"/>
  <c r="R135" i="1" a="1"/>
  <c r="R135" i="1" s="1"/>
  <c r="P135" i="1" a="1"/>
  <c r="P135" i="1" s="1"/>
  <c r="N135" i="1" a="1"/>
  <c r="N135" i="1" s="1"/>
  <c r="R131" i="1" a="1"/>
  <c r="R131" i="1" s="1"/>
  <c r="P131" i="1" a="1"/>
  <c r="P131" i="1" s="1"/>
  <c r="N131" i="1" a="1"/>
  <c r="N131" i="1" s="1"/>
  <c r="R119" i="1" a="1"/>
  <c r="R119" i="1" s="1"/>
  <c r="N119" i="1" a="1"/>
  <c r="N119" i="1" s="1"/>
  <c r="P119" i="1" a="1"/>
  <c r="P119" i="1" s="1"/>
  <c r="R115" i="1" a="1"/>
  <c r="R115" i="1" s="1"/>
  <c r="P115" i="1" a="1"/>
  <c r="P115" i="1" s="1"/>
  <c r="N115" i="1" a="1"/>
  <c r="N115" i="1" s="1"/>
  <c r="R103" i="1" a="1"/>
  <c r="R103" i="1" s="1"/>
  <c r="P103" i="1" a="1"/>
  <c r="P103" i="1" s="1"/>
  <c r="N103" i="1" a="1"/>
  <c r="N103" i="1" s="1"/>
  <c r="R99" i="1" a="1"/>
  <c r="R99" i="1" s="1"/>
  <c r="P99" i="1" a="1"/>
  <c r="P99" i="1" s="1"/>
  <c r="N99" i="1" a="1"/>
  <c r="N99" i="1" s="1"/>
  <c r="P87" i="1" a="1"/>
  <c r="P87" i="1" s="1"/>
  <c r="N87" i="1" a="1"/>
  <c r="N87" i="1" s="1"/>
  <c r="R87" i="1" a="1"/>
  <c r="R87" i="1" s="1"/>
  <c r="R83" i="1" a="1"/>
  <c r="R83" i="1" s="1"/>
  <c r="P83" i="1" a="1"/>
  <c r="P83" i="1" s="1"/>
  <c r="N83" i="1" a="1"/>
  <c r="N83" i="1" s="1"/>
  <c r="R71" i="1" a="1"/>
  <c r="R71" i="1" s="1"/>
  <c r="N71" i="1" a="1"/>
  <c r="N71" i="1" s="1"/>
  <c r="P71" i="1" a="1"/>
  <c r="P71" i="1" s="1"/>
  <c r="N67" i="1" a="1"/>
  <c r="N67" i="1" s="1"/>
  <c r="R67" i="1" a="1"/>
  <c r="R67" i="1" s="1"/>
  <c r="P67" i="1" a="1"/>
  <c r="P67" i="1" s="1"/>
  <c r="R55" i="1" a="1"/>
  <c r="R55" i="1" s="1"/>
  <c r="P55" i="1" a="1"/>
  <c r="P55" i="1" s="1"/>
  <c r="N55" i="1" a="1"/>
  <c r="N55" i="1" s="1"/>
  <c r="R51" i="1" a="1"/>
  <c r="R51" i="1" s="1"/>
  <c r="P51" i="1" a="1"/>
  <c r="P51" i="1" s="1"/>
  <c r="N51" i="1" a="1"/>
  <c r="N51" i="1" s="1"/>
  <c r="R35" i="1" a="1"/>
  <c r="R35" i="1" s="1"/>
  <c r="P35" i="1" a="1"/>
  <c r="P35" i="1" s="1"/>
  <c r="N35" i="1" a="1"/>
  <c r="N35" i="1" s="1"/>
  <c r="P321" i="1" a="1"/>
  <c r="P321" i="1" s="1"/>
  <c r="R321" i="1" a="1"/>
  <c r="R321" i="1" s="1"/>
  <c r="N321" i="1" a="1"/>
  <c r="N321" i="1" s="1"/>
  <c r="R301" i="1" a="1"/>
  <c r="R301" i="1" s="1"/>
  <c r="P301" i="1" a="1"/>
  <c r="P301" i="1" s="1"/>
  <c r="N301" i="1" a="1"/>
  <c r="N301" i="1" s="1"/>
  <c r="P289" i="1" a="1"/>
  <c r="P289" i="1" s="1"/>
  <c r="N289" i="1" a="1"/>
  <c r="N289" i="1" s="1"/>
  <c r="R289" i="1" a="1"/>
  <c r="R289" i="1" s="1"/>
  <c r="R277" i="1" a="1"/>
  <c r="R277" i="1" s="1"/>
  <c r="P277" i="1" a="1"/>
  <c r="P277" i="1" s="1"/>
  <c r="N277" i="1" a="1"/>
  <c r="N277" i="1" s="1"/>
  <c r="R261" i="1" a="1"/>
  <c r="R261" i="1" s="1"/>
  <c r="N261" i="1" a="1"/>
  <c r="N261" i="1" s="1"/>
  <c r="P261" i="1" a="1"/>
  <c r="P261" i="1" s="1"/>
  <c r="R241" i="1" a="1"/>
  <c r="R241" i="1" s="1"/>
  <c r="P241" i="1" a="1"/>
  <c r="P241" i="1" s="1"/>
  <c r="N241" i="1" a="1"/>
  <c r="N241" i="1" s="1"/>
  <c r="R323" i="1" a="1"/>
  <c r="R323" i="1" s="1"/>
  <c r="P323" i="1" a="1"/>
  <c r="P323" i="1" s="1"/>
  <c r="N323" i="1" a="1"/>
  <c r="N323" i="1" s="1"/>
  <c r="R315" i="1" a="1"/>
  <c r="R315" i="1" s="1"/>
  <c r="P315" i="1" a="1"/>
  <c r="P315" i="1" s="1"/>
  <c r="N315" i="1" a="1"/>
  <c r="N315" i="1" s="1"/>
  <c r="R307" i="1" a="1"/>
  <c r="R307" i="1" s="1"/>
  <c r="N307" i="1" a="1"/>
  <c r="N307" i="1" s="1"/>
  <c r="P307" i="1" a="1"/>
  <c r="P307" i="1" s="1"/>
  <c r="P295" i="1" a="1"/>
  <c r="P295" i="1" s="1"/>
  <c r="R295" i="1" a="1"/>
  <c r="R295" i="1" s="1"/>
  <c r="N295" i="1" a="1"/>
  <c r="N295" i="1" s="1"/>
  <c r="R291" i="1" a="1"/>
  <c r="R291" i="1" s="1"/>
  <c r="P291" i="1" a="1"/>
  <c r="P291" i="1" s="1"/>
  <c r="N291" i="1" a="1"/>
  <c r="N291" i="1" s="1"/>
  <c r="R275" i="1" a="1"/>
  <c r="R275" i="1" s="1"/>
  <c r="P275" i="1" a="1"/>
  <c r="P275" i="1" s="1"/>
  <c r="N275" i="1" a="1"/>
  <c r="N275" i="1" s="1"/>
  <c r="R326" i="1" a="1"/>
  <c r="R326" i="1" s="1"/>
  <c r="P326" i="1" a="1"/>
  <c r="P326" i="1" s="1"/>
  <c r="N326" i="1" a="1"/>
  <c r="N326" i="1" s="1"/>
  <c r="R314" i="1" a="1"/>
  <c r="R314" i="1" s="1"/>
  <c r="N314" i="1" a="1"/>
  <c r="N314" i="1" s="1"/>
  <c r="P314" i="1" a="1"/>
  <c r="P314" i="1" s="1"/>
  <c r="R302" i="1" a="1"/>
  <c r="R302" i="1" s="1"/>
  <c r="N302" i="1" a="1"/>
  <c r="N302" i="1" s="1"/>
  <c r="P302" i="1" a="1"/>
  <c r="P302" i="1" s="1"/>
  <c r="R266" i="1" a="1"/>
  <c r="R266" i="1" s="1"/>
  <c r="P266" i="1" a="1"/>
  <c r="P266" i="1" s="1"/>
  <c r="N266" i="1" a="1"/>
  <c r="N266" i="1" s="1"/>
  <c r="P254" i="1" a="1"/>
  <c r="P254" i="1" s="1"/>
  <c r="R254" i="1" a="1"/>
  <c r="R254" i="1" s="1"/>
  <c r="R242" i="1" a="1"/>
  <c r="R242" i="1" s="1"/>
  <c r="P242" i="1" a="1"/>
  <c r="P242" i="1" s="1"/>
  <c r="N242" i="1" a="1"/>
  <c r="N242" i="1" s="1"/>
  <c r="R230" i="1" a="1"/>
  <c r="R230" i="1" s="1"/>
  <c r="P230" i="1" a="1"/>
  <c r="P230" i="1" s="1"/>
  <c r="R186" i="1" a="1"/>
  <c r="R186" i="1" s="1"/>
  <c r="N186" i="1" a="1"/>
  <c r="N186" i="1" s="1"/>
  <c r="R174" i="1" a="1"/>
  <c r="R174" i="1" s="1"/>
  <c r="P174" i="1" a="1"/>
  <c r="P174" i="1" s="1"/>
  <c r="P154" i="1" a="1"/>
  <c r="P154" i="1" s="1"/>
  <c r="N154" i="1" a="1"/>
  <c r="N154" i="1" s="1"/>
  <c r="R154" i="1" a="1"/>
  <c r="R154" i="1" s="1"/>
  <c r="R313" i="1" a="1"/>
  <c r="R313" i="1" s="1"/>
  <c r="P313" i="1" a="1"/>
  <c r="P313" i="1" s="1"/>
  <c r="R281" i="1" a="1"/>
  <c r="R281" i="1" s="1"/>
  <c r="P281" i="1" a="1"/>
  <c r="P281" i="1" s="1"/>
  <c r="N281" i="1" a="1"/>
  <c r="N281" i="1" s="1"/>
  <c r="R265" i="1" a="1"/>
  <c r="R265" i="1" s="1"/>
  <c r="P265" i="1" a="1"/>
  <c r="P265" i="1" s="1"/>
  <c r="N265" i="1" a="1"/>
  <c r="N265" i="1" s="1"/>
  <c r="R249" i="1" a="1"/>
  <c r="R249" i="1" s="1"/>
  <c r="N249" i="1" a="1"/>
  <c r="N249" i="1" s="1"/>
  <c r="P249" i="1" a="1"/>
  <c r="P249" i="1" s="1"/>
  <c r="R233" i="1" a="1"/>
  <c r="R233" i="1" s="1"/>
  <c r="P233" i="1" a="1"/>
  <c r="P233" i="1" s="1"/>
  <c r="N233" i="1" a="1"/>
  <c r="N233" i="1" s="1"/>
  <c r="R217" i="1" a="1"/>
  <c r="R217" i="1" s="1"/>
  <c r="P217" i="1" a="1"/>
  <c r="P217" i="1" s="1"/>
  <c r="N217" i="1" a="1"/>
  <c r="N217" i="1" s="1"/>
  <c r="P201" i="1" a="1"/>
  <c r="P201" i="1" s="1"/>
  <c r="R201" i="1" a="1"/>
  <c r="R201" i="1" s="1"/>
  <c r="N201" i="1" a="1"/>
  <c r="N201" i="1" s="1"/>
  <c r="R197" i="1" a="1"/>
  <c r="R197" i="1" s="1"/>
  <c r="P197" i="1" a="1"/>
  <c r="P197" i="1" s="1"/>
  <c r="N197" i="1" a="1"/>
  <c r="N197" i="1" s="1"/>
  <c r="R185" i="1" a="1"/>
  <c r="R185" i="1" s="1"/>
  <c r="N185" i="1" a="1"/>
  <c r="N185" i="1" s="1"/>
  <c r="P185" i="1" a="1"/>
  <c r="P185" i="1" s="1"/>
  <c r="R181" i="1" a="1"/>
  <c r="R181" i="1" s="1"/>
  <c r="P181" i="1" a="1"/>
  <c r="P181" i="1" s="1"/>
  <c r="N181" i="1" a="1"/>
  <c r="N181" i="1" s="1"/>
  <c r="R169" i="1" a="1"/>
  <c r="R169" i="1" s="1"/>
  <c r="P169" i="1" a="1"/>
  <c r="P169" i="1" s="1"/>
  <c r="N169" i="1" a="1"/>
  <c r="N169" i="1" s="1"/>
  <c r="R165" i="1" a="1"/>
  <c r="R165" i="1" s="1"/>
  <c r="P165" i="1" a="1"/>
  <c r="P165" i="1" s="1"/>
  <c r="N165" i="1" a="1"/>
  <c r="N165" i="1" s="1"/>
  <c r="R153" i="1" a="1"/>
  <c r="R153" i="1" s="1"/>
  <c r="P153" i="1" a="1"/>
  <c r="P153" i="1" s="1"/>
  <c r="R149" i="1" a="1"/>
  <c r="R149" i="1" s="1"/>
  <c r="P149" i="1" a="1"/>
  <c r="P149" i="1" s="1"/>
  <c r="N149" i="1" a="1"/>
  <c r="N149" i="1" s="1"/>
  <c r="R137" i="1" a="1"/>
  <c r="R137" i="1" s="1"/>
  <c r="P137" i="1" a="1"/>
  <c r="P137" i="1" s="1"/>
  <c r="N137" i="1" a="1"/>
  <c r="N137" i="1" s="1"/>
  <c r="P133" i="1" a="1"/>
  <c r="P133" i="1" s="1"/>
  <c r="R133" i="1" a="1"/>
  <c r="R133" i="1" s="1"/>
  <c r="N133" i="1" a="1"/>
  <c r="N133" i="1" s="1"/>
  <c r="R121" i="1" a="1"/>
  <c r="R121" i="1" s="1"/>
  <c r="P121" i="1" a="1"/>
  <c r="P121" i="1" s="1"/>
  <c r="N121" i="1" a="1"/>
  <c r="N121" i="1" s="1"/>
  <c r="P117" i="1" a="1"/>
  <c r="P117" i="1" s="1"/>
  <c r="R117" i="1" a="1"/>
  <c r="R117" i="1" s="1"/>
  <c r="R105" i="1" a="1"/>
  <c r="R105" i="1" s="1"/>
  <c r="N105" i="1" a="1"/>
  <c r="N105" i="1" s="1"/>
  <c r="P105" i="1" a="1"/>
  <c r="P105" i="1" s="1"/>
  <c r="R101" i="1" a="1"/>
  <c r="R101" i="1" s="1"/>
  <c r="P101" i="1" a="1"/>
  <c r="P101" i="1" s="1"/>
  <c r="N101" i="1" a="1"/>
  <c r="N101" i="1" s="1"/>
  <c r="R89" i="1" a="1"/>
  <c r="R89" i="1" s="1"/>
  <c r="P89" i="1" a="1"/>
  <c r="P89" i="1" s="1"/>
  <c r="R85" i="1" a="1"/>
  <c r="R85" i="1" s="1"/>
  <c r="P85" i="1" a="1"/>
  <c r="P85" i="1" s="1"/>
  <c r="N85" i="1" a="1"/>
  <c r="N85" i="1" s="1"/>
  <c r="P73" i="1" a="1"/>
  <c r="P73" i="1" s="1"/>
  <c r="N73" i="1" a="1"/>
  <c r="N73" i="1" s="1"/>
  <c r="R73" i="1" a="1"/>
  <c r="R73" i="1" s="1"/>
  <c r="R69" i="1" a="1"/>
  <c r="R69" i="1" s="1"/>
  <c r="P69" i="1" a="1"/>
  <c r="P69" i="1" s="1"/>
  <c r="N69" i="1" a="1"/>
  <c r="N69" i="1" s="1"/>
  <c r="R57" i="1" a="1"/>
  <c r="R57" i="1" s="1"/>
  <c r="N57" i="1" a="1"/>
  <c r="N57" i="1" s="1"/>
  <c r="P57" i="1" a="1"/>
  <c r="P57" i="1" s="1"/>
  <c r="P53" i="1" a="1"/>
  <c r="P53" i="1" s="1"/>
  <c r="N53" i="1" a="1"/>
  <c r="N53" i="1" s="1"/>
  <c r="R53" i="1" a="1"/>
  <c r="R53" i="1" s="1"/>
  <c r="R49" i="1" a="1"/>
  <c r="R49" i="1" s="1"/>
  <c r="P49" i="1" a="1"/>
  <c r="P49" i="1" s="1"/>
  <c r="N49" i="1" a="1"/>
  <c r="N49" i="1" s="1"/>
  <c r="R324" i="1" a="1"/>
  <c r="R324" i="1" s="1"/>
  <c r="N324" i="1" a="1"/>
  <c r="N324" i="1" s="1"/>
  <c r="P324" i="1" a="1"/>
  <c r="P324" i="1" s="1"/>
  <c r="R308" i="1" a="1"/>
  <c r="R308" i="1" s="1"/>
  <c r="P308" i="1" a="1"/>
  <c r="P308" i="1" s="1"/>
  <c r="N308" i="1" a="1"/>
  <c r="N308" i="1" s="1"/>
  <c r="P292" i="1" a="1"/>
  <c r="P292" i="1" s="1"/>
  <c r="N292" i="1" a="1"/>
  <c r="N292" i="1" s="1"/>
  <c r="R292" i="1" a="1"/>
  <c r="R292" i="1" s="1"/>
  <c r="P276" i="1" a="1"/>
  <c r="P276" i="1" s="1"/>
  <c r="N276" i="1" a="1"/>
  <c r="N276" i="1" s="1"/>
  <c r="R276" i="1" a="1"/>
  <c r="R276" i="1" s="1"/>
  <c r="P260" i="1" a="1"/>
  <c r="P260" i="1" s="1"/>
  <c r="R260" i="1" a="1"/>
  <c r="R260" i="1" s="1"/>
  <c r="N260" i="1" a="1"/>
  <c r="N260" i="1" s="1"/>
  <c r="R244" i="1" a="1"/>
  <c r="R244" i="1" s="1"/>
  <c r="P244" i="1" a="1"/>
  <c r="P244" i="1" s="1"/>
  <c r="N244" i="1" a="1"/>
  <c r="N244" i="1" s="1"/>
  <c r="P228" i="1" a="1"/>
  <c r="P228" i="1" s="1"/>
  <c r="R228" i="1" a="1"/>
  <c r="R228" i="1" s="1"/>
  <c r="N228" i="1" a="1"/>
  <c r="N228" i="1" s="1"/>
  <c r="R212" i="1" a="1"/>
  <c r="R212" i="1" s="1"/>
  <c r="P212" i="1" a="1"/>
  <c r="P212" i="1" s="1"/>
  <c r="N212" i="1" a="1"/>
  <c r="N212" i="1" s="1"/>
  <c r="P196" i="1" a="1"/>
  <c r="P196" i="1" s="1"/>
  <c r="R196" i="1" a="1"/>
  <c r="R196" i="1" s="1"/>
  <c r="N196" i="1" a="1"/>
  <c r="N196" i="1" s="1"/>
  <c r="R180" i="1" a="1"/>
  <c r="R180" i="1" s="1"/>
  <c r="P180" i="1" a="1"/>
  <c r="P180" i="1" s="1"/>
  <c r="N180" i="1" a="1"/>
  <c r="N180" i="1" s="1"/>
  <c r="R164" i="1" a="1"/>
  <c r="R164" i="1" s="1"/>
  <c r="N164" i="1" a="1"/>
  <c r="N164" i="1" s="1"/>
  <c r="P164" i="1" a="1"/>
  <c r="P164" i="1" s="1"/>
  <c r="R148" i="1" a="1"/>
  <c r="R148" i="1" s="1"/>
  <c r="P148" i="1" a="1"/>
  <c r="P148" i="1" s="1"/>
  <c r="N148" i="1" a="1"/>
  <c r="N148" i="1" s="1"/>
  <c r="R132" i="1" a="1"/>
  <c r="R132" i="1" s="1"/>
  <c r="N132" i="1" a="1"/>
  <c r="N132" i="1" s="1"/>
  <c r="P132" i="1" a="1"/>
  <c r="P132" i="1" s="1"/>
  <c r="R116" i="1" a="1"/>
  <c r="R116" i="1" s="1"/>
  <c r="P116" i="1" a="1"/>
  <c r="P116" i="1" s="1"/>
  <c r="N116" i="1" a="1"/>
  <c r="N116" i="1" s="1"/>
  <c r="P100" i="1" a="1"/>
  <c r="P100" i="1" s="1"/>
  <c r="N100" i="1" a="1"/>
  <c r="N100" i="1" s="1"/>
  <c r="R100" i="1" a="1"/>
  <c r="R100" i="1" s="1"/>
  <c r="R84" i="1" a="1"/>
  <c r="R84" i="1" s="1"/>
  <c r="P84" i="1" a="1"/>
  <c r="P84" i="1" s="1"/>
  <c r="N84" i="1" a="1"/>
  <c r="N84" i="1" s="1"/>
  <c r="R68" i="1" a="1"/>
  <c r="R68" i="1" s="1"/>
  <c r="P68" i="1" a="1"/>
  <c r="P68" i="1" s="1"/>
  <c r="N68" i="1" a="1"/>
  <c r="N68" i="1" s="1"/>
  <c r="R52" i="1" a="1"/>
  <c r="R52" i="1" s="1"/>
  <c r="P52" i="1" a="1"/>
  <c r="P52" i="1" s="1"/>
  <c r="R36" i="1" a="1"/>
  <c r="R36" i="1" s="1"/>
  <c r="P36" i="1" a="1"/>
  <c r="P36" i="1" s="1"/>
  <c r="N36" i="1" a="1"/>
  <c r="N36" i="1" s="1"/>
  <c r="R24" i="1" a="1"/>
  <c r="R24" i="1" s="1"/>
  <c r="P24" i="1" a="1"/>
  <c r="P24" i="1" s="1"/>
  <c r="N24" i="1" a="1"/>
  <c r="N24" i="1" s="1"/>
  <c r="R16" i="1" a="1"/>
  <c r="R16" i="1" s="1"/>
  <c r="N16" i="1" a="1"/>
  <c r="N16" i="1" s="1"/>
  <c r="P16" i="1" a="1"/>
  <c r="P16" i="1" s="1"/>
  <c r="P8" i="1" a="1"/>
  <c r="P8" i="1" s="1"/>
  <c r="R8" i="1" a="1"/>
  <c r="R8" i="1" s="1"/>
  <c r="R316" i="1" a="1"/>
  <c r="R316" i="1" s="1"/>
  <c r="P316" i="1" a="1"/>
  <c r="P316" i="1" s="1"/>
  <c r="N316" i="1" a="1"/>
  <c r="N316" i="1" s="1"/>
  <c r="R288" i="1" a="1"/>
  <c r="R288" i="1" s="1"/>
  <c r="P288" i="1" a="1"/>
  <c r="P288" i="1" s="1"/>
  <c r="N288" i="1" a="1"/>
  <c r="N288" i="1" s="1"/>
  <c r="R280" i="1" a="1"/>
  <c r="R280" i="1" s="1"/>
  <c r="P280" i="1" a="1"/>
  <c r="P280" i="1" s="1"/>
  <c r="N280" i="1" a="1"/>
  <c r="N280" i="1" s="1"/>
  <c r="R252" i="1" a="1"/>
  <c r="R252" i="1" s="1"/>
  <c r="N252" i="1" a="1"/>
  <c r="N252" i="1" s="1"/>
  <c r="P252" i="1" a="1"/>
  <c r="P252" i="1" s="1"/>
  <c r="R224" i="1" a="1"/>
  <c r="R224" i="1" s="1"/>
  <c r="N224" i="1" a="1"/>
  <c r="N224" i="1" s="1"/>
  <c r="R216" i="1" a="1"/>
  <c r="R216" i="1" s="1"/>
  <c r="P216" i="1" a="1"/>
  <c r="P216" i="1" s="1"/>
  <c r="N216" i="1" a="1"/>
  <c r="N216" i="1" s="1"/>
  <c r="P184" i="1" a="1"/>
  <c r="P184" i="1" s="1"/>
  <c r="R184" i="1" a="1"/>
  <c r="R184" i="1" s="1"/>
  <c r="N184" i="1" a="1"/>
  <c r="N184" i="1" s="1"/>
  <c r="R140" i="1" a="1"/>
  <c r="R140" i="1" s="1"/>
  <c r="N140" i="1" a="1"/>
  <c r="N140" i="1" s="1"/>
  <c r="P140" i="1" a="1"/>
  <c r="P140" i="1" s="1"/>
  <c r="R120" i="1" a="1"/>
  <c r="R120" i="1" s="1"/>
  <c r="P120" i="1" a="1"/>
  <c r="P120" i="1" s="1"/>
  <c r="N120" i="1" a="1"/>
  <c r="N120" i="1" s="1"/>
  <c r="R76" i="1" a="1"/>
  <c r="R76" i="1" s="1"/>
  <c r="P76" i="1" a="1"/>
  <c r="P76" i="1" s="1"/>
  <c r="N76" i="1" a="1"/>
  <c r="N76" i="1" s="1"/>
  <c r="R56" i="1" a="1"/>
  <c r="R56" i="1" s="1"/>
  <c r="P56" i="1" a="1"/>
  <c r="P56" i="1" s="1"/>
  <c r="N56" i="1" a="1"/>
  <c r="N56" i="1" s="1"/>
  <c r="R13" i="1" a="1"/>
  <c r="R13" i="1" s="1"/>
  <c r="P13" i="1" a="1"/>
  <c r="P13" i="1" s="1"/>
  <c r="N13" i="1" a="1"/>
  <c r="N13" i="1" s="1"/>
  <c r="N270" i="1" a="1"/>
  <c r="N270" i="1" s="1"/>
  <c r="N174" i="1" a="1"/>
  <c r="N174" i="1" s="1"/>
  <c r="N117" i="1" a="1"/>
  <c r="N117" i="1" s="1"/>
  <c r="N89" i="1" a="1"/>
  <c r="N89" i="1" s="1"/>
  <c r="N52" i="1" a="1"/>
  <c r="N52" i="1" s="1"/>
  <c r="P278" i="1" a="1"/>
  <c r="P278" i="1" s="1"/>
  <c r="P198" i="1" a="1"/>
  <c r="P198" i="1" s="1"/>
  <c r="R322" i="1" a="1"/>
  <c r="R322" i="1" s="1"/>
  <c r="P322" i="1" a="1"/>
  <c r="P322" i="1" s="1"/>
  <c r="N322" i="1" a="1"/>
  <c r="N322" i="1" s="1"/>
  <c r="R310" i="1" a="1"/>
  <c r="R310" i="1" s="1"/>
  <c r="N310" i="1" a="1"/>
  <c r="N310" i="1" s="1"/>
  <c r="P310" i="1" a="1"/>
  <c r="P310" i="1" s="1"/>
  <c r="R294" i="1" a="1"/>
  <c r="R294" i="1" s="1"/>
  <c r="N294" i="1" a="1"/>
  <c r="N294" i="1" s="1"/>
  <c r="P294" i="1" a="1"/>
  <c r="P294" i="1" s="1"/>
  <c r="R258" i="1" a="1"/>
  <c r="R258" i="1" s="1"/>
  <c r="P258" i="1" a="1"/>
  <c r="P258" i="1" s="1"/>
  <c r="N258" i="1" a="1"/>
  <c r="N258" i="1" s="1"/>
  <c r="R250" i="1" a="1"/>
  <c r="R250" i="1" s="1"/>
  <c r="P250" i="1" a="1"/>
  <c r="P250" i="1" s="1"/>
  <c r="N250" i="1" a="1"/>
  <c r="N250" i="1" s="1"/>
  <c r="R238" i="1" a="1"/>
  <c r="R238" i="1" s="1"/>
  <c r="P238" i="1" a="1"/>
  <c r="P238" i="1" s="1"/>
  <c r="R226" i="1" a="1"/>
  <c r="R226" i="1" s="1"/>
  <c r="P226" i="1" a="1"/>
  <c r="P226" i="1" s="1"/>
  <c r="N226" i="1" a="1"/>
  <c r="N226" i="1" s="1"/>
  <c r="R218" i="1" a="1"/>
  <c r="R218" i="1" s="1"/>
  <c r="P218" i="1" a="1"/>
  <c r="P218" i="1" s="1"/>
  <c r="N218" i="1" a="1"/>
  <c r="N218" i="1" s="1"/>
  <c r="R210" i="1" a="1"/>
  <c r="R210" i="1" s="1"/>
  <c r="P210" i="1" a="1"/>
  <c r="P210" i="1" s="1"/>
  <c r="N210" i="1" a="1"/>
  <c r="N210" i="1" s="1"/>
  <c r="R202" i="1" a="1"/>
  <c r="R202" i="1" s="1"/>
  <c r="P202" i="1" a="1"/>
  <c r="P202" i="1" s="1"/>
  <c r="N202" i="1" a="1"/>
  <c r="N202" i="1" s="1"/>
  <c r="R194" i="1" a="1"/>
  <c r="R194" i="1" s="1"/>
  <c r="P194" i="1" a="1"/>
  <c r="P194" i="1" s="1"/>
  <c r="N194" i="1" a="1"/>
  <c r="N194" i="1" s="1"/>
  <c r="R182" i="1" a="1"/>
  <c r="R182" i="1" s="1"/>
  <c r="P182" i="1" a="1"/>
  <c r="P182" i="1" s="1"/>
  <c r="R170" i="1" a="1"/>
  <c r="R170" i="1" s="1"/>
  <c r="P170" i="1" a="1"/>
  <c r="P170" i="1" s="1"/>
  <c r="N170" i="1" a="1"/>
  <c r="N170" i="1" s="1"/>
  <c r="R158" i="1" a="1"/>
  <c r="R158" i="1" s="1"/>
  <c r="P158" i="1" a="1"/>
  <c r="P158" i="1" s="1"/>
  <c r="N158" i="1" a="1"/>
  <c r="N158" i="1" s="1"/>
  <c r="R297" i="1" a="1"/>
  <c r="R297" i="1" s="1"/>
  <c r="P297" i="1" a="1"/>
  <c r="P297" i="1" s="1"/>
  <c r="N297" i="1" a="1"/>
  <c r="N297" i="1" s="1"/>
  <c r="R319" i="1" a="1"/>
  <c r="R319" i="1" s="1"/>
  <c r="P319" i="1" a="1"/>
  <c r="P319" i="1" s="1"/>
  <c r="N319" i="1" a="1"/>
  <c r="N319" i="1" s="1"/>
  <c r="R303" i="1" a="1"/>
  <c r="R303" i="1" s="1"/>
  <c r="N303" i="1" a="1"/>
  <c r="N303" i="1" s="1"/>
  <c r="R287" i="1" a="1"/>
  <c r="R287" i="1" s="1"/>
  <c r="N287" i="1" a="1"/>
  <c r="N287" i="1" s="1"/>
  <c r="R271" i="1" a="1"/>
  <c r="R271" i="1" s="1"/>
  <c r="P271" i="1" a="1"/>
  <c r="P271" i="1" s="1"/>
  <c r="N271" i="1" a="1"/>
  <c r="N271" i="1" s="1"/>
  <c r="R255" i="1" a="1"/>
  <c r="R255" i="1" s="1"/>
  <c r="N255" i="1" a="1"/>
  <c r="N255" i="1" s="1"/>
  <c r="P255" i="1" a="1"/>
  <c r="P255" i="1" s="1"/>
  <c r="R239" i="1" a="1"/>
  <c r="R239" i="1" s="1"/>
  <c r="N239" i="1" a="1"/>
  <c r="N239" i="1" s="1"/>
  <c r="P239" i="1" a="1"/>
  <c r="P239" i="1" s="1"/>
  <c r="R223" i="1" a="1"/>
  <c r="R223" i="1" s="1"/>
  <c r="N223" i="1" a="1"/>
  <c r="N223" i="1" s="1"/>
  <c r="P223" i="1" a="1"/>
  <c r="P223" i="1" s="1"/>
  <c r="P207" i="1" a="1"/>
  <c r="P207" i="1" s="1"/>
  <c r="N207" i="1" a="1"/>
  <c r="N207" i="1" s="1"/>
  <c r="R207" i="1" a="1"/>
  <c r="R207" i="1" s="1"/>
  <c r="R191" i="1" a="1"/>
  <c r="R191" i="1" s="1"/>
  <c r="N191" i="1" a="1"/>
  <c r="N191" i="1" s="1"/>
  <c r="P191" i="1" a="1"/>
  <c r="P191" i="1" s="1"/>
  <c r="R187" i="1" a="1"/>
  <c r="R187" i="1" s="1"/>
  <c r="P187" i="1" a="1"/>
  <c r="P187" i="1" s="1"/>
  <c r="N187" i="1" a="1"/>
  <c r="N187" i="1" s="1"/>
  <c r="R175" i="1" a="1"/>
  <c r="R175" i="1" s="1"/>
  <c r="P175" i="1" a="1"/>
  <c r="P175" i="1" s="1"/>
  <c r="N175" i="1" a="1"/>
  <c r="N175" i="1" s="1"/>
  <c r="P171" i="1" a="1"/>
  <c r="P171" i="1" s="1"/>
  <c r="N171" i="1" a="1"/>
  <c r="N171" i="1" s="1"/>
  <c r="R171" i="1" a="1"/>
  <c r="R171" i="1" s="1"/>
  <c r="R159" i="1" a="1"/>
  <c r="R159" i="1" s="1"/>
  <c r="P159" i="1" a="1"/>
  <c r="P159" i="1" s="1"/>
  <c r="N159" i="1" a="1"/>
  <c r="N159" i="1" s="1"/>
  <c r="R155" i="1" a="1"/>
  <c r="R155" i="1" s="1"/>
  <c r="P155" i="1" a="1"/>
  <c r="P155" i="1" s="1"/>
  <c r="N155" i="1" a="1"/>
  <c r="N155" i="1" s="1"/>
  <c r="R143" i="1" a="1"/>
  <c r="R143" i="1" s="1"/>
  <c r="N143" i="1" a="1"/>
  <c r="N143" i="1" s="1"/>
  <c r="P143" i="1" a="1"/>
  <c r="P143" i="1" s="1"/>
  <c r="R139" i="1" a="1"/>
  <c r="R139" i="1" s="1"/>
  <c r="N139" i="1" a="1"/>
  <c r="N139" i="1" s="1"/>
  <c r="P139" i="1" a="1"/>
  <c r="P139" i="1" s="1"/>
  <c r="R127" i="1" a="1"/>
  <c r="R127" i="1" s="1"/>
  <c r="P127" i="1" a="1"/>
  <c r="P127" i="1" s="1"/>
  <c r="N127" i="1" a="1"/>
  <c r="N127" i="1" s="1"/>
  <c r="R123" i="1" a="1"/>
  <c r="R123" i="1" s="1"/>
  <c r="P123" i="1" a="1"/>
  <c r="P123" i="1" s="1"/>
  <c r="N123" i="1" a="1"/>
  <c r="N123" i="1" s="1"/>
  <c r="R111" i="1" a="1"/>
  <c r="R111" i="1" s="1"/>
  <c r="P111" i="1" a="1"/>
  <c r="P111" i="1" s="1"/>
  <c r="N111" i="1" a="1"/>
  <c r="N111" i="1" s="1"/>
  <c r="P107" i="1" a="1"/>
  <c r="P107" i="1" s="1"/>
  <c r="N107" i="1" a="1"/>
  <c r="N107" i="1" s="1"/>
  <c r="R107" i="1" a="1"/>
  <c r="R107" i="1" s="1"/>
  <c r="R95" i="1" a="1"/>
  <c r="R95" i="1" s="1"/>
  <c r="P95" i="1" a="1"/>
  <c r="P95" i="1" s="1"/>
  <c r="N95" i="1" a="1"/>
  <c r="N95" i="1" s="1"/>
  <c r="R91" i="1" a="1"/>
  <c r="R91" i="1" s="1"/>
  <c r="P91" i="1" a="1"/>
  <c r="P91" i="1" s="1"/>
  <c r="N91" i="1" a="1"/>
  <c r="N91" i="1" s="1"/>
  <c r="R79" i="1" a="1"/>
  <c r="R79" i="1" s="1"/>
  <c r="N79" i="1" a="1"/>
  <c r="N79" i="1" s="1"/>
  <c r="P79" i="1" a="1"/>
  <c r="P79" i="1" s="1"/>
  <c r="R75" i="1" a="1"/>
  <c r="R75" i="1" s="1"/>
  <c r="P75" i="1" a="1"/>
  <c r="P75" i="1" s="1"/>
  <c r="N75" i="1" a="1"/>
  <c r="N75" i="1" s="1"/>
  <c r="P63" i="1" a="1"/>
  <c r="P63" i="1" s="1"/>
  <c r="N63" i="1" a="1"/>
  <c r="N63" i="1" s="1"/>
  <c r="R63" i="1" a="1"/>
  <c r="R63" i="1" s="1"/>
  <c r="P59" i="1" a="1"/>
  <c r="P59" i="1" s="1"/>
  <c r="R59" i="1" a="1"/>
  <c r="R59" i="1" s="1"/>
  <c r="N59" i="1" a="1"/>
  <c r="N59" i="1" s="1"/>
  <c r="R47" i="1" a="1"/>
  <c r="R47" i="1" s="1"/>
  <c r="N47" i="1" a="1"/>
  <c r="N47" i="1" s="1"/>
  <c r="P47" i="1" a="1"/>
  <c r="P47" i="1" s="1"/>
  <c r="N43" i="1" a="1"/>
  <c r="N43" i="1" s="1"/>
  <c r="R43" i="1" a="1"/>
  <c r="R43" i="1" s="1"/>
  <c r="P43" i="1" a="1"/>
  <c r="P43" i="1" s="1"/>
  <c r="R39" i="1" a="1"/>
  <c r="R39" i="1" s="1"/>
  <c r="P39" i="1" a="1"/>
  <c r="P39" i="1" s="1"/>
  <c r="N39" i="1" a="1"/>
  <c r="N39" i="1" s="1"/>
  <c r="R31" i="1" a="1"/>
  <c r="R31" i="1" s="1"/>
  <c r="P31" i="1" a="1"/>
  <c r="P31" i="1" s="1"/>
  <c r="N31" i="1" a="1"/>
  <c r="N31" i="1" s="1"/>
  <c r="P27" i="1" a="1"/>
  <c r="P27" i="1" s="1"/>
  <c r="R27" i="1" a="1"/>
  <c r="R27" i="1" s="1"/>
  <c r="N27" i="1" a="1"/>
  <c r="N27" i="1" s="1"/>
  <c r="R23" i="1" a="1"/>
  <c r="R23" i="1" s="1"/>
  <c r="N23" i="1" a="1"/>
  <c r="N23" i="1" s="1"/>
  <c r="P23" i="1" a="1"/>
  <c r="P23" i="1" s="1"/>
  <c r="R19" i="1" a="1"/>
  <c r="R19" i="1" s="1"/>
  <c r="N19" i="1" a="1"/>
  <c r="N19" i="1" s="1"/>
  <c r="P19" i="1" a="1"/>
  <c r="P19" i="1" s="1"/>
  <c r="P15" i="1" a="1"/>
  <c r="P15" i="1" s="1"/>
  <c r="R15" i="1" a="1"/>
  <c r="R15" i="1" s="1"/>
  <c r="R11" i="1" a="1"/>
  <c r="R11" i="1" s="1"/>
  <c r="N11" i="1" a="1"/>
  <c r="N11" i="1" s="1"/>
  <c r="P11" i="1" a="1"/>
  <c r="P11" i="1" s="1"/>
  <c r="R7" i="1" a="1"/>
  <c r="R7" i="1" s="1"/>
  <c r="P7" i="1" a="1"/>
  <c r="P7" i="1" s="1"/>
  <c r="N7" i="1" a="1"/>
  <c r="N7" i="1" s="1"/>
  <c r="R3" i="1" a="1"/>
  <c r="R3" i="1" s="1"/>
  <c r="N3" i="1" a="1"/>
  <c r="N3" i="1" s="1"/>
  <c r="P3" i="1" a="1"/>
  <c r="P3" i="1" s="1"/>
  <c r="R300" i="1" a="1"/>
  <c r="R300" i="1" s="1"/>
  <c r="N300" i="1" a="1"/>
  <c r="N300" i="1" s="1"/>
  <c r="P300" i="1" a="1"/>
  <c r="P300" i="1" s="1"/>
  <c r="R272" i="1" a="1"/>
  <c r="R272" i="1" s="1"/>
  <c r="P272" i="1" a="1"/>
  <c r="P272" i="1" s="1"/>
  <c r="N272" i="1" a="1"/>
  <c r="N272" i="1" s="1"/>
  <c r="R264" i="1" a="1"/>
  <c r="R264" i="1" s="1"/>
  <c r="P264" i="1" a="1"/>
  <c r="P264" i="1" s="1"/>
  <c r="N264" i="1" a="1"/>
  <c r="N264" i="1" s="1"/>
  <c r="R236" i="1" a="1"/>
  <c r="R236" i="1" s="1"/>
  <c r="N236" i="1" a="1"/>
  <c r="N236" i="1" s="1"/>
  <c r="P208" i="1" a="1"/>
  <c r="P208" i="1" s="1"/>
  <c r="N208" i="1" a="1"/>
  <c r="N208" i="1" s="1"/>
  <c r="R208" i="1" a="1"/>
  <c r="R208" i="1" s="1"/>
  <c r="R200" i="1" a="1"/>
  <c r="R200" i="1" s="1"/>
  <c r="P200" i="1" a="1"/>
  <c r="P200" i="1" s="1"/>
  <c r="N200" i="1" a="1"/>
  <c r="N200" i="1" s="1"/>
  <c r="R192" i="1" a="1"/>
  <c r="R192" i="1" s="1"/>
  <c r="N192" i="1" a="1"/>
  <c r="N192" i="1" s="1"/>
  <c r="P192" i="1" a="1"/>
  <c r="P192" i="1" s="1"/>
  <c r="R156" i="1" a="1"/>
  <c r="R156" i="1" s="1"/>
  <c r="P156" i="1" a="1"/>
  <c r="P156" i="1" s="1"/>
  <c r="N156" i="1" a="1"/>
  <c r="N156" i="1" s="1"/>
  <c r="R136" i="1" a="1"/>
  <c r="R136" i="1" s="1"/>
  <c r="N136" i="1" a="1"/>
  <c r="N136" i="1" s="1"/>
  <c r="P136" i="1" a="1"/>
  <c r="P136" i="1" s="1"/>
  <c r="R92" i="1" a="1"/>
  <c r="R92" i="1" s="1"/>
  <c r="N92" i="1" a="1"/>
  <c r="N92" i="1" s="1"/>
  <c r="P92" i="1" a="1"/>
  <c r="P92" i="1" s="1"/>
  <c r="R72" i="1" a="1"/>
  <c r="R72" i="1" s="1"/>
  <c r="P72" i="1" a="1"/>
  <c r="P72" i="1" s="1"/>
  <c r="P21" i="1" a="1"/>
  <c r="P21" i="1" s="1"/>
  <c r="R21" i="1" a="1"/>
  <c r="R21" i="1" s="1"/>
  <c r="N21" i="1" a="1"/>
  <c r="N21" i="1" s="1"/>
  <c r="N230" i="1" a="1"/>
  <c r="N230" i="1" s="1"/>
  <c r="N198" i="1" a="1"/>
  <c r="N198" i="1" s="1"/>
  <c r="N8" i="1" a="1"/>
  <c r="N8" i="1" s="1"/>
  <c r="P303" i="1" a="1"/>
  <c r="P303" i="1" s="1"/>
  <c r="P270" i="1" a="1"/>
  <c r="P270" i="1" s="1"/>
  <c r="P236" i="1" a="1"/>
  <c r="P236" i="1" s="1"/>
  <c r="P186" i="1" a="1"/>
  <c r="P186" i="1" s="1"/>
  <c r="R318" i="1" a="1"/>
  <c r="R318" i="1" s="1"/>
  <c r="N318" i="1" a="1"/>
  <c r="N318" i="1" s="1"/>
  <c r="R306" i="1" a="1"/>
  <c r="R306" i="1" s="1"/>
  <c r="N306" i="1" a="1"/>
  <c r="N306" i="1" s="1"/>
  <c r="P306" i="1" a="1"/>
  <c r="P306" i="1" s="1"/>
  <c r="R298" i="1" a="1"/>
  <c r="R298" i="1" s="1"/>
  <c r="P298" i="1" a="1"/>
  <c r="P298" i="1" s="1"/>
  <c r="R290" i="1" a="1"/>
  <c r="R290" i="1" s="1"/>
  <c r="P290" i="1" a="1"/>
  <c r="P290" i="1" s="1"/>
  <c r="N290" i="1" a="1"/>
  <c r="N290" i="1" s="1"/>
  <c r="R286" i="1" a="1"/>
  <c r="R286" i="1" s="1"/>
  <c r="N286" i="1" a="1"/>
  <c r="N286" i="1" s="1"/>
  <c r="P286" i="1" a="1"/>
  <c r="P286" i="1" s="1"/>
  <c r="R282" i="1" a="1"/>
  <c r="R282" i="1" s="1"/>
  <c r="N282" i="1" a="1"/>
  <c r="N282" i="1" s="1"/>
  <c r="P282" i="1" a="1"/>
  <c r="P282" i="1" s="1"/>
  <c r="R274" i="1" a="1"/>
  <c r="R274" i="1" s="1"/>
  <c r="P274" i="1" a="1"/>
  <c r="P274" i="1" s="1"/>
  <c r="N274" i="1" a="1"/>
  <c r="N274" i="1" s="1"/>
  <c r="R262" i="1" a="1"/>
  <c r="R262" i="1" s="1"/>
  <c r="P262" i="1" a="1"/>
  <c r="P262" i="1" s="1"/>
  <c r="R246" i="1" a="1"/>
  <c r="R246" i="1" s="1"/>
  <c r="P246" i="1" a="1"/>
  <c r="P246" i="1" s="1"/>
  <c r="R234" i="1" a="1"/>
  <c r="R234" i="1" s="1"/>
  <c r="P234" i="1" a="1"/>
  <c r="P234" i="1" s="1"/>
  <c r="N234" i="1" a="1"/>
  <c r="N234" i="1" s="1"/>
  <c r="P222" i="1" a="1"/>
  <c r="P222" i="1" s="1"/>
  <c r="R222" i="1" a="1"/>
  <c r="R222" i="1" s="1"/>
  <c r="R214" i="1" a="1"/>
  <c r="R214" i="1" s="1"/>
  <c r="P214" i="1" a="1"/>
  <c r="P214" i="1" s="1"/>
  <c r="R206" i="1" a="1"/>
  <c r="R206" i="1" s="1"/>
  <c r="P206" i="1" a="1"/>
  <c r="P206" i="1" s="1"/>
  <c r="P190" i="1" a="1"/>
  <c r="P190" i="1" s="1"/>
  <c r="R190" i="1" a="1"/>
  <c r="R190" i="1" s="1"/>
  <c r="R178" i="1" a="1"/>
  <c r="R178" i="1" s="1"/>
  <c r="P178" i="1" a="1"/>
  <c r="P178" i="1" s="1"/>
  <c r="N178" i="1" a="1"/>
  <c r="N178" i="1" s="1"/>
  <c r="R166" i="1" a="1"/>
  <c r="R166" i="1" s="1"/>
  <c r="P166" i="1" a="1"/>
  <c r="P166" i="1" s="1"/>
  <c r="N166" i="1" a="1"/>
  <c r="N166" i="1" s="1"/>
  <c r="R162" i="1" a="1"/>
  <c r="R162" i="1" s="1"/>
  <c r="P162" i="1" a="1"/>
  <c r="P162" i="1" s="1"/>
  <c r="N162" i="1" a="1"/>
  <c r="N162" i="1" s="1"/>
  <c r="R150" i="1" a="1"/>
  <c r="R150" i="1" s="1"/>
  <c r="P150" i="1" a="1"/>
  <c r="P150" i="1" s="1"/>
  <c r="N150" i="1" a="1"/>
  <c r="N150" i="1" s="1"/>
  <c r="R146" i="1" a="1"/>
  <c r="R146" i="1" s="1"/>
  <c r="P146" i="1" a="1"/>
  <c r="P146" i="1" s="1"/>
  <c r="R142" i="1" a="1"/>
  <c r="R142" i="1" s="1"/>
  <c r="P142" i="1" a="1"/>
  <c r="P142" i="1" s="1"/>
  <c r="N142" i="1" a="1"/>
  <c r="N142" i="1" s="1"/>
  <c r="R138" i="1" a="1"/>
  <c r="R138" i="1" s="1"/>
  <c r="P138" i="1" a="1"/>
  <c r="P138" i="1" s="1"/>
  <c r="N138" i="1" a="1"/>
  <c r="N138" i="1" s="1"/>
  <c r="P134" i="1" a="1"/>
  <c r="P134" i="1" s="1"/>
  <c r="R134" i="1" a="1"/>
  <c r="R134" i="1" s="1"/>
  <c r="N134" i="1" a="1"/>
  <c r="N134" i="1" s="1"/>
  <c r="R130" i="1" a="1"/>
  <c r="R130" i="1" s="1"/>
  <c r="P130" i="1" a="1"/>
  <c r="P130" i="1" s="1"/>
  <c r="N130" i="1" a="1"/>
  <c r="N130" i="1" s="1"/>
  <c r="N126" i="1" a="1"/>
  <c r="N126" i="1" s="1"/>
  <c r="R126" i="1" a="1"/>
  <c r="R126" i="1" s="1"/>
  <c r="P126" i="1" a="1"/>
  <c r="P126" i="1" s="1"/>
  <c r="R122" i="1" a="1"/>
  <c r="R122" i="1" s="1"/>
  <c r="P122" i="1" a="1"/>
  <c r="P122" i="1" s="1"/>
  <c r="N122" i="1" a="1"/>
  <c r="N122" i="1" s="1"/>
  <c r="R118" i="1" a="1"/>
  <c r="R118" i="1" s="1"/>
  <c r="N118" i="1" a="1"/>
  <c r="N118" i="1" s="1"/>
  <c r="P118" i="1" a="1"/>
  <c r="P118" i="1" s="1"/>
  <c r="P114" i="1" a="1"/>
  <c r="P114" i="1" s="1"/>
  <c r="R114" i="1" a="1"/>
  <c r="R114" i="1" s="1"/>
  <c r="N114" i="1" a="1"/>
  <c r="N114" i="1" s="1"/>
  <c r="R110" i="1" a="1"/>
  <c r="R110" i="1" s="1"/>
  <c r="P110" i="1" a="1"/>
  <c r="P110" i="1" s="1"/>
  <c r="R106" i="1" a="1"/>
  <c r="R106" i="1" s="1"/>
  <c r="N106" i="1" a="1"/>
  <c r="N106" i="1" s="1"/>
  <c r="P106" i="1" a="1"/>
  <c r="P106" i="1" s="1"/>
  <c r="R102" i="1" a="1"/>
  <c r="R102" i="1" s="1"/>
  <c r="P102" i="1" a="1"/>
  <c r="P102" i="1" s="1"/>
  <c r="N102" i="1" a="1"/>
  <c r="N102" i="1" s="1"/>
  <c r="R98" i="1" a="1"/>
  <c r="R98" i="1" s="1"/>
  <c r="P98" i="1" a="1"/>
  <c r="P98" i="1" s="1"/>
  <c r="N98" i="1" a="1"/>
  <c r="N98" i="1" s="1"/>
  <c r="R94" i="1" a="1"/>
  <c r="R94" i="1" s="1"/>
  <c r="P94" i="1" a="1"/>
  <c r="P94" i="1" s="1"/>
  <c r="N94" i="1" a="1"/>
  <c r="N94" i="1" s="1"/>
  <c r="R90" i="1" a="1"/>
  <c r="R90" i="1" s="1"/>
  <c r="P90" i="1" a="1"/>
  <c r="P90" i="1" s="1"/>
  <c r="N90" i="1" a="1"/>
  <c r="N90" i="1" s="1"/>
  <c r="P86" i="1" a="1"/>
  <c r="P86" i="1" s="1"/>
  <c r="R86" i="1" a="1"/>
  <c r="R86" i="1" s="1"/>
  <c r="N86" i="1" a="1"/>
  <c r="N86" i="1" s="1"/>
  <c r="R82" i="1" a="1"/>
  <c r="R82" i="1" s="1"/>
  <c r="N82" i="1" a="1"/>
  <c r="N82" i="1" s="1"/>
  <c r="P82" i="1" a="1"/>
  <c r="P82" i="1" s="1"/>
  <c r="R78" i="1" a="1"/>
  <c r="R78" i="1" s="1"/>
  <c r="N78" i="1" a="1"/>
  <c r="N78" i="1" s="1"/>
  <c r="P78" i="1" a="1"/>
  <c r="P78" i="1" s="1"/>
  <c r="R74" i="1" a="1"/>
  <c r="R74" i="1" s="1"/>
  <c r="P74" i="1" a="1"/>
  <c r="P74" i="1" s="1"/>
  <c r="N74" i="1" a="1"/>
  <c r="N74" i="1" s="1"/>
  <c r="P70" i="1" a="1"/>
  <c r="P70" i="1" s="1"/>
  <c r="R70" i="1" a="1"/>
  <c r="R70" i="1" s="1"/>
  <c r="N70" i="1" a="1"/>
  <c r="N70" i="1" s="1"/>
  <c r="R66" i="1" a="1"/>
  <c r="R66" i="1" s="1"/>
  <c r="N66" i="1" a="1"/>
  <c r="N66" i="1" s="1"/>
  <c r="P66" i="1" a="1"/>
  <c r="P66" i="1" s="1"/>
  <c r="R62" i="1" a="1"/>
  <c r="R62" i="1" s="1"/>
  <c r="P62" i="1" a="1"/>
  <c r="P62" i="1" s="1"/>
  <c r="R58" i="1" a="1"/>
  <c r="R58" i="1" s="1"/>
  <c r="P58" i="1" a="1"/>
  <c r="P58" i="1" s="1"/>
  <c r="N58" i="1" a="1"/>
  <c r="N58" i="1" s="1"/>
  <c r="R54" i="1" a="1"/>
  <c r="R54" i="1" s="1"/>
  <c r="P54" i="1" a="1"/>
  <c r="P54" i="1" s="1"/>
  <c r="N54" i="1" a="1"/>
  <c r="N54" i="1" s="1"/>
  <c r="P50" i="1" a="1"/>
  <c r="P50" i="1" s="1"/>
  <c r="N50" i="1" a="1"/>
  <c r="N50" i="1" s="1"/>
  <c r="R50" i="1" a="1"/>
  <c r="R50" i="1" s="1"/>
  <c r="R46" i="1" a="1"/>
  <c r="R46" i="1" s="1"/>
  <c r="N46" i="1" a="1"/>
  <c r="N46" i="1" s="1"/>
  <c r="P46" i="1" a="1"/>
  <c r="P46" i="1" s="1"/>
  <c r="R42" i="1" a="1"/>
  <c r="R42" i="1" s="1"/>
  <c r="P42" i="1" a="1"/>
  <c r="P42" i="1" s="1"/>
  <c r="N42" i="1" a="1"/>
  <c r="N42" i="1" s="1"/>
  <c r="R38" i="1" a="1"/>
  <c r="R38" i="1" s="1"/>
  <c r="P38" i="1" a="1"/>
  <c r="P38" i="1" s="1"/>
  <c r="N38" i="1" a="1"/>
  <c r="N38" i="1" s="1"/>
  <c r="N34" i="1" a="1"/>
  <c r="N34" i="1" s="1"/>
  <c r="R34" i="1" a="1"/>
  <c r="R34" i="1" s="1"/>
  <c r="P34" i="1" a="1"/>
  <c r="P34" i="1" s="1"/>
  <c r="R30" i="1" a="1"/>
  <c r="R30" i="1" s="1"/>
  <c r="N30" i="1" a="1"/>
  <c r="N30" i="1" s="1"/>
  <c r="P30" i="1" a="1"/>
  <c r="P30" i="1" s="1"/>
  <c r="R26" i="1" a="1"/>
  <c r="R26" i="1" s="1"/>
  <c r="P26" i="1" a="1"/>
  <c r="P26" i="1" s="1"/>
  <c r="R22" i="1" a="1"/>
  <c r="R22" i="1" s="1"/>
  <c r="P22" i="1" a="1"/>
  <c r="P22" i="1" s="1"/>
  <c r="N22" i="1" a="1"/>
  <c r="N22" i="1" s="1"/>
  <c r="R18" i="1" a="1"/>
  <c r="R18" i="1" s="1"/>
  <c r="P18" i="1" a="1"/>
  <c r="P18" i="1" s="1"/>
  <c r="N18" i="1" a="1"/>
  <c r="N18" i="1" s="1"/>
  <c r="R14" i="1" a="1"/>
  <c r="R14" i="1" s="1"/>
  <c r="P14" i="1" a="1"/>
  <c r="P14" i="1" s="1"/>
  <c r="N14" i="1" a="1"/>
  <c r="N14" i="1" s="1"/>
  <c r="R10" i="1" a="1"/>
  <c r="R10" i="1" s="1"/>
  <c r="N10" i="1" a="1"/>
  <c r="N10" i="1" s="1"/>
  <c r="P10" i="1" a="1"/>
  <c r="P10" i="1" s="1"/>
  <c r="R6" i="1" a="1"/>
  <c r="R6" i="1" s="1"/>
  <c r="N6" i="1" a="1"/>
  <c r="N6" i="1" s="1"/>
  <c r="P6" i="1" a="1"/>
  <c r="P6" i="1" s="1"/>
  <c r="R320" i="1" a="1"/>
  <c r="R320" i="1" s="1"/>
  <c r="P320" i="1" a="1"/>
  <c r="P320" i="1" s="1"/>
  <c r="N320" i="1" a="1"/>
  <c r="N320" i="1" s="1"/>
  <c r="R312" i="1" a="1"/>
  <c r="R312" i="1" s="1"/>
  <c r="P312" i="1" a="1"/>
  <c r="P312" i="1" s="1"/>
  <c r="N312" i="1" a="1"/>
  <c r="N312" i="1" s="1"/>
  <c r="P284" i="1" a="1"/>
  <c r="P284" i="1" s="1"/>
  <c r="R284" i="1" a="1"/>
  <c r="R284" i="1" s="1"/>
  <c r="N284" i="1" a="1"/>
  <c r="N284" i="1" s="1"/>
  <c r="R256" i="1" a="1"/>
  <c r="R256" i="1" s="1"/>
  <c r="N256" i="1" a="1"/>
  <c r="N256" i="1" s="1"/>
  <c r="P256" i="1" a="1"/>
  <c r="P256" i="1" s="1"/>
  <c r="R248" i="1" a="1"/>
  <c r="R248" i="1" s="1"/>
  <c r="N248" i="1" a="1"/>
  <c r="N248" i="1" s="1"/>
  <c r="P248" i="1" a="1"/>
  <c r="P248" i="1" s="1"/>
  <c r="R220" i="1" a="1"/>
  <c r="R220" i="1" s="1"/>
  <c r="P220" i="1" a="1"/>
  <c r="P220" i="1" s="1"/>
  <c r="N220" i="1" a="1"/>
  <c r="N220" i="1" s="1"/>
  <c r="R172" i="1" a="1"/>
  <c r="R172" i="1" s="1"/>
  <c r="N172" i="1" a="1"/>
  <c r="N172" i="1" s="1"/>
  <c r="P172" i="1" a="1"/>
  <c r="P172" i="1" s="1"/>
  <c r="R152" i="1" a="1"/>
  <c r="R152" i="1" s="1"/>
  <c r="P152" i="1" a="1"/>
  <c r="P152" i="1" s="1"/>
  <c r="N152" i="1" a="1"/>
  <c r="N152" i="1" s="1"/>
  <c r="R108" i="1" a="1"/>
  <c r="R108" i="1" s="1"/>
  <c r="P108" i="1" a="1"/>
  <c r="P108" i="1" s="1"/>
  <c r="N108" i="1" a="1"/>
  <c r="N108" i="1" s="1"/>
  <c r="R88" i="1" a="1"/>
  <c r="R88" i="1" s="1"/>
  <c r="P88" i="1" a="1"/>
  <c r="P88" i="1" s="1"/>
  <c r="N88" i="1" a="1"/>
  <c r="N88" i="1" s="1"/>
  <c r="P40" i="1" a="1"/>
  <c r="P40" i="1" s="1"/>
  <c r="N40" i="1" a="1"/>
  <c r="N40" i="1" s="1"/>
  <c r="R40" i="1" a="1"/>
  <c r="R40" i="1" s="1"/>
  <c r="R29" i="1" a="1"/>
  <c r="R29" i="1" s="1"/>
  <c r="N29" i="1" a="1"/>
  <c r="N29" i="1" s="1"/>
  <c r="P29" i="1" a="1"/>
  <c r="P29" i="1" s="1"/>
  <c r="N313" i="1" a="1"/>
  <c r="N313" i="1" s="1"/>
  <c r="N254" i="1" a="1"/>
  <c r="N254" i="1" s="1"/>
  <c r="N222" i="1" a="1"/>
  <c r="N222" i="1" s="1"/>
  <c r="N190" i="1" a="1"/>
  <c r="N190" i="1" s="1"/>
  <c r="N72" i="1" a="1"/>
  <c r="N72" i="1" s="1"/>
  <c r="P224" i="1" a="1"/>
  <c r="P224" i="1" s="1"/>
  <c r="R41" i="1" a="1"/>
  <c r="R41" i="1" s="1"/>
  <c r="P41" i="1" a="1"/>
  <c r="P41" i="1" s="1"/>
  <c r="N41" i="1" a="1"/>
  <c r="N41" i="1" s="1"/>
  <c r="N37" i="1" a="1"/>
  <c r="N37" i="1" s="1"/>
  <c r="P37" i="1" a="1"/>
  <c r="P37" i="1" s="1"/>
  <c r="R37" i="1" a="1"/>
  <c r="R37" i="1" s="1"/>
  <c r="R304" i="1" a="1"/>
  <c r="R304" i="1" s="1"/>
  <c r="P304" i="1" a="1"/>
  <c r="P304" i="1" s="1"/>
  <c r="N304" i="1" a="1"/>
  <c r="N304" i="1" s="1"/>
  <c r="R296" i="1" a="1"/>
  <c r="R296" i="1" s="1"/>
  <c r="N296" i="1" a="1"/>
  <c r="N296" i="1" s="1"/>
  <c r="R268" i="1" a="1"/>
  <c r="R268" i="1" s="1"/>
  <c r="P268" i="1" a="1"/>
  <c r="P268" i="1" s="1"/>
  <c r="N268" i="1" a="1"/>
  <c r="N268" i="1" s="1"/>
  <c r="N240" i="1" a="1"/>
  <c r="N240" i="1" s="1"/>
  <c r="P240" i="1" a="1"/>
  <c r="P240" i="1" s="1"/>
  <c r="R240" i="1" a="1"/>
  <c r="R240" i="1" s="1"/>
  <c r="R232" i="1" a="1"/>
  <c r="R232" i="1" s="1"/>
  <c r="P232" i="1" a="1"/>
  <c r="P232" i="1" s="1"/>
  <c r="N232" i="1" a="1"/>
  <c r="N232" i="1" s="1"/>
  <c r="R204" i="1" a="1"/>
  <c r="R204" i="1" s="1"/>
  <c r="N204" i="1" a="1"/>
  <c r="N204" i="1" s="1"/>
  <c r="P204" i="1" a="1"/>
  <c r="P204" i="1" s="1"/>
  <c r="R188" i="1" a="1"/>
  <c r="R188" i="1" s="1"/>
  <c r="P188" i="1" a="1"/>
  <c r="P188" i="1" s="1"/>
  <c r="N188" i="1" a="1"/>
  <c r="N188" i="1" s="1"/>
  <c r="P168" i="1" a="1"/>
  <c r="P168" i="1" s="1"/>
  <c r="R168" i="1" a="1"/>
  <c r="R168" i="1" s="1"/>
  <c r="N168" i="1" a="1"/>
  <c r="N168" i="1" s="1"/>
  <c r="P124" i="1" a="1"/>
  <c r="P124" i="1" s="1"/>
  <c r="R124" i="1" a="1"/>
  <c r="R124" i="1" s="1"/>
  <c r="R104" i="1" a="1"/>
  <c r="R104" i="1" s="1"/>
  <c r="P104" i="1" a="1"/>
  <c r="P104" i="1" s="1"/>
  <c r="N104" i="1" a="1"/>
  <c r="N104" i="1" s="1"/>
  <c r="N60" i="1" a="1"/>
  <c r="N60" i="1" s="1"/>
  <c r="P60" i="1" a="1"/>
  <c r="P60" i="1" s="1"/>
  <c r="R60" i="1" a="1"/>
  <c r="R60" i="1" s="1"/>
  <c r="R5" i="1" a="1"/>
  <c r="R5" i="1" s="1"/>
  <c r="P5" i="1" a="1"/>
  <c r="P5" i="1" s="1"/>
  <c r="N5" i="1" a="1"/>
  <c r="N5" i="1" s="1"/>
  <c r="N278" i="1" a="1"/>
  <c r="N278" i="1" s="1"/>
  <c r="N246" i="1" a="1"/>
  <c r="N246" i="1" s="1"/>
  <c r="N214" i="1" a="1"/>
  <c r="N214" i="1" s="1"/>
  <c r="N182" i="1" a="1"/>
  <c r="N182" i="1" s="1"/>
  <c r="N153" i="1" a="1"/>
  <c r="N153" i="1" s="1"/>
  <c r="N124" i="1" a="1"/>
  <c r="N124" i="1" s="1"/>
  <c r="N62" i="1" a="1"/>
  <c r="N62" i="1" s="1"/>
  <c r="N26" i="1" a="1"/>
  <c r="N26" i="1" s="1"/>
  <c r="P318" i="1" a="1"/>
  <c r="P318" i="1" s="1"/>
  <c r="P287" i="1" a="1"/>
  <c r="P287" i="1" s="1"/>
  <c r="R44" i="1" a="1"/>
  <c r="R44" i="1" s="1"/>
  <c r="P44" i="1" a="1"/>
  <c r="P44" i="1" s="1"/>
  <c r="R33" i="1" a="1"/>
  <c r="R33" i="1" s="1"/>
  <c r="P33" i="1" a="1"/>
  <c r="P33" i="1" s="1"/>
  <c r="N33" i="1" a="1"/>
  <c r="N33" i="1" s="1"/>
  <c r="P28" i="1" a="1"/>
  <c r="P28" i="1" s="1"/>
  <c r="R28" i="1" a="1"/>
  <c r="R28" i="1" s="1"/>
  <c r="N28" i="1" a="1"/>
  <c r="N28" i="1" s="1"/>
  <c r="P12" i="1" a="1"/>
  <c r="P12" i="1" s="1"/>
  <c r="R12" i="1" a="1"/>
  <c r="R12" i="1" s="1"/>
  <c r="R4" i="1" a="1"/>
  <c r="R4" i="1" s="1"/>
  <c r="P4" i="1" a="1"/>
  <c r="P4" i="1" s="1"/>
  <c r="R32" i="1" a="1"/>
  <c r="R32" i="1" s="1"/>
  <c r="P32" i="1" a="1"/>
  <c r="P32" i="1" s="1"/>
  <c r="N32" i="1" a="1"/>
  <c r="N32" i="1" s="1"/>
  <c r="P25" i="1" a="1"/>
  <c r="P25" i="1" s="1"/>
  <c r="R25" i="1" a="1"/>
  <c r="R25" i="1" s="1"/>
  <c r="R17" i="1" a="1"/>
  <c r="R17" i="1" s="1"/>
  <c r="P17" i="1" a="1"/>
  <c r="P17" i="1" s="1"/>
  <c r="P9" i="1" a="1"/>
  <c r="P9" i="1" s="1"/>
  <c r="R9" i="1" a="1"/>
  <c r="R9" i="1" s="1"/>
  <c r="N9" i="1" a="1"/>
  <c r="N9" i="1" s="1"/>
  <c r="N48" i="1" a="1"/>
  <c r="N48" i="1" s="1"/>
  <c r="N12" i="1" a="1"/>
  <c r="N12" i="1" s="1"/>
  <c r="N4" i="1" a="1"/>
  <c r="N4" i="1" s="1"/>
  <c r="R176" i="1" a="1"/>
  <c r="R176" i="1" s="1"/>
  <c r="P176" i="1" a="1"/>
  <c r="P176" i="1" s="1"/>
  <c r="N176" i="1" a="1"/>
  <c r="N176" i="1" s="1"/>
  <c r="P144" i="1" a="1"/>
  <c r="P144" i="1" s="1"/>
  <c r="N144" i="1" a="1"/>
  <c r="N144" i="1" s="1"/>
  <c r="R128" i="1" a="1"/>
  <c r="R128" i="1" s="1"/>
  <c r="P128" i="1" a="1"/>
  <c r="P128" i="1" s="1"/>
  <c r="R112" i="1" a="1"/>
  <c r="R112" i="1" s="1"/>
  <c r="N112" i="1" a="1"/>
  <c r="N112" i="1" s="1"/>
  <c r="R96" i="1" a="1"/>
  <c r="R96" i="1" s="1"/>
  <c r="P96" i="1" a="1"/>
  <c r="P96" i="1" s="1"/>
  <c r="P80" i="1" a="1"/>
  <c r="P80" i="1" s="1"/>
  <c r="R80" i="1" a="1"/>
  <c r="R80" i="1" s="1"/>
  <c r="R64" i="1" a="1"/>
  <c r="R64" i="1" s="1"/>
  <c r="N64" i="1" a="1"/>
  <c r="N64" i="1" s="1"/>
  <c r="P64" i="1" a="1"/>
  <c r="P64" i="1" s="1"/>
  <c r="N20" i="1" a="1"/>
  <c r="N20" i="1" s="1"/>
  <c r="P112" i="1" a="1"/>
  <c r="P112" i="1" s="1"/>
  <c r="P20" i="1" a="1"/>
  <c r="P20"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<sst xmlns="http://schemas.openxmlformats.org/spreadsheetml/2006/main" count="1439" uniqueCount="302">
  <si>
    <t>Address</t>
  </si>
  <si>
    <t>3902 N Jefferson St. Apt. A</t>
  </si>
  <si>
    <t>Jake</t>
  </si>
  <si>
    <t>307 Elsemere Ave.</t>
  </si>
  <si>
    <t>909 Lovering Ave.</t>
  </si>
  <si>
    <t>Johnny</t>
  </si>
  <si>
    <t>117 Florence Ave.</t>
  </si>
  <si>
    <t>77 West Park Pl.</t>
  </si>
  <si>
    <t>158 Scotfield Dr.</t>
  </si>
  <si>
    <t>Justins House</t>
  </si>
  <si>
    <t>125 Overlook Pl.</t>
  </si>
  <si>
    <t>804 N. Harrison St.</t>
  </si>
  <si>
    <t>5 Brighton Ave.</t>
  </si>
  <si>
    <t>1510 Ridge Rd.</t>
  </si>
  <si>
    <t>606 Durso Dr.</t>
  </si>
  <si>
    <t>20 Queens Way</t>
  </si>
  <si>
    <t>2834 W. Oakland Dr.</t>
  </si>
  <si>
    <t>104 Stature Dr.</t>
  </si>
  <si>
    <t>Greenbank Rd.</t>
  </si>
  <si>
    <t>1811 Masters Way</t>
  </si>
  <si>
    <t>807 Marshall St.</t>
  </si>
  <si>
    <t>3714 Washington Ave</t>
  </si>
  <si>
    <t>Grand Total</t>
  </si>
  <si>
    <t>State</t>
  </si>
  <si>
    <t>DE</t>
  </si>
  <si>
    <t>PA</t>
  </si>
  <si>
    <t xml:space="preserve">Cemetary Ln. </t>
  </si>
  <si>
    <t xml:space="preserve">1812 Marsh Rd. </t>
  </si>
  <si>
    <t>141 Warrior Dr.</t>
  </si>
  <si>
    <t xml:space="preserve">442 E. Main St. </t>
  </si>
  <si>
    <t>Type</t>
  </si>
  <si>
    <t>Residential</t>
  </si>
  <si>
    <t>Commercial</t>
  </si>
  <si>
    <t>Contractor</t>
  </si>
  <si>
    <t>Date</t>
  </si>
  <si>
    <t>TTCdays</t>
  </si>
  <si>
    <t>AmountPaid</t>
  </si>
  <si>
    <t>Invoice#</t>
  </si>
  <si>
    <t>Ian</t>
  </si>
  <si>
    <t>3027 Cemetery Rd.</t>
  </si>
  <si>
    <t>806 N Harrison St.</t>
  </si>
  <si>
    <t>5005 N Tupelo Turn</t>
  </si>
  <si>
    <t>321 Chapel Ave.</t>
  </si>
  <si>
    <t>206 South Rd.</t>
  </si>
  <si>
    <t>228 Springwood Dr.</t>
  </si>
  <si>
    <t>1738 W 6th St.</t>
  </si>
  <si>
    <t>Warrior Rd.</t>
  </si>
  <si>
    <t>115 Norris Rd.</t>
  </si>
  <si>
    <t>3900 N Jefferson St.</t>
  </si>
  <si>
    <t>702 Douglas St.</t>
  </si>
  <si>
    <t>1812 Newport Gap Pike</t>
  </si>
  <si>
    <t>4209 Concord Pike</t>
  </si>
  <si>
    <t>Union St.</t>
  </si>
  <si>
    <t>1410 Pulaski Hwy</t>
  </si>
  <si>
    <t>Slates End</t>
  </si>
  <si>
    <t>Boxwood Rd.</t>
  </si>
  <si>
    <t>2160 New Castle Ave</t>
  </si>
  <si>
    <t>1410 Wedgewood Rd.</t>
  </si>
  <si>
    <t>400 N St.</t>
  </si>
  <si>
    <t>1300 Ender Rd</t>
  </si>
  <si>
    <t>80 Wits End</t>
  </si>
  <si>
    <t>42 Church St.</t>
  </si>
  <si>
    <t>3903 N Jefferson St. Apt. A</t>
  </si>
  <si>
    <t>308 Elsemere Ave.</t>
  </si>
  <si>
    <t>910 Lovering Ave.</t>
  </si>
  <si>
    <t xml:space="preserve">443 E. Main St. </t>
  </si>
  <si>
    <t>118 Florence Ave.</t>
  </si>
  <si>
    <t>78 West Park Pl.</t>
  </si>
  <si>
    <t>159 Scotfield Dr.</t>
  </si>
  <si>
    <t>126 Overlook Pl.</t>
  </si>
  <si>
    <t>805 N. Harrison St.</t>
  </si>
  <si>
    <t>6 Brighton Ave.</t>
  </si>
  <si>
    <t>1511 Ridge Rd.</t>
  </si>
  <si>
    <t>607 Durso Dr.</t>
  </si>
  <si>
    <t>21 Queens Way</t>
  </si>
  <si>
    <t>142 Warrior Dr.</t>
  </si>
  <si>
    <t>2835 W. Oakland Dr.</t>
  </si>
  <si>
    <t>105 Stature Dr.</t>
  </si>
  <si>
    <t>1812 Masters Way</t>
  </si>
  <si>
    <t>808 Marshall St.</t>
  </si>
  <si>
    <t xml:space="preserve">1813 Marsh Rd. </t>
  </si>
  <si>
    <t>3715 Washington Ave</t>
  </si>
  <si>
    <t>3028 Cemetery Rd.</t>
  </si>
  <si>
    <t>807 N Harrison St.</t>
  </si>
  <si>
    <t>5006 N Tupelo Turn</t>
  </si>
  <si>
    <t>322 Chapel Ave.</t>
  </si>
  <si>
    <t>207 South Rd.</t>
  </si>
  <si>
    <t>229 Springwood Dr.</t>
  </si>
  <si>
    <t>1739 W 6th St.</t>
  </si>
  <si>
    <t>116 Norris Rd.</t>
  </si>
  <si>
    <t>3901 N Jefferson St.</t>
  </si>
  <si>
    <t>703 Douglas St.</t>
  </si>
  <si>
    <t>1813 Newport Gap Pike</t>
  </si>
  <si>
    <t>4210 Concord Pike</t>
  </si>
  <si>
    <t>1411 Pulaski Hwy</t>
  </si>
  <si>
    <t>2161 New Castle Ave</t>
  </si>
  <si>
    <t>1411 Wedgewood Rd.</t>
  </si>
  <si>
    <t>401 N St.</t>
  </si>
  <si>
    <t>1301 Ender Rd</t>
  </si>
  <si>
    <t>81 Wits End</t>
  </si>
  <si>
    <t>43 Church St.</t>
  </si>
  <si>
    <t>3904 N Jefferson St. Apt. A</t>
  </si>
  <si>
    <t>309 Elsemere Ave.</t>
  </si>
  <si>
    <t>911 Lovering Ave.</t>
  </si>
  <si>
    <t xml:space="preserve">444 E. Main St. </t>
  </si>
  <si>
    <t>119 Florence Ave.</t>
  </si>
  <si>
    <t>79 West Park Pl.</t>
  </si>
  <si>
    <t>160 Scotfield Dr.</t>
  </si>
  <si>
    <t>127 Overlook Pl.</t>
  </si>
  <si>
    <t>806 N. Harrison St.</t>
  </si>
  <si>
    <t>7 Brighton Ave.</t>
  </si>
  <si>
    <t>1512 Ridge Rd.</t>
  </si>
  <si>
    <t>608 Durso Dr.</t>
  </si>
  <si>
    <t>22 Queens Way</t>
  </si>
  <si>
    <t>143 Warrior Dr.</t>
  </si>
  <si>
    <t>2836 W. Oakland Dr.</t>
  </si>
  <si>
    <t>106 Stature Dr.</t>
  </si>
  <si>
    <t>1813 Masters Way</t>
  </si>
  <si>
    <t>809 Marshall St.</t>
  </si>
  <si>
    <t xml:space="preserve">1814 Marsh Rd. </t>
  </si>
  <si>
    <t>3716 Washington Ave</t>
  </si>
  <si>
    <t>3029 Cemetery Rd.</t>
  </si>
  <si>
    <t>808 N Harrison St.</t>
  </si>
  <si>
    <t>5007 N Tupelo Turn</t>
  </si>
  <si>
    <t>323 Chapel Ave.</t>
  </si>
  <si>
    <t>208 South Rd.</t>
  </si>
  <si>
    <t>230 Springwood Dr.</t>
  </si>
  <si>
    <t>1740 W 6th St.</t>
  </si>
  <si>
    <t>117 Norris Rd.</t>
  </si>
  <si>
    <t>3902 N Jefferson St.</t>
  </si>
  <si>
    <t>704 Douglas St.</t>
  </si>
  <si>
    <t>1814 Newport Gap Pike</t>
  </si>
  <si>
    <t>4211 Concord Pike</t>
  </si>
  <si>
    <t>1412 Pulaski Hwy</t>
  </si>
  <si>
    <t>2162 New Castle Ave</t>
  </si>
  <si>
    <t>1412 Wedgewood Rd.</t>
  </si>
  <si>
    <t>402 N St.</t>
  </si>
  <si>
    <t>1302 Ender Rd</t>
  </si>
  <si>
    <t>82 Wits End</t>
  </si>
  <si>
    <t>44 Church St.</t>
  </si>
  <si>
    <t>3905 N Jefferson St. Apt. A</t>
  </si>
  <si>
    <t>310 Elsemere Ave.</t>
  </si>
  <si>
    <t>912 Lovering Ave.</t>
  </si>
  <si>
    <t xml:space="preserve">445 E. Main St. </t>
  </si>
  <si>
    <t>120 Florence Ave.</t>
  </si>
  <si>
    <t>80 West Park Pl.</t>
  </si>
  <si>
    <t>161 Scotfield Dr.</t>
  </si>
  <si>
    <t>128 Overlook Pl.</t>
  </si>
  <si>
    <t>807 N. Harrison St.</t>
  </si>
  <si>
    <t>8 Brighton Ave.</t>
  </si>
  <si>
    <t>1513 Ridge Rd.</t>
  </si>
  <si>
    <t>609 Durso Dr.</t>
  </si>
  <si>
    <t>23 Queens Way</t>
  </si>
  <si>
    <t>144 Warrior Dr.</t>
  </si>
  <si>
    <t>2837 W. Oakland Dr.</t>
  </si>
  <si>
    <t>107 Stature Dr.</t>
  </si>
  <si>
    <t>1814 Masters Way</t>
  </si>
  <si>
    <t>810 Marshall St.</t>
  </si>
  <si>
    <t xml:space="preserve">1815 Marsh Rd. </t>
  </si>
  <si>
    <t>3717 Washington Ave</t>
  </si>
  <si>
    <t>3030 Cemetery Rd.</t>
  </si>
  <si>
    <t>809 N Harrison St.</t>
  </si>
  <si>
    <t>5008 N Tupelo Turn</t>
  </si>
  <si>
    <t>324 Chapel Ave.</t>
  </si>
  <si>
    <t>209 South Rd.</t>
  </si>
  <si>
    <t>231 Springwood Dr.</t>
  </si>
  <si>
    <t>1741 W 6th St.</t>
  </si>
  <si>
    <t>118 Norris Rd.</t>
  </si>
  <si>
    <t>3903 N Jefferson St.</t>
  </si>
  <si>
    <t>705 Douglas St.</t>
  </si>
  <si>
    <t>1815 Newport Gap Pike</t>
  </si>
  <si>
    <t>4212 Concord Pike</t>
  </si>
  <si>
    <t>1413 Pulaski Hwy</t>
  </si>
  <si>
    <t>2163 New Castle Ave</t>
  </si>
  <si>
    <t>1413 Wedgewood Rd.</t>
  </si>
  <si>
    <t>403 N St.</t>
  </si>
  <si>
    <t>1303 Ender Rd</t>
  </si>
  <si>
    <t>83 Wits End</t>
  </si>
  <si>
    <t>45 Church St.</t>
  </si>
  <si>
    <t>3906 N Jefferson St. Apt. A</t>
  </si>
  <si>
    <t>311 Elsemere Ave.</t>
  </si>
  <si>
    <t>913 Lovering Ave.</t>
  </si>
  <si>
    <t xml:space="preserve">446 E. Main St. </t>
  </si>
  <si>
    <t>121 Florence Ave.</t>
  </si>
  <si>
    <t>81 West Park Pl.</t>
  </si>
  <si>
    <t>162 Scotfield Dr.</t>
  </si>
  <si>
    <t>129 Overlook Pl.</t>
  </si>
  <si>
    <t>808 N. Harrison St.</t>
  </si>
  <si>
    <t>9 Brighton Ave.</t>
  </si>
  <si>
    <t>1514 Ridge Rd.</t>
  </si>
  <si>
    <t>610 Durso Dr.</t>
  </si>
  <si>
    <t>24 Queens Way</t>
  </si>
  <si>
    <t>145 Warrior Dr.</t>
  </si>
  <si>
    <t>2838 W. Oakland Dr.</t>
  </si>
  <si>
    <t>108 Stature Dr.</t>
  </si>
  <si>
    <t>1815 Masters Way</t>
  </si>
  <si>
    <t>811 Marshall St.</t>
  </si>
  <si>
    <t xml:space="preserve">1816 Marsh Rd. </t>
  </si>
  <si>
    <t>3718 Washington Ave</t>
  </si>
  <si>
    <t>3031 Cemetery Rd.</t>
  </si>
  <si>
    <t>810 N Harrison St.</t>
  </si>
  <si>
    <t>5009 N Tupelo Turn</t>
  </si>
  <si>
    <t>325 Chapel Ave.</t>
  </si>
  <si>
    <t>210 South Rd.</t>
  </si>
  <si>
    <t>232 Springwood Dr.</t>
  </si>
  <si>
    <t>1742 W 6th St.</t>
  </si>
  <si>
    <t>119 Norris Rd.</t>
  </si>
  <si>
    <t>3904 N Jefferson St.</t>
  </si>
  <si>
    <t>706 Douglas St.</t>
  </si>
  <si>
    <t>1816 Newport Gap Pike</t>
  </si>
  <si>
    <t>4213 Concord Pike</t>
  </si>
  <si>
    <t>1414 Pulaski Hwy</t>
  </si>
  <si>
    <t>2164 New Castle Ave</t>
  </si>
  <si>
    <t>1414 Wedgewood Rd.</t>
  </si>
  <si>
    <t>404 N St.</t>
  </si>
  <si>
    <t>1304 Ender Rd</t>
  </si>
  <si>
    <t>84 Wits End</t>
  </si>
  <si>
    <t>46 Church St.</t>
  </si>
  <si>
    <t>3907 N Jefferson St. Apt. A</t>
  </si>
  <si>
    <t>312 Elsemere Ave.</t>
  </si>
  <si>
    <t>914 Lovering Ave.</t>
  </si>
  <si>
    <t xml:space="preserve">447 E. Main St. </t>
  </si>
  <si>
    <t>122 Florence Ave.</t>
  </si>
  <si>
    <t>82 West Park Pl.</t>
  </si>
  <si>
    <t>163 Scotfield Dr.</t>
  </si>
  <si>
    <t>130 Overlook Pl.</t>
  </si>
  <si>
    <t>809 N. Harrison St.</t>
  </si>
  <si>
    <t>10 Brighton Ave.</t>
  </si>
  <si>
    <t>1515 Ridge Rd.</t>
  </si>
  <si>
    <t>611 Durso Dr.</t>
  </si>
  <si>
    <t>Invoice Count</t>
  </si>
  <si>
    <t>JohnnyPay</t>
  </si>
  <si>
    <t>IanPay</t>
  </si>
  <si>
    <t>JobCost</t>
  </si>
  <si>
    <t>Payroll</t>
  </si>
  <si>
    <t>JakePay</t>
  </si>
  <si>
    <t>Job Completion Date</t>
  </si>
  <si>
    <t>Profit</t>
  </si>
  <si>
    <t>Total Profit</t>
  </si>
  <si>
    <t>Total Invoiced</t>
  </si>
  <si>
    <t>ProfitRatio</t>
  </si>
  <si>
    <t>Avg. Completion Days</t>
  </si>
  <si>
    <t>Average Invoice</t>
  </si>
  <si>
    <t>Total Cost</t>
  </si>
  <si>
    <t>Revenue</t>
  </si>
  <si>
    <t>Job Type</t>
  </si>
  <si>
    <t>Jan</t>
  </si>
  <si>
    <t>Feb</t>
  </si>
  <si>
    <t>Mar</t>
  </si>
  <si>
    <t>Apr</t>
  </si>
  <si>
    <t>May</t>
  </si>
  <si>
    <t>Jun</t>
  </si>
  <si>
    <t>Jul</t>
  </si>
  <si>
    <t>Aug</t>
  </si>
  <si>
    <t>Sep</t>
  </si>
  <si>
    <t>Oct</t>
  </si>
  <si>
    <t>Nov</t>
  </si>
  <si>
    <t>Dec</t>
  </si>
  <si>
    <t>Avg. Invoice</t>
  </si>
  <si>
    <t>Avg. TTC</t>
  </si>
  <si>
    <t>Avg. Total Profit</t>
  </si>
  <si>
    <t>Avg. TTCdays</t>
  </si>
  <si>
    <t>Plumber Co.</t>
  </si>
  <si>
    <t>Marios Plumbing</t>
  </si>
  <si>
    <t>Luigi Contracting</t>
  </si>
  <si>
    <t>Kent</t>
  </si>
  <si>
    <t>Bowser Diversified</t>
  </si>
  <si>
    <t>P&amp;Q</t>
  </si>
  <si>
    <t>Wrench'd</t>
  </si>
  <si>
    <t>Joe The Plumber</t>
  </si>
  <si>
    <t>Bob the Builder</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</si>
  <si>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</si>
  <si>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</si>
  <si>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</si>
  <si>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</si>
  <si>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</si>
  <si>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</si>
  <si>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</si>
  <si>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</si>
  <si>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</si>
  <si>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</si>
  <si>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</si>
  <si>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</si>
  <si>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</si>
  <si>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</si>
  <si>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</si>
  <si>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</si>
  <si>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</si>
  <si>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</si>
  <si>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</si>
  <si>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</si>
  <si>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</si>
  <si>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</si>
  <si>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</si>
  <si>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</si>
  <si>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Regression of Avg. Invoice on Job Completion Time</t>
  </si>
  <si>
    <t>Sum of AmountPaid</t>
  </si>
  <si>
    <t>Sum of Total Cost</t>
  </si>
  <si>
    <t>Sum of Total Profit</t>
  </si>
  <si>
    <t>Sum of Profit Ratio</t>
  </si>
  <si>
    <t>Count of Invoice#</t>
  </si>
  <si>
    <t>Average of AmountPaid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</si>
</sst>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00"/>
    <numFmt numFmtId="165" formatCode="[$-409]mmmm\ d\,\ yyyy;@"/>
  </numFmts>
  <fonts count="13" x14ac:knownFonts="1">
    <font>
      <sz val="11"/>
      <color theme="1"/>
      <name val="Calibri"/>
      <family val="2"/>
      <scheme val="minor"/>
    </font>
    <font>
      <b/>
      <sz val="11"/>
      <color theme="1"/>
      <name val="Calibri"/>
      <family val="2"/>
      <scheme val="minor"/>
    </font>
    <font>
      <sz val="8"/>
      <name val="Calibri"/>
      <family val="2"/>
      <scheme val="minor"/>
    </font>
    <font>
      <b/>
      <sz val="11"/>
      <color theme="0"/>
      <name val="Calibri"/>
      <family val="2"/>
      <scheme val="minor"/>
    </font>
    <font>
      <sz val="11"/>
      <color theme="0"/>
      <name val="Calibri"/>
      <family val="2"/>
      <scheme val="minor"/>
    </font>
    <font>
      <sz val="11"/>
      <color rgb="FF006100"/>
      <name val="Calibri"/>
      <family val="2"/>
      <scheme val="minor"/>
    </font>
    <font>
      <sz val="11"/>
      <color rgb="FF9C0006"/>
      <name val="Calibri"/>
      <family val="2"/>
      <scheme val="minor"/>
    </font>
    <font>
      <sz val="14"/>
      <color theme="1"/>
      <name val="Calibri"/>
      <family val="2"/>
      <scheme val="minor"/>
    </font>
    <font>
      <b/>
      <sz val="14"/>
      <color theme="0"/>
      <name val="Calibri"/>
      <family val="2"/>
      <scheme val="minor"/>
    </font>
    <font>
      <b/>
      <sz val="14"/>
      <color theme="1"/>
      <name val="Calibri"/>
      <family val="2"/>
      <scheme val="minor"/>
    </font>
    <font>
      <b/>
      <sz val="12"/>
      <color theme="1"/>
      <name val="Calibri"/>
      <family val="2"/>
      <scheme val="minor"/>
    </font>
    <font>
      <b/>
      <sz val="12"/>
      <color theme="0"/>
      <name val="Calibri"/>
      <family val="2"/>
      <scheme val="minor"/>
    </font>
    <font>
      <i/>
      <sz val="11"/>
      <color theme="1"/>
      <name val="Calibri"/>
      <family val="2"/>
      <scheme val="minor"/>
    </font>
  </fonts>
  <fills count="13">
    <fill>
      <patternFill patternType="none"/>
    </fill>
    <fill>
      <patternFill patternType="gray125"/>
    </fill>
    <fill>
      <patternFill patternType="solid">
        <fgColor theme="4"/>
      </patternFill>
    </fill>
    <fill>
      <patternFill patternType="solid">
        <fgColor theme="4"/>
        <bgColor theme="4"/>
      </patternFill>
    </fill>
    <fill>
      <patternFill patternType="solid">
        <fgColor rgb="FFC6EFCE"/>
      </patternFill>
    </fill>
    <fill>
      <patternFill patternType="solid">
        <fgColor rgb="FFFFC7CE"/>
      </patternFill>
    </fill>
    <fill>
      <patternFill patternType="solid">
        <fgColor rgb="FFFF0000"/>
        <bgColor indexed="64"/>
      </patternFill>
    </fill>
    <fill>
      <patternFill patternType="solid">
        <fgColor theme="9" tint="-0.249977111117893"/>
        <bgColor indexed="64"/>
      </patternFill>
    </fill>
    <fill>
      <patternFill patternType="solid">
        <fgColor theme="9" tint="-0.249977111117893"/>
        <bgColor indexed="65"/>
      </patternFill>
    </fill>
    <fill>
      <patternFill patternType="solid">
        <fgColor rgb="FFFF0000"/>
      </patternFill>
    </fill>
    <fill>
      <patternFill patternType="solid">
        <fgColor theme="1"/>
        <bgColor theme="1"/>
      </patternFill>
    </fill>
    <fill>
      <patternFill patternType="solid">
        <fgColor theme="8" tint="0.79998168889431442"/>
        <bgColor theme="8" tint="0.79998168889431442"/>
      </patternFill>
    </fill>
    <fill>
      <patternFill patternType="solid">
        <fgColor theme="4" tint="-0.499984740745262"/>
        <bgColor indexed="64"/>
      </patternFill>
    </fill>
  </fills>
  <borders count="6">
    <border>
      <left/>
      <right/>
      <top/>
      <bottom/>
      <diagonal/>
    </border>
    <border>
      <left/>
      <right/>
      <top style="thin">
        <color theme="4"/>
      </top>
      <bottom style="double">
        <color theme="4"/>
      </bottom>
      <diagonal/>
    </border>
    <border>
      <left/>
      <right style="thin">
        <color theme="4"/>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s>
  <cellStyleXfs count="5">
    <xf numFmtId="0" fontId="0" fillId="0" borderId="0"/>
    <xf numFmtId="0" fontId="1" fillId="0" borderId="1" applyNumberFormat="0" applyFill="0" applyAlignment="0" applyProtection="0"/>
    <xf numFmtId="0" fontId="4" fillId="2" borderId="0" applyNumberFormat="0" applyBorder="0" applyAlignment="0" applyProtection="0"/>
    <xf numFmtId="0" fontId="5" fillId="4" borderId="0" applyNumberFormat="0" applyBorder="0" applyAlignment="0" applyProtection="0"/>
    <xf numFmtId="0" fontId="6" fillId="5" borderId="0" applyNumberFormat="0" applyBorder="0" applyAlignment="0" applyProtection="0"/>
  </cellStyleXfs>
  <cellXfs count="61">
    <xf numFmtId="0" fontId="0" fillId="0" borderId="0" xfId="0"/>
    <xf numFmtId="164" fontId="0" fillId="0" borderId="0" xfId="0" applyNumberFormat="1"/>
    <xf numFmtId="165" fontId="0" fillId="0" borderId="0" xfId="0" applyNumberFormat="1"/>
    <xf numFmtId="0" fontId="0" fillId="0" borderId="3" xfId="0" applyFont="1" applyBorder="1"/>
    <xf numFmtId="165" fontId="0" fillId="0" borderId="3" xfId="0" applyNumberFormat="1" applyFont="1" applyBorder="1"/>
    <xf numFmtId="164" fontId="0" fillId="0" borderId="3" xfId="0" applyNumberFormat="1" applyFont="1" applyBorder="1"/>
    <xf numFmtId="164" fontId="0" fillId="0" borderId="3" xfId="0" applyNumberFormat="1" applyBorder="1"/>
    <xf numFmtId="0" fontId="3" fillId="3" borderId="0" xfId="1" applyFont="1" applyFill="1" applyBorder="1" applyAlignment="1">
      <alignment horizontal="left"/>
    </xf>
    <xf numFmtId="165" fontId="3" fillId="3" borderId="0" xfId="1" applyNumberFormat="1" applyFont="1" applyFill="1" applyBorder="1" applyAlignment="1">
      <alignment horizontal="left"/>
    </xf>
    <xf numFmtId="164" fontId="3" fillId="3" borderId="0" xfId="1" applyNumberFormat="1" applyFont="1" applyFill="1" applyBorder="1" applyAlignment="1">
      <alignment horizontal="left"/>
    </xf>
    <xf numFmtId="0" fontId="3" fillId="3" borderId="2" xfId="1" applyFont="1" applyFill="1" applyBorder="1" applyAlignment="1">
      <alignment horizontal="left"/>
    </xf>
    <xf numFmtId="164" fontId="4" fillId="2" borderId="0" xfId="2" applyNumberFormat="1" applyBorder="1" applyAlignment="1">
      <alignment horizontal="left"/>
    </xf>
    <xf numFmtId="0" fontId="1" fillId="0" borderId="1" xfId="1" applyAlignment="1">
      <alignment horizontal="left"/>
    </xf>
    <xf numFmtId="164" fontId="6" fillId="5" borderId="3" xfId="4" applyNumberFormat="1" applyBorder="1"/>
    <xf numFmtId="164" fontId="4" fillId="6" borderId="0" xfId="4" applyNumberFormat="1" applyFont="1" applyFill="1" applyBorder="1" applyAlignment="1">
      <alignment horizontal="left"/>
    </xf>
    <xf numFmtId="164" fontId="5" fillId="4" borderId="3" xfId="3" applyNumberFormat="1" applyBorder="1"/>
    <xf numFmtId="164" fontId="4" fillId="7" borderId="0" xfId="3" applyNumberFormat="1" applyFont="1" applyFill="1" applyBorder="1" applyAlignment="1">
      <alignment horizontal="left"/>
    </xf>
    <xf numFmtId="1" fontId="0" fillId="0" borderId="0" xfId="0" applyNumberFormat="1"/>
    <xf numFmtId="1" fontId="0" fillId="0" borderId="3" xfId="0" applyNumberFormat="1" applyBorder="1"/>
    <xf numFmtId="0" fontId="7" fillId="0" borderId="0" xfId="0" applyFont="1"/>
    <xf numFmtId="10" fontId="0" fillId="0" borderId="3" xfId="0" applyNumberFormat="1" applyBorder="1"/>
    <xf numFmtId="10" fontId="0" fillId="0" borderId="0" xfId="0" applyNumberFormat="1"/>
    <xf numFmtId="164" fontId="6" fillId="5" borderId="3" xfId="0" applyNumberFormat="1" applyFont="1" applyFill="1" applyBorder="1"/>
    <xf numFmtId="164" fontId="5" fillId="4" borderId="3" xfId="0" applyNumberFormat="1" applyFont="1" applyFill="1" applyBorder="1"/>
    <xf numFmtId="0" fontId="9" fillId="0" borderId="3" xfId="0" pivotButton="1" applyFont="1" applyBorder="1"/>
    <xf numFmtId="1" fontId="9" fillId="0" borderId="3" xfId="0" applyNumberFormat="1" applyFont="1" applyBorder="1"/>
    <xf numFmtId="0" fontId="9" fillId="0" borderId="3" xfId="0" applyFont="1" applyBorder="1"/>
    <xf numFmtId="10" fontId="9" fillId="0" borderId="3" xfId="0" applyNumberFormat="1" applyFont="1" applyBorder="1"/>
    <xf numFmtId="0" fontId="1" fillId="0" borderId="0" xfId="0" applyFont="1"/>
    <xf numFmtId="0" fontId="9" fillId="0" borderId="0" xfId="0" applyFont="1"/>
    <xf numFmtId="0" fontId="9" fillId="0" borderId="3" xfId="0" applyFont="1" applyBorder="1" applyAlignment="1">
      <alignment horizontal="left"/>
    </xf>
    <xf numFmtId="164" fontId="9" fillId="0" borderId="3" xfId="0" applyNumberFormat="1" applyFont="1" applyBorder="1"/>
    <xf numFmtId="0" fontId="1" fillId="0" borderId="3" xfId="0" applyFont="1" applyBorder="1" applyAlignment="1">
      <alignment horizontal="left"/>
    </xf>
    <xf numFmtId="164" fontId="8" fillId="8" borderId="3" xfId="0" applyNumberFormat="1" applyFont="1" applyFill="1" applyBorder="1"/>
    <xf numFmtId="0" fontId="8" fillId="8" borderId="3" xfId="0" applyFont="1" applyFill="1" applyBorder="1"/>
    <xf numFmtId="0" fontId="8" fillId="9" borderId="3" xfId="0" applyFont="1" applyFill="1" applyBorder="1"/>
    <xf numFmtId="164" fontId="8" fillId="9" borderId="3" xfId="0" applyNumberFormat="1" applyFont="1" applyFill="1" applyBorder="1"/>
    <xf numFmtId="0" fontId="10" fillId="0" borderId="3" xfId="0" pivotButton="1" applyFont="1" applyBorder="1" applyAlignment="1">
      <alignment horizontal="center"/>
    </xf>
    <xf numFmtId="164" fontId="10" fillId="0" borderId="3" xfId="0" applyNumberFormat="1" applyFont="1" applyBorder="1" applyAlignment="1">
      <alignment horizontal="center"/>
    </xf>
    <xf numFmtId="0" fontId="10" fillId="0" borderId="3" xfId="0" applyFont="1" applyBorder="1" applyAlignment="1">
      <alignment horizontal="left"/>
    </xf>
    <xf numFmtId="164" fontId="10" fillId="0" borderId="3" xfId="0" applyNumberFormat="1" applyFont="1" applyBorder="1"/>
    <xf numFmtId="0" fontId="10" fillId="0" borderId="3" xfId="0" applyFont="1" applyBorder="1" applyAlignment="1">
      <alignment horizontal="center"/>
    </xf>
    <xf numFmtId="164" fontId="10" fillId="0" borderId="3" xfId="0" applyNumberFormat="1" applyFont="1" applyBorder="1" applyAlignment="1">
      <alignment horizontal="right"/>
    </xf>
    <xf numFmtId="2" fontId="0" fillId="0" borderId="3" xfId="0" applyNumberFormat="1" applyBorder="1"/>
    <xf numFmtId="2" fontId="10" fillId="0" borderId="3" xfId="0" applyNumberFormat="1" applyFont="1" applyBorder="1"/>
    <xf numFmtId="0" fontId="10" fillId="0" borderId="3" xfId="0" pivotButton="1" applyFont="1" applyBorder="1"/>
    <xf numFmtId="0" fontId="0" fillId="0" borderId="3" xfId="0" applyNumberFormat="1" applyBorder="1"/>
    <xf numFmtId="0" fontId="10" fillId="0" borderId="3" xfId="0" applyNumberFormat="1" applyFont="1" applyBorder="1"/>
    <xf numFmtId="2" fontId="0" fillId="0" borderId="0" xfId="0" applyNumberFormat="1"/>
    <xf numFmtId="2" fontId="0" fillId="11" borderId="3" xfId="0" applyNumberFormat="1" applyFont="1" applyFill="1" applyBorder="1"/>
    <xf numFmtId="164" fontId="0" fillId="11" borderId="3" xfId="0" applyNumberFormat="1" applyFont="1" applyFill="1" applyBorder="1"/>
    <xf numFmtId="0" fontId="11" fillId="10" borderId="3" xfId="0" applyFont="1" applyFill="1" applyBorder="1" applyAlignment="1">
      <alignment horizontal="center"/>
    </xf>
    <xf numFmtId="0" fontId="0" fillId="0" borderId="0" xfId="0" applyFill="1" applyBorder="1" applyAlignment="1"/>
    <xf numFmtId="0" fontId="0" fillId="0" borderId="4" xfId="0" applyFill="1" applyBorder="1" applyAlignment="1"/>
    <xf numFmtId="0" fontId="12" fillId="0" borderId="5" xfId="0" applyFont="1" applyFill="1" applyBorder="1" applyAlignment="1">
      <alignment horizontal="center"/>
    </xf>
    <xf numFmtId="0" fontId="12" fillId="0" borderId="5" xfId="0" applyFont="1" applyFill="1" applyBorder="1" applyAlignment="1">
      <alignment horizontal="centerContinuous"/>
    </xf>
    <xf numFmtId="0" fontId="0" fillId="12" borderId="0" xfId="0" applyFill="1"/>
    <xf numFmtId="0" fontId="0" fillId="0" borderId="3" xfId="0" applyBorder="1"/>
    <xf numFmtId="0" fontId="0" fillId="0" borderId="3" xfId="0" applyBorder="1" applyAlignment="1">
      <alignment horizontal="left"/>
    </xf>
    <xf numFmtId="0" fontId="0" fillId="0" borderId="0" xfId="0" applyNumberFormat="1"/>
    <xf numFmtId="164" fontId="0" fillId="0" borderId="3" xfId="0" applyNumberFormat="1" applyBorder="1" applyAlignment="1">
      <alignment horizontal="center"/>
    </xf>
  </cellXfs>
  <cellStyles count="5">
    <cellStyle name="Accent1" xfId="2" builtinId="29"/>
    <cellStyle name="Bad" xfId="4" builtinId="27"/>
    <cellStyle name="Good" xfId="3" builtinId="26"/>
    <cellStyle name="Normal" xfId="0" builtinId="0"/>
    <cellStyle name="Total" xfId="1" builtinId="25"/>
  </cellStyles>
  <dxfs count="202">
    <dxf>
      <numFmt numFmtId="164" formatCode="&quot;$&quot;#,##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64" formatCode="&quot;$&quot;#,##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64" formatCode="&quot;$&quot;#,##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65" formatCode="[$-409]mmmm\ d\,\ yyyy;@"/>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border diagonalUp="0" diagonalDown="0">
        <left style="thin">
          <color indexed="64"/>
        </left>
        <right style="thin">
          <color indexed="64"/>
        </right>
        <top style="thin">
          <color indexed="64"/>
        </top>
        <bottom style="thin">
          <color indexed="64"/>
        </bottom>
      </border>
    </dxf>
    <dxf>
      <numFmt numFmtId="164" formatCode="&quot;$&quot;#,##0.00"/>
      <border diagonalUp="0" diagonalDown="0">
        <left style="thin">
          <color indexed="64"/>
        </left>
        <right style="thin">
          <color indexed="64"/>
        </right>
        <top style="thin">
          <color indexed="64"/>
        </top>
        <bottom style="thin">
          <color indexed="64"/>
        </bottom>
        <vertical/>
        <horizontal/>
      </border>
    </dxf>
    <dxf>
      <numFmt numFmtId="164" formatCode="&quot;$&quot;#,##0.00"/>
      <border diagonalUp="0" diagonalDown="0">
        <left style="thin">
          <color indexed="64"/>
        </left>
        <right style="thin">
          <color indexed="64"/>
        </right>
        <top style="thin">
          <color indexed="64"/>
        </top>
        <bottom style="thin">
          <color indexed="64"/>
        </bottom>
      </border>
    </dxf>
    <dxf>
      <numFmt numFmtId="164" formatCode="&quot;$&quot;#,##0.0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65" formatCode="[$-409]mmmm\ d\,\ yyyy;@"/>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left style="thin">
          <color theme="4"/>
        </left>
        <top style="thin">
          <color theme="4"/>
        </top>
      </border>
    </dxf>
    <dxf>
      <alignment horizontal="left" vertical="bottom" textRotation="0" wrapText="0" indent="0" justifyLastLine="0" shrinkToFit="0" readingOrder="0"/>
    </dxf>
    <dxf>
      <font>
        <b/>
      </font>
    </dxf>
    <dxf>
      <font>
        <b/>
      </font>
    </dxf>
    <dxf>
      <font>
        <b/>
      </font>
    </dxf>
    <dxf>
      <alignment horizontal="left"/>
    </dxf>
    <dxf>
      <alignment horizontal="right"/>
    </dxf>
    <dxf>
      <font>
        <sz val="12"/>
      </font>
    </dxf>
    <dxf>
      <font>
        <b/>
      </font>
    </dxf>
    <dxf>
      <font>
        <sz val="12"/>
      </font>
    </dxf>
    <dxf>
      <font>
        <sz val="12"/>
      </font>
    </dxf>
    <dxf>
      <font>
        <b/>
      </font>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numFmt numFmtId="164" formatCode="&quot;$&quot;#,##0.00"/>
    </dxf>
    <dxf>
      <alignment horizontal="center"/>
    </dxf>
    <dxf>
      <alignment horizontal="center"/>
    </dxf>
    <dxf>
      <font>
        <sz val="12"/>
      </font>
    </dxf>
    <dxf>
      <font>
        <sz val="12"/>
      </font>
    </dxf>
    <dxf>
      <font>
        <sz val="12"/>
      </font>
    </dxf>
    <dxf>
      <font>
        <sz val="12"/>
      </font>
    </dxf>
    <dxf>
      <font>
        <b/>
      </fon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ont>
        <b/>
      </font>
    </dxf>
    <dxf>
      <font>
        <b/>
      </font>
    </dxf>
    <dxf>
      <font>
        <b/>
      </font>
    </dxf>
    <dxf>
      <font>
        <b/>
      </font>
    </dxf>
    <dxf>
      <numFmt numFmtId="164" formatCode="&quot;$&quot;#,##0.00"/>
    </dxf>
    <dxf>
      <numFmt numFmtId="2" formatCode="0.00"/>
    </dxf>
    <dxf>
      <numFmt numFmtId="164" formatCode="&quot;$&quot;#,##0.00"/>
    </dxf>
    <dxf>
      <numFmt numFmtId="2" formatCode="0.00"/>
    </dxf>
    <dxf>
      <font>
        <sz val="12"/>
      </font>
    </dxf>
    <dxf>
      <font>
        <sz val="12"/>
      </font>
    </dxf>
    <dxf>
      <font>
        <sz val="12"/>
      </font>
    </dxf>
    <dxf>
      <font>
        <sz val="12"/>
      </font>
    </dxf>
    <dxf>
      <font>
        <b/>
      </font>
    </dxf>
    <dxf>
      <font>
        <b/>
      </font>
    </dxf>
    <dxf>
      <alignment horizontal="center"/>
    </dxf>
    <dxf>
      <alignment horizontal="center"/>
    </dxf>
    <dxf>
      <font>
        <b/>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dxf>
    <dxf>
      <alignment horizontal="right"/>
    </dxf>
    <dxf>
      <font>
        <sz val="12"/>
      </font>
    </dxf>
    <dxf>
      <font>
        <sz val="12"/>
      </font>
    </dxf>
    <dxf>
      <font>
        <sz val="12"/>
      </font>
    </dxf>
    <dxf>
      <font>
        <sz val="12"/>
      </font>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sz val="14"/>
      </font>
    </dxf>
    <dxf>
      <font>
        <sz val="14"/>
      </font>
    </dxf>
    <dxf>
      <font>
        <sz val="14"/>
      </font>
    </dxf>
    <dxf>
      <font>
        <b/>
      </font>
    </dxf>
    <dxf>
      <font>
        <b/>
      </font>
    </dxf>
    <dxf>
      <font>
        <b/>
      </font>
    </dxf>
    <dxf>
      <font>
        <b/>
      </font>
    </dxf>
    <dxf>
      <numFmt numFmtId="164" formatCode="&quot;$&quot;#,##0.00"/>
    </dxf>
    <dxf>
      <numFmt numFmtId="164" formatCode="&quot;$&quot;#,##0.00"/>
    </dxf>
    <dxf>
      <font>
        <sz val="12"/>
      </font>
    </dxf>
    <dxf>
      <font>
        <sz val="12"/>
      </font>
    </dxf>
    <dxf>
      <font>
        <sz val="12"/>
      </font>
    </dxf>
    <dxf>
      <font>
        <sz val="12"/>
      </font>
    </dxf>
    <dxf>
      <font>
        <b/>
      </font>
    </dxf>
    <dxf>
      <font>
        <b/>
      </font>
    </dxf>
    <dxf>
      <font>
        <b/>
      </font>
    </dxf>
    <dxf>
      <font>
        <b/>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64" formatCode="&quot;$&quot;#,##0.00"/>
    </dxf>
    <dxf>
      <numFmt numFmtId="164" formatCode="&quot;$&quot;#,##0.00"/>
    </dxf>
    <dxf>
      <alignment horizontal="center"/>
    </dxf>
    <dxf>
      <font>
        <sz val="12"/>
      </font>
    </dxf>
    <dxf>
      <font>
        <b/>
      </font>
    </dxf>
    <dxf>
      <font>
        <b/>
      </font>
    </dxf>
    <dxf>
      <numFmt numFmtId="2" formatCode="0.00"/>
    </dxf>
    <dxf>
      <alignment horizontal="center"/>
    </dxf>
    <dxf>
      <font>
        <b/>
      </font>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alignment horizontal="center"/>
    </dxf>
    <dxf>
      <alignment horizontal="center"/>
    </dxf>
    <dxf>
      <font>
        <b/>
      </font>
    </dxf>
    <dxf>
      <font>
        <b/>
      </font>
    </dxf>
    <dxf>
      <font>
        <b/>
      </font>
    </dxf>
    <dxf>
      <font>
        <b/>
      </font>
    </dxf>
    <dxf>
      <font>
        <sz val="12"/>
      </font>
    </dxf>
    <dxf>
      <font>
        <sz val="12"/>
      </font>
    </dxf>
    <dxf>
      <font>
        <sz val="12"/>
      </font>
    </dxf>
    <dxf>
      <font>
        <sz val="12"/>
      </font>
    </dxf>
    <dxf>
      <font>
        <b/>
      </font>
    </dxf>
    <dxf>
      <font>
        <color theme="0"/>
      </font>
    </dxf>
    <dxf>
      <fill>
        <patternFill>
          <bgColor rgb="FFFF0000"/>
        </patternFill>
      </fill>
    </dxf>
    <dxf>
      <font>
        <b/>
      </font>
    </dxf>
    <dxf>
      <font>
        <sz val="14"/>
      </font>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b/>
      </font>
    </dxf>
    <dxf>
      <font>
        <sz val="14"/>
      </font>
    </dxf>
    <dxf>
      <font>
        <color theme="0"/>
      </font>
    </dxf>
    <dxf>
      <fill>
        <patternFill>
          <bgColor rgb="FFFF0000"/>
        </patternFill>
      </fill>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b/>
      </font>
    </dxf>
    <dxf>
      <font>
        <b/>
      </font>
    </dxf>
    <dxf>
      <font>
        <b/>
      </font>
    </dxf>
    <dxf>
      <font>
        <b/>
      </font>
    </dxf>
    <dxf>
      <font>
        <sz val="14"/>
      </font>
    </dxf>
    <dxf>
      <font>
        <sz val="14"/>
      </font>
    </dxf>
    <dxf>
      <font>
        <color theme="0"/>
      </font>
    </dxf>
    <dxf>
      <font>
        <color theme="0"/>
      </font>
    </dxf>
    <dxf>
      <fill>
        <patternFill>
          <bgColor theme="9" tint="-0.249977111117893"/>
        </patternFill>
      </fill>
    </dxf>
    <dxf>
      <fill>
        <patternFill>
          <bgColor theme="9" tint="-0.249977111117893"/>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sz val="14"/>
      </font>
    </dxf>
    <dxf>
      <font>
        <color theme="0"/>
      </font>
    </dxf>
    <dxf>
      <fill>
        <patternFill>
          <bgColor rgb="FFC00000"/>
        </patternFill>
      </fill>
    </dxf>
    <dxf>
      <font>
        <sz val="14"/>
      </font>
    </dxf>
    <dxf>
      <numFmt numFmtId="14" formatCode="0.00%"/>
    </dxf>
    <dxf>
      <numFmt numFmtId="14" formatCode="0.00%"/>
    </dxf>
    <dxf>
      <font>
        <sz val="14"/>
      </font>
    </dxf>
    <dxf>
      <numFmt numFmtId="1" formatCode="0"/>
    </dxf>
    <dxf>
      <numFmt numFmtId="1" formatCode="0"/>
    </dxf>
    <dxf>
      <font>
        <sz val="14"/>
      </font>
    </dxf>
    <dxf>
      <font>
        <sz val="14"/>
      </font>
    </dxf>
    <dxf>
      <font>
        <sz val="14"/>
      </font>
    </dxf>
    <dxf>
      <font>
        <sz val="14"/>
      </font>
    </dxf>
    <dxf>
      <font>
        <sz val="14"/>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dxf>
    <dxf>
      <numFmt numFmtId="1" formatCode="0"/>
    </dxf>
    <dxf>
      <numFmt numFmtId="164" formatCode="&quot;$&quot;#,##0.00"/>
    </dxf>
    <dxf>
      <numFmt numFmtId="164" formatCode="&quot;$&quot;#,##0.00"/>
    </dxf>
    <dxf>
      <numFmt numFmtId="14" formatCode="0.00%"/>
    </dxf>
    <dxf>
      <numFmt numFmtId="164" formatCode="&quot;$&quot;#,##0.00"/>
    </dxf>
    <dxf>
      <numFmt numFmtId="164" formatCode="&quot;$&quot;#,##0.00"/>
    </dxf>
    <dxf>
      <fill>
        <patternFill patternType="none">
          <bgColor auto="1"/>
        </patternFill>
      </fill>
    </dxf>
    <dxf>
      <fill>
        <patternFill patternType="solid">
          <bgColor rgb="FF333151"/>
        </patternFill>
      </fill>
    </dxf>
  </dxfs>
  <tableStyles count="1" defaultTableStyle="TableStyleMedium2" defaultPivotStyle="PivotStyleLight16">
    <tableStyle name="Slicer Style 1" pivot="0" table="0" count="6" xr9:uid="{D0C77C95-CF1A-4ADA-AD42-AB0449139247}">
      <tableStyleElement type="wholeTable" dxfId="201"/>
      <tableStyleElement type="headerRow" dxfId="200"/>
    </tableStyle>
  </tableStyles>
  <colors>
    <mruColors>
      <color rgb="FF333151"/>
      <color rgb="FF348441"/>
    </mruColors>
  </colors>
  <extLst>
    <ext xmlns:x14="http://schemas.microsoft.com/office/spreadsheetml/2009/9/main" uri="{46F421CA-312F-682f-3DD2-61675219B42D}">
      <x14:dxfs count="4">
        <dxf>
          <fill>
            <patternFill>
              <bgColor theme="5"/>
            </patternFill>
          </fill>
        </dxf>
        <dxf>
          <fill>
            <patternFill>
              <bgColor theme="5"/>
            </patternFill>
          </fill>
        </dxf>
        <dxf>
          <fill>
            <patternFill>
              <bgColor theme="9"/>
            </patternFill>
          </fill>
        </dxf>
        <dxf>
          <fill>
            <patternFill>
              <bgColor theme="9"/>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3"/>
            <x14:slicerStyleElement type="selectedItemWithData" dxfId="2"/>
            <x14:slicerStyleElement type="hoveredUn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11/relationships/timelineCache" Target="timelineCaches/timelineCache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[Plumbing dashboard, company metrics, invoices database.xlsx]Ranking!RankTable</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Contractors by Revenue &amp; Profit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6">
                  <a:lumMod val="67000"/>
                </a:schemeClr>
              </a:gs>
              <a:gs pos="48000">
                <a:schemeClr val="accent6">
                  <a:lumMod val="97000"/>
                  <a:lumOff val="3000"/>
                </a:schemeClr>
              </a:gs>
              <a:gs pos="100000">
                <a:schemeClr val="accent2">
                  <a:lumMod val="60000"/>
                  <a:lumOff val="40000"/>
                </a:schemeClr>
              </a:gs>
            </a:gsLst>
            <a:lin ang="2700000" scaled="1"/>
            <a:tileRect/>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Ranking!$B$3</c:f>
              <c:strCache>
                <c:ptCount val="1"/>
                <c:pt idx="0">
                  <c:v>Revenue</c:v>
                </c:pt>
              </c:strCache>
            </c:strRef>
          </c:tx>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Ranking!$A$4:$A$13</c:f>
              <c:strCache>
                <c:ptCount val="9"/>
                <c:pt idx="0">
                  <c:v>Marios Plumbing</c:v>
                </c:pt>
                <c:pt idx="1">
                  <c:v>Plumber Co.</c:v>
                </c:pt>
                <c:pt idx="2">
                  <c:v>Bowser Diversified</c:v>
                </c:pt>
                <c:pt idx="3">
                  <c:v>Kent</c:v>
                </c:pt>
                <c:pt idx="4">
                  <c:v>P&amp;Q</c:v>
                </c:pt>
                <c:pt idx="5">
                  <c:v>Luigi Contracting</c:v>
                </c:pt>
                <c:pt idx="6">
                  <c:v>Wrench'd</c:v>
                </c:pt>
                <c:pt idx="7">
                  <c:v>Joe The Plumber</c:v>
                </c:pt>
                <c:pt idx="8">
                  <c:v>Bob the Builder</c:v>
                </c:pt>
              </c:strCache>
            </c:strRef>
          </c:cat>
          <c:val>
            <c:numRef>
              <c:f>Ranking!$B$4:$B$13</c:f>
              <c:numCache>
                <c:formatCode>"$"#,##0.00</c:formatCode>
                <c:ptCount val="9"/>
                <c:pt idx="0">
                  <c:v>116827</c:v>
                </c:pt>
                <c:pt idx="1">
                  <c:v>33724</c:v>
                </c:pt>
                <c:pt idx="2">
                  <c:v>24627</c:v>
                </c:pt>
                <c:pt idx="3">
                  <c:v>23937</c:v>
                </c:pt>
                <c:pt idx="4">
                  <c:v>11510.17</c:v>
                </c:pt>
                <c:pt idx="5">
                  <c:v>7056</c:v>
                </c:pt>
                <c:pt idx="6">
                  <c:v>5314</c:v>
                </c:pt>
                <c:pt idx="7">
                  <c:v>2638</c:v>
                </c:pt>
                <c:pt idx="8">
                  <c:v>365</c:v>
                </c:pt>
              </c:numCache>
            </c:numRef>
          </c:val>
          <c:extLst>
            <c:ext xmlns:c16="http://schemas.microsoft.com/office/drawing/2014/chart" uri="{C3380CC4-5D6E-409C-BE32-E72D297353CC}">
              <c16:uniqueId val="{00000004-A0B2-4B50-9985-BB00C06C7AA0}"/>
            </c:ext>
          </c:extLst>
        </c:ser>
        <c:ser>
          <c:idx val="1"/>
          <c:order val="1"/>
          <c:tx>
            <c:strRef>
              <c:f>Ranking!$C$3</c:f>
              <c:strCache>
                <c:ptCount val="1"/>
                <c:pt idx="0">
                  <c:v>Profit</c:v>
                </c:pt>
              </c:strCache>
            </c:strRef>
          </c:tx>
          <c:spPr>
            <a:gradFill rotWithShape="1">
              <a:gsLst>
                <a:gs pos="0">
                  <a:schemeClr val="accent2">
                    <a:tint val="77000"/>
                    <a:satMod val="103000"/>
                    <a:lumMod val="102000"/>
                    <a:tint val="94000"/>
                  </a:schemeClr>
                </a:gs>
                <a:gs pos="50000">
                  <a:schemeClr val="accent2">
                    <a:tint val="77000"/>
                    <a:satMod val="110000"/>
                    <a:lumMod val="100000"/>
                    <a:shade val="100000"/>
                  </a:schemeClr>
                </a:gs>
                <a:gs pos="100000">
                  <a:schemeClr val="accent2">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Ranking!$A$4:$A$13</c:f>
              <c:strCache>
                <c:ptCount val="9"/>
                <c:pt idx="0">
                  <c:v>Marios Plumbing</c:v>
                </c:pt>
                <c:pt idx="1">
                  <c:v>Plumber Co.</c:v>
                </c:pt>
                <c:pt idx="2">
                  <c:v>Bowser Diversified</c:v>
                </c:pt>
                <c:pt idx="3">
                  <c:v>Kent</c:v>
                </c:pt>
                <c:pt idx="4">
                  <c:v>P&amp;Q</c:v>
                </c:pt>
                <c:pt idx="5">
                  <c:v>Luigi Contracting</c:v>
                </c:pt>
                <c:pt idx="6">
                  <c:v>Wrench'd</c:v>
                </c:pt>
                <c:pt idx="7">
                  <c:v>Joe The Plumber</c:v>
                </c:pt>
                <c:pt idx="8">
                  <c:v>Bob the Builder</c:v>
                </c:pt>
              </c:strCache>
            </c:strRef>
          </c:cat>
          <c:val>
            <c:numRef>
              <c:f>Ranking!$C$4:$C$13</c:f>
              <c:numCache>
                <c:formatCode>"$"#,##0.00</c:formatCode>
                <c:ptCount val="9"/>
                <c:pt idx="0">
                  <c:v>16062.001951663196</c:v>
                </c:pt>
                <c:pt idx="1">
                  <c:v>4661.9042414769392</c:v>
                </c:pt>
                <c:pt idx="2">
                  <c:v>3432.2267553914639</c:v>
                </c:pt>
                <c:pt idx="3">
                  <c:v>3281.7572645677951</c:v>
                </c:pt>
                <c:pt idx="4">
                  <c:v>1613.0012328142482</c:v>
                </c:pt>
                <c:pt idx="5">
                  <c:v>1085.8703222076374</c:v>
                </c:pt>
                <c:pt idx="6">
                  <c:v>673.46641438196082</c:v>
                </c:pt>
                <c:pt idx="7">
                  <c:v>419.19595644432155</c:v>
                </c:pt>
                <c:pt idx="8">
                  <c:v>42.867888732879557</c:v>
                </c:pt>
              </c:numCache>
            </c:numRef>
          </c:val>
          <c:extLst>
            <c:ext xmlns:c16="http://schemas.microsoft.com/office/drawing/2014/chart" uri="{C3380CC4-5D6E-409C-BE32-E72D297353CC}">
              <c16:uniqueId val="{00000005-A0B2-4B50-9985-BB00C06C7AA0}"/>
            </c:ext>
          </c:extLst>
        </c:ser>
        <c:dLbls>
          <c:showLegendKey val="0"/>
          <c:showVal val="0"/>
          <c:showCatName val="0"/>
          <c:showSerName val="0"/>
          <c:showPercent val="0"/>
          <c:showBubbleSize val="0"/>
        </c:dLbls>
        <c:gapWidth val="150"/>
        <c:axId val="602469624"/>
        <c:axId val="602469952"/>
      </c:barChart>
      <c:catAx>
        <c:axId val="602469624"/>
        <c:scaling>
          <c:orientation val="maxMin"/>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02469952"/>
        <c:crosses val="autoZero"/>
        <c:auto val="1"/>
        <c:lblAlgn val="ctr"/>
        <c:lblOffset val="100"/>
        <c:noMultiLvlLbl val="0"/>
      </c:catAx>
      <c:valAx>
        <c:axId val="602469952"/>
        <c:scaling>
          <c:orientation val="minMax"/>
        </c:scaling>
        <c:delete val="0"/>
        <c:axPos val="t"/>
        <c:majorGridlines>
          <c:spPr>
            <a:ln w="9525" cap="flat" cmpd="sng" algn="ctr">
              <a:solidFill>
                <a:schemeClr val="lt1">
                  <a:lumMod val="95000"/>
                  <a:alpha val="10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02469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[Plumbing dashboard, company metrics, invoices database.xlsx]Comparative Metrics!ComparativeTable</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Revenue &amp; Profit by Job Type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'Comparative Metrics'!$B$1</c:f>
              <c:strCache>
                <c:ptCount val="1"/>
                <c:pt idx="0">
                  <c:v>Revenue</c:v>
                </c:pt>
              </c:strCache>
            </c:strRef>
          </c:tx>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'Comparative Metrics'!$A$2:$A$4</c:f>
              <c:strCache>
                <c:ptCount val="2"/>
                <c:pt idx="0">
                  <c:v>Commercial</c:v>
                </c:pt>
                <c:pt idx="1">
                  <c:v>Residential</c:v>
                </c:pt>
              </c:strCache>
            </c:strRef>
          </c:cat>
          <c:val>
            <c:numRef>
              <c:f>'Comparative Metrics'!$B$2:$B$4</c:f>
              <c:numCache>
                <c:formatCode>"$"#,##0.00</c:formatCode>
                <c:ptCount val="2"/>
                <c:pt idx="0">
                  <c:v>130252</c:v>
                </c:pt>
                <c:pt idx="1">
                  <c:v>95746.17</c:v>
                </c:pt>
              </c:numCache>
            </c:numRef>
          </c:val>
          <c:extLst>
            <c:ext xmlns:c16="http://schemas.microsoft.com/office/drawing/2014/chart" uri="{C3380CC4-5D6E-409C-BE32-E72D297353CC}">
              <c16:uniqueId val="{00000000-487F-4C84-91E8-D91AB8B49B39}"/>
            </c:ext>
          </c:extLst>
        </c:ser>
        <c:ser>
          <c:idx val="1"/>
          <c:order val="1"/>
          <c:tx>
            <c:strRef>
              <c:f>'Comparative Metrics'!$C$1</c:f>
              <c:strCache>
                <c:ptCount val="1"/>
                <c:pt idx="0">
                  <c:v>Profit</c:v>
                </c:pt>
              </c:strCache>
            </c:strRef>
          </c:tx>
          <c:spPr>
            <a:gradFill rotWithShape="1">
              <a:gsLst>
                <a:gs pos="0">
                  <a:schemeClr val="accent6">
                    <a:tint val="77000"/>
                    <a:satMod val="103000"/>
                    <a:lumMod val="102000"/>
                    <a:tint val="94000"/>
                  </a:schemeClr>
                </a:gs>
                <a:gs pos="50000">
                  <a:schemeClr val="accent6">
                    <a:tint val="77000"/>
                    <a:satMod val="110000"/>
                    <a:lumMod val="100000"/>
                    <a:shade val="100000"/>
                  </a:schemeClr>
                </a:gs>
                <a:gs pos="100000">
                  <a:schemeClr val="accent6">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'Comparative Metrics'!$A$2:$A$4</c:f>
              <c:strCache>
                <c:ptCount val="2"/>
                <c:pt idx="0">
                  <c:v>Commercial</c:v>
                </c:pt>
                <c:pt idx="1">
                  <c:v>Residential</c:v>
                </c:pt>
              </c:strCache>
            </c:strRef>
          </c:cat>
          <c:val>
            <c:numRef>
              <c:f>'Comparative Metrics'!$C$2:$C$4</c:f>
              <c:numCache>
                <c:formatCode>"$"#,##0.00</c:formatCode>
                <c:ptCount val="2"/>
                <c:pt idx="0">
                  <c:v>18012.379536498407</c:v>
                </c:pt>
                <c:pt idx="1">
                  <c:v>13259.912491182033</c:v>
                </c:pt>
              </c:numCache>
            </c:numRef>
          </c:val>
          <c:extLst>
            <c:ext xmlns:c16="http://schemas.microsoft.com/office/drawing/2014/chart" uri="{C3380CC4-5D6E-409C-BE32-E72D297353CC}">
              <c16:uniqueId val="{00000001-487F-4C84-91E8-D91AB8B49B39}"/>
            </c:ext>
          </c:extLst>
        </c:ser>
        <c:dLbls>
          <c:showLegendKey val="0"/>
          <c:showVal val="0"/>
          <c:showCatName val="0"/>
          <c:showSerName val="0"/>
          <c:showPercent val="0"/>
          <c:showBubbleSize val="0"/>
        </c:dLbls>
        <c:gapWidth val="100"/>
        <c:overlap val="-24"/>
        <c:axId val="339845856"/>
        <c:axId val="339848480"/>
      </c:barChart>
      <c:catAx>
        <c:axId val="33984585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9848480"/>
        <c:crosses val="autoZero"/>
        <c:auto val="1"/>
        <c:lblAlgn val="ctr"/>
        <c:lblOffset val="100"/>
        <c:noMultiLvlLbl val="0"/>
      </c:catAx>
      <c:valAx>
        <c:axId val="339848480"/>
        <c:scaling>
          <c:orientation val="minMax"/>
        </c:scaling>
        <c:delete val="0"/>
        <c:axPos val="l"/>
        <c:majorGridlines>
          <c:spPr>
            <a:ln w="9525" cap="flat" cmpd="sng" algn="ctr">
              <a:solidFill>
                <a:schemeClr val="lt1">
                  <a:lumMod val="95000"/>
                  <a:alpha val="10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9845856"/>
        <c:crosses val="autoZero"/>
        <c:crossBetween val="between"/>
      </c:valAx>
      <c:spPr>
        <a:noFill/>
        <a:ln>
          <a:noFill/>
        </a:ln>
        <a:effectLst/>
      </c:spPr>
    </c:plotArea>
    <c:legend>
      <c:legendPos val="r"/>
      <c:layout>
        <c:manualLayout>
          <c:xMode val="edge"/>
          <c:yMode val="edge"/>
          <c:x val="0.79404037823101115"/>
          <c:y val="0.4945193534659067"/>
          <c:w val="0.18886560084025414"/>
          <c:h val="7.086664944991827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[Plumbing dashboard, company metrics, invoices database.xlsx]Trends!TrendTable</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Revenue by Month</a:t>
            </a:r>
          </a:p>
        </c:rich>
      </c:tx>
      <c:layout>
        <c:manualLayout>
          <c:xMode val="edge"/>
          <c:yMode val="edge"/>
          <c:x val="0.28667641199619026"/>
          <c:y val="2.6490066225165563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Trends!$B$3</c:f>
              <c:strCache>
                <c:ptCount val="1"/>
                <c:pt idx="0">
                  <c:v>Total</c:v>
                </c:pt>
              </c:strCache>
            </c:strRef>
          </c:tx>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trendline>
            <c:name>Moving Average</c:name>
            <c:spPr>
              <a:ln w="19050" cap="rnd">
                <a:solidFill>
                  <a:schemeClr val="accent2"/>
                </a:solidFill>
              </a:ln>
              <a:effectLst>
                <a:glow rad="63500">
                  <a:schemeClr val="accent6">
                    <a:alpha val="33000"/>
                  </a:schemeClr>
                </a:glow>
              </a:effectLst>
            </c:spPr>
            <c:trendlineType val="movingAvg"/>
            <c:period val="2"/>
            <c:dispRSqr val="0"/>
            <c:dispEq val="0"/>
          </c:trendline>
          <c:cat>
            <c:strRef>
              <c:f>Trends!$A$4:$A$16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Trends!$B$4:$B$16</c:f>
              <c:numCache>
                <c:formatCode>"$"#,##0.00</c:formatCode>
                <c:ptCount val="12"/>
                <c:pt idx="0">
                  <c:v>10334</c:v>
                </c:pt>
                <c:pt idx="1">
                  <c:v>6827.17</c:v>
                </c:pt>
                <c:pt idx="2">
                  <c:v>15192</c:v>
                </c:pt>
                <c:pt idx="3">
                  <c:v>27066</c:v>
                </c:pt>
                <c:pt idx="4">
                  <c:v>16356</c:v>
                </c:pt>
                <c:pt idx="5">
                  <c:v>33192</c:v>
                </c:pt>
                <c:pt idx="6">
                  <c:v>13777</c:v>
                </c:pt>
                <c:pt idx="7">
                  <c:v>24641</c:v>
                </c:pt>
                <c:pt idx="8">
                  <c:v>25223</c:v>
                </c:pt>
                <c:pt idx="9">
                  <c:v>15023</c:v>
                </c:pt>
                <c:pt idx="10">
                  <c:v>20538</c:v>
                </c:pt>
                <c:pt idx="11">
                  <c:v>17829</c:v>
                </c:pt>
              </c:numCache>
            </c:numRef>
          </c:val>
          <c:smooth val="0"/>
          <c:extLst>
            <c:ext xmlns:c16="http://schemas.microsoft.com/office/drawing/2014/chart" uri="{C3380CC4-5D6E-409C-BE32-E72D297353CC}">
              <c16:uniqueId val="{00000001-C00A-40CA-BE7F-3E5EA35E2273}"/>
            </c:ext>
          </c:extLst>
        </c:ser>
        <c:dLbls>
          <c:showLegendKey val="0"/>
          <c:showVal val="0"/>
          <c:showCatName val="0"/>
          <c:showSerName val="0"/>
          <c:showPercent val="0"/>
          <c:showBubbleSize val="0"/>
        </c:dLbls>
        <c:marker val="1"/>
        <c:smooth val="0"/>
        <c:axId val="335281616"/>
        <c:axId val="335281944"/>
      </c:lineChart>
      <c:catAx>
        <c:axId val="335281616"/>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5281944"/>
        <c:crosses val="autoZero"/>
        <c:auto val="1"/>
        <c:lblAlgn val="ctr"/>
        <c:lblOffset val="100"/>
        <c:noMultiLvlLbl val="0"/>
      </c:catAx>
      <c:valAx>
        <c:axId val="335281944"/>
        <c:scaling>
          <c:orientation val="minMax"/>
        </c:scaling>
        <c:delete val="0"/>
        <c:axPos val="l"/>
        <c:majorGridlines>
          <c:spPr>
            <a:ln w="9525" cap="flat" cmpd="sng" algn="ctr">
              <a:solidFill>
                <a:schemeClr val="lt1">
                  <a:lumMod val="95000"/>
                  <a:alpha val="10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5281616"/>
        <c:crosses val="autoZero"/>
        <c:crossBetween val="between"/>
      </c:valAx>
      <c:spPr>
        <a:noFill/>
        <a:ln>
          <a:noFill/>
        </a:ln>
        <a:effectLst/>
      </c:spPr>
    </c:plotArea>
    <c:legend>
      <c:legendPos val="r"/>
      <c:layout>
        <c:manualLayout>
          <c:xMode val="edge"/>
          <c:yMode val="edge"/>
          <c:x val="0.76596713264419314"/>
          <c:y val="0.38251586101406199"/>
          <c:w val="0.14085483075014957"/>
          <c:h val="0.2417228972206288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[Plumbing dashboard, company metrics, invoices database.xlsx]Comparative Metrics!ComparativeTable2</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Days till Job Completion by Type</a:t>
            </a:r>
          </a:p>
        </c:rich>
      </c:tx>
      <c:layout>
        <c:manualLayout>
          <c:xMode val="edge"/>
          <c:yMode val="edge"/>
          <c:x val="0.25406403940886702"/>
          <c:y val="4.064596092155147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solidFill>
            <a:srgbClr val="348441"/>
          </a:solidFill>
          <a:ln>
            <a:noFill/>
          </a:ln>
          <a:effectLst>
            <a:outerShdw blurRad="57150" dist="19050" dir="5400000" algn="ctr" rotWithShape="0">
              <a:srgbClr val="000000">
                <a:alpha val="63000"/>
              </a:srgbClr>
            </a:outerShdw>
          </a:effectLst>
        </c:spPr>
      </c:pivotFmt>
    </c:pivotFmts>
    <c:plotArea>
      <c:layout/>
      <c:pieChart>
        <c:varyColors val="1"/>
        <c:ser>
          <c:idx val="0"/>
          <c:order val="0"/>
          <c:tx>
            <c:strRef>
              <c:f>'Comparative Metrics'!$G$1</c:f>
              <c:strCache>
                <c:ptCount val="1"/>
                <c:pt idx="0">
                  <c:v>Total</c:v>
                </c:pt>
              </c:strCache>
            </c:strRef>
          </c:tx>
          <c:dPt>
            <c:idx val="0"/>
            <c:bubble3D val="0"/>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FF53-4320-8FC6-B378E71E30C0}"/>
              </c:ext>
            </c:extLst>
          </c:dPt>
          <c:dPt>
            <c:idx val="1"/>
            <c:bubble3D val="0"/>
            <c:spPr>
              <a:solidFill>
                <a:srgbClr val="348441"/>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FF53-4320-8FC6-B378E71E30C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'Comparative Metrics'!$F$2:$F$4</c:f>
              <c:strCache>
                <c:ptCount val="2"/>
                <c:pt idx="0">
                  <c:v>Commercial</c:v>
                </c:pt>
                <c:pt idx="1">
                  <c:v>Residential</c:v>
                </c:pt>
              </c:strCache>
            </c:strRef>
          </c:cat>
          <c:val>
            <c:numRef>
              <c:f>'Comparative Metrics'!$G$2:$G$4</c:f>
              <c:numCache>
                <c:formatCode>0.00</c:formatCode>
                <c:ptCount val="2"/>
                <c:pt idx="0">
                  <c:v>2.2865497076023393</c:v>
                </c:pt>
                <c:pt idx="1">
                  <c:v>1.9448051948051948</c:v>
                </c:pt>
              </c:numCache>
            </c:numRef>
          </c:val>
          <c:extLst>
            <c:ext xmlns:c16="http://schemas.microsoft.com/office/drawing/2014/chart" uri="{C3380CC4-5D6E-409C-BE32-E72D297353CC}">
              <c16:uniqueId val="{00000004-FF53-4320-8FC6-B378E71E30C0}"/>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[Plumbing dashboard, company metrics, invoices database.xlsx]Overall Snapshot!PivotTable5</c:name>
    <c:fmtId val="2"/>
  </c:pivotSource>
  <c:chart>
    <c:title>
      <c:tx>
        <c:rich>
          <a:bodyPr rot="0" spcFirstLastPara="1" vertOverflow="ellipsis" vert="horz" wrap="square" anchor="t" anchorCtr="0"/>
          <a:lstStyle/>
          <a:p>
            <a:pPr>
              <a:defRPr sz="1400" b="1" i="0" u="none" strike="noStrike" kern="1200" spc="0" baseline="0">
                <a:solidFill>
                  <a:schemeClr val="bg1"/>
                </a:solidFill>
                <a:latin typeface="+mn-lt"/>
                <a:ea typeface="+mn-ea"/>
                <a:cs typeface="+mn-cs"/>
              </a:defRPr>
            </a:pPr>
            <a:r>
              <a:rPr lang="en-US" sz="1400" b="1">
                <a:solidFill>
                  <a:schemeClr val="bg1"/>
                </a:solidFill>
              </a:rPr>
              <a:t>Total Revenue</a:t>
            </a:r>
          </a:p>
          <a:p>
            <a:pPr>
              <a:defRPr b="1">
                <a:solidFill>
                  <a:schemeClr val="bg1"/>
                </a:solidFill>
              </a:defRPr>
            </a:pPr>
            <a:endParaRPr lang="en-US" sz="1400" b="1">
              <a:solidFill>
                <a:schemeClr val="bg1"/>
              </a:solidFill>
            </a:endParaRPr>
          </a:p>
        </c:rich>
      </c:tx>
      <c:layout>
        <c:manualLayout>
          <c:xMode val="edge"/>
          <c:yMode val="edge"/>
          <c:x val="0.22705828438111902"/>
          <c:y val="0.20799118860142485"/>
        </c:manualLayout>
      </c:layout>
      <c:overlay val="0"/>
      <c:spPr>
        <a:noFill/>
        <a:ln>
          <a:noFill/>
        </a:ln>
        <a:effectLst/>
      </c:spPr>
      <c:txPr>
        <a:bodyPr rot="0" spcFirstLastPara="1" vertOverflow="ellipsis" vert="horz" wrap="square" anchor="t" anchorCtr="0"/>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a:noFill/>
          </a:ln>
          <a:effectLst/>
        </c:spPr>
        <c:marker>
          <c:symbol val="none"/>
        </c:marker>
        <c:dLbl>
          <c:idx val="0"/>
          <c:spPr>
            <a:noFill/>
            <a:ln>
              <a:noFill/>
            </a:ln>
            <a:effectLst/>
          </c:spPr>
          <c:txPr>
            <a:bodyPr rot="0" spcFirstLastPara="1" vertOverflow="ellipsis" vert="horz" wrap="none" lIns="38100" tIns="19050" rIns="38100" bIns="19050" anchor="ctr" anchorCtr="1">
              <a:spAutoFit/>
            </a:bodyPr>
            <a:lstStyle/>
            <a:p>
              <a:pPr>
                <a:defRPr sz="900" b="1" i="0" u="none" strike="noStrike" kern="1200" baseline="0">
                  <a:solidFill>
                    <a:schemeClr val="accent6"/>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noFill/>
          <a:ln>
            <a:noFill/>
          </a:ln>
          <a:effectLst/>
        </c:spPr>
        <c:dLbl>
          <c:idx val="0"/>
          <c:layout>
            <c:manualLayout>
              <c:x val="9.8000541917136075E-4"/>
              <c:y val="0.27355215800730898"/>
            </c:manualLayout>
          </c:layout>
          <c:tx>
            <c:rich>
              <a:bodyPr rot="0" spcFirstLastPara="1" vertOverflow="ellipsis" vert="horz" wrap="none" lIns="38100" tIns="19050" rIns="38100" bIns="19050" anchor="b" anchorCtr="0">
                <a:noAutofit/>
              </a:bodyPr>
              <a:lstStyle/>
              <a:p>
                <a:pPr>
                  <a:defRPr sz="900" b="1" i="0" u="none" strike="noStrike" kern="1200" baseline="0">
                    <a:solidFill>
                      <a:schemeClr val="accent6"/>
                    </a:solidFill>
                    <a:effectLst>
                      <a:glow>
                        <a:schemeClr val="accent6">
                          <a:lumMod val="75000"/>
                          <a:alpha val="78000"/>
                        </a:schemeClr>
                      </a:glow>
                    </a:effectLst>
                    <a:latin typeface="+mn-lt"/>
                    <a:ea typeface="+mn-ea"/>
                    <a:cs typeface="+mn-cs"/>
                  </a:defRPr>
                </a:pPr>
                <a:fld id="{C35F4276-2B9D-4375-B764-651318FBAD76}" type="VALUE">
                  <a:rPr lang="en-US" sz="1400" b="1">
                    <a:solidFill>
                      <a:schemeClr val="accent6"/>
                    </a:solidFill>
                    <a:effectLst>
                      <a:glow>
                        <a:schemeClr val="accent6">
                          <a:lumMod val="75000"/>
                          <a:alpha val="78000"/>
                        </a:schemeClr>
                      </a:glow>
                    </a:effectLst>
                  </a:rPr>
                  <a:pPr>
                    <a:defRPr b="1">
                      <a:solidFill>
                        <a:schemeClr val="accent6"/>
                      </a:solidFill>
                      <a:effectLst>
                        <a:glow>
                          <a:schemeClr val="accent6">
                            <a:lumMod val="75000"/>
                            <a:alpha val="78000"/>
                          </a:schemeClr>
                        </a:glow>
                      </a:effectLst>
                    </a:defRPr>
                  </a:pPr>
                  <a:t>[VALUE]</a:t>
                </a:fld>
                <a:endParaRPr lang="en-US"/>
              </a:p>
            </c:rich>
          </c:tx>
          <c:spPr>
            <a:noFill/>
            <a:ln>
              <a:noFill/>
            </a:ln>
            <a:effectLst/>
          </c:spPr>
          <c:txPr>
            <a:bodyPr rot="0" spcFirstLastPara="1" vertOverflow="ellipsis" vert="horz" wrap="none" lIns="38100" tIns="19050" rIns="38100" bIns="19050" anchor="b" anchorCtr="0">
              <a:noAutofit/>
            </a:bodyPr>
            <a:lstStyle/>
            <a:p>
              <a:pPr>
                <a:defRPr sz="900" b="1" i="0" u="none" strike="noStrike" kern="1200" baseline="0">
                  <a:solidFill>
                    <a:schemeClr val="accent6"/>
                  </a:solidFill>
                  <a:effectLst>
                    <a:glow>
                      <a:schemeClr val="accent6">
                        <a:lumMod val="75000"/>
                        <a:alpha val="78000"/>
                      </a:schemeClr>
                    </a:glo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88051730699605746"/>
                  <c:h val="0.38273479621550582"/>
                </c:manualLayout>
              </c15:layout>
              <c15:dlblFieldTable/>
              <c15:showDataLabelsRange val="0"/>
            </c:ext>
          </c:extLst>
        </c:dLbl>
      </c:pivotFmt>
    </c:pivotFmts>
    <c:plotArea>
      <c:layout/>
      <c:barChart>
        <c:barDir val="col"/>
        <c:grouping val="clustered"/>
        <c:varyColors val="0"/>
        <c:ser>
          <c:idx val="0"/>
          <c:order val="0"/>
          <c:tx>
            <c:strRef>
              <c:f>'Overall Snapshot'!$E$16</c:f>
              <c:strCache>
                <c:ptCount val="1"/>
                <c:pt idx="0">
                  <c:v>Total</c:v>
                </c:pt>
              </c:strCache>
            </c:strRef>
          </c:tx>
          <c:spPr>
            <a:noFill/>
            <a:ln>
              <a:noFill/>
            </a:ln>
            <a:effectLst/>
          </c:spPr>
          <c:invertIfNegative val="0"/>
          <c:dPt>
            <c:idx val="0"/>
            <c:invertIfNegative val="0"/>
            <c:bubble3D val="0"/>
            <c:extLst>
              <c:ext xmlns:c16="http://schemas.microsoft.com/office/drawing/2014/chart" uri="{C3380CC4-5D6E-409C-BE32-E72D297353CC}">
                <c16:uniqueId val="{00000005-1AF3-42A2-88DD-BB8D1CAC6ECE}"/>
              </c:ext>
            </c:extLst>
          </c:dPt>
          <c:dLbls>
            <c:dLbl>
              <c:idx val="0"/>
              <c:layout>
                <c:manualLayout>
                  <c:x val="9.8000541917136075E-4"/>
                  <c:y val="0.27355215800730898"/>
                </c:manualLayout>
              </c:layout>
              <c:tx>
                <c:rich>
                  <a:bodyPr rot="0" spcFirstLastPara="1" vertOverflow="ellipsis" vert="horz" wrap="none" lIns="38100" tIns="19050" rIns="38100" bIns="19050" anchor="b" anchorCtr="0">
                    <a:noAutofit/>
                  </a:bodyPr>
                  <a:lstStyle/>
                  <a:p>
                    <a:pPr>
                      <a:defRPr sz="900" b="1" i="0" u="none" strike="noStrike" kern="1200" baseline="0">
                        <a:solidFill>
                          <a:schemeClr val="accent6"/>
                        </a:solidFill>
                        <a:effectLst>
                          <a:glow>
                            <a:schemeClr val="accent6">
                              <a:lumMod val="75000"/>
                              <a:alpha val="78000"/>
                            </a:schemeClr>
                          </a:glow>
                        </a:effectLst>
                        <a:latin typeface="+mn-lt"/>
                        <a:ea typeface="+mn-ea"/>
                        <a:cs typeface="+mn-cs"/>
                      </a:defRPr>
                    </a:pPr>
                    <a:fld id="{C35F4276-2B9D-4375-B764-651318FBAD76}" type="VALUE">
                      <a:rPr lang="en-US" sz="1400" b="1">
                        <a:solidFill>
                          <a:schemeClr val="accent6"/>
                        </a:solidFill>
                        <a:effectLst>
                          <a:glow>
                            <a:schemeClr val="accent6">
                              <a:lumMod val="75000"/>
                              <a:alpha val="78000"/>
                            </a:schemeClr>
                          </a:glow>
                        </a:effectLst>
                      </a:rPr>
                      <a:pPr>
                        <a:defRPr b="1">
                          <a:solidFill>
                            <a:schemeClr val="accent6"/>
                          </a:solidFill>
                          <a:effectLst>
                            <a:glow>
                              <a:schemeClr val="accent6">
                                <a:lumMod val="75000"/>
                                <a:alpha val="78000"/>
                              </a:schemeClr>
                            </a:glow>
                          </a:effectLst>
                        </a:defRPr>
                      </a:pPr>
                      <a:t>[VALUE]</a:t>
                    </a:fld>
                    <a:endParaRPr lang="en-US"/>
                  </a:p>
                </c:rich>
              </c:tx>
              <c:spPr>
                <a:noFill/>
                <a:ln>
                  <a:noFill/>
                </a:ln>
                <a:effectLst/>
              </c:spPr>
              <c:txPr>
                <a:bodyPr rot="0" spcFirstLastPara="1" vertOverflow="ellipsis" vert="horz" wrap="none" lIns="38100" tIns="19050" rIns="38100" bIns="19050" anchor="b" anchorCtr="0">
                  <a:noAutofit/>
                </a:bodyPr>
                <a:lstStyle/>
                <a:p>
                  <a:pPr>
                    <a:defRPr sz="900" b="1" i="0" u="none" strike="noStrike" kern="1200" baseline="0">
                      <a:solidFill>
                        <a:schemeClr val="accent6"/>
                      </a:solidFill>
                      <a:effectLst>
                        <a:glow>
                          <a:schemeClr val="accent6">
                            <a:lumMod val="75000"/>
                            <a:alpha val="78000"/>
                          </a:schemeClr>
                        </a:glo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88051730699605746"/>
                      <c:h val="0.38273479621550582"/>
                    </c:manualLayout>
                  </c15:layout>
                  <c15:dlblFieldTable/>
                  <c15:showDataLabelsRange val="0"/>
                </c:ext>
                <c:ext xmlns:c16="http://schemas.microsoft.com/office/drawing/2014/chart" uri="{C3380CC4-5D6E-409C-BE32-E72D297353CC}">
                  <c16:uniqueId val="{00000005-1AF3-42A2-88DD-BB8D1CAC6ECE}"/>
                </c:ext>
              </c:extLst>
            </c:dLbl>
            <c:spPr>
              <a:noFill/>
              <a:ln>
                <a:noFill/>
              </a:ln>
              <a:effectLst/>
            </c:spPr>
            <c:txPr>
              <a:bodyPr rot="0" spcFirstLastPara="1" vertOverflow="ellipsis" vert="horz" wrap="none" lIns="38100" tIns="19050" rIns="38100" bIns="19050" anchor="ctr" anchorCtr="1">
                <a:spAutoFit/>
              </a:bodyPr>
              <a:lstStyle/>
              <a:p>
                <a:pPr>
                  <a:defRPr sz="900" b="1" i="0" u="none" strike="noStrike" kern="1200" baseline="0">
                    <a:solidFill>
                      <a:schemeClr val="accent6"/>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'Overall Snapshot'!$E$17</c:f>
              <c:strCache>
                <c:ptCount val="1"/>
                <c:pt idx="0">
                  <c:v>Total</c:v>
                </c:pt>
              </c:strCache>
            </c:strRef>
          </c:cat>
          <c:val>
            <c:numRef>
              <c:f>'Overall Snapshot'!$E$17</c:f>
              <c:numCache>
                <c:formatCode>"$"#,##0.00</c:formatCode>
                <c:ptCount val="1"/>
                <c:pt idx="0">
                  <c:v>225998.16999999998</c:v>
                </c:pt>
              </c:numCache>
            </c:numRef>
          </c:val>
          <c:extLst>
            <c:ext xmlns:c16="http://schemas.microsoft.com/office/drawing/2014/chart" uri="{C3380CC4-5D6E-409C-BE32-E72D297353CC}">
              <c16:uniqueId val="{00000004-1AF3-42A2-88DD-BB8D1CAC6ECE}"/>
            </c:ext>
          </c:extLst>
        </c:ser>
        <c:dLbls>
          <c:showLegendKey val="0"/>
          <c:showVal val="0"/>
          <c:showCatName val="0"/>
          <c:showSerName val="0"/>
          <c:showPercent val="0"/>
          <c:showBubbleSize val="0"/>
        </c:dLbls>
        <c:gapWidth val="219"/>
        <c:overlap val="-27"/>
        <c:axId val="639716744"/>
        <c:axId val="639718056"/>
      </c:barChart>
      <c:catAx>
        <c:axId val="639716744"/>
        <c:scaling>
          <c:orientation val="minMax"/>
        </c:scaling>
        <c:delete val="1"/>
        <c:axPos val="b"/>
        <c:numFmt formatCode="General" sourceLinked="1"/>
        <c:majorTickMark val="none"/>
        <c:minorTickMark val="none"/>
        <c:tickLblPos val="nextTo"/>
        <c:crossAx val="639718056"/>
        <c:crosses val="autoZero"/>
        <c:auto val="1"/>
        <c:lblAlgn val="ctr"/>
        <c:lblOffset val="100"/>
        <c:noMultiLvlLbl val="0"/>
      </c:catAx>
      <c:valAx>
        <c:axId val="639718056"/>
        <c:scaling>
          <c:orientation val="minMax"/>
        </c:scaling>
        <c:delete val="1"/>
        <c:axPos val="l"/>
        <c:numFmt formatCode="&quot;$&quot;#,##0.00" sourceLinked="1"/>
        <c:majorTickMark val="none"/>
        <c:minorTickMark val="none"/>
        <c:tickLblPos val="nextTo"/>
        <c:crossAx val="639716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[Plumbing dashboard, company metrics, invoices database.xlsx]Overall Snapshot!PivotTable6</c:name>
    <c:fmtId val="2"/>
  </c:pivotSource>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US" b="1"/>
              <a:t>Total </a:t>
            </a:r>
          </a:p>
          <a:p>
            <a:pPr>
              <a:defRPr b="1"/>
            </a:pPr>
            <a:r>
              <a:rPr lang="en-US" b="1"/>
              <a:t>Cost</a:t>
            </a:r>
          </a:p>
        </c:rich>
      </c:tx>
      <c:layout>
        <c:manualLayout>
          <c:xMode val="edge"/>
          <c:yMode val="edge"/>
          <c:x val="0.35409381519617739"/>
          <c:y val="0.21248460764834301"/>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a:noFill/>
          </a:ln>
          <a:effectLst/>
        </c:spPr>
        <c:marker>
          <c:symbol val="none"/>
        </c:marker>
        <c:dLbl>
          <c:idx val="0"/>
          <c:spPr>
            <a:noFill/>
            <a:ln>
              <a:noFill/>
            </a:ln>
            <a:effectLst/>
          </c:spPr>
          <c:txPr>
            <a:bodyPr rot="0" spcFirstLastPara="1" vertOverflow="ellipsis" vert="horz" wrap="none" anchor="b"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noFill/>
          <a:ln>
            <a:noFill/>
          </a:ln>
          <a:effectLst/>
        </c:spPr>
        <c:dLbl>
          <c:idx val="0"/>
          <c:layout>
            <c:manualLayout>
              <c:x val="1.6449534717251232E-2"/>
              <c:y val="0.2064796344901331"/>
            </c:manualLayout>
          </c:layout>
          <c:spPr>
            <a:noFill/>
            <a:ln>
              <a:noFill/>
            </a:ln>
            <a:effectLst/>
          </c:spPr>
          <c:txPr>
            <a:bodyPr rot="0" spcFirstLastPara="1" vertOverflow="ellipsis" vert="horz" wrap="none" anchor="b" anchorCtr="1"/>
            <a:lstStyle/>
            <a:p>
              <a:pPr>
                <a:defRPr sz="1400" b="1" i="0" u="none" strike="noStrike" kern="1200" baseline="0">
                  <a:solidFill>
                    <a:srgbClr val="FF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73652588880935332"/>
                  <c:h val="0.17699776416836785"/>
                </c:manualLayout>
              </c15:layout>
            </c:ext>
          </c:extLst>
        </c:dLbl>
      </c:pivotFmt>
    </c:pivotFmts>
    <c:plotArea>
      <c:layout/>
      <c:barChart>
        <c:barDir val="col"/>
        <c:grouping val="clustered"/>
        <c:varyColors val="0"/>
        <c:ser>
          <c:idx val="0"/>
          <c:order val="0"/>
          <c:tx>
            <c:strRef>
              <c:f>'Overall Snapshot'!$E$20</c:f>
              <c:strCache>
                <c:ptCount val="1"/>
                <c:pt idx="0">
                  <c:v>Total</c:v>
                </c:pt>
              </c:strCache>
            </c:strRef>
          </c:tx>
          <c:spPr>
            <a:noFill/>
            <a:ln>
              <a:noFill/>
            </a:ln>
            <a:effectLst/>
          </c:spPr>
          <c:invertIfNegative val="0"/>
          <c:dPt>
            <c:idx val="0"/>
            <c:invertIfNegative val="0"/>
            <c:bubble3D val="0"/>
            <c:extLst>
              <c:ext xmlns:c16="http://schemas.microsoft.com/office/drawing/2014/chart" uri="{C3380CC4-5D6E-409C-BE32-E72D297353CC}">
                <c16:uniqueId val="{00000001-EF20-44C1-BEB0-823238A1151F}"/>
              </c:ext>
            </c:extLst>
          </c:dPt>
          <c:dLbls>
            <c:dLbl>
              <c:idx val="0"/>
              <c:layout>
                <c:manualLayout>
                  <c:x val="1.6449534717251232E-2"/>
                  <c:y val="0.2064796344901331"/>
                </c:manualLayout>
              </c:layout>
              <c:spPr>
                <a:noFill/>
                <a:ln>
                  <a:noFill/>
                </a:ln>
                <a:effectLst/>
              </c:spPr>
              <c:txPr>
                <a:bodyPr rot="0" spcFirstLastPara="1" vertOverflow="ellipsis" vert="horz" wrap="none" anchor="b" anchorCtr="1"/>
                <a:lstStyle/>
                <a:p>
                  <a:pPr>
                    <a:defRPr sz="1400" b="1" i="0" u="none" strike="noStrike" kern="1200" baseline="0">
                      <a:solidFill>
                        <a:srgbClr val="FF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73652588880935332"/>
                      <c:h val="0.17699776416836785"/>
                    </c:manualLayout>
                  </c15:layout>
                </c:ext>
                <c:ext xmlns:c16="http://schemas.microsoft.com/office/drawing/2014/chart" uri="{C3380CC4-5D6E-409C-BE32-E72D297353CC}">
                  <c16:uniqueId val="{00000001-EF20-44C1-BEB0-823238A1151F}"/>
                </c:ext>
              </c:extLst>
            </c:dLbl>
            <c:spPr>
              <a:noFill/>
              <a:ln>
                <a:noFill/>
              </a:ln>
              <a:effectLst/>
            </c:spPr>
            <c:txPr>
              <a:bodyPr rot="0" spcFirstLastPara="1" vertOverflow="ellipsis" vert="horz" wrap="none" anchor="b"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'Overall Snapshot'!$E$21</c:f>
              <c:strCache>
                <c:ptCount val="1"/>
                <c:pt idx="0">
                  <c:v>Total</c:v>
                </c:pt>
              </c:strCache>
            </c:strRef>
          </c:cat>
          <c:val>
            <c:numRef>
              <c:f>'Overall Snapshot'!$E$21</c:f>
              <c:numCache>
                <c:formatCode>"$"#,##0.00</c:formatCode>
                <c:ptCount val="1"/>
                <c:pt idx="0">
                  <c:v>194725.87797231961</c:v>
                </c:pt>
              </c:numCache>
            </c:numRef>
          </c:val>
          <c:extLst>
            <c:ext xmlns:c16="http://schemas.microsoft.com/office/drawing/2014/chart" uri="{C3380CC4-5D6E-409C-BE32-E72D297353CC}">
              <c16:uniqueId val="{00000000-EF20-44C1-BEB0-823238A1151F}"/>
            </c:ext>
          </c:extLst>
        </c:ser>
        <c:dLbls>
          <c:showLegendKey val="0"/>
          <c:showVal val="0"/>
          <c:showCatName val="0"/>
          <c:showSerName val="0"/>
          <c:showPercent val="0"/>
          <c:showBubbleSize val="0"/>
        </c:dLbls>
        <c:gapWidth val="219"/>
        <c:overlap val="-27"/>
        <c:axId val="434863720"/>
        <c:axId val="434862736"/>
      </c:barChart>
      <c:catAx>
        <c:axId val="434863720"/>
        <c:scaling>
          <c:orientation val="minMax"/>
        </c:scaling>
        <c:delete val="1"/>
        <c:axPos val="b"/>
        <c:numFmt formatCode="General" sourceLinked="1"/>
        <c:majorTickMark val="none"/>
        <c:minorTickMark val="none"/>
        <c:tickLblPos val="nextTo"/>
        <c:crossAx val="434862736"/>
        <c:crosses val="autoZero"/>
        <c:auto val="1"/>
        <c:lblAlgn val="ctr"/>
        <c:lblOffset val="100"/>
        <c:noMultiLvlLbl val="0"/>
      </c:catAx>
      <c:valAx>
        <c:axId val="434862736"/>
        <c:scaling>
          <c:orientation val="minMax"/>
        </c:scaling>
        <c:delete val="1"/>
        <c:axPos val="l"/>
        <c:numFmt formatCode="&quot;$&quot;#,##0.00" sourceLinked="1"/>
        <c:majorTickMark val="none"/>
        <c:minorTickMark val="none"/>
        <c:tickLblPos val="nextTo"/>
        <c:crossAx val="434863720"/>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[Plumbing dashboard, company metrics, invoices database.xlsx]Overall Snapshot!PivotTable7</c:name>
    <c:fmtId val="2"/>
  </c:pivotSource>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US" b="1"/>
              <a:t>Total</a:t>
            </a:r>
          </a:p>
          <a:p>
            <a:pPr>
              <a:defRPr b="1"/>
            </a:pPr>
            <a:r>
              <a:rPr lang="en-US" b="1"/>
              <a:t>Profit</a:t>
            </a:r>
          </a:p>
        </c:rich>
      </c:tx>
      <c:layout>
        <c:manualLayout>
          <c:xMode val="edge"/>
          <c:yMode val="edge"/>
          <c:x val="0.30477501123170414"/>
          <c:y val="9.5999919370146458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a:noFill/>
          </a:ln>
          <a:effectLst/>
        </c:spPr>
        <c:marker>
          <c:symbol val="none"/>
        </c:marker>
        <c:dLbl>
          <c:idx val="0"/>
          <c:spPr>
            <a:noFill/>
            <a:ln>
              <a:noFill/>
            </a:ln>
            <a:effectLst/>
          </c:spPr>
          <c:txPr>
            <a:bodyPr rot="0" spcFirstLastPara="1" vertOverflow="overflow" horzOverflow="overflow" vert="horz" wrap="none" anchor="b" anchorCtr="1">
              <a:no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noFill/>
          <a:ln>
            <a:noFill/>
          </a:ln>
          <a:effectLst/>
        </c:spPr>
        <c:dLbl>
          <c:idx val="0"/>
          <c:layout>
            <c:manualLayout>
              <c:x val="0.17636660282329575"/>
              <c:y val="0.42133381935217284"/>
            </c:manualLayout>
          </c:layout>
          <c:spPr>
            <a:noFill/>
            <a:ln>
              <a:noFill/>
            </a:ln>
            <a:effectLst/>
          </c:spPr>
          <c:txPr>
            <a:bodyPr rot="0" spcFirstLastPara="1" vertOverflow="overflow" horzOverflow="overflow" vert="horz" wrap="none" anchor="b" anchorCtr="1">
              <a:noAutofit/>
            </a:bodyPr>
            <a:lstStyle/>
            <a:p>
              <a:pPr>
                <a:defRPr sz="1400" b="1" i="0" u="none" strike="noStrike" kern="1200" baseline="0">
                  <a:solidFill>
                    <a:schemeClr val="accent6"/>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8552505261166681"/>
                  <c:h val="0.5"/>
                </c:manualLayout>
              </c15:layout>
            </c:ext>
          </c:extLst>
        </c:dLbl>
      </c:pivotFmt>
    </c:pivotFmts>
    <c:plotArea>
      <c:layout>
        <c:manualLayout>
          <c:layoutTarget val="inner"/>
          <c:xMode val="edge"/>
          <c:yMode val="edge"/>
          <c:x val="0"/>
          <c:y val="0.39562633438208139"/>
          <c:w val="0.7357357357357357"/>
          <c:h val="0.48704043083218407"/>
        </c:manualLayout>
      </c:layout>
      <c:barChart>
        <c:barDir val="col"/>
        <c:grouping val="clustered"/>
        <c:varyColors val="0"/>
        <c:ser>
          <c:idx val="0"/>
          <c:order val="0"/>
          <c:tx>
            <c:strRef>
              <c:f>'Overall Snapshot'!$E$24</c:f>
              <c:strCache>
                <c:ptCount val="1"/>
                <c:pt idx="0">
                  <c:v>Total</c:v>
                </c:pt>
              </c:strCache>
            </c:strRef>
          </c:tx>
          <c:spPr>
            <a:noFill/>
            <a:ln>
              <a:noFill/>
            </a:ln>
            <a:effectLst/>
          </c:spPr>
          <c:invertIfNegative val="0"/>
          <c:dPt>
            <c:idx val="0"/>
            <c:invertIfNegative val="0"/>
            <c:bubble3D val="0"/>
            <c:extLst>
              <c:ext xmlns:c16="http://schemas.microsoft.com/office/drawing/2014/chart" uri="{C3380CC4-5D6E-409C-BE32-E72D297353CC}">
                <c16:uniqueId val="{00000001-78C0-412D-8BB1-026FAD453E17}"/>
              </c:ext>
            </c:extLst>
          </c:dPt>
          <c:dLbls>
            <c:dLbl>
              <c:idx val="0"/>
              <c:layout>
                <c:manualLayout>
                  <c:x val="0.17636660282329575"/>
                  <c:y val="0.42133381935217284"/>
                </c:manualLayout>
              </c:layout>
              <c:spPr>
                <a:noFill/>
                <a:ln>
                  <a:noFill/>
                </a:ln>
                <a:effectLst/>
              </c:spPr>
              <c:txPr>
                <a:bodyPr rot="0" spcFirstLastPara="1" vertOverflow="overflow" horzOverflow="overflow" vert="horz" wrap="none" anchor="b" anchorCtr="1">
                  <a:noAutofit/>
                </a:bodyPr>
                <a:lstStyle/>
                <a:p>
                  <a:pPr>
                    <a:defRPr sz="1400" b="1" i="0" u="none" strike="noStrike" kern="1200" baseline="0">
                      <a:solidFill>
                        <a:schemeClr val="accent6"/>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8552505261166681"/>
                      <c:h val="0.5"/>
                    </c:manualLayout>
                  </c15:layout>
                </c:ext>
                <c:ext xmlns:c16="http://schemas.microsoft.com/office/drawing/2014/chart" uri="{C3380CC4-5D6E-409C-BE32-E72D297353CC}">
                  <c16:uniqueId val="{00000001-78C0-412D-8BB1-026FAD453E17}"/>
                </c:ext>
              </c:extLst>
            </c:dLbl>
            <c:spPr>
              <a:noFill/>
              <a:ln>
                <a:noFill/>
              </a:ln>
              <a:effectLst/>
            </c:spPr>
            <c:txPr>
              <a:bodyPr rot="0" spcFirstLastPara="1" vertOverflow="overflow" horzOverflow="overflow" vert="horz" wrap="none" anchor="b" anchorCtr="1">
                <a:no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'Overall Snapshot'!$E$25</c:f>
              <c:strCache>
                <c:ptCount val="1"/>
                <c:pt idx="0">
                  <c:v>Total</c:v>
                </c:pt>
              </c:strCache>
            </c:strRef>
          </c:cat>
          <c:val>
            <c:numRef>
              <c:f>'Overall Snapshot'!$E$25</c:f>
              <c:numCache>
                <c:formatCode>"$"#,##0.00</c:formatCode>
                <c:ptCount val="1"/>
                <c:pt idx="0">
                  <c:v>31272.29202768044</c:v>
                </c:pt>
              </c:numCache>
            </c:numRef>
          </c:val>
          <c:extLst>
            <c:ext xmlns:c16="http://schemas.microsoft.com/office/drawing/2014/chart" uri="{C3380CC4-5D6E-409C-BE32-E72D297353CC}">
              <c16:uniqueId val="{00000000-78C0-412D-8BB1-026FAD453E17}"/>
            </c:ext>
          </c:extLst>
        </c:ser>
        <c:dLbls>
          <c:showLegendKey val="0"/>
          <c:showVal val="0"/>
          <c:showCatName val="0"/>
          <c:showSerName val="0"/>
          <c:showPercent val="0"/>
          <c:showBubbleSize val="0"/>
        </c:dLbls>
        <c:gapWidth val="219"/>
        <c:overlap val="-27"/>
        <c:axId val="802667976"/>
        <c:axId val="802661744"/>
      </c:barChart>
      <c:catAx>
        <c:axId val="802667976"/>
        <c:scaling>
          <c:orientation val="minMax"/>
        </c:scaling>
        <c:delete val="1"/>
        <c:axPos val="b"/>
        <c:numFmt formatCode="General" sourceLinked="1"/>
        <c:majorTickMark val="none"/>
        <c:minorTickMark val="none"/>
        <c:tickLblPos val="nextTo"/>
        <c:crossAx val="802661744"/>
        <c:crosses val="autoZero"/>
        <c:auto val="1"/>
        <c:lblAlgn val="ctr"/>
        <c:lblOffset val="100"/>
        <c:noMultiLvlLbl val="0"/>
      </c:catAx>
      <c:valAx>
        <c:axId val="802661744"/>
        <c:scaling>
          <c:orientation val="minMax"/>
        </c:scaling>
        <c:delete val="1"/>
        <c:axPos val="l"/>
        <c:numFmt formatCode="&quot;$&quot;#,##0.00" sourceLinked="1"/>
        <c:majorTickMark val="none"/>
        <c:minorTickMark val="none"/>
        <c:tickLblPos val="nextTo"/>
        <c:crossAx val="80266797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[Plumbing dashboard, company metrics, invoices database.xlsx]Overall Snapshot!PivotTable8</c:name>
    <c:fmtId val="2"/>
  </c:pivotSource>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US" b="1"/>
              <a:t>Profit Margin</a:t>
            </a:r>
          </a:p>
        </c:rich>
      </c:tx>
      <c:layout>
        <c:manualLayout>
          <c:xMode val="edge"/>
          <c:yMode val="edge"/>
          <c:x val="0.28465793376745741"/>
          <c:y val="0.137139720395230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a:noFill/>
          </a:ln>
          <a:effectLst/>
        </c:spPr>
        <c:marker>
          <c:symbol val="none"/>
        </c:marker>
        <c:dLbl>
          <c:idx val="0"/>
          <c:spPr>
            <a:noFill/>
            <a:ln>
              <a:noFill/>
            </a:ln>
            <a:effectLst/>
          </c:spPr>
          <c:txPr>
            <a:bodyPr rot="0" spcFirstLastPara="1" vertOverflow="ellipsis" vert="horz" wrap="none" lIns="38100" tIns="19050" rIns="38100" bIns="19050" anchor="b" anchorCtr="0">
              <a:spAutoFit/>
            </a:bodyPr>
            <a:lstStyle/>
            <a:p>
              <a:pPr>
                <a:defRPr sz="900" b="0" i="0" u="none" strike="noStrike" kern="1200" baseline="0">
                  <a:solidFill>
                    <a:schemeClr val="bg1"/>
                  </a:solidFill>
                  <a:effectLst>
                    <a:glow>
                      <a:schemeClr val="bg1">
                        <a:alpha val="40000"/>
                      </a:schemeClr>
                    </a:glo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noFill/>
          <a:ln>
            <a:noFill/>
          </a:ln>
          <a:effectLst/>
        </c:spPr>
        <c:dLbl>
          <c:idx val="0"/>
          <c:layout>
            <c:manualLayout>
              <c:x val="0.14066642060367454"/>
              <c:y val="0.44085983145036672"/>
            </c:manualLayout>
          </c:layout>
          <c:spPr>
            <a:noFill/>
            <a:ln>
              <a:noFill/>
            </a:ln>
            <a:effectLst/>
          </c:spPr>
          <c:txPr>
            <a:bodyPr rot="0" spcFirstLastPara="1" vertOverflow="ellipsis" vert="horz" wrap="none" lIns="38100" tIns="19050" rIns="38100" bIns="19050" anchor="b" anchorCtr="0">
              <a:noAutofit/>
            </a:bodyPr>
            <a:lstStyle/>
            <a:p>
              <a:pPr>
                <a:defRPr sz="1400" b="1" i="0" u="none" strike="noStrike" kern="1200" baseline="0">
                  <a:solidFill>
                    <a:schemeClr val="accent6"/>
                  </a:solidFill>
                  <a:effectLst>
                    <a:glow>
                      <a:schemeClr val="bg1">
                        <a:alpha val="40000"/>
                      </a:schemeClr>
                    </a:glo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61994912174439731"/>
                  <c:h val="0.51564514804407069"/>
                </c:manualLayout>
              </c15:layout>
            </c:ext>
          </c:extLst>
        </c:dLbl>
      </c:pivotFmt>
    </c:pivotFmts>
    <c:plotArea>
      <c:layout>
        <c:manualLayout>
          <c:layoutTarget val="inner"/>
          <c:xMode val="edge"/>
          <c:yMode val="edge"/>
          <c:x val="4.0009842519685051E-3"/>
          <c:y val="0.43765110959803316"/>
          <c:w val="0.77435897435897438"/>
          <c:h val="0.4829036636155587"/>
        </c:manualLayout>
      </c:layout>
      <c:barChart>
        <c:barDir val="col"/>
        <c:grouping val="clustered"/>
        <c:varyColors val="0"/>
        <c:ser>
          <c:idx val="0"/>
          <c:order val="0"/>
          <c:tx>
            <c:strRef>
              <c:f>'Overall Snapshot'!$E$27</c:f>
              <c:strCache>
                <c:ptCount val="1"/>
                <c:pt idx="0">
                  <c:v>Total</c:v>
                </c:pt>
              </c:strCache>
            </c:strRef>
          </c:tx>
          <c:spPr>
            <a:noFill/>
            <a:ln>
              <a:noFill/>
            </a:ln>
            <a:effectLst/>
          </c:spPr>
          <c:invertIfNegative val="0"/>
          <c:dPt>
            <c:idx val="0"/>
            <c:invertIfNegative val="0"/>
            <c:bubble3D val="0"/>
            <c:extLst>
              <c:ext xmlns:c16="http://schemas.microsoft.com/office/drawing/2014/chart" uri="{C3380CC4-5D6E-409C-BE32-E72D297353CC}">
                <c16:uniqueId val="{00000001-DD0A-47DE-9294-E28F148365D6}"/>
              </c:ext>
            </c:extLst>
          </c:dPt>
          <c:dLbls>
            <c:dLbl>
              <c:idx val="0"/>
              <c:layout>
                <c:manualLayout>
                  <c:x val="0.14066642060367454"/>
                  <c:y val="0.44085983145036672"/>
                </c:manualLayout>
              </c:layout>
              <c:spPr>
                <a:noFill/>
                <a:ln>
                  <a:noFill/>
                </a:ln>
                <a:effectLst/>
              </c:spPr>
              <c:txPr>
                <a:bodyPr rot="0" spcFirstLastPara="1" vertOverflow="ellipsis" vert="horz" wrap="none" lIns="38100" tIns="19050" rIns="38100" bIns="19050" anchor="b" anchorCtr="0">
                  <a:noAutofit/>
                </a:bodyPr>
                <a:lstStyle/>
                <a:p>
                  <a:pPr>
                    <a:defRPr sz="1400" b="1" i="0" u="none" strike="noStrike" kern="1200" baseline="0">
                      <a:solidFill>
                        <a:schemeClr val="accent6"/>
                      </a:solidFill>
                      <a:effectLst>
                        <a:glow>
                          <a:schemeClr val="bg1">
                            <a:alpha val="40000"/>
                          </a:schemeClr>
                        </a:glo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61994912174439731"/>
                      <c:h val="0.51564514804407069"/>
                    </c:manualLayout>
                  </c15:layout>
                </c:ext>
                <c:ext xmlns:c16="http://schemas.microsoft.com/office/drawing/2014/chart" uri="{C3380CC4-5D6E-409C-BE32-E72D297353CC}">
                  <c16:uniqueId val="{00000001-DD0A-47DE-9294-E28F148365D6}"/>
                </c:ext>
              </c:extLst>
            </c:dLbl>
            <c:spPr>
              <a:noFill/>
              <a:ln>
                <a:noFill/>
              </a:ln>
              <a:effectLst/>
            </c:spPr>
            <c:txPr>
              <a:bodyPr rot="0" spcFirstLastPara="1" vertOverflow="ellipsis" vert="horz" wrap="none" lIns="38100" tIns="19050" rIns="38100" bIns="19050" anchor="b" anchorCtr="0">
                <a:spAutoFit/>
              </a:bodyPr>
              <a:lstStyle/>
              <a:p>
                <a:pPr>
                  <a:defRPr sz="900" b="0" i="0" u="none" strike="noStrike" kern="1200" baseline="0">
                    <a:solidFill>
                      <a:schemeClr val="bg1"/>
                    </a:solidFill>
                    <a:effectLst>
                      <a:glow>
                        <a:schemeClr val="bg1">
                          <a:alpha val="40000"/>
                        </a:schemeClr>
                      </a:glow>
                    </a:effectLst>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'Overall Snapshot'!$E$28</c:f>
              <c:strCache>
                <c:ptCount val="1"/>
                <c:pt idx="0">
                  <c:v>Total</c:v>
                </c:pt>
              </c:strCache>
            </c:strRef>
          </c:cat>
          <c:val>
            <c:numRef>
              <c:f>'Overall Snapshot'!$E$28</c:f>
              <c:numCache>
                <c:formatCode>0.00%</c:formatCode>
                <c:ptCount val="1"/>
                <c:pt idx="0">
                  <c:v>0.13837409403660411</c:v>
                </c:pt>
              </c:numCache>
            </c:numRef>
          </c:val>
          <c:extLst>
            <c:ext xmlns:c16="http://schemas.microsoft.com/office/drawing/2014/chart" uri="{C3380CC4-5D6E-409C-BE32-E72D297353CC}">
              <c16:uniqueId val="{00000000-DD0A-47DE-9294-E28F148365D6}"/>
            </c:ext>
          </c:extLst>
        </c:ser>
        <c:dLbls>
          <c:showLegendKey val="0"/>
          <c:showVal val="0"/>
          <c:showCatName val="0"/>
          <c:showSerName val="0"/>
          <c:showPercent val="0"/>
          <c:showBubbleSize val="0"/>
        </c:dLbls>
        <c:gapWidth val="219"/>
        <c:overlap val="-27"/>
        <c:axId val="579909248"/>
        <c:axId val="579913512"/>
      </c:barChart>
      <c:catAx>
        <c:axId val="579909248"/>
        <c:scaling>
          <c:orientation val="minMax"/>
        </c:scaling>
        <c:delete val="1"/>
        <c:axPos val="b"/>
        <c:numFmt formatCode="General" sourceLinked="1"/>
        <c:majorTickMark val="none"/>
        <c:minorTickMark val="none"/>
        <c:tickLblPos val="nextTo"/>
        <c:crossAx val="579913512"/>
        <c:crosses val="autoZero"/>
        <c:auto val="1"/>
        <c:lblAlgn val="ctr"/>
        <c:lblOffset val="100"/>
        <c:noMultiLvlLbl val="0"/>
      </c:catAx>
      <c:valAx>
        <c:axId val="579913512"/>
        <c:scaling>
          <c:orientation val="minMax"/>
        </c:scaling>
        <c:delete val="1"/>
        <c:axPos val="l"/>
        <c:numFmt formatCode="0.00%" sourceLinked="1"/>
        <c:majorTickMark val="none"/>
        <c:minorTickMark val="none"/>
        <c:tickLblPos val="nextTo"/>
        <c:crossAx val="579909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[Plumbing dashboard, company metrics, invoices database.xlsx]Overall Snapshot!PivotTable9</c:name>
    <c:fmtId val="2"/>
  </c:pivotSource>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US" b="1"/>
              <a:t>Invoice</a:t>
            </a:r>
            <a:r>
              <a:rPr lang="en-US" b="1" baseline="0"/>
              <a:t> Count</a:t>
            </a:r>
            <a:endParaRPr lang="en-US" b="1"/>
          </a:p>
        </c:rich>
      </c:tx>
      <c:layout>
        <c:manualLayout>
          <c:xMode val="edge"/>
          <c:yMode val="edge"/>
          <c:x val="0.26757295044001855"/>
          <c:y val="0.15072477528223238"/>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a:noFill/>
          </a:ln>
          <a:effectLst/>
        </c:spPr>
        <c:marker>
          <c:symbol val="none"/>
        </c:marker>
        <c:dLbl>
          <c:idx val="0"/>
          <c:spPr>
            <a:noFill/>
            <a:ln>
              <a:noFill/>
            </a:ln>
            <a:effectLst/>
          </c:spPr>
          <c:txPr>
            <a:bodyPr rot="0" spcFirstLastPara="1" vertOverflow="ellipsis" vert="horz" wrap="square" anchor="ctr" anchorCtr="1"/>
            <a:lstStyle/>
            <a:p>
              <a:pPr>
                <a:defRPr sz="14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noFill/>
          <a:ln>
            <a:noFill/>
          </a:ln>
          <a:effectLst/>
        </c:spPr>
        <c:dLbl>
          <c:idx val="0"/>
          <c:layout>
            <c:manualLayout>
              <c:x val="0"/>
              <c:y val="0.28985533708121597"/>
            </c:manualLayout>
          </c:layout>
          <c:spPr>
            <a:noFill/>
            <a:ln>
              <a:noFill/>
            </a:ln>
            <a:effectLst/>
          </c:spPr>
          <c:txPr>
            <a:bodyPr rot="0" spcFirstLastPara="1" vertOverflow="ellipsis" vert="horz" wrap="square" anchor="ctr" anchorCtr="1"/>
            <a:lstStyle/>
            <a:p>
              <a:pPr>
                <a:defRPr sz="14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42343137254901958"/>
                  <c:h val="0.47744971124017921"/>
                </c:manualLayout>
              </c15:layout>
            </c:ext>
          </c:extLst>
        </c:dLbl>
      </c:pivotFmt>
    </c:pivotFmts>
    <c:plotArea>
      <c:layout/>
      <c:barChart>
        <c:barDir val="col"/>
        <c:grouping val="clustered"/>
        <c:varyColors val="0"/>
        <c:ser>
          <c:idx val="0"/>
          <c:order val="0"/>
          <c:tx>
            <c:strRef>
              <c:f>'Overall Snapshot'!$I$10</c:f>
              <c:strCache>
                <c:ptCount val="1"/>
                <c:pt idx="0">
                  <c:v>Total</c:v>
                </c:pt>
              </c:strCache>
            </c:strRef>
          </c:tx>
          <c:spPr>
            <a:noFill/>
            <a:ln>
              <a:noFill/>
            </a:ln>
            <a:effectLst/>
          </c:spPr>
          <c:invertIfNegative val="0"/>
          <c:dPt>
            <c:idx val="0"/>
            <c:invertIfNegative val="0"/>
            <c:bubble3D val="0"/>
            <c:extLst>
              <c:ext xmlns:c16="http://schemas.microsoft.com/office/drawing/2014/chart" uri="{C3380CC4-5D6E-409C-BE32-E72D297353CC}">
                <c16:uniqueId val="{00000001-34B1-4FAE-8291-699B3299782D}"/>
              </c:ext>
            </c:extLst>
          </c:dPt>
          <c:dLbls>
            <c:dLbl>
              <c:idx val="0"/>
              <c:layout>
                <c:manualLayout>
                  <c:x val="0"/>
                  <c:y val="0.28985533708121597"/>
                </c:manualLayout>
              </c:layout>
              <c:showLegendKey val="0"/>
              <c:showVal val="1"/>
              <c:showCatName val="0"/>
              <c:showSerName val="0"/>
              <c:showPercent val="0"/>
              <c:showBubbleSize val="0"/>
              <c:extLst>
                <c:ext xmlns:c15="http://schemas.microsoft.com/office/drawing/2012/chart" uri="{CE6537A1-D6FC-4f65-9D91-7224C49458BB}">
                  <c15:layout>
                    <c:manualLayout>
                      <c:w val="0.42343137254901958"/>
                      <c:h val="0.47744971124017921"/>
                    </c:manualLayout>
                  </c15:layout>
                </c:ext>
                <c:ext xmlns:c16="http://schemas.microsoft.com/office/drawing/2014/chart" uri="{C3380CC4-5D6E-409C-BE32-E72D297353CC}">
                  <c16:uniqueId val="{00000001-34B1-4FAE-8291-699B3299782D}"/>
                </c:ext>
              </c:extLst>
            </c:dLbl>
            <c:spPr>
              <a:noFill/>
              <a:ln>
                <a:noFill/>
              </a:ln>
              <a:effectLst/>
            </c:spPr>
            <c:txPr>
              <a:bodyPr rot="0" spcFirstLastPara="1" vertOverflow="ellipsis" vert="horz" wrap="square" anchor="ctr" anchorCtr="1"/>
              <a:lstStyle/>
              <a:p>
                <a:pPr>
                  <a:defRPr sz="14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'Overall Snapshot'!$I$11</c:f>
              <c:strCache>
                <c:ptCount val="1"/>
                <c:pt idx="0">
                  <c:v>Total</c:v>
                </c:pt>
              </c:strCache>
            </c:strRef>
          </c:cat>
          <c:val>
            <c:numRef>
              <c:f>'Overall Snapshot'!$I$11</c:f>
              <c:numCache>
                <c:formatCode>General</c:formatCode>
                <c:ptCount val="1"/>
                <c:pt idx="0">
                  <c:v>325</c:v>
                </c:pt>
              </c:numCache>
            </c:numRef>
          </c:val>
          <c:extLst>
            <c:ext xmlns:c16="http://schemas.microsoft.com/office/drawing/2014/chart" uri="{C3380CC4-5D6E-409C-BE32-E72D297353CC}">
              <c16:uniqueId val="{00000000-34B1-4FAE-8291-699B3299782D}"/>
            </c:ext>
          </c:extLst>
        </c:ser>
        <c:dLbls>
          <c:showLegendKey val="0"/>
          <c:showVal val="0"/>
          <c:showCatName val="0"/>
          <c:showSerName val="0"/>
          <c:showPercent val="0"/>
          <c:showBubbleSize val="0"/>
        </c:dLbls>
        <c:gapWidth val="219"/>
        <c:overlap val="-27"/>
        <c:axId val="586089352"/>
        <c:axId val="586086728"/>
      </c:barChart>
      <c:catAx>
        <c:axId val="586089352"/>
        <c:scaling>
          <c:orientation val="minMax"/>
        </c:scaling>
        <c:delete val="1"/>
        <c:axPos val="b"/>
        <c:numFmt formatCode="General" sourceLinked="1"/>
        <c:majorTickMark val="none"/>
        <c:minorTickMark val="none"/>
        <c:tickLblPos val="nextTo"/>
        <c:crossAx val="586086728"/>
        <c:crosses val="autoZero"/>
        <c:auto val="1"/>
        <c:lblAlgn val="ctr"/>
        <c:lblOffset val="100"/>
        <c:noMultiLvlLbl val="0"/>
      </c:catAx>
      <c:valAx>
        <c:axId val="586086728"/>
        <c:scaling>
          <c:orientation val="minMax"/>
        </c:scaling>
        <c:delete val="1"/>
        <c:axPos val="l"/>
        <c:numFmt formatCode="General" sourceLinked="1"/>
        <c:majorTickMark val="none"/>
        <c:minorTickMark val="none"/>
        <c:tickLblPos val="nextTo"/>
        <c:crossAx val="586089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[Plumbing dashboard, company metrics, invoices database.xlsx]Overall Snapshot!PivotTable11</c:name>
    <c:fmtId val="2"/>
  </c:pivotSource>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US" b="1"/>
              <a:t>Avg.</a:t>
            </a:r>
            <a:r>
              <a:rPr lang="en-US" b="1" baseline="0"/>
              <a:t> </a:t>
            </a:r>
          </a:p>
          <a:p>
            <a:pPr>
              <a:defRPr b="1"/>
            </a:pPr>
            <a:r>
              <a:rPr lang="en-US" b="1" baseline="0"/>
              <a:t>Invoice</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noFill/>
          <a:ln>
            <a:noFill/>
          </a:ln>
          <a:effectLst/>
        </c:spPr>
        <c:dLbl>
          <c:idx val="0"/>
          <c:layout>
            <c:manualLayout>
              <c:x val="-3.7036609186967251E-17"/>
              <c:y val="0.22102365158254814"/>
            </c:manualLayout>
          </c:layout>
          <c:spPr>
            <a:noFill/>
            <a:ln>
              <a:noFill/>
            </a:ln>
            <a:effectLst/>
          </c:spPr>
          <c:txPr>
            <a:bodyPr rot="0" spcFirstLastPara="1" vertOverflow="ellipsis" vert="horz" wrap="square" anchor="ctr" anchorCtr="1"/>
            <a:lstStyle/>
            <a:p>
              <a:pPr>
                <a:defRPr sz="14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43830303030303031"/>
                  <c:h val="0.30990361602974692"/>
                </c:manualLayout>
              </c15:layout>
            </c:ext>
          </c:extLst>
        </c:dLbl>
      </c:pivotFmt>
    </c:pivotFmts>
    <c:plotArea>
      <c:layout/>
      <c:barChart>
        <c:barDir val="col"/>
        <c:grouping val="clustered"/>
        <c:varyColors val="0"/>
        <c:ser>
          <c:idx val="0"/>
          <c:order val="0"/>
          <c:tx>
            <c:strRef>
              <c:f>'Overall Snapshot'!$B$26</c:f>
              <c:strCache>
                <c:ptCount val="1"/>
                <c:pt idx="0">
                  <c:v>Total</c:v>
                </c:pt>
              </c:strCache>
            </c:strRef>
          </c:tx>
          <c:spPr>
            <a:noFill/>
            <a:ln>
              <a:noFill/>
            </a:ln>
            <a:effectLst/>
          </c:spPr>
          <c:invertIfNegative val="0"/>
          <c:dPt>
            <c:idx val="0"/>
            <c:invertIfNegative val="0"/>
            <c:bubble3D val="0"/>
            <c:extLst>
              <c:ext xmlns:c16="http://schemas.microsoft.com/office/drawing/2014/chart" uri="{C3380CC4-5D6E-409C-BE32-E72D297353CC}">
                <c16:uniqueId val="{00000001-2ABB-44EA-9673-A61D5920DA81}"/>
              </c:ext>
            </c:extLst>
          </c:dPt>
          <c:dLbls>
            <c:dLbl>
              <c:idx val="0"/>
              <c:layout>
                <c:manualLayout>
                  <c:x val="-3.7036609186967251E-17"/>
                  <c:y val="0.22102365158254814"/>
                </c:manualLayout>
              </c:layout>
              <c:spPr>
                <a:noFill/>
                <a:ln>
                  <a:noFill/>
                </a:ln>
                <a:effectLst/>
              </c:spPr>
              <c:txPr>
                <a:bodyPr rot="0" spcFirstLastPara="1" vertOverflow="ellipsis" vert="horz" wrap="square" anchor="ctr" anchorCtr="1"/>
                <a:lstStyle/>
                <a:p>
                  <a:pPr>
                    <a:defRPr sz="14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43830303030303031"/>
                      <c:h val="0.30990361602974692"/>
                    </c:manualLayout>
                  </c15:layout>
                </c:ext>
                <c:ext xmlns:c16="http://schemas.microsoft.com/office/drawing/2014/chart" uri="{C3380CC4-5D6E-409C-BE32-E72D297353CC}">
                  <c16:uniqueId val="{00000001-2ABB-44EA-9673-A61D5920DA81}"/>
                </c:ext>
              </c:extLst>
            </c:dLbl>
            <c:spPr>
              <a:noFill/>
              <a:ln>
                <a:noFill/>
              </a:ln>
              <a:effectLst/>
            </c:spPr>
            <c:txPr>
              <a:bodyPr rot="0" spcFirstLastPara="1" vertOverflow="ellipsis" vert="horz" wrap="square" anchor="ctr" anchorCtr="1"/>
              <a:lstStyle/>
              <a:p>
                <a:pPr>
                  <a:defRPr sz="9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'Overall Snapshot'!$B$27</c:f>
              <c:strCache>
                <c:ptCount val="1"/>
                <c:pt idx="0">
                  <c:v>Total</c:v>
                </c:pt>
              </c:strCache>
            </c:strRef>
          </c:cat>
          <c:val>
            <c:numRef>
              <c:f>'Overall Snapshot'!$B$27</c:f>
              <c:numCache>
                <c:formatCode>"$"#,##0.00</c:formatCode>
                <c:ptCount val="1"/>
                <c:pt idx="0">
                  <c:v>695.37898461538452</c:v>
                </c:pt>
              </c:numCache>
            </c:numRef>
          </c:val>
          <c:extLst>
            <c:ext xmlns:c16="http://schemas.microsoft.com/office/drawing/2014/chart" uri="{C3380CC4-5D6E-409C-BE32-E72D297353CC}">
              <c16:uniqueId val="{00000000-2ABB-44EA-9673-A61D5920DA81}"/>
            </c:ext>
          </c:extLst>
        </c:ser>
        <c:dLbls>
          <c:showLegendKey val="0"/>
          <c:showVal val="0"/>
          <c:showCatName val="0"/>
          <c:showSerName val="0"/>
          <c:showPercent val="0"/>
          <c:showBubbleSize val="0"/>
        </c:dLbls>
        <c:gapWidth val="219"/>
        <c:overlap val="-27"/>
        <c:axId val="652293128"/>
        <c:axId val="652284272"/>
      </c:barChart>
      <c:catAx>
        <c:axId val="652293128"/>
        <c:scaling>
          <c:orientation val="minMax"/>
        </c:scaling>
        <c:delete val="1"/>
        <c:axPos val="b"/>
        <c:numFmt formatCode="General" sourceLinked="1"/>
        <c:majorTickMark val="none"/>
        <c:minorTickMark val="none"/>
        <c:tickLblPos val="nextTo"/>
        <c:crossAx val="652284272"/>
        <c:crosses val="autoZero"/>
        <c:auto val="1"/>
        <c:lblAlgn val="ctr"/>
        <c:lblOffset val="100"/>
        <c:noMultiLvlLbl val="0"/>
      </c:catAx>
      <c:valAx>
        <c:axId val="652284272"/>
        <c:scaling>
          <c:orientation val="minMax"/>
        </c:scaling>
        <c:delete val="1"/>
        <c:axPos val="l"/>
        <c:numFmt formatCode="&quot;$&quot;#,##0.00" sourceLinked="1"/>
        <c:majorTickMark val="none"/>
        <c:minorTickMark val="none"/>
        <c:tickLblPos val="nextTo"/>
        <c:crossAx val="652293128"/>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[Plumbing dashboard, company metrics, invoices database.xlsx]Overall Snapshot!PivotTable5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'Overall Snapshot'!$E$16</c:f>
              <c:strCache>
                <c:ptCount val="1"/>
                <c:pt idx="0">
                  <c:v>Total</c:v>
                </c:pt>
              </c:strCache>
            </c:strRef>
          </c:tx>
          <c:spPr>
            <a:solidFill>
              <a:schemeClr val="accent1"/>
            </a:solidFill>
            <a:ln>
              <a:noFill/>
            </a:ln>
            <a:effectLst/>
          </c:spPr>
          <c:invertIfNegative val="0"/>
          <c:cat>
            <c:strRef>
              <c:f>'Overall Snapshot'!$E$17</c:f>
              <c:strCache>
                <c:ptCount val="1"/>
                <c:pt idx="0">
                  <c:v>Total</c:v>
                </c:pt>
              </c:strCache>
            </c:strRef>
          </c:cat>
          <c:val>
            <c:numRef>
              <c:f>'Overall Snapshot'!$E$17</c:f>
              <c:numCache>
                <c:formatCode>"$"#,##0.00</c:formatCode>
                <c:ptCount val="1"/>
                <c:pt idx="0">
                  <c:v>225998.16999999998</c:v>
                </c:pt>
              </c:numCache>
            </c:numRef>
          </c:val>
          <c:extLst>
            <c:ext xmlns:c16="http://schemas.microsoft.com/office/drawing/2014/chart" uri="{C3380CC4-5D6E-409C-BE32-E72D297353CC}">
              <c16:uniqueId val="{00000000-EE02-434B-B5D3-74C1C5C2D10B}"/>
            </c:ext>
          </c:extLst>
        </c:ser>
        <c:dLbls>
          <c:showLegendKey val="0"/>
          <c:showVal val="0"/>
          <c:showCatName val="0"/>
          <c:showSerName val="0"/>
          <c:showPercent val="0"/>
          <c:showBubbleSize val="0"/>
        </c:dLbls>
        <c:gapWidth val="219"/>
        <c:overlap val="-27"/>
        <c:axId val="639716744"/>
        <c:axId val="639718056"/>
      </c:barChart>
      <c:catAx>
        <c:axId val="639716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9718056"/>
        <c:crosses val="autoZero"/>
        <c:auto val="1"/>
        <c:lblAlgn val="ctr"/>
        <c:lblOffset val="100"/>
        <c:noMultiLvlLbl val="0"/>
      </c:catAx>
      <c:valAx>
        <c:axId val="63971805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9716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[Plumbing dashboard, company metrics, invoices database.xlsx]Overall Snapshot!PivotTable6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'Overall Snapshot'!$E$20</c:f>
              <c:strCache>
                <c:ptCount val="1"/>
                <c:pt idx="0">
                  <c:v>Total</c:v>
                </c:pt>
              </c:strCache>
            </c:strRef>
          </c:tx>
          <c:spPr>
            <a:solidFill>
              <a:schemeClr val="accent1"/>
            </a:solidFill>
            <a:ln>
              <a:noFill/>
            </a:ln>
            <a:effectLst/>
          </c:spPr>
          <c:invertIfNegative val="0"/>
          <c:cat>
            <c:strRef>
              <c:f>'Overall Snapshot'!$E$21</c:f>
              <c:strCache>
                <c:ptCount val="1"/>
                <c:pt idx="0">
                  <c:v>Total</c:v>
                </c:pt>
              </c:strCache>
            </c:strRef>
          </c:cat>
          <c:val>
            <c:numRef>
              <c:f>'Overall Snapshot'!$E$21</c:f>
              <c:numCache>
                <c:formatCode>"$"#,##0.00</c:formatCode>
                <c:ptCount val="1"/>
                <c:pt idx="0">
                  <c:v>194725.87797231961</c:v>
                </c:pt>
              </c:numCache>
            </c:numRef>
          </c:val>
          <c:extLst>
            <c:ext xmlns:c16="http://schemas.microsoft.com/office/drawing/2014/chart" uri="{C3380CC4-5D6E-409C-BE32-E72D297353CC}">
              <c16:uniqueId val="{00000000-C44B-4C5F-92F2-3F5DB97384F2}"/>
            </c:ext>
          </c:extLst>
        </c:ser>
        <c:dLbls>
          <c:showLegendKey val="0"/>
          <c:showVal val="0"/>
          <c:showCatName val="0"/>
          <c:showSerName val="0"/>
          <c:showPercent val="0"/>
          <c:showBubbleSize val="0"/>
        </c:dLbls>
        <c:gapWidth val="219"/>
        <c:overlap val="-27"/>
        <c:axId val="434863720"/>
        <c:axId val="434862736"/>
      </c:barChart>
      <c:catAx>
        <c:axId val="434863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862736"/>
        <c:crosses val="autoZero"/>
        <c:auto val="1"/>
        <c:lblAlgn val="ctr"/>
        <c:lblOffset val="100"/>
        <c:noMultiLvlLbl val="0"/>
      </c:catAx>
      <c:valAx>
        <c:axId val="43486273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863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[Plumbing dashboard, company metrics, invoices database.xlsx]Overall Snapshot!PivotTable7</c:name>
    <c:fmtId val="0"/>
  </c:pivotSource>
  <c:chart>
    <c:title>
      <c:layout>
        <c:manualLayout>
          <c:xMode val="edge"/>
          <c:yMode val="edge"/>
          <c:x val="0.10000504744599233"/>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'Overall Snapshot'!$E$24</c:f>
              <c:strCache>
                <c:ptCount val="1"/>
                <c:pt idx="0">
                  <c:v>Total</c:v>
                </c:pt>
              </c:strCache>
            </c:strRef>
          </c:tx>
          <c:spPr>
            <a:solidFill>
              <a:schemeClr val="accent1"/>
            </a:solidFill>
            <a:ln>
              <a:noFill/>
            </a:ln>
            <a:effectLst/>
          </c:spPr>
          <c:invertIfNegative val="0"/>
          <c:cat>
            <c:strRef>
              <c:f>'Overall Snapshot'!$E$25</c:f>
              <c:strCache>
                <c:ptCount val="1"/>
                <c:pt idx="0">
                  <c:v>Total</c:v>
                </c:pt>
              </c:strCache>
            </c:strRef>
          </c:cat>
          <c:val>
            <c:numRef>
              <c:f>'Overall Snapshot'!$E$25</c:f>
              <c:numCache>
                <c:formatCode>"$"#,##0.00</c:formatCode>
                <c:ptCount val="1"/>
                <c:pt idx="0">
                  <c:v>31272.29202768044</c:v>
                </c:pt>
              </c:numCache>
            </c:numRef>
          </c:val>
          <c:extLst>
            <c:ext xmlns:c16="http://schemas.microsoft.com/office/drawing/2014/chart" uri="{C3380CC4-5D6E-409C-BE32-E72D297353CC}">
              <c16:uniqueId val="{00000000-2399-44CE-9C62-5A2C22FE8F39}"/>
            </c:ext>
          </c:extLst>
        </c:ser>
        <c:dLbls>
          <c:showLegendKey val="0"/>
          <c:showVal val="0"/>
          <c:showCatName val="0"/>
          <c:showSerName val="0"/>
          <c:showPercent val="0"/>
          <c:showBubbleSize val="0"/>
        </c:dLbls>
        <c:gapWidth val="219"/>
        <c:overlap val="-27"/>
        <c:axId val="802667976"/>
        <c:axId val="802661744"/>
      </c:barChart>
      <c:catAx>
        <c:axId val="802667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2661744"/>
        <c:crosses val="autoZero"/>
        <c:auto val="1"/>
        <c:lblAlgn val="ctr"/>
        <c:lblOffset val="100"/>
        <c:noMultiLvlLbl val="0"/>
      </c:catAx>
      <c:valAx>
        <c:axId val="80266174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2667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[Plumbing dashboard, company metrics, invoices database.xlsx]Overall Snapshot!PivotTable8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'Overall Snapshot'!$E$27</c:f>
              <c:strCache>
                <c:ptCount val="1"/>
                <c:pt idx="0">
                  <c:v>Total</c:v>
                </c:pt>
              </c:strCache>
            </c:strRef>
          </c:tx>
          <c:spPr>
            <a:solidFill>
              <a:schemeClr val="accent1"/>
            </a:solidFill>
            <a:ln>
              <a:noFill/>
            </a:ln>
            <a:effectLst/>
          </c:spPr>
          <c:invertIfNegative val="0"/>
          <c:cat>
            <c:strRef>
              <c:f>'Overall Snapshot'!$E$28</c:f>
              <c:strCache>
                <c:ptCount val="1"/>
                <c:pt idx="0">
                  <c:v>Total</c:v>
                </c:pt>
              </c:strCache>
            </c:strRef>
          </c:cat>
          <c:val>
            <c:numRef>
              <c:f>'Overall Snapshot'!$E$28</c:f>
              <c:numCache>
                <c:formatCode>0.00%</c:formatCode>
                <c:ptCount val="1"/>
                <c:pt idx="0">
                  <c:v>0.13837409403660411</c:v>
                </c:pt>
              </c:numCache>
            </c:numRef>
          </c:val>
          <c:extLst>
            <c:ext xmlns:c16="http://schemas.microsoft.com/office/drawing/2014/chart" uri="{C3380CC4-5D6E-409C-BE32-E72D297353CC}">
              <c16:uniqueId val="{00000000-76F2-4B70-A340-33116FF788A9}"/>
            </c:ext>
          </c:extLst>
        </c:ser>
        <c:dLbls>
          <c:showLegendKey val="0"/>
          <c:showVal val="0"/>
          <c:showCatName val="0"/>
          <c:showSerName val="0"/>
          <c:showPercent val="0"/>
          <c:showBubbleSize val="0"/>
        </c:dLbls>
        <c:gapWidth val="219"/>
        <c:overlap val="-27"/>
        <c:axId val="579909248"/>
        <c:axId val="579913512"/>
      </c:barChart>
      <c:catAx>
        <c:axId val="579909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913512"/>
        <c:crosses val="autoZero"/>
        <c:auto val="1"/>
        <c:lblAlgn val="ctr"/>
        <c:lblOffset val="100"/>
        <c:noMultiLvlLbl val="0"/>
      </c:catAx>
      <c:valAx>
        <c:axId val="57991351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90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[Plumbing dashboard, company metrics, invoices database.xlsx]Overall Snapshot!PivotTable9</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'Overall Snapshot'!$I$10</c:f>
              <c:strCache>
                <c:ptCount val="1"/>
                <c:pt idx="0">
                  <c:v>Total</c:v>
                </c:pt>
              </c:strCache>
            </c:strRef>
          </c:tx>
          <c:spPr>
            <a:solidFill>
              <a:schemeClr val="accent1"/>
            </a:solidFill>
            <a:ln>
              <a:noFill/>
            </a:ln>
            <a:effectLst/>
          </c:spPr>
          <c:invertIfNegative val="0"/>
          <c:cat>
            <c:strRef>
              <c:f>'Overall Snapshot'!$I$11</c:f>
              <c:strCache>
                <c:ptCount val="1"/>
                <c:pt idx="0">
                  <c:v>Total</c:v>
                </c:pt>
              </c:strCache>
            </c:strRef>
          </c:cat>
          <c:val>
            <c:numRef>
              <c:f>'Overall Snapshot'!$I$11</c:f>
              <c:numCache>
                <c:formatCode>General</c:formatCode>
                <c:ptCount val="1"/>
                <c:pt idx="0">
                  <c:v>325</c:v>
                </c:pt>
              </c:numCache>
            </c:numRef>
          </c:val>
          <c:extLst>
            <c:ext xmlns:c16="http://schemas.microsoft.com/office/drawing/2014/chart" uri="{C3380CC4-5D6E-409C-BE32-E72D297353CC}">
              <c16:uniqueId val="{00000000-FC18-4D13-B75A-09A1BF1DB901}"/>
            </c:ext>
          </c:extLst>
        </c:ser>
        <c:dLbls>
          <c:showLegendKey val="0"/>
          <c:showVal val="0"/>
          <c:showCatName val="0"/>
          <c:showSerName val="0"/>
          <c:showPercent val="0"/>
          <c:showBubbleSize val="0"/>
        </c:dLbls>
        <c:gapWidth val="219"/>
        <c:overlap val="-27"/>
        <c:axId val="586089352"/>
        <c:axId val="586086728"/>
      </c:barChart>
      <c:catAx>
        <c:axId val="586089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6086728"/>
        <c:crosses val="autoZero"/>
        <c:auto val="1"/>
        <c:lblAlgn val="ctr"/>
        <c:lblOffset val="100"/>
        <c:noMultiLvlLbl val="0"/>
      </c:catAx>
      <c:valAx>
        <c:axId val="5860867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6089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[Plumbing dashboard, company metrics, invoices database.xlsx]Overall Snapshot!PivotTable11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'Overall Snapshot'!$B$26</c:f>
              <c:strCache>
                <c:ptCount val="1"/>
                <c:pt idx="0">
                  <c:v>Total</c:v>
                </c:pt>
              </c:strCache>
            </c:strRef>
          </c:tx>
          <c:spPr>
            <a:solidFill>
              <a:schemeClr val="accent1"/>
            </a:solidFill>
            <a:ln>
              <a:noFill/>
            </a:ln>
            <a:effectLst/>
          </c:spPr>
          <c:invertIfNegative val="0"/>
          <c:cat>
            <c:strRef>
              <c:f>'Overall Snapshot'!$B$27</c:f>
              <c:strCache>
                <c:ptCount val="1"/>
                <c:pt idx="0">
                  <c:v>Total</c:v>
                </c:pt>
              </c:strCache>
            </c:strRef>
          </c:cat>
          <c:val>
            <c:numRef>
              <c:f>'Overall Snapshot'!$B$27</c:f>
              <c:numCache>
                <c:formatCode>"$"#,##0.00</c:formatCode>
                <c:ptCount val="1"/>
                <c:pt idx="0">
                  <c:v>695.37898461538452</c:v>
                </c:pt>
              </c:numCache>
            </c:numRef>
          </c:val>
          <c:extLst>
            <c:ext xmlns:c16="http://schemas.microsoft.com/office/drawing/2014/chart" uri="{C3380CC4-5D6E-409C-BE32-E72D297353CC}">
              <c16:uniqueId val="{00000000-324A-48FF-AED4-3EC5E408B4AA}"/>
            </c:ext>
          </c:extLst>
        </c:ser>
        <c:dLbls>
          <c:showLegendKey val="0"/>
          <c:showVal val="0"/>
          <c:showCatName val="0"/>
          <c:showSerName val="0"/>
          <c:showPercent val="0"/>
          <c:showBubbleSize val="0"/>
        </c:dLbls>
        <c:gapWidth val="219"/>
        <c:overlap val="-27"/>
        <c:axId val="652293128"/>
        <c:axId val="652284272"/>
      </c:barChart>
      <c:catAx>
        <c:axId val="652293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2284272"/>
        <c:crosses val="autoZero"/>
        <c:auto val="1"/>
        <c:lblAlgn val="ctr"/>
        <c:lblOffset val="100"/>
        <c:noMultiLvlLbl val="0"/>
      </c:catAx>
      <c:valAx>
        <c:axId val="65228427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2293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[Plumbing dashboard, company metrics, invoices database.xlsx]Ranking!RankTable</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Contractors by Revenue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Ranking!$B$3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Ranking!$A$4:$A$13</c:f>
              <c:strCache>
                <c:ptCount val="9"/>
                <c:pt idx="0">
                  <c:v>Marios Plumbing</c:v>
                </c:pt>
                <c:pt idx="1">
                  <c:v>Plumber Co.</c:v>
                </c:pt>
                <c:pt idx="2">
                  <c:v>Bowser Diversified</c:v>
                </c:pt>
                <c:pt idx="3">
                  <c:v>Kent</c:v>
                </c:pt>
                <c:pt idx="4">
                  <c:v>P&amp;Q</c:v>
                </c:pt>
                <c:pt idx="5">
                  <c:v>Luigi Contracting</c:v>
                </c:pt>
                <c:pt idx="6">
                  <c:v>Wrench'd</c:v>
                </c:pt>
                <c:pt idx="7">
                  <c:v>Joe The Plumber</c:v>
                </c:pt>
                <c:pt idx="8">
                  <c:v>Bob the Builder</c:v>
                </c:pt>
              </c:strCache>
            </c:strRef>
          </c:cat>
          <c:val>
            <c:numRef>
              <c:f>Ranking!$B$4:$B$13</c:f>
              <c:numCache>
                <c:formatCode>"$"#,##0.00</c:formatCode>
                <c:ptCount val="9"/>
                <c:pt idx="0">
                  <c:v>116827</c:v>
                </c:pt>
                <c:pt idx="1">
                  <c:v>33724</c:v>
                </c:pt>
                <c:pt idx="2">
                  <c:v>24627</c:v>
                </c:pt>
                <c:pt idx="3">
                  <c:v>23937</c:v>
                </c:pt>
                <c:pt idx="4">
                  <c:v>11510.17</c:v>
                </c:pt>
                <c:pt idx="5">
                  <c:v>7056</c:v>
                </c:pt>
                <c:pt idx="6">
                  <c:v>5314</c:v>
                </c:pt>
                <c:pt idx="7">
                  <c:v>2638</c:v>
                </c:pt>
                <c:pt idx="8">
                  <c:v>365</c:v>
                </c:pt>
              </c:numCache>
            </c:numRef>
          </c:val>
          <c:extLst>
            <c:ext xmlns:c16="http://schemas.microsoft.com/office/drawing/2014/chart" uri="{C3380CC4-5D6E-409C-BE32-E72D297353CC}">
              <c16:uniqueId val="{00000003-FD0D-4D8D-9FA8-6854D99FB322}"/>
            </c:ext>
          </c:extLst>
        </c:ser>
        <c:ser>
          <c:idx val="1"/>
          <c:order val="1"/>
          <c:tx>
            <c:strRef>
              <c:f>Ranking!$C$3</c:f>
              <c:strCache>
                <c:ptCount val="1"/>
                <c:pt idx="0">
                  <c:v>Profit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Ranking!$A$4:$A$13</c:f>
              <c:strCache>
                <c:ptCount val="9"/>
                <c:pt idx="0">
                  <c:v>Marios Plumbing</c:v>
                </c:pt>
                <c:pt idx="1">
                  <c:v>Plumber Co.</c:v>
                </c:pt>
                <c:pt idx="2">
                  <c:v>Bowser Diversified</c:v>
                </c:pt>
                <c:pt idx="3">
                  <c:v>Kent</c:v>
                </c:pt>
                <c:pt idx="4">
                  <c:v>P&amp;Q</c:v>
                </c:pt>
                <c:pt idx="5">
                  <c:v>Luigi Contracting</c:v>
                </c:pt>
                <c:pt idx="6">
                  <c:v>Wrench'd</c:v>
                </c:pt>
                <c:pt idx="7">
                  <c:v>Joe The Plumber</c:v>
                </c:pt>
                <c:pt idx="8">
                  <c:v>Bob the Builder</c:v>
                </c:pt>
              </c:strCache>
            </c:strRef>
          </c:cat>
          <c:val>
            <c:numRef>
              <c:f>Ranking!$C$4:$C$13</c:f>
              <c:numCache>
                <c:formatCode>"$"#,##0.00</c:formatCode>
                <c:ptCount val="9"/>
                <c:pt idx="0">
                  <c:v>16062.001951663196</c:v>
                </c:pt>
                <c:pt idx="1">
                  <c:v>4661.9042414769392</c:v>
                </c:pt>
                <c:pt idx="2">
                  <c:v>3432.2267553914639</c:v>
                </c:pt>
                <c:pt idx="3">
                  <c:v>3281.7572645677951</c:v>
                </c:pt>
                <c:pt idx="4">
                  <c:v>1613.0012328142482</c:v>
                </c:pt>
                <c:pt idx="5">
                  <c:v>1085.8703222076374</c:v>
                </c:pt>
                <c:pt idx="6">
                  <c:v>673.46641438196082</c:v>
                </c:pt>
                <c:pt idx="7">
                  <c:v>419.19595644432155</c:v>
                </c:pt>
                <c:pt idx="8">
                  <c:v>42.867888732879557</c:v>
                </c:pt>
              </c:numCache>
            </c:numRef>
          </c:val>
          <c:extLst>
            <c:ext xmlns:c16="http://schemas.microsoft.com/office/drawing/2014/chart" uri="{C3380CC4-5D6E-409C-BE32-E72D297353CC}">
              <c16:uniqueId val="{00000004-FD0D-4D8D-9FA8-6854D99FB322}"/>
            </c:ext>
          </c:extLst>
        </c:ser>
        <c:dLbls>
          <c:showLegendKey val="0"/>
          <c:showVal val="0"/>
          <c:showCatName val="0"/>
          <c:showSerName val="0"/>
          <c:showPercent val="0"/>
          <c:showBubbleSize val="0"/>
        </c:dLbls>
        <c:gapWidth val="150"/>
        <c:axId val="602469624"/>
        <c:axId val="602469952"/>
      </c:barChart>
      <c:catAx>
        <c:axId val="602469624"/>
        <c:scaling>
          <c:orientation val="maxMin"/>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02469952"/>
        <c:crosses val="autoZero"/>
        <c:auto val="1"/>
        <c:lblAlgn val="ctr"/>
        <c:lblOffset val="100"/>
        <c:noMultiLvlLbl val="0"/>
      </c:catAx>
      <c:valAx>
        <c:axId val="602469952"/>
        <c:scaling>
          <c:orientation val="minMax"/>
        </c:scaling>
        <c:delete val="0"/>
        <c:axPos val="t"/>
        <c:majorGridlines>
          <c:spPr>
            <a:ln w="9525" cap="flat" cmpd="sng" algn="ctr">
              <a:solidFill>
                <a:schemeClr val="lt1">
                  <a:lumMod val="95000"/>
                  <a:alpha val="10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02469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[Plumbing dashboard, company metrics, invoices database.xlsx]Comparative Metrics!ComparativeTable</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Revenue &amp; Profit by Job Type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'Comparative Metrics'!$B$1</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'Comparative Metrics'!$A$2:$A$4</c:f>
              <c:strCache>
                <c:ptCount val="2"/>
                <c:pt idx="0">
                  <c:v>Commercial</c:v>
                </c:pt>
                <c:pt idx="1">
                  <c:v>Residential</c:v>
                </c:pt>
              </c:strCache>
            </c:strRef>
          </c:cat>
          <c:val>
            <c:numRef>
              <c:f>'Comparative Metrics'!$B$2:$B$4</c:f>
              <c:numCache>
                <c:formatCode>"$"#,##0.00</c:formatCode>
                <c:ptCount val="2"/>
                <c:pt idx="0">
                  <c:v>130252</c:v>
                </c:pt>
                <c:pt idx="1">
                  <c:v>95746.17</c:v>
                </c:pt>
              </c:numCache>
            </c:numRef>
          </c:val>
          <c:extLst>
            <c:ext xmlns:c16="http://schemas.microsoft.com/office/drawing/2014/chart" uri="{C3380CC4-5D6E-409C-BE32-E72D297353CC}">
              <c16:uniqueId val="{00000000-8A81-456C-9392-DAD610D4D857}"/>
            </c:ext>
          </c:extLst>
        </c:ser>
        <c:ser>
          <c:idx val="1"/>
          <c:order val="1"/>
          <c:tx>
            <c:strRef>
              <c:f>'Comparative Metrics'!$C$1</c:f>
              <c:strCache>
                <c:ptCount val="1"/>
                <c:pt idx="0">
                  <c:v>Profit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'Comparative Metrics'!$A$2:$A$4</c:f>
              <c:strCache>
                <c:ptCount val="2"/>
                <c:pt idx="0">
                  <c:v>Commercial</c:v>
                </c:pt>
                <c:pt idx="1">
                  <c:v>Residential</c:v>
                </c:pt>
              </c:strCache>
            </c:strRef>
          </c:cat>
          <c:val>
            <c:numRef>
              <c:f>'Comparative Metrics'!$C$2:$C$4</c:f>
              <c:numCache>
                <c:formatCode>"$"#,##0.00</c:formatCode>
                <c:ptCount val="2"/>
                <c:pt idx="0">
                  <c:v>18012.379536498407</c:v>
                </c:pt>
                <c:pt idx="1">
                  <c:v>13259.912491182033</c:v>
                </c:pt>
              </c:numCache>
            </c:numRef>
          </c:val>
          <c:extLst>
            <c:ext xmlns:c16="http://schemas.microsoft.com/office/drawing/2014/chart" uri="{C3380CC4-5D6E-409C-BE32-E72D297353CC}">
              <c16:uniqueId val="{00000001-8A81-456C-9392-DAD610D4D857}"/>
            </c:ext>
          </c:extLst>
        </c:ser>
        <c:dLbls>
          <c:showLegendKey val="0"/>
          <c:showVal val="0"/>
          <c:showCatName val="0"/>
          <c:showSerName val="0"/>
          <c:showPercent val="0"/>
          <c:showBubbleSize val="0"/>
        </c:dLbls>
        <c:gapWidth val="100"/>
        <c:overlap val="-24"/>
        <c:axId val="339845856"/>
        <c:axId val="339848480"/>
      </c:barChart>
      <c:catAx>
        <c:axId val="33984585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9848480"/>
        <c:crosses val="autoZero"/>
        <c:auto val="1"/>
        <c:lblAlgn val="ctr"/>
        <c:lblOffset val="100"/>
        <c:noMultiLvlLbl val="0"/>
      </c:catAx>
      <c:valAx>
        <c:axId val="339848480"/>
        <c:scaling>
          <c:orientation val="minMax"/>
        </c:scaling>
        <c:delete val="0"/>
        <c:axPos val="l"/>
        <c:majorGridlines>
          <c:spPr>
            <a:ln w="9525" cap="flat" cmpd="sng" algn="ctr">
              <a:solidFill>
                <a:schemeClr val="lt1">
                  <a:lumMod val="95000"/>
                  <a:alpha val="10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9845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[Plumbing dashboard, company metrics, invoices database.xlsx]Comparative Metrics!ComparativeTable2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Days till Job Completion by Type</a:t>
            </a:r>
          </a:p>
        </c:rich>
      </c:tx>
      <c:layout>
        <c:manualLayout>
          <c:xMode val="edge"/>
          <c:yMode val="edge"/>
          <c:x val="0.25406403940886702"/>
          <c:y val="4.064596092155147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'Comparative Metrics'!$G$1</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DA59-4549-80B0-1D8F0435E27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DA59-4549-80B0-1D8F0435E27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'Comparative Metrics'!$F$2:$F$4</c:f>
              <c:strCache>
                <c:ptCount val="2"/>
                <c:pt idx="0">
                  <c:v>Commercial</c:v>
                </c:pt>
                <c:pt idx="1">
                  <c:v>Residential</c:v>
                </c:pt>
              </c:strCache>
            </c:strRef>
          </c:cat>
          <c:val>
            <c:numRef>
              <c:f>'Comparative Metrics'!$G$2:$G$4</c:f>
              <c:numCache>
                <c:formatCode>0.00</c:formatCode>
                <c:ptCount val="2"/>
                <c:pt idx="0">
                  <c:v>2.2865497076023393</c:v>
                </c:pt>
                <c:pt idx="1">
                  <c:v>1.9448051948051948</c:v>
                </c:pt>
              </c:numCache>
            </c:numRef>
          </c:val>
          <c:extLst>
            <c:ext xmlns:c16="http://schemas.microsoft.com/office/drawing/2014/chart" uri="{C3380CC4-5D6E-409C-BE32-E72D297353CC}">
              <c16:uniqueId val="{00000000-FBA3-426F-A4AA-CDD6B6AC4343}"/>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[Plumbing dashboard, company metrics, invoices database.xlsx]Trends!TrendTable</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Revenue by Month, 2021</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Trends!$B$3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trendline>
            <c:name>Moving Average</c:name>
            <c:spPr>
              <a:ln w="19050" cap="rnd">
                <a:solidFill>
                  <a:schemeClr val="accent1"/>
                </a:solidFill>
              </a:ln>
              <a:effectLst/>
            </c:spPr>
            <c:trendlineType val="movingAvg"/>
            <c:period val="2"/>
            <c:dispRSqr val="0"/>
            <c:dispEq val="0"/>
          </c:trendline>
          <c:cat>
            <c:strRef>
              <c:f>Trends!$A$4:$A$16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Trends!$B$4:$B$16</c:f>
              <c:numCache>
                <c:formatCode>"$"#,##0.00</c:formatCode>
                <c:ptCount val="12"/>
                <c:pt idx="0">
                  <c:v>10334</c:v>
                </c:pt>
                <c:pt idx="1">
                  <c:v>6827.17</c:v>
                </c:pt>
                <c:pt idx="2">
                  <c:v>15192</c:v>
                </c:pt>
                <c:pt idx="3">
                  <c:v>27066</c:v>
                </c:pt>
                <c:pt idx="4">
                  <c:v>16356</c:v>
                </c:pt>
                <c:pt idx="5">
                  <c:v>33192</c:v>
                </c:pt>
                <c:pt idx="6">
                  <c:v>13777</c:v>
                </c:pt>
                <c:pt idx="7">
                  <c:v>24641</c:v>
                </c:pt>
                <c:pt idx="8">
                  <c:v>25223</c:v>
                </c:pt>
                <c:pt idx="9">
                  <c:v>15023</c:v>
                </c:pt>
                <c:pt idx="10">
                  <c:v>20538</c:v>
                </c:pt>
                <c:pt idx="11">
                  <c:v>17829</c:v>
                </c:pt>
              </c:numCache>
            </c:numRef>
          </c:val>
          <c:smooth val="0"/>
          <c:extLst>
            <c:ext xmlns:c16="http://schemas.microsoft.com/office/drawing/2014/chart" uri="{C3380CC4-5D6E-409C-BE32-E72D297353CC}">
              <c16:uniqueId val="{00000000-877C-4DB5-83B6-ABA8FA464FBB}"/>
            </c:ext>
          </c:extLst>
        </c:ser>
        <c:dLbls>
          <c:showLegendKey val="0"/>
          <c:showVal val="0"/>
          <c:showCatName val="0"/>
          <c:showSerName val="0"/>
          <c:showPercent val="0"/>
          <c:showBubbleSize val="0"/>
        </c:dLbls>
        <c:marker val="1"/>
        <c:smooth val="0"/>
        <c:axId val="335281616"/>
        <c:axId val="335281944"/>
      </c:lineChart>
      <c:catAx>
        <c:axId val="335281616"/>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5281944"/>
        <c:crosses val="autoZero"/>
        <c:auto val="1"/>
        <c:lblAlgn val="ctr"/>
        <c:lblOffset val="100"/>
        <c:noMultiLvlLbl val="0"/>
      </c:catAx>
      <c:valAx>
        <c:axId val="335281944"/>
        <c:scaling>
          <c:orientation val="minMax"/>
        </c:scaling>
        <c:delete val="0"/>
        <c:axPos val="l"/>
        <c:majorGridlines>
          <c:spPr>
            <a:ln w="9525" cap="flat" cmpd="sng" algn="ctr">
              <a:solidFill>
                <a:schemeClr val="lt1">
                  <a:lumMod val="95000"/>
                  <a:alpha val="10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5281616"/>
        <c:crosses val="autoZero"/>
        <c:crossBetween val="between"/>
      </c:valAx>
      <c:spPr>
        <a:noFill/>
        <a:ln>
          <a:noFill/>
        </a:ln>
        <a:effectLst/>
      </c:spPr>
    </c:plotArea>
    <c:legend>
      <c:legendPos val="r"/>
      <c:layout>
        <c:manualLayout>
          <c:xMode val="edge"/>
          <c:yMode val="edge"/>
          <c:x val="0.80555308610617227"/>
          <c:y val="0.45550489261329979"/>
          <c:w val="0.1842637865831287"/>
          <c:h val="0.2429510966301626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Job Completion Time vs. Avg. Invoice and Avg. Profit</a:t>
            </a:r>
          </a:p>
        </c:rich>
      </c:tx>
      <c:layout>
        <c:manualLayout>
          <c:xMode val="edge"/>
          <c:yMode val="edge"/>
          <c:x val="0.10197596304014396"/>
          <c:y val="2.6800670016750419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lineMarker"/>
        <c:varyColors val="0"/>
        <c:ser>
          <c:idx val="0"/>
          <c:order val="0"/>
          <c:tx>
            <c:strRef>
              <c:f>Trends!$AZ$13</c:f>
              <c:strCache>
                <c:ptCount val="1"/>
                <c:pt idx="0">
                  <c:v>Avg. Invoice</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trendline>
            <c:spPr>
              <a:ln w="19050" cap="rnd">
                <a:solidFill>
                  <a:schemeClr val="accent1"/>
                </a:solidFill>
                <a:prstDash val="sysDash"/>
              </a:ln>
              <a:effectLst/>
            </c:spPr>
            <c:trendlineType val="linear"/>
            <c:dispRSqr val="0"/>
            <c:dispEq val="0"/>
          </c:trendline>
          <c:trendline>
            <c:spPr>
              <a:ln w="19050" cap="rnd">
                <a:solidFill>
                  <a:schemeClr val="accent1"/>
                </a:solidFill>
                <a:prstDash val="sysDash"/>
              </a:ln>
              <a:effectLst/>
            </c:spPr>
            <c:trendlineType val="linear"/>
            <c:dispRSqr val="1"/>
            <c:dispEq val="1"/>
            <c:trendlineLbl>
              <c:layout>
                <c:manualLayout>
                  <c:x val="-0.1458363978541144"/>
                  <c:y val="4.2665647582727589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rendlineLbl>
          </c:trendline>
          <c:xVal>
            <c:numRef>
              <c:f>Trends!$AY$14:$AY$22</c:f>
              <c:numCache>
                <c:formatCode>0.00</c:formatCode>
                <c:ptCount val="9"/>
                <c:pt idx="0">
                  <c:v>2.7142857142857144</c:v>
                </c:pt>
                <c:pt idx="1">
                  <c:v>2.6129032258064515</c:v>
                </c:pt>
                <c:pt idx="2">
                  <c:v>2.5</c:v>
                </c:pt>
                <c:pt idx="3">
                  <c:v>2.2675159235668789</c:v>
                </c:pt>
                <c:pt idx="4">
                  <c:v>2.25</c:v>
                </c:pt>
                <c:pt idx="5">
                  <c:v>2.1176470588235294</c:v>
                </c:pt>
                <c:pt idx="6">
                  <c:v>1.6842105263157894</c:v>
                </c:pt>
                <c:pt idx="7">
                  <c:v>1.5984848484848484</c:v>
                </c:pt>
                <c:pt idx="8">
                  <c:v>1</c:v>
                </c:pt>
              </c:numCache>
            </c:numRef>
          </c:xVal>
          <c:yVal>
            <c:numRef>
              <c:f>Trends!$AZ$14:$AZ$22</c:f>
              <c:numCache>
                <c:formatCode>"$"#,##0.00</c:formatCode>
                <c:ptCount val="9"/>
                <c:pt idx="0">
                  <c:v>1008</c:v>
                </c:pt>
                <c:pt idx="1">
                  <c:v>794.41935483870964</c:v>
                </c:pt>
                <c:pt idx="2">
                  <c:v>885.66666666666663</c:v>
                </c:pt>
                <c:pt idx="3">
                  <c:v>744.12101910828028</c:v>
                </c:pt>
                <c:pt idx="4">
                  <c:v>659.5</c:v>
                </c:pt>
                <c:pt idx="5">
                  <c:v>704.02941176470586</c:v>
                </c:pt>
                <c:pt idx="6">
                  <c:v>605.79842105263162</c:v>
                </c:pt>
                <c:pt idx="7">
                  <c:v>510.969696969697</c:v>
                </c:pt>
                <c:pt idx="8">
                  <c:v>365</c:v>
                </c:pt>
              </c:numCache>
            </c:numRef>
          </c:yVal>
          <c:smooth val="0"/>
          <c:extLst>
            <c:ext xmlns:c16="http://schemas.microsoft.com/office/drawing/2014/chart" uri="{C3380CC4-5D6E-409C-BE32-E72D297353CC}">
              <c16:uniqueId val="{00000000-7D1C-4989-B3DC-53AF7675B122}"/>
            </c:ext>
          </c:extLst>
        </c:ser>
        <c:ser>
          <c:idx val="1"/>
          <c:order val="1"/>
          <c:tx>
            <c:strRef>
              <c:f>Trends!$BA$13</c:f>
              <c:strCache>
                <c:ptCount val="1"/>
                <c:pt idx="0">
                  <c:v>Avg. Total Profit</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cap="rnd">
                <a:solidFill>
                  <a:schemeClr val="accent2"/>
                </a:solidFill>
                <a:round/>
              </a:ln>
              <a:effectLst>
                <a:outerShdw blurRad="57150" dist="19050" dir="5400000" algn="ctr" rotWithShape="0">
                  <a:srgbClr val="000000">
                    <a:alpha val="63000"/>
                  </a:srgbClr>
                </a:outerShdw>
              </a:effectLst>
            </c:spPr>
          </c:marker>
          <c:trendline>
            <c:spPr>
              <a:ln w="19050" cap="rnd">
                <a:solidFill>
                  <a:schemeClr val="accent2"/>
                </a:solidFill>
                <a:prstDash val="sysDash"/>
              </a:ln>
              <a:effectLst/>
            </c:spPr>
            <c:trendlineType val="linear"/>
            <c:dispRSqr val="1"/>
            <c:dispEq val="1"/>
            <c:trendlineLbl>
              <c:layout>
                <c:manualLayout>
                  <c:x val="-9.7614000173055289E-4"/>
                  <c:y val="-6.8109572754366271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rendlineLbl>
          </c:trendline>
          <c:xVal>
            <c:numRef>
              <c:f>Trends!$AY$14:$AY$22</c:f>
              <c:numCache>
                <c:formatCode>0.00</c:formatCode>
                <c:ptCount val="9"/>
                <c:pt idx="0">
                  <c:v>2.7142857142857144</c:v>
                </c:pt>
                <c:pt idx="1">
                  <c:v>2.6129032258064515</c:v>
                </c:pt>
                <c:pt idx="2">
                  <c:v>2.5</c:v>
                </c:pt>
                <c:pt idx="3">
                  <c:v>2.2675159235668789</c:v>
                </c:pt>
                <c:pt idx="4">
                  <c:v>2.25</c:v>
                </c:pt>
                <c:pt idx="5">
                  <c:v>2.1176470588235294</c:v>
                </c:pt>
                <c:pt idx="6">
                  <c:v>1.6842105263157894</c:v>
                </c:pt>
                <c:pt idx="7">
                  <c:v>1.5984848484848484</c:v>
                </c:pt>
                <c:pt idx="8">
                  <c:v>1</c:v>
                </c:pt>
              </c:numCache>
            </c:numRef>
          </c:xVal>
          <c:yVal>
            <c:numRef>
              <c:f>Trends!$BA$14:$BA$22</c:f>
              <c:numCache>
                <c:formatCode>"$"#,##0.00</c:formatCode>
                <c:ptCount val="9"/>
                <c:pt idx="0">
                  <c:v>155.1243317439482</c:v>
                </c:pt>
                <c:pt idx="1">
                  <c:v>110.71699210940206</c:v>
                </c:pt>
                <c:pt idx="2">
                  <c:v>112.24440239699346</c:v>
                </c:pt>
                <c:pt idx="3">
                  <c:v>102.3057449150522</c:v>
                </c:pt>
                <c:pt idx="4">
                  <c:v>104.79898911108039</c:v>
                </c:pt>
                <c:pt idx="5">
                  <c:v>96.522272487288092</c:v>
                </c:pt>
                <c:pt idx="6">
                  <c:v>84.894801727065698</c:v>
                </c:pt>
                <c:pt idx="7">
                  <c:v>70.634912749650596</c:v>
                </c:pt>
                <c:pt idx="8">
                  <c:v>42.867888732879557</c:v>
                </c:pt>
              </c:numCache>
            </c:numRef>
          </c:yVal>
          <c:smooth val="0"/>
          <c:extLst>
            <c:ext xmlns:c16="http://schemas.microsoft.com/office/drawing/2014/chart" uri="{C3380CC4-5D6E-409C-BE32-E72D297353CC}">
              <c16:uniqueId val="{00000001-7D1C-4989-B3DC-53AF7675B122}"/>
            </c:ext>
          </c:extLst>
        </c:ser>
        <c:dLbls>
          <c:showLegendKey val="0"/>
          <c:showVal val="0"/>
          <c:showCatName val="0"/>
          <c:showSerName val="0"/>
          <c:showPercent val="0"/>
          <c:showBubbleSize val="0"/>
        </c:dLbls>
        <c:axId val="514431456"/>
        <c:axId val="509706344"/>
      </c:scatterChart>
      <c:valAx>
        <c:axId val="514431456"/>
        <c:scaling>
          <c:orientation val="minMax"/>
        </c:scaling>
        <c:delete val="0"/>
        <c:axPos val="b"/>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09706344"/>
        <c:crosses val="autoZero"/>
        <c:crossBetween val="midCat"/>
      </c:valAx>
      <c:valAx>
        <c:axId val="509706344"/>
        <c:scaling>
          <c:orientation val="minMax"/>
        </c:scaling>
        <c:delete val="0"/>
        <c:axPos val="l"/>
        <c:majorGridlines>
          <c:spPr>
            <a:ln w="9525" cap="flat" cmpd="sng" algn="ctr">
              <a:solidFill>
                <a:schemeClr val="lt1">
                  <a:lumMod val="95000"/>
                  <a:alpha val="10000"/>
                </a:schemeClr>
              </a:solidFill>
              <a:round/>
            </a:ln>
            <a:effectLst/>
          </c:spPr>
        </c:majorGridlines>
        <c:numFmt formatCode="&quot;$&quot;#,##0.00"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14431456"/>
        <c:crosses val="autoZero"/>
        <c:crossBetween val="midCat"/>
      </c:valAx>
      <c:spPr>
        <a:noFill/>
        <a:ln>
          <a:noFill/>
        </a:ln>
        <a:effectLst/>
      </c:spPr>
    </c:plotArea>
    <c:legend>
      <c:legendPos val="b"/>
      <c:legendEntry>
        <c:idx val="2"/>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withinLinear" id="19">
  <a:schemeClr val="accent6"/>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5">
  <a:schemeClr val="accent2"/>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9.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0.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1.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4" Type="http://schemas.openxmlformats.org/officeDocument/2006/relationships/chart" Target="../charts/chart1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9.xml"/><Relationship Id="rId1" Type="http://schemas.openxmlformats.org/officeDocument/2006/relationships/chart" Target="../charts/chart18.xml"/></Relationships>
</file>

<file path=xl/drawings/_rels/drawing5.xml.rels><?xml version="1.0" encoding="UTF-8" standalone="yes"?>
<Relationships xmlns="http://schemas.openxmlformats.org/package/2006/relationships"><Relationship Id="rId2" Type="http://schemas.openxmlformats.org/officeDocument/2006/relationships/chart" Target="../charts/chart21.xml"/><Relationship Id="rId1" Type="http://schemas.openxmlformats.org/officeDocument/2006/relationships/chart" Target="../charts/chart20.xml"/></Relationships>
</file>

<file path=xl/drawings/drawing1.xml><?xml version="1.0" encoding="utf-8"?>
<xdr:wsDr xmlns:xdr="http://schemas.openxmlformats.org/drawingml/2006/spreadsheetDrawing" xmlns:a="http://schemas.openxmlformats.org/drawingml/2006/main">
  <xdr:twoCellAnchor>
    <xdr:from>
      <xdr:col>21</xdr:col>
      <xdr:colOff>361950</xdr:colOff>
      <xdr:row>0</xdr:row>
      <xdr:rowOff>142875</xdr:rowOff>
    </xdr:from>
    <xdr:to>
      <xdr:col>28</xdr:col>
      <xdr:colOff>485776</xdr:colOff>
      <xdr:row>34</xdr:row>
      <xdr:rowOff>152400</xdr:rowOff>
    </xdr:to>
    <xdr:sp macro="" textlink="">
      <xdr:nvSpPr>
        <xdr:cNvPr id="2" name="Rectangle: Rounded Corners 1">
          <a:extLst>
            <a:ext uri="{FF2B5EF4-FFF2-40B4-BE49-F238E27FC236}">
              <a16:creationId xmlns:a16="http://schemas.microsoft.com/office/drawing/2014/main" id="{3ADEC8C2-901F-A2E5-B393-1C058661EAC4}"/>
            </a:ext>
          </a:extLst>
        </xdr:cNvPr>
        <xdr:cNvSpPr/>
      </xdr:nvSpPr>
      <xdr:spPr>
        <a:xfrm>
          <a:off x="13163550" y="142875"/>
          <a:ext cx="4391026" cy="6162675"/>
        </a:xfrm>
        <a:prstGeom prst="roundRect">
          <a:avLst/>
        </a:prstGeom>
        <a:solidFill>
          <a:schemeClr val="tx1">
            <a:alpha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200025</xdr:colOff>
      <xdr:row>0</xdr:row>
      <xdr:rowOff>161926</xdr:rowOff>
    </xdr:from>
    <xdr:to>
      <xdr:col>21</xdr:col>
      <xdr:colOff>9524</xdr:colOff>
      <xdr:row>16</xdr:row>
      <xdr:rowOff>171450</xdr:rowOff>
    </xdr:to>
    <xdr:sp macro="" textlink="">
      <xdr:nvSpPr>
        <xdr:cNvPr id="3" name="Rectangle: Rounded Corners 2">
          <a:extLst>
            <a:ext uri="{FF2B5EF4-FFF2-40B4-BE49-F238E27FC236}">
              <a16:creationId xmlns:a16="http://schemas.microsoft.com/office/drawing/2014/main" id="{A7D975A9-4CCB-4C84-8805-CBF92E7B4D58}"/>
            </a:ext>
          </a:extLst>
        </xdr:cNvPr>
        <xdr:cNvSpPr/>
      </xdr:nvSpPr>
      <xdr:spPr>
        <a:xfrm>
          <a:off x="2638425" y="161926"/>
          <a:ext cx="10172699" cy="2905124"/>
        </a:xfrm>
        <a:prstGeom prst="roundRect">
          <a:avLst/>
        </a:prstGeom>
        <a:solidFill>
          <a:schemeClr val="tx1">
            <a:alpha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257174</xdr:colOff>
      <xdr:row>0</xdr:row>
      <xdr:rowOff>171451</xdr:rowOff>
    </xdr:from>
    <xdr:to>
      <xdr:col>20</xdr:col>
      <xdr:colOff>609599</xdr:colOff>
      <xdr:row>16</xdr:row>
      <xdr:rowOff>152401</xdr:rowOff>
    </xdr:to>
    <xdr:graphicFrame macro="">
      <xdr:nvGraphicFramePr>
        <xdr:cNvPr id="4" name="DBC1">
          <a:extLst>
            <a:ext uri="{FF2B5EF4-FFF2-40B4-BE49-F238E27FC236}">
              <a16:creationId xmlns:a16="http://schemas.microsoft.com/office/drawing/2014/main" id="{D4B0EAD8-AD82-48BE-BE58-A20CB42E2F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200025</xdr:colOff>
      <xdr:row>17</xdr:row>
      <xdr:rowOff>171450</xdr:rowOff>
    </xdr:from>
    <xdr:to>
      <xdr:col>20</xdr:col>
      <xdr:colOff>609599</xdr:colOff>
      <xdr:row>34</xdr:row>
      <xdr:rowOff>171451</xdr:rowOff>
    </xdr:to>
    <xdr:sp macro="" textlink="">
      <xdr:nvSpPr>
        <xdr:cNvPr id="5" name="Rectangle: Rounded Corners 4">
          <a:extLst>
            <a:ext uri="{FF2B5EF4-FFF2-40B4-BE49-F238E27FC236}">
              <a16:creationId xmlns:a16="http://schemas.microsoft.com/office/drawing/2014/main" id="{CDDCEC70-8CE0-46EC-AD87-C52629E68D76}"/>
            </a:ext>
          </a:extLst>
        </xdr:cNvPr>
        <xdr:cNvSpPr/>
      </xdr:nvSpPr>
      <xdr:spPr>
        <a:xfrm>
          <a:off x="8734425" y="3248025"/>
          <a:ext cx="4067174" cy="3076576"/>
        </a:xfrm>
        <a:prstGeom prst="roundRect">
          <a:avLst/>
        </a:prstGeom>
        <a:solidFill>
          <a:schemeClr val="tx1">
            <a:alpha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200024</xdr:colOff>
      <xdr:row>18</xdr:row>
      <xdr:rowOff>0</xdr:rowOff>
    </xdr:from>
    <xdr:to>
      <xdr:col>13</xdr:col>
      <xdr:colOff>609599</xdr:colOff>
      <xdr:row>34</xdr:row>
      <xdr:rowOff>161926</xdr:rowOff>
    </xdr:to>
    <xdr:sp macro="" textlink="">
      <xdr:nvSpPr>
        <xdr:cNvPr id="6" name="Rectangle: Rounded Corners 5">
          <a:extLst>
            <a:ext uri="{FF2B5EF4-FFF2-40B4-BE49-F238E27FC236}">
              <a16:creationId xmlns:a16="http://schemas.microsoft.com/office/drawing/2014/main" id="{82DAE427-61BE-41CA-B474-31F48E110877}"/>
            </a:ext>
          </a:extLst>
        </xdr:cNvPr>
        <xdr:cNvSpPr/>
      </xdr:nvSpPr>
      <xdr:spPr>
        <a:xfrm>
          <a:off x="2638424" y="3257550"/>
          <a:ext cx="5895975" cy="3057526"/>
        </a:xfrm>
        <a:prstGeom prst="roundRect">
          <a:avLst/>
        </a:prstGeom>
        <a:solidFill>
          <a:schemeClr val="tx1">
            <a:alpha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419100</xdr:colOff>
      <xdr:row>1</xdr:row>
      <xdr:rowOff>47625</xdr:rowOff>
    </xdr:from>
    <xdr:to>
      <xdr:col>28</xdr:col>
      <xdr:colOff>542924</xdr:colOff>
      <xdr:row>35</xdr:row>
      <xdr:rowOff>0</xdr:rowOff>
    </xdr:to>
    <xdr:graphicFrame macro="">
      <xdr:nvGraphicFramePr>
        <xdr:cNvPr id="7" name="DBC4">
          <a:extLst>
            <a:ext uri="{FF2B5EF4-FFF2-40B4-BE49-F238E27FC236}">
              <a16:creationId xmlns:a16="http://schemas.microsoft.com/office/drawing/2014/main" id="{8AC10086-DC45-4CA3-BF57-61D58EE420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200024</xdr:colOff>
      <xdr:row>18</xdr:row>
      <xdr:rowOff>9525</xdr:rowOff>
    </xdr:from>
    <xdr:to>
      <xdr:col>14</xdr:col>
      <xdr:colOff>590550</xdr:colOff>
      <xdr:row>34</xdr:row>
      <xdr:rowOff>133350</xdr:rowOff>
    </xdr:to>
    <xdr:graphicFrame macro="">
      <xdr:nvGraphicFramePr>
        <xdr:cNvPr id="8" name="DBC2">
          <a:extLst>
            <a:ext uri="{FF2B5EF4-FFF2-40B4-BE49-F238E27FC236}">
              <a16:creationId xmlns:a16="http://schemas.microsoft.com/office/drawing/2014/main" id="{96B9133A-3BB4-4BF6-8495-6F48045A05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314325</xdr:colOff>
      <xdr:row>18</xdr:row>
      <xdr:rowOff>66676</xdr:rowOff>
    </xdr:from>
    <xdr:to>
      <xdr:col>20</xdr:col>
      <xdr:colOff>457200</xdr:colOff>
      <xdr:row>34</xdr:row>
      <xdr:rowOff>114300</xdr:rowOff>
    </xdr:to>
    <xdr:graphicFrame macro="">
      <xdr:nvGraphicFramePr>
        <xdr:cNvPr id="9" name="DBC3">
          <a:extLst>
            <a:ext uri="{FF2B5EF4-FFF2-40B4-BE49-F238E27FC236}">
              <a16:creationId xmlns:a16="http://schemas.microsoft.com/office/drawing/2014/main" id="{A667D901-E345-48E5-A31E-5239780562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190500</xdr:colOff>
      <xdr:row>10</xdr:row>
      <xdr:rowOff>133351</xdr:rowOff>
    </xdr:from>
    <xdr:to>
      <xdr:col>3</xdr:col>
      <xdr:colOff>542925</xdr:colOff>
      <xdr:row>16</xdr:row>
      <xdr:rowOff>38101</xdr:rowOff>
    </xdr:to>
    <mc:AlternateContent xmlns:mc="http://schemas.openxmlformats.org/markup-compatibility/2006" xmlns:a14="http://schemas.microsoft.com/office/drawing/2010/main">
      <mc:Choice Requires="a14">
        <xdr:graphicFrame macro="">
          <xdr:nvGraphicFramePr>
            <xdr:cNvPr id="10" name="Type 3">
              <a:extLst>
                <a:ext uri="{FF2B5EF4-FFF2-40B4-BE49-F238E27FC236}">
                  <a16:creationId xmlns:a16="http://schemas.microsoft.com/office/drawing/2014/main" id="{16402D7A-1084-DE90-FBAC-7462D975B68E}"/>
                </a:ext>
              </a:extLst>
            </xdr:cNvPr>
            <xdr:cNvGraphicFramePr/>
          </xdr:nvGraphicFramePr>
          <xdr:xfrm>
            <a:off x="0" y="0"/>
            <a:ext cx="0" cy="0"/>
          </xdr:xfrm>
          <a:graphic>
            <a:graphicData uri="http://schemas.microsoft.com/office/drawing/2010/slicer">
              <sle:slicer xmlns:sle="http://schemas.microsoft.com/office/drawing/2010/slicer" name="Type 3"/>
            </a:graphicData>
          </a:graphic>
        </xdr:graphicFrame>
      </mc:Choice>
      <mc:Fallback xmlns="">
        <xdr:sp macro="" textlink="">
          <xdr:nvSpPr>
            <xdr:cNvPr id="0" name=""/>
            <xdr:cNvSpPr>
              <a:spLocks noTextEdit="1"/>
            </xdr:cNvSpPr>
          </xdr:nvSpPr>
          <xdr:spPr>
            <a:xfrm>
              <a:off x="190500" y="1943101"/>
              <a:ext cx="2181225" cy="990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209550</xdr:colOff>
      <xdr:row>1</xdr:row>
      <xdr:rowOff>30479</xdr:rowOff>
    </xdr:from>
    <xdr:to>
      <xdr:col>3</xdr:col>
      <xdr:colOff>552449</xdr:colOff>
      <xdr:row>9</xdr:row>
      <xdr:rowOff>123824</xdr:rowOff>
    </xdr:to>
    <mc:AlternateContent xmlns:mc="http://schemas.openxmlformats.org/markup-compatibility/2006" xmlns:tsle="http://schemas.microsoft.com/office/drawing/2012/timeslicer">
      <mc:Choice Requires="tsle">
        <xdr:graphicFrame macro="">
          <xdr:nvGraphicFramePr>
            <xdr:cNvPr id="11" name="Date">
              <a:extLst>
                <a:ext uri="{FF2B5EF4-FFF2-40B4-BE49-F238E27FC236}">
                  <a16:creationId xmlns:a16="http://schemas.microsoft.com/office/drawing/2014/main" id="{0C3B65BE-02DF-997E-9EBA-D6168782E453}"/>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209550" y="211454"/>
              <a:ext cx="2171699" cy="154114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0</xdr:col>
      <xdr:colOff>209550</xdr:colOff>
      <xdr:row>17</xdr:row>
      <xdr:rowOff>28575</xdr:rowOff>
    </xdr:from>
    <xdr:to>
      <xdr:col>2</xdr:col>
      <xdr:colOff>85725</xdr:colOff>
      <xdr:row>22</xdr:row>
      <xdr:rowOff>28576</xdr:rowOff>
    </xdr:to>
    <xdr:sp macro="" textlink="">
      <xdr:nvSpPr>
        <xdr:cNvPr id="12" name="Rectangle: Rounded Corners 11">
          <a:extLst>
            <a:ext uri="{FF2B5EF4-FFF2-40B4-BE49-F238E27FC236}">
              <a16:creationId xmlns:a16="http://schemas.microsoft.com/office/drawing/2014/main" id="{125B8ADF-54C4-410C-A152-3B93863B4995}"/>
            </a:ext>
          </a:extLst>
        </xdr:cNvPr>
        <xdr:cNvSpPr/>
      </xdr:nvSpPr>
      <xdr:spPr>
        <a:xfrm>
          <a:off x="209550" y="3105150"/>
          <a:ext cx="1095375" cy="904876"/>
        </a:xfrm>
        <a:prstGeom prst="roundRect">
          <a:avLst/>
        </a:prstGeom>
        <a:solidFill>
          <a:schemeClr val="tx1">
            <a:alpha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161924</xdr:colOff>
      <xdr:row>17</xdr:row>
      <xdr:rowOff>57150</xdr:rowOff>
    </xdr:from>
    <xdr:to>
      <xdr:col>4</xdr:col>
      <xdr:colOff>57150</xdr:colOff>
      <xdr:row>22</xdr:row>
      <xdr:rowOff>28576</xdr:rowOff>
    </xdr:to>
    <xdr:sp macro="" textlink="">
      <xdr:nvSpPr>
        <xdr:cNvPr id="13" name="Rectangle: Rounded Corners 12">
          <a:extLst>
            <a:ext uri="{FF2B5EF4-FFF2-40B4-BE49-F238E27FC236}">
              <a16:creationId xmlns:a16="http://schemas.microsoft.com/office/drawing/2014/main" id="{41DC438A-5099-4438-9D9C-7A47E88E2356}"/>
            </a:ext>
          </a:extLst>
        </xdr:cNvPr>
        <xdr:cNvSpPr/>
      </xdr:nvSpPr>
      <xdr:spPr>
        <a:xfrm>
          <a:off x="1381124" y="3133725"/>
          <a:ext cx="1114426" cy="876301"/>
        </a:xfrm>
        <a:prstGeom prst="roundRect">
          <a:avLst/>
        </a:prstGeom>
        <a:solidFill>
          <a:schemeClr val="tx1">
            <a:alpha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190501</xdr:colOff>
      <xdr:row>22</xdr:row>
      <xdr:rowOff>133350</xdr:rowOff>
    </xdr:from>
    <xdr:to>
      <xdr:col>2</xdr:col>
      <xdr:colOff>85725</xdr:colOff>
      <xdr:row>28</xdr:row>
      <xdr:rowOff>66675</xdr:rowOff>
    </xdr:to>
    <xdr:sp macro="" textlink="">
      <xdr:nvSpPr>
        <xdr:cNvPr id="14" name="Rectangle: Rounded Corners 13">
          <a:extLst>
            <a:ext uri="{FF2B5EF4-FFF2-40B4-BE49-F238E27FC236}">
              <a16:creationId xmlns:a16="http://schemas.microsoft.com/office/drawing/2014/main" id="{B29BEB7C-7EA2-4B23-8BD6-92158400043A}"/>
            </a:ext>
          </a:extLst>
        </xdr:cNvPr>
        <xdr:cNvSpPr/>
      </xdr:nvSpPr>
      <xdr:spPr>
        <a:xfrm>
          <a:off x="190501" y="4114800"/>
          <a:ext cx="1114424" cy="1019175"/>
        </a:xfrm>
        <a:prstGeom prst="roundRect">
          <a:avLst/>
        </a:prstGeom>
        <a:solidFill>
          <a:schemeClr val="tx1">
            <a:alpha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161925</xdr:colOff>
      <xdr:row>22</xdr:row>
      <xdr:rowOff>123826</xdr:rowOff>
    </xdr:from>
    <xdr:to>
      <xdr:col>4</xdr:col>
      <xdr:colOff>38100</xdr:colOff>
      <xdr:row>28</xdr:row>
      <xdr:rowOff>66676</xdr:rowOff>
    </xdr:to>
    <xdr:sp macro="" textlink="">
      <xdr:nvSpPr>
        <xdr:cNvPr id="15" name="Rectangle: Rounded Corners 14">
          <a:extLst>
            <a:ext uri="{FF2B5EF4-FFF2-40B4-BE49-F238E27FC236}">
              <a16:creationId xmlns:a16="http://schemas.microsoft.com/office/drawing/2014/main" id="{187E1197-71F9-4431-9460-2D2CA709708F}"/>
            </a:ext>
          </a:extLst>
        </xdr:cNvPr>
        <xdr:cNvSpPr/>
      </xdr:nvSpPr>
      <xdr:spPr>
        <a:xfrm>
          <a:off x="1381125" y="4105276"/>
          <a:ext cx="1095375" cy="1028700"/>
        </a:xfrm>
        <a:prstGeom prst="roundRect">
          <a:avLst/>
        </a:prstGeom>
        <a:solidFill>
          <a:schemeClr val="tx1">
            <a:alpha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152401</xdr:colOff>
      <xdr:row>16</xdr:row>
      <xdr:rowOff>38100</xdr:rowOff>
    </xdr:from>
    <xdr:to>
      <xdr:col>2</xdr:col>
      <xdr:colOff>133351</xdr:colOff>
      <xdr:row>22</xdr:row>
      <xdr:rowOff>19050</xdr:rowOff>
    </xdr:to>
    <xdr:graphicFrame macro="">
      <xdr:nvGraphicFramePr>
        <xdr:cNvPr id="18" name="Chart 17">
          <a:extLst>
            <a:ext uri="{FF2B5EF4-FFF2-40B4-BE49-F238E27FC236}">
              <a16:creationId xmlns:a16="http://schemas.microsoft.com/office/drawing/2014/main" id="{AA20A910-5435-45E1-92C9-85188A74ED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142875</xdr:colOff>
      <xdr:row>16</xdr:row>
      <xdr:rowOff>28575</xdr:rowOff>
    </xdr:from>
    <xdr:to>
      <xdr:col>4</xdr:col>
      <xdr:colOff>38100</xdr:colOff>
      <xdr:row>22</xdr:row>
      <xdr:rowOff>28575</xdr:rowOff>
    </xdr:to>
    <xdr:graphicFrame macro="">
      <xdr:nvGraphicFramePr>
        <xdr:cNvPr id="19" name="Chart 18">
          <a:extLst>
            <a:ext uri="{FF2B5EF4-FFF2-40B4-BE49-F238E27FC236}">
              <a16:creationId xmlns:a16="http://schemas.microsoft.com/office/drawing/2014/main" id="{9DEE0FB0-5E6A-46F4-929C-14D29129D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123824</xdr:colOff>
      <xdr:row>22</xdr:row>
      <xdr:rowOff>123825</xdr:rowOff>
    </xdr:from>
    <xdr:to>
      <xdr:col>2</xdr:col>
      <xdr:colOff>114299</xdr:colOff>
      <xdr:row>28</xdr:row>
      <xdr:rowOff>9525</xdr:rowOff>
    </xdr:to>
    <xdr:graphicFrame macro="">
      <xdr:nvGraphicFramePr>
        <xdr:cNvPr id="20" name="Chart 19">
          <a:extLst>
            <a:ext uri="{FF2B5EF4-FFF2-40B4-BE49-F238E27FC236}">
              <a16:creationId xmlns:a16="http://schemas.microsoft.com/office/drawing/2014/main" id="{216DE3BD-CC44-4864-ADEB-9626AB5933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104776</xdr:colOff>
      <xdr:row>22</xdr:row>
      <xdr:rowOff>85724</xdr:rowOff>
    </xdr:from>
    <xdr:to>
      <xdr:col>4</xdr:col>
      <xdr:colOff>9525</xdr:colOff>
      <xdr:row>28</xdr:row>
      <xdr:rowOff>0</xdr:rowOff>
    </xdr:to>
    <xdr:graphicFrame macro="">
      <xdr:nvGraphicFramePr>
        <xdr:cNvPr id="21" name="Chart 20">
          <a:extLst>
            <a:ext uri="{FF2B5EF4-FFF2-40B4-BE49-F238E27FC236}">
              <a16:creationId xmlns:a16="http://schemas.microsoft.com/office/drawing/2014/main" id="{3B7EF1A3-45F5-47A3-B954-214D582E97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190501</xdr:colOff>
      <xdr:row>29</xdr:row>
      <xdr:rowOff>38100</xdr:rowOff>
    </xdr:from>
    <xdr:to>
      <xdr:col>2</xdr:col>
      <xdr:colOff>66675</xdr:colOff>
      <xdr:row>34</xdr:row>
      <xdr:rowOff>152400</xdr:rowOff>
    </xdr:to>
    <xdr:sp macro="" textlink="">
      <xdr:nvSpPr>
        <xdr:cNvPr id="22" name="Rectangle: Rounded Corners 21">
          <a:extLst>
            <a:ext uri="{FF2B5EF4-FFF2-40B4-BE49-F238E27FC236}">
              <a16:creationId xmlns:a16="http://schemas.microsoft.com/office/drawing/2014/main" id="{57BA7C84-4898-48CB-8435-29D7ECE92185}"/>
            </a:ext>
          </a:extLst>
        </xdr:cNvPr>
        <xdr:cNvSpPr/>
      </xdr:nvSpPr>
      <xdr:spPr>
        <a:xfrm>
          <a:off x="190501" y="5286375"/>
          <a:ext cx="1095374" cy="1019175"/>
        </a:xfrm>
        <a:prstGeom prst="roundRect">
          <a:avLst/>
        </a:prstGeom>
        <a:solidFill>
          <a:schemeClr val="tx1">
            <a:alpha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161926</xdr:colOff>
      <xdr:row>29</xdr:row>
      <xdr:rowOff>47625</xdr:rowOff>
    </xdr:from>
    <xdr:to>
      <xdr:col>4</xdr:col>
      <xdr:colOff>38100</xdr:colOff>
      <xdr:row>34</xdr:row>
      <xdr:rowOff>161925</xdr:rowOff>
    </xdr:to>
    <xdr:sp macro="" textlink="">
      <xdr:nvSpPr>
        <xdr:cNvPr id="23" name="Rectangle: Rounded Corners 22">
          <a:extLst>
            <a:ext uri="{FF2B5EF4-FFF2-40B4-BE49-F238E27FC236}">
              <a16:creationId xmlns:a16="http://schemas.microsoft.com/office/drawing/2014/main" id="{4239BA65-9BFD-49FE-A329-82A62469D0AB}"/>
            </a:ext>
          </a:extLst>
        </xdr:cNvPr>
        <xdr:cNvSpPr/>
      </xdr:nvSpPr>
      <xdr:spPr>
        <a:xfrm>
          <a:off x="1381126" y="5295900"/>
          <a:ext cx="1095374" cy="1019175"/>
        </a:xfrm>
        <a:prstGeom prst="roundRect">
          <a:avLst/>
        </a:prstGeom>
        <a:solidFill>
          <a:schemeClr val="tx1">
            <a:alpha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85725</xdr:colOff>
      <xdr:row>28</xdr:row>
      <xdr:rowOff>142876</xdr:rowOff>
    </xdr:from>
    <xdr:to>
      <xdr:col>2</xdr:col>
      <xdr:colOff>161925</xdr:colOff>
      <xdr:row>34</xdr:row>
      <xdr:rowOff>152400</xdr:rowOff>
    </xdr:to>
    <xdr:graphicFrame macro="">
      <xdr:nvGraphicFramePr>
        <xdr:cNvPr id="24" name="Chart 23">
          <a:extLst>
            <a:ext uri="{FF2B5EF4-FFF2-40B4-BE49-F238E27FC236}">
              <a16:creationId xmlns:a16="http://schemas.microsoft.com/office/drawing/2014/main" id="{36254CA6-0841-43B5-8C3D-AA81FDE05F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552450</xdr:colOff>
      <xdr:row>29</xdr:row>
      <xdr:rowOff>47625</xdr:rowOff>
    </xdr:from>
    <xdr:to>
      <xdr:col>4</xdr:col>
      <xdr:colOff>295275</xdr:colOff>
      <xdr:row>34</xdr:row>
      <xdr:rowOff>123826</xdr:rowOff>
    </xdr:to>
    <xdr:graphicFrame macro="">
      <xdr:nvGraphicFramePr>
        <xdr:cNvPr id="25" name="Chart 24">
          <a:extLst>
            <a:ext uri="{FF2B5EF4-FFF2-40B4-BE49-F238E27FC236}">
              <a16:creationId xmlns:a16="http://schemas.microsoft.com/office/drawing/2014/main" id="{7287B019-BDC2-406C-AA1F-A1AEC70075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274320</xdr:colOff>
      <xdr:row>2</xdr:row>
      <xdr:rowOff>15241</xdr:rowOff>
    </xdr:from>
    <xdr:to>
      <xdr:col>9</xdr:col>
      <xdr:colOff>1005840</xdr:colOff>
      <xdr:row>6</xdr:row>
      <xdr:rowOff>129541</xdr:rowOff>
    </xdr:to>
    <mc:AlternateContent xmlns:mc="http://schemas.openxmlformats.org/markup-compatibility/2006" xmlns:a14="http://schemas.microsoft.com/office/drawing/2010/main">
      <mc:Choice Requires="a14">
        <xdr:graphicFrame macro="">
          <xdr:nvGraphicFramePr>
            <xdr:cNvPr id="2" name="Type">
              <a:extLst>
                <a:ext uri="{FF2B5EF4-FFF2-40B4-BE49-F238E27FC236}">
                  <a16:creationId xmlns:a16="http://schemas.microsoft.com/office/drawing/2014/main" id="{6EA587B9-2419-C62E-93CB-5E402B4462B2}"/>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mlns="">
        <xdr:sp macro="" textlink="">
          <xdr:nvSpPr>
            <xdr:cNvPr id="0" name=""/>
            <xdr:cNvSpPr>
              <a:spLocks noTextEdit="1"/>
            </xdr:cNvSpPr>
          </xdr:nvSpPr>
          <xdr:spPr>
            <a:xfrm>
              <a:off x="9243060" y="381001"/>
              <a:ext cx="1828800" cy="8915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182880</xdr:colOff>
      <xdr:row>14</xdr:row>
      <xdr:rowOff>45720</xdr:rowOff>
    </xdr:from>
    <xdr:to>
      <xdr:col>2</xdr:col>
      <xdr:colOff>922020</xdr:colOff>
      <xdr:row>21</xdr:row>
      <xdr:rowOff>137160</xdr:rowOff>
    </xdr:to>
    <mc:AlternateContent xmlns:mc="http://schemas.openxmlformats.org/markup-compatibility/2006" xmlns:tsle="http://schemas.microsoft.com/office/drawing/2012/timeslicer">
      <mc:Choice Requires="tsle">
        <xdr:graphicFrame macro="">
          <xdr:nvGraphicFramePr>
            <xdr:cNvPr id="3" name="Job Completion Date">
              <a:extLst>
                <a:ext uri="{FF2B5EF4-FFF2-40B4-BE49-F238E27FC236}">
                  <a16:creationId xmlns:a16="http://schemas.microsoft.com/office/drawing/2014/main" id="{591BAB96-791E-69E8-203C-A99B29145623}"/>
                </a:ext>
              </a:extLst>
            </xdr:cNvPr>
            <xdr:cNvGraphicFramePr/>
          </xdr:nvGraphicFramePr>
          <xdr:xfrm>
            <a:off x="0" y="0"/>
            <a:ext cx="0" cy="0"/>
          </xdr:xfrm>
          <a:graphic>
            <a:graphicData uri="http://schemas.microsoft.com/office/drawing/2012/timeslicer">
              <tsle:timeslicer name="Job Completion Date"/>
            </a:graphicData>
          </a:graphic>
        </xdr:graphicFrame>
      </mc:Choice>
      <mc:Fallback xmlns="">
        <xdr:sp macro="" textlink="">
          <xdr:nvSpPr>
            <xdr:cNvPr id="0" name=""/>
            <xdr:cNvSpPr>
              <a:spLocks noTextEdit="1"/>
            </xdr:cNvSpPr>
          </xdr:nvSpPr>
          <xdr:spPr>
            <a:xfrm>
              <a:off x="182880" y="2697480"/>
              <a:ext cx="333756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8</xdr:col>
      <xdr:colOff>571499</xdr:colOff>
      <xdr:row>21</xdr:row>
      <xdr:rowOff>7620</xdr:rowOff>
    </xdr:from>
    <xdr:to>
      <xdr:col>8</xdr:col>
      <xdr:colOff>617218</xdr:colOff>
      <xdr:row>25</xdr:row>
      <xdr:rowOff>133350</xdr:rowOff>
    </xdr:to>
    <xdr:graphicFrame macro="">
      <xdr:nvGraphicFramePr>
        <xdr:cNvPr id="4" name="Chart 3">
          <a:extLst>
            <a:ext uri="{FF2B5EF4-FFF2-40B4-BE49-F238E27FC236}">
              <a16:creationId xmlns:a16="http://schemas.microsoft.com/office/drawing/2014/main" id="{E69B3034-44DF-C57E-D3EC-7E970D7F41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1371600</xdr:colOff>
      <xdr:row>7</xdr:row>
      <xdr:rowOff>72390</xdr:rowOff>
    </xdr:from>
    <xdr:to>
      <xdr:col>14</xdr:col>
      <xdr:colOff>594360</xdr:colOff>
      <xdr:row>8</xdr:row>
      <xdr:rowOff>121920</xdr:rowOff>
    </xdr:to>
    <xdr:graphicFrame macro="">
      <xdr:nvGraphicFramePr>
        <xdr:cNvPr id="5" name="Chart 4">
          <a:extLst>
            <a:ext uri="{FF2B5EF4-FFF2-40B4-BE49-F238E27FC236}">
              <a16:creationId xmlns:a16="http://schemas.microsoft.com/office/drawing/2014/main" id="{9B4692BF-DA0D-B2E5-0C50-4AA1EC1BE1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1844040</xdr:colOff>
      <xdr:row>2</xdr:row>
      <xdr:rowOff>140970</xdr:rowOff>
    </xdr:from>
    <xdr:to>
      <xdr:col>13</xdr:col>
      <xdr:colOff>137160</xdr:colOff>
      <xdr:row>17</xdr:row>
      <xdr:rowOff>49530</xdr:rowOff>
    </xdr:to>
    <xdr:graphicFrame macro="">
      <xdr:nvGraphicFramePr>
        <xdr:cNvPr id="6" name="Chart 5">
          <a:extLst>
            <a:ext uri="{FF2B5EF4-FFF2-40B4-BE49-F238E27FC236}">
              <a16:creationId xmlns:a16="http://schemas.microsoft.com/office/drawing/2014/main" id="{CDAC3C24-2C37-260F-6B5F-DDEBDA8584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106680</xdr:colOff>
      <xdr:row>14</xdr:row>
      <xdr:rowOff>26670</xdr:rowOff>
    </xdr:from>
    <xdr:to>
      <xdr:col>13</xdr:col>
      <xdr:colOff>236220</xdr:colOff>
      <xdr:row>29</xdr:row>
      <xdr:rowOff>26670</xdr:rowOff>
    </xdr:to>
    <xdr:graphicFrame macro="">
      <xdr:nvGraphicFramePr>
        <xdr:cNvPr id="7" name="Chart 6">
          <a:extLst>
            <a:ext uri="{FF2B5EF4-FFF2-40B4-BE49-F238E27FC236}">
              <a16:creationId xmlns:a16="http://schemas.microsoft.com/office/drawing/2014/main" id="{73562C7D-986E-933B-B072-4B42770294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693420</xdr:colOff>
      <xdr:row>1</xdr:row>
      <xdr:rowOff>57150</xdr:rowOff>
    </xdr:from>
    <xdr:to>
      <xdr:col>12</xdr:col>
      <xdr:colOff>1577340</xdr:colOff>
      <xdr:row>10</xdr:row>
      <xdr:rowOff>152400</xdr:rowOff>
    </xdr:to>
    <xdr:graphicFrame macro="">
      <xdr:nvGraphicFramePr>
        <xdr:cNvPr id="8" name="Chart 7">
          <a:extLst>
            <a:ext uri="{FF2B5EF4-FFF2-40B4-BE49-F238E27FC236}">
              <a16:creationId xmlns:a16="http://schemas.microsoft.com/office/drawing/2014/main" id="{D009663A-7A71-C266-5CBD-836764C1BC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1691640</xdr:colOff>
      <xdr:row>1</xdr:row>
      <xdr:rowOff>87630</xdr:rowOff>
    </xdr:from>
    <xdr:to>
      <xdr:col>10</xdr:col>
      <xdr:colOff>1737359</xdr:colOff>
      <xdr:row>15</xdr:row>
      <xdr:rowOff>179070</xdr:rowOff>
    </xdr:to>
    <xdr:graphicFrame macro="">
      <xdr:nvGraphicFramePr>
        <xdr:cNvPr id="9" name="Chart 8">
          <a:extLst>
            <a:ext uri="{FF2B5EF4-FFF2-40B4-BE49-F238E27FC236}">
              <a16:creationId xmlns:a16="http://schemas.microsoft.com/office/drawing/2014/main" id="{047B898F-650A-E459-D252-3228534A9F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99060</xdr:colOff>
      <xdr:row>1</xdr:row>
      <xdr:rowOff>76200</xdr:rowOff>
    </xdr:from>
    <xdr:to>
      <xdr:col>23</xdr:col>
      <xdr:colOff>266700</xdr:colOff>
      <xdr:row>24</xdr:row>
      <xdr:rowOff>0</xdr:rowOff>
    </xdr:to>
    <xdr:graphicFrame macro="">
      <xdr:nvGraphicFramePr>
        <xdr:cNvPr id="2" name="Chart 1">
          <a:extLst>
            <a:ext uri="{FF2B5EF4-FFF2-40B4-BE49-F238E27FC236}">
              <a16:creationId xmlns:a16="http://schemas.microsoft.com/office/drawing/2014/main" id="{22894DF3-5497-4103-7292-B6F9CCD596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739140</xdr:colOff>
      <xdr:row>1</xdr:row>
      <xdr:rowOff>76201</xdr:rowOff>
    </xdr:from>
    <xdr:to>
      <xdr:col>6</xdr:col>
      <xdr:colOff>160020</xdr:colOff>
      <xdr:row>6</xdr:row>
      <xdr:rowOff>121921</xdr:rowOff>
    </xdr:to>
    <mc:AlternateContent xmlns:mc="http://schemas.openxmlformats.org/markup-compatibility/2006" xmlns:a14="http://schemas.microsoft.com/office/drawing/2010/main">
      <mc:Choice Requires="a14">
        <xdr:graphicFrame macro="">
          <xdr:nvGraphicFramePr>
            <xdr:cNvPr id="3" name="Type 2">
              <a:extLst>
                <a:ext uri="{FF2B5EF4-FFF2-40B4-BE49-F238E27FC236}">
                  <a16:creationId xmlns:a16="http://schemas.microsoft.com/office/drawing/2014/main" id="{37606F28-DC43-D976-5388-62517D3411F8}"/>
                </a:ext>
              </a:extLst>
            </xdr:cNvPr>
            <xdr:cNvGraphicFramePr/>
          </xdr:nvGraphicFramePr>
          <xdr:xfrm>
            <a:off x="0" y="0"/>
            <a:ext cx="0" cy="0"/>
          </xdr:xfrm>
          <a:graphic>
            <a:graphicData uri="http://schemas.microsoft.com/office/drawing/2010/slicer">
              <sle:slicer xmlns:sle="http://schemas.microsoft.com/office/drawing/2010/slicer" name="Type 2"/>
            </a:graphicData>
          </a:graphic>
        </xdr:graphicFrame>
      </mc:Choice>
      <mc:Fallback xmlns="">
        <xdr:sp macro="" textlink="">
          <xdr:nvSpPr>
            <xdr:cNvPr id="0" name=""/>
            <xdr:cNvSpPr>
              <a:spLocks noTextEdit="1"/>
            </xdr:cNvSpPr>
          </xdr:nvSpPr>
          <xdr:spPr>
            <a:xfrm>
              <a:off x="3429000" y="259081"/>
              <a:ext cx="1066800" cy="9753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4</xdr:row>
      <xdr:rowOff>0</xdr:rowOff>
    </xdr:from>
    <xdr:to>
      <xdr:col>4</xdr:col>
      <xdr:colOff>769620</xdr:colOff>
      <xdr:row>28</xdr:row>
      <xdr:rowOff>129540</xdr:rowOff>
    </xdr:to>
    <xdr:graphicFrame macro="">
      <xdr:nvGraphicFramePr>
        <xdr:cNvPr id="2" name="Chart 1">
          <a:extLst>
            <a:ext uri="{FF2B5EF4-FFF2-40B4-BE49-F238E27FC236}">
              <a16:creationId xmlns:a16="http://schemas.microsoft.com/office/drawing/2014/main" id="{B0C3DB2F-1D2F-3564-16A2-29C9910332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1036320</xdr:colOff>
      <xdr:row>5</xdr:row>
      <xdr:rowOff>175260</xdr:rowOff>
    </xdr:from>
    <xdr:to>
      <xdr:col>6</xdr:col>
      <xdr:colOff>861060</xdr:colOff>
      <xdr:row>19</xdr:row>
      <xdr:rowOff>66675</xdr:rowOff>
    </xdr:to>
    <mc:AlternateContent xmlns:mc="http://schemas.openxmlformats.org/markup-compatibility/2006" xmlns:a14="http://schemas.microsoft.com/office/drawing/2010/main">
      <mc:Choice Requires="a14">
        <xdr:graphicFrame macro="">
          <xdr:nvGraphicFramePr>
            <xdr:cNvPr id="3" name="Contractor">
              <a:extLst>
                <a:ext uri="{FF2B5EF4-FFF2-40B4-BE49-F238E27FC236}">
                  <a16:creationId xmlns:a16="http://schemas.microsoft.com/office/drawing/2014/main" id="{58E738C6-EC4D-46B2-220F-1C86C7FCC2E4}"/>
                </a:ext>
              </a:extLst>
            </xdr:cNvPr>
            <xdr:cNvGraphicFramePr/>
          </xdr:nvGraphicFramePr>
          <xdr:xfrm>
            <a:off x="0" y="0"/>
            <a:ext cx="0" cy="0"/>
          </xdr:xfrm>
          <a:graphic>
            <a:graphicData uri="http://schemas.microsoft.com/office/drawing/2010/slicer">
              <sle:slicer xmlns:sle="http://schemas.microsoft.com/office/drawing/2010/slicer" name="Contractor"/>
            </a:graphicData>
          </a:graphic>
        </xdr:graphicFrame>
      </mc:Choice>
      <mc:Fallback xmlns="">
        <xdr:sp macro="" textlink="">
          <xdr:nvSpPr>
            <xdr:cNvPr id="0" name=""/>
            <xdr:cNvSpPr>
              <a:spLocks noTextEdit="1"/>
            </xdr:cNvSpPr>
          </xdr:nvSpPr>
          <xdr:spPr>
            <a:xfrm>
              <a:off x="4930140" y="11201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7620</xdr:colOff>
      <xdr:row>3</xdr:row>
      <xdr:rowOff>190500</xdr:rowOff>
    </xdr:from>
    <xdr:to>
      <xdr:col>11</xdr:col>
      <xdr:colOff>144780</xdr:colOff>
      <xdr:row>21</xdr:row>
      <xdr:rowOff>171450</xdr:rowOff>
    </xdr:to>
    <xdr:graphicFrame macro="">
      <xdr:nvGraphicFramePr>
        <xdr:cNvPr id="4" name="Chart 3">
          <a:extLst>
            <a:ext uri="{FF2B5EF4-FFF2-40B4-BE49-F238E27FC236}">
              <a16:creationId xmlns:a16="http://schemas.microsoft.com/office/drawing/2014/main" id="{19A1826E-9AB9-D65E-CBB0-F1C0DF0F12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60960</xdr:colOff>
      <xdr:row>0</xdr:row>
      <xdr:rowOff>38100</xdr:rowOff>
    </xdr:from>
    <xdr:to>
      <xdr:col>9</xdr:col>
      <xdr:colOff>137160</xdr:colOff>
      <xdr:row>20</xdr:row>
      <xdr:rowOff>60960</xdr:rowOff>
    </xdr:to>
    <xdr:graphicFrame macro="">
      <xdr:nvGraphicFramePr>
        <xdr:cNvPr id="2" name="Chart 1">
          <a:extLst>
            <a:ext uri="{FF2B5EF4-FFF2-40B4-BE49-F238E27FC236}">
              <a16:creationId xmlns:a16="http://schemas.microsoft.com/office/drawing/2014/main" id="{1EABE8AF-D587-E8BA-F10F-C31ED2B7F2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68580</xdr:colOff>
      <xdr:row>26</xdr:row>
      <xdr:rowOff>68581</xdr:rowOff>
    </xdr:from>
    <xdr:to>
      <xdr:col>6</xdr:col>
      <xdr:colOff>7620</xdr:colOff>
      <xdr:row>38</xdr:row>
      <xdr:rowOff>76201</xdr:rowOff>
    </xdr:to>
    <mc:AlternateContent xmlns:mc="http://schemas.openxmlformats.org/markup-compatibility/2006" xmlns:a14="http://schemas.microsoft.com/office/drawing/2010/main">
      <mc:Choice Requires="a14">
        <xdr:graphicFrame macro="">
          <xdr:nvGraphicFramePr>
            <xdr:cNvPr id="4" name="Contractor 1">
              <a:extLst>
                <a:ext uri="{FF2B5EF4-FFF2-40B4-BE49-F238E27FC236}">
                  <a16:creationId xmlns:a16="http://schemas.microsoft.com/office/drawing/2014/main" id="{449E40AC-8802-2CEA-1310-F587E66CFF8E}"/>
                </a:ext>
              </a:extLst>
            </xdr:cNvPr>
            <xdr:cNvGraphicFramePr/>
          </xdr:nvGraphicFramePr>
          <xdr:xfrm>
            <a:off x="0" y="0"/>
            <a:ext cx="0" cy="0"/>
          </xdr:xfrm>
          <a:graphic>
            <a:graphicData uri="http://schemas.microsoft.com/office/drawing/2010/slicer">
              <sle:slicer xmlns:sle="http://schemas.microsoft.com/office/drawing/2010/slicer" name="Contractor 1"/>
            </a:graphicData>
          </a:graphic>
        </xdr:graphicFrame>
      </mc:Choice>
      <mc:Fallback xmlns="">
        <xdr:sp macro="" textlink="">
          <xdr:nvSpPr>
            <xdr:cNvPr id="0" name=""/>
            <xdr:cNvSpPr>
              <a:spLocks noTextEdit="1"/>
            </xdr:cNvSpPr>
          </xdr:nvSpPr>
          <xdr:spPr>
            <a:xfrm>
              <a:off x="3764280" y="4884421"/>
              <a:ext cx="1668780" cy="22402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45720</xdr:colOff>
      <xdr:row>21</xdr:row>
      <xdr:rowOff>22861</xdr:rowOff>
    </xdr:from>
    <xdr:to>
      <xdr:col>5</xdr:col>
      <xdr:colOff>891540</xdr:colOff>
      <xdr:row>26</xdr:row>
      <xdr:rowOff>1</xdr:rowOff>
    </xdr:to>
    <mc:AlternateContent xmlns:mc="http://schemas.openxmlformats.org/markup-compatibility/2006" xmlns:a14="http://schemas.microsoft.com/office/drawing/2010/main">
      <mc:Choice Requires="a14">
        <xdr:graphicFrame macro="">
          <xdr:nvGraphicFramePr>
            <xdr:cNvPr id="3" name="Type 1">
              <a:extLst>
                <a:ext uri="{FF2B5EF4-FFF2-40B4-BE49-F238E27FC236}">
                  <a16:creationId xmlns:a16="http://schemas.microsoft.com/office/drawing/2014/main" id="{7440524D-55C3-9413-734C-1D2F37EB1329}"/>
                </a:ext>
              </a:extLst>
            </xdr:cNvPr>
            <xdr:cNvGraphicFramePr/>
          </xdr:nvGraphicFramePr>
          <xdr:xfrm>
            <a:off x="0" y="0"/>
            <a:ext cx="0" cy="0"/>
          </xdr:xfrm>
          <a:graphic>
            <a:graphicData uri="http://schemas.microsoft.com/office/drawing/2010/slicer">
              <sle:slicer xmlns:sle="http://schemas.microsoft.com/office/drawing/2010/slicer" name="Type 1"/>
            </a:graphicData>
          </a:graphic>
        </xdr:graphicFrame>
      </mc:Choice>
      <mc:Fallback xmlns="">
        <xdr:sp macro="" textlink="">
          <xdr:nvSpPr>
            <xdr:cNvPr id="0" name=""/>
            <xdr:cNvSpPr>
              <a:spLocks noTextEdit="1"/>
            </xdr:cNvSpPr>
          </xdr:nvSpPr>
          <xdr:spPr>
            <a:xfrm>
              <a:off x="3741420" y="3909061"/>
              <a:ext cx="1668780" cy="9067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594360</xdr:colOff>
      <xdr:row>0</xdr:row>
      <xdr:rowOff>34290</xdr:rowOff>
    </xdr:from>
    <xdr:to>
      <xdr:col>17</xdr:col>
      <xdr:colOff>7620</xdr:colOff>
      <xdr:row>20</xdr:row>
      <xdr:rowOff>76200</xdr:rowOff>
    </xdr:to>
    <xdr:graphicFrame macro="">
      <xdr:nvGraphicFramePr>
        <xdr:cNvPr id="5" name="Chart 4">
          <a:extLst>
            <a:ext uri="{FF2B5EF4-FFF2-40B4-BE49-F238E27FC236}">
              <a16:creationId xmlns:a16="http://schemas.microsoft.com/office/drawing/2014/main" id="{913E76EF-A1EC-4D8B-1D6E-6C6AD9DD4A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0</xdr:colOff>
      <xdr:row>21</xdr:row>
      <xdr:rowOff>160020</xdr:rowOff>
    </xdr:from>
    <xdr:to>
      <xdr:col>16</xdr:col>
      <xdr:colOff>22860</xdr:colOff>
      <xdr:row>35</xdr:row>
      <xdr:rowOff>22860</xdr:rowOff>
    </xdr:to>
    <xdr:sp macro="" textlink="">
      <xdr:nvSpPr>
        <xdr:cNvPr id="6" name="TextBox 5">
          <a:extLst>
            <a:ext uri="{FF2B5EF4-FFF2-40B4-BE49-F238E27FC236}">
              <a16:creationId xmlns:a16="http://schemas.microsoft.com/office/drawing/2014/main" id="{BDCC4951-6FA7-3A34-9A5C-56F9E342B268}"/>
            </a:ext>
          </a:extLst>
        </xdr:cNvPr>
        <xdr:cNvSpPr txBox="1"/>
      </xdr:nvSpPr>
      <xdr:spPr>
        <a:xfrm>
          <a:off x="10027920" y="4046220"/>
          <a:ext cx="4229100" cy="246888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100"/>
            <a:t>When</a:t>
          </a:r>
          <a:r>
            <a:rPr lang="en-US" sz="1100" baseline="0"/>
            <a:t> regressing Avg. Invoice and Avg. Profit on Job Completion Time (Days), we find an obvious correlation between the average amount of time to complete a job and revenue/profit.</a:t>
          </a:r>
        </a:p>
        <a:p>
          <a:endParaRPr lang="en-US" sz="1100" baseline="0"/>
        </a:p>
        <a:p>
          <a:r>
            <a:rPr lang="en-US" sz="1100" baseline="0"/>
            <a:t>More specifically, </a:t>
          </a:r>
          <a:r>
            <a:rPr lang="en-US" sz="1100" b="1" baseline="0"/>
            <a:t>for each extra day a job takes on average, we should expect the invoice amount to increase by approximately $328, and the profit to increase by approximately $52.</a:t>
          </a:r>
          <a:r>
            <a:rPr lang="en-US" sz="1100" baseline="0"/>
            <a:t> (R^2 of 0.89 and 0.87 respectively indicate that the trendline fits the data very well.)</a:t>
          </a:r>
        </a:p>
        <a:p>
          <a:endParaRPr lang="en-US" sz="1100" baseline="0"/>
        </a:p>
        <a:p>
          <a:r>
            <a:rPr lang="en-US" sz="1100"/>
            <a:t>Furthurmore, with</a:t>
          </a:r>
          <a:r>
            <a:rPr lang="en-US" sz="1100" baseline="0"/>
            <a:t> a p-value of 0.0001 shown in the regression table, we can conclude with well over 99% confidence that there is a significant linear relationship between job completion time and avg. invoice. </a:t>
          </a:r>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cob" refreshedDate="44764.437423379626" createdVersion="8" refreshedVersion="8" minRefreshableVersion="3" recordCount="325" xr:uid="{95E66315-A6FB-40A4-A1CA-C11009C7824B}">
  <cacheSource type="worksheet">
    <worksheetSource name="invoicedata"/>
  </cacheSource>
  <cacheFields count="22">
    <cacheField name="Invoice#" numFmtId="0">
      <sharedItems containsSemiMixedTypes="0" containsString="0" containsNumber="1" containsInteger="1" minValue="324" maxValue="648"/>
    </cacheField>
    <cacheField name="Date" numFmtId="165">
      <sharedItems containsSemiMixedTypes="0" containsNonDate="0" containsDate="1" containsString="0" minDate="2021-01-03T00:00:00" maxDate="2021-12-31T00:00:00" count="215">
        <d v="2021-01-03T00:00:00"/>
        <d v="2021-01-04T00:00:00"/>
        <d v="2021-01-05T00:00:00"/>
        <d v="2021-01-06T00:00:00"/>
        <d v="2021-01-08T00:00:00"/>
        <d v="2021-01-09T00:00:00"/>
        <d v="2021-01-10T00:00:00"/>
        <d v="2021-01-12T00:00:00"/>
        <d v="2021-01-14T00:00:00"/>
        <d v="2021-01-15T00:00:00"/>
        <d v="2021-01-18T00:00:00"/>
        <d v="2021-01-20T00:00:00"/>
        <d v="2021-01-26T00:00:00"/>
        <d v="2021-01-28T00:00:00"/>
        <d v="2021-02-01T00:00:00"/>
        <d v="2021-02-02T00:00:00"/>
        <d v="2021-02-04T00:00:00"/>
        <d v="2021-02-07T00:00:00"/>
        <d v="2021-02-10T00:00:00"/>
        <d v="2021-02-11T00:00:00"/>
        <d v="2021-02-12T00:00:00"/>
        <d v="2021-02-14T00:00:00"/>
        <d v="2021-02-15T00:00:00"/>
        <d v="2021-02-16T00:00:00"/>
        <d v="2021-02-28T00:00:00"/>
        <d v="2021-03-07T00:00:00"/>
        <d v="2021-03-08T00:00:00"/>
        <d v="2021-03-09T00:00:00"/>
        <d v="2021-03-11T00:00:00"/>
        <d v="2021-03-12T00:00:00"/>
        <d v="2021-03-13T00:00:00"/>
        <d v="2021-03-14T00:00:00"/>
        <d v="2021-03-18T00:00:00"/>
        <d v="2021-03-19T00:00:00"/>
        <d v="2021-03-21T00:00:00"/>
        <d v="2021-03-23T00:00:00"/>
        <d v="2021-03-25T00:00:00"/>
        <d v="2021-03-27T00:00:00"/>
        <d v="2021-03-28T00:00:00"/>
        <d v="2021-03-29T00:00:00"/>
        <d v="2021-03-30T00:00:00"/>
        <d v="2021-03-31T00:00:00"/>
        <d v="2021-04-02T00:00:00"/>
        <d v="2021-04-04T00:00:00"/>
        <d v="2021-04-05T00:00:00"/>
        <d v="2021-04-06T00:00:00"/>
        <d v="2021-04-07T00:00:00"/>
        <d v="2021-04-09T00:00:00"/>
        <d v="2021-04-10T00:00:00"/>
        <d v="2021-04-11T00:00:00"/>
        <d v="2021-04-12T00:00:00"/>
        <d v="2021-04-13T00:00:00"/>
        <d v="2021-04-14T00:00:00"/>
        <d v="2021-04-19T00:00:00"/>
        <d v="2021-04-20T00:00:00"/>
        <d v="2021-04-21T00:00:00"/>
        <d v="2021-04-22T00:00:00"/>
        <d v="2021-04-25T00:00:00"/>
        <d v="2021-04-26T00:00:00"/>
        <d v="2021-04-28T00:00:00"/>
        <d v="2021-04-29T00:00:00"/>
        <d v="2021-04-30T00:00:00"/>
        <d v="2021-05-01T00:00:00"/>
        <d v="2021-05-03T00:00:00"/>
        <d v="2021-05-04T00:00:00"/>
        <d v="2021-05-06T00:00:00"/>
        <d v="2021-05-07T00:00:00"/>
        <d v="2021-05-08T00:00:00"/>
        <d v="2021-05-09T00:00:00"/>
        <d v="2021-05-10T00:00:00"/>
        <d v="2021-05-11T00:00:00"/>
        <d v="2021-05-16T00:00:00"/>
        <d v="2021-05-20T00:00:00"/>
        <d v="2021-05-23T00:00:00"/>
        <d v="2021-05-25T00:00:00"/>
        <d v="2021-05-27T00:00:00"/>
        <d v="2021-05-28T00:00:00"/>
        <d v="2021-05-29T00:00:00"/>
        <d v="2021-06-02T00:00:00"/>
        <d v="2021-06-03T00:00:00"/>
        <d v="2021-06-04T00:00:00"/>
        <d v="2021-06-05T00:00:00"/>
        <d v="2021-06-08T00:00:00"/>
        <d v="2021-06-09T00:00:00"/>
        <d v="2021-06-10T00:00:00"/>
        <d v="2021-06-11T00:00:00"/>
        <d v="2021-06-12T00:00:00"/>
        <d v="2021-06-13T00:00:00"/>
        <d v="2021-06-14T00:00:00"/>
        <d v="2021-06-15T00:00:00"/>
        <d v="2021-06-16T00:00:00"/>
        <d v="2021-06-18T00:00:00"/>
        <d v="2021-06-19T00:00:00"/>
        <d v="2021-06-20T00:00:00"/>
        <d v="2021-06-22T00:00:00"/>
        <d v="2021-06-23T00:00:00"/>
        <d v="2021-06-24T00:00:00"/>
        <d v="2021-06-25T00:00:00"/>
        <d v="2021-06-26T00:00:00"/>
        <d v="2021-06-27T00:00:00"/>
        <d v="2021-06-28T00:00:00"/>
        <d v="2021-06-30T00:00:00"/>
        <d v="2021-07-01T00:00:00"/>
        <d v="2021-07-03T00:00:00"/>
        <d v="2021-07-06T00:00:00"/>
        <d v="2021-07-09T00:00:00"/>
        <d v="2021-07-15T00:00:00"/>
        <d v="2021-07-16T00:00:00"/>
        <d v="2021-07-17T00:00:00"/>
        <d v="2021-07-18T00:00:00"/>
        <d v="2021-07-19T00:00:00"/>
        <d v="2021-07-24T00:00:00"/>
        <d v="2021-07-27T00:00:00"/>
        <d v="2021-07-28T00:00:00"/>
        <d v="2021-07-29T00:00:00"/>
        <d v="2021-07-30T00:00:00"/>
        <d v="2021-07-31T00:00:00"/>
        <d v="2021-08-01T00:00:00"/>
        <d v="2021-08-03T00:00:00"/>
        <d v="2021-08-05T00:00:00"/>
        <d v="2021-08-07T00:00:00"/>
        <d v="2021-08-08T00:00:00"/>
        <d v="2021-08-09T00:00:00"/>
        <d v="2021-08-11T00:00:00"/>
        <d v="2021-08-12T00:00:00"/>
        <d v="2021-08-14T00:00:00"/>
        <d v="2021-08-15T00:00:00"/>
        <d v="2021-08-16T00:00:00"/>
        <d v="2021-08-17T00:00:00"/>
        <d v="2021-08-18T00:00:00"/>
        <d v="2021-08-20T00:00:00"/>
        <d v="2021-08-22T00:00:00"/>
        <d v="2021-08-23T00:00:00"/>
        <d v="2021-08-24T00:00:00"/>
        <d v="2021-08-25T00:00:00"/>
        <d v="2021-08-26T00:00:00"/>
        <d v="2021-08-27T00:00:00"/>
        <d v="2021-08-28T00:00:00"/>
        <d v="2021-09-01T00:00:00"/>
        <d v="2021-09-03T00:00:00"/>
        <d v="2021-09-04T00:00:00"/>
        <d v="2021-09-05T00:00:00"/>
        <d v="2021-09-06T00:00:00"/>
        <d v="2021-09-08T00:00:00"/>
        <d v="2021-09-09T00:00:00"/>
        <d v="2021-09-11T00:00:00"/>
        <d v="2021-09-12T00:00:00"/>
        <d v="2021-09-13T00:00:00"/>
        <d v="2021-09-14T00:00:00"/>
        <d v="2021-09-16T00:00:00"/>
        <d v="2021-09-18T00:00:00"/>
        <d v="2021-09-19T00:00:00"/>
        <d v="2021-09-21T00:00:00"/>
        <d v="2021-09-22T00:00:00"/>
        <d v="2021-09-23T00:00:00"/>
        <d v="2021-09-25T00:00:00"/>
        <d v="2021-09-27T00:00:00"/>
        <d v="2021-09-29T00:00:00"/>
        <d v="2021-09-30T00:00:00"/>
        <d v="2021-10-01T00:00:00"/>
        <d v="2021-10-02T00:00:00"/>
        <d v="2021-10-04T00:00:00"/>
        <d v="2021-10-06T00:00:00"/>
        <d v="2021-10-07T00:00:00"/>
        <d v="2021-10-09T00:00:00"/>
        <d v="2021-10-10T00:00:00"/>
        <d v="2021-10-11T00:00:00"/>
        <d v="2021-10-13T00:00:00"/>
        <d v="2021-10-14T00:00:00"/>
        <d v="2021-10-15T00:00:00"/>
        <d v="2021-10-17T00:00:00"/>
        <d v="2021-10-21T00:00:00"/>
        <d v="2021-10-24T00:00:00"/>
        <d v="2021-10-26T00:00:00"/>
        <d v="2021-10-27T00:00:00"/>
        <d v="2021-10-28T00:00:00"/>
        <d v="2021-10-29T00:00:00"/>
        <d v="2021-11-01T00:00:00"/>
        <d v="2021-11-02T00:00:00"/>
        <d v="2021-11-05T00:00:00"/>
        <d v="2021-11-06T00:00:00"/>
        <d v="2021-11-07T00:00:00"/>
        <d v="2021-11-08T00:00:00"/>
        <d v="2021-11-09T00:00:00"/>
        <d v="2021-11-11T00:00:00"/>
        <d v="2021-11-15T00:00:00"/>
        <d v="2021-11-16T00:00:00"/>
        <d v="2021-11-18T00:00:00"/>
        <d v="2021-11-19T00:00:00"/>
        <d v="2021-11-20T00:00:00"/>
        <d v="2021-11-22T00:00:00"/>
        <d v="2021-11-23T00:00:00"/>
        <d v="2021-11-25T00:00:00"/>
        <d v="2021-11-26T00:00:00"/>
        <d v="2021-11-30T00:00:00"/>
        <d v="2021-12-01T00:00:00"/>
        <d v="2021-12-02T00:00:00"/>
        <d v="2021-12-03T00:00:00"/>
        <d v="2021-12-04T00:00:00"/>
        <d v="2021-12-05T00:00:00"/>
        <d v="2021-12-09T00:00:00"/>
        <d v="2021-12-10T00:00:00"/>
        <d v="2021-12-11T00:00:00"/>
        <d v="2021-12-12T00:00:00"/>
        <d v="2021-12-13T00:00:00"/>
        <d v="2021-12-15T00:00:00"/>
        <d v="2021-12-17T00:00:00"/>
        <d v="2021-12-18T00:00:00"/>
        <d v="2021-12-19T00:00:00"/>
        <d v="2021-12-20T00:00:00"/>
        <d v="2021-12-25T00:00:00"/>
        <d v="2021-12-26T00:00:00"/>
        <d v="2021-12-27T00:00:00"/>
        <d v="2021-12-29T00:00:00"/>
        <d v="2021-12-30T00:00:00"/>
      </sharedItems>
      <fieldGroup par="21" base="1">
        <rangePr groupBy="days" startDate="2021-01-03T00:00:00" endDate="2021-12-31T00:00:00"/>
        <groupItems count="368">
          <s v="&lt;1/3/2021"/>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31/2021"/>
        </groupItems>
      </fieldGroup>
    </cacheField>
    <cacheField name="Address" numFmtId="0">
      <sharedItems/>
    </cacheField>
    <cacheField name="State" numFmtId="0">
      <sharedItems/>
    </cacheField>
    <cacheField name="Type" numFmtId="0">
      <sharedItems count="2">
        <s v="Residential"/>
        <s v="Commercial"/>
      </sharedItems>
    </cacheField>
    <cacheField name="Contractor" numFmtId="0">
      <sharedItems count="18">
        <s v="Plumber Co."/>
        <s v="Joe The Plumber"/>
        <s v="P&amp;Q"/>
        <s v="Bob the Builder"/>
        <s v="Kent"/>
        <s v="Marios Plumbing"/>
        <s v="Bowser Diversified"/>
        <s v="Wrench'd"/>
        <s v="Luigi Contracting"/>
        <s v="K&amp;M" u="1"/>
        <s v="Kenny Merrit" u="1"/>
        <s v="Lotus Recovery" u="1"/>
        <s v="Susan Allison" u="1"/>
        <s v="Meyer" u="1"/>
        <s v="Myers Plumbing" u="1"/>
        <s v="Clark" u="1"/>
        <s v="JP Contracting" u="1"/>
        <s v="MP Diversified" u="1"/>
      </sharedItems>
    </cacheField>
    <cacheField name="AmountPaid" numFmtId="164">
      <sharedItems containsSemiMixedTypes="0" containsString="0" containsNumber="1" minValue="55" maxValue="3720"/>
    </cacheField>
    <cacheField name="JobCost" numFmtId="164">
      <sharedItems containsSemiMixedTypes="0" containsString="0" containsNumber="1" minValue="5.2152216267539053" maxValue="1979.6992997902696"/>
    </cacheField>
    <cacheField name="Payroll" numFmtId="164">
      <sharedItems containsSemiMixedTypes="0" containsString="0" containsNumber="1" minValue="26.058983351049267" maxValue="1392.2405601677842"/>
    </cacheField>
    <cacheField name="Total Profit" numFmtId="164">
      <sharedItems containsSemiMixedTypes="0" containsString="0" containsNumber="1" minValue="6.5147458377623169" maxValue="348.06014004194611" count="325">
        <n v="11.606094545929508"/>
        <n v="7.214264048449869"/>
        <n v="9.2972851098738758"/>
        <n v="191.04084824561039"/>
        <n v="32.845819451775547"/>
        <n v="22.192697418131072"/>
        <n v="6.5147458377623169"/>
        <n v="53.209171636397855"/>
        <n v="37.861079502177738"/>
        <n v="91.370828248401921"/>
        <n v="250.32111260886956"/>
        <n v="27.481097980352764"/>
        <n v="9.8003723716526494"/>
        <n v="88.410849186850243"/>
        <n v="42.867888732879557"/>
        <n v="167.53217071866194"/>
        <n v="37.032891940056942"/>
        <n v="66.893529056493009"/>
        <n v="39.545657621407202"/>
        <n v="54.749405039923353"/>
        <n v="22.858792706772757"/>
        <n v="14.174983566816309"/>
        <n v="79.195926325098853"/>
        <n v="105.1300121090361"/>
        <n v="69.230859907135525"/>
        <n v="12.776642934353717"/>
        <n v="17.856534605467733"/>
        <n v="80.919452870513567"/>
        <n v="34.534515674652518"/>
        <n v="87.4655894344545"/>
        <n v="97.107490163124055"/>
        <n v="22.526950444315496"/>
        <n v="28.778023428154395"/>
        <n v="10.630439024246911"/>
        <n v="86.390544808110533"/>
        <n v="151.19126774203323"/>
        <n v="91.35840123427711"/>
        <n v="37.071962562197783"/>
        <n v="11.956955674649221"/>
        <n v="87.147197192147317"/>
        <n v="53.830701005362563"/>
        <n v="38.429277385886635"/>
        <n v="11.514032495302059"/>
        <n v="64.202042189181071"/>
        <n v="313.6022316662968"/>
        <n v="14.281652221246796"/>
        <n v="67.971933555997438"/>
        <n v="56.329143691015069"/>
        <n v="8.7362112508808885"/>
        <n v="77.246088315561011"/>
        <n v="348.06014004194611"/>
        <n v="26.976007056157687"/>
        <n v="52.372459249681071"/>
        <n v="51.201526664954599"/>
        <n v="7.5033204301555942"/>
        <n v="25.038117924710875"/>
        <n v="131.21419724458707"/>
        <n v="68.702834012331934"/>
        <n v="25.019891208237127"/>
        <n v="19.137149884981387"/>
        <n v="12.32392244755572"/>
        <n v="38.233398637445077"/>
        <n v="100.03390787252852"/>
        <n v="16.066935323096079"/>
        <n v="78.056367441680294"/>
        <n v="83.650674822785874"/>
        <n v="43.28496441883857"/>
        <n v="154.57805259409722"/>
        <n v="145.57629391386121"/>
        <n v="67.167634668821663"/>
        <n v="186.67683708464324"/>
        <n v="124.19796818034895"/>
        <n v="155.55066565498637"/>
        <n v="34.32078570993739"/>
        <n v="139.01515338644342"/>
        <n v="26.633706554243265"/>
        <n v="161.74492001229854"/>
        <n v="92.148832717984874"/>
        <n v="141.94267430995669"/>
        <n v="100.02354083331073"/>
        <n v="60.354742537622116"/>
        <n v="19.018274216274826"/>
        <n v="88.947952876580459"/>
        <n v="132.60888407194327"/>
        <n v="182.05468993892222"/>
        <n v="95.294729001585722"/>
        <n v="179.72361935361829"/>
        <n v="105.672970999754"/>
        <n v="108.70298635932028"/>
        <n v="26.868709969681163"/>
        <n v="105.71458744766365"/>
        <n v="175.60715684371277"/>
        <n v="208.55727338579919"/>
        <n v="131.00296233514084"/>
        <n v="92.366988879062035"/>
        <n v="142.57967734005163"/>
        <n v="73.021280948774617"/>
        <n v="147.4800744114074"/>
        <n v="137.09858529058684"/>
        <n v="92.010402218610352"/>
        <n v="47.658521222208712"/>
        <n v="162.29693013229402"/>
        <n v="196.64453199109121"/>
        <n v="70.390795879077189"/>
        <n v="226.82452215705499"/>
        <n v="95.892803943344603"/>
        <n v="118.99424920854891"/>
        <n v="38.308551468586181"/>
        <n v="114.47460868793155"/>
        <n v="29.651142768859359"/>
        <n v="145.60826542290502"/>
        <n v="88.028311102427821"/>
        <n v="62.241053744506559"/>
        <n v="205.56645987484956"/>
        <n v="70.148185609198435"/>
        <n v="223.58115291877067"/>
        <n v="62.040471502346492"/>
        <n v="24.737630424751405"/>
        <n v="60.061351650484291"/>
        <n v="43.860947515089336"/>
        <n v="94.364642448517571"/>
        <n v="203.88856563447249"/>
        <n v="134.46340912381524"/>
        <n v="45.448568715504784"/>
        <n v="149.20989750388654"/>
        <n v="23.137831713474768"/>
        <n v="92.611489279972488"/>
        <n v="64.621019740548832"/>
        <n v="143.91535370350149"/>
        <n v="29.969758662010623"/>
        <n v="181.00249979438104"/>
        <n v="151.21219714908887"/>
        <n v="96.901737604199539"/>
        <n v="78.513016964761619"/>
        <n v="131.9726715659508"/>
        <n v="38.472910982110776"/>
        <n v="13.044104508593476"/>
        <n v="44.612145481387238"/>
        <n v="63.48444109565461"/>
        <n v="17.481684840440312"/>
        <n v="173.22280496356109"/>
        <n v="165.45882505584206"/>
        <n v="64.554961511983308"/>
        <n v="117.70081973244474"/>
        <n v="158.84959386353373"/>
        <n v="92.884432480675954"/>
        <n v="59.498129892387993"/>
        <n v="73.323674055356477"/>
        <n v="109.0270732514483"/>
        <n v="147.96296316346761"/>
        <n v="109.83138854247755"/>
        <n v="174.94450230778935"/>
        <n v="94.69571506558826"/>
        <n v="64.788466999406452"/>
        <n v="143.04791582804657"/>
        <n v="140.96056202688402"/>
        <n v="98.17684007756371"/>
        <n v="106.58460244847794"/>
        <n v="220.20507155990555"/>
        <n v="204.98515013716633"/>
        <n v="36.165658877468822"/>
        <n v="226.02333898045708"/>
        <n v="44.212455746539597"/>
        <n v="34.400745301820862"/>
        <n v="125.80189343704333"/>
        <n v="35.787435961599805"/>
        <n v="46.415515504160453"/>
        <n v="150.81747769278977"/>
        <n v="80.215997499679276"/>
        <n v="33.994343673674777"/>
        <n v="111.03400409160625"/>
        <n v="80.014274206519602"/>
        <n v="52.610623039768171"/>
        <n v="76.63682152452968"/>
        <n v="226.23867147898568"/>
        <n v="119.92414675076105"/>
        <n v="99.917564929566609"/>
        <n v="76.587183329987766"/>
        <n v="54.955777310872193"/>
        <n v="104.03540952420008"/>
        <n v="75.323252924126223"/>
        <n v="133.17962827257057"/>
        <n v="127.96735378658592"/>
        <n v="168.15415651796258"/>
        <n v="157.91259813499232"/>
        <n v="46.340030669735562"/>
        <n v="76.793170807563797"/>
        <n v="207.59665918422149"/>
        <n v="45.215894595565352"/>
        <n v="195.63968689649744"/>
        <n v="14.452634506617066"/>
        <n v="124.51980355134123"/>
        <n v="119.3014125534599"/>
        <n v="20.062518181670171"/>
        <n v="139.43769580789055"/>
        <n v="124.50503070135788"/>
        <n v="77.137718514511548"/>
        <n v="70.505988330277191"/>
        <n v="48.657622701179569"/>
        <n v="103.57811791212549"/>
        <n v="110.74455468755987"/>
        <n v="242.0623450978045"/>
        <n v="80.300820177603612"/>
        <n v="73.269820125315462"/>
        <n v="69.218524386077988"/>
        <n v="121.78654445242908"/>
        <n v="137.60661226921778"/>
        <n v="29.251035003591767"/>
        <n v="95.78140453017744"/>
        <n v="135.16026548368839"/>
        <n v="53.070909177324658"/>
        <n v="149.88068864411784"/>
        <n v="139.27313973488046"/>
        <n v="178.89120242723004"/>
        <n v="223.80163561202727"/>
        <n v="159.31300482998077"/>
        <n v="148.52901538504179"/>
        <n v="56.366110138498755"/>
        <n v="21.890568123480918"/>
        <n v="129.93533929043022"/>
        <n v="226.64930047828722"/>
        <n v="37.457412989778881"/>
        <n v="151.10639418739802"/>
        <n v="97.497825009917278"/>
        <n v="121.86862208437226"/>
        <n v="139.45506457363965"/>
        <n v="12.293825223984157"/>
        <n v="50.655727616448601"/>
        <n v="88.063136591780676"/>
        <n v="19.820111719908095"/>
        <n v="193.06043485481288"/>
        <n v="173.56592576264893"/>
        <n v="48.119138302903899"/>
        <n v="86.015791030887897"/>
        <n v="70.23909758591283"/>
        <n v="106.03916794022048"/>
        <n v="197.15548797296637"/>
        <n v="120.30514403971118"/>
        <n v="49.670914905908695"/>
        <n v="102.68476750716023"/>
        <n v="83.313462427981193"/>
        <n v="106.01714143623775"/>
        <n v="108.63260492425955"/>
        <n v="128.78730345078529"/>
        <n v="72.161124937658926"/>
        <n v="98.607988767602549"/>
        <n v="183.50417085156391"/>
        <n v="30.360804989931957"/>
        <n v="138.25216034261629"/>
        <n v="95.81488061487677"/>
        <n v="84.202292100882346"/>
        <n v="165.59769138133635"/>
        <n v="147.73639125490422"/>
        <n v="66.064177598453426"/>
        <n v="25.082000812324935"/>
        <n v="194.02089250159085"/>
        <n v="15.546559275242595"/>
        <n v="109.1136860175738"/>
        <n v="90.418070963115909"/>
        <n v="64.927156001844196"/>
        <n v="119.93950102884619"/>
        <n v="76.840251466252028"/>
        <n v="56.3998953526336"/>
        <n v="35.617508451024072"/>
        <n v="153.72608208595651"/>
        <n v="83.351936489579359"/>
        <n v="31.010622696984711"/>
        <n v="181.476898581125"/>
        <n v="111.72880863484009"/>
        <n v="206.68508215096142"/>
        <n v="15.362564103790033"/>
        <n v="23.222888887694012"/>
        <n v="125.59910030553233"/>
        <n v="170.56546656648285"/>
        <n v="52.629147892822701"/>
        <n v="111.54192185505651"/>
        <n v="53.406887885820964"/>
        <n v="197.981180814829"/>
        <n v="109.94060251598508"/>
        <n v="126.50066383136425"/>
        <n v="113.7794540829974"/>
        <n v="145.80833591717675"/>
        <n v="239.60937066508714"/>
        <n v="147.71944912215733"/>
        <n v="122.60881965313581"/>
        <n v="43.732552330586174"/>
        <n v="124.41459009065927"/>
        <n v="189.80700695729644"/>
        <n v="64.074044272055502"/>
        <n v="35.273924429811039"/>
        <n v="101.70152390179065"/>
        <n v="82.189350594215995"/>
        <n v="69.518637719776706"/>
        <n v="160.50382332114978"/>
        <n v="59.284757398811237"/>
        <n v="129.17220065769106"/>
        <n v="90.278754594465184"/>
        <n v="172.90832286903807"/>
        <n v="148.56742182528566"/>
        <n v="27.637540997123189"/>
        <n v="245.10598185371833"/>
        <n v="39.662545670974055"/>
        <n v="94.439282259269589"/>
        <n v="18.665078522786661"/>
        <n v="113.65668004329009"/>
        <n v="118.34592880912528"/>
        <n v="84.93829312449509"/>
        <n v="15.649366253095719"/>
        <n v="27.686008450502811"/>
        <n v="50.372031416827092"/>
        <n v="88.351204899472947"/>
        <n v="39.989883320216826"/>
        <n v="143.99817392729003"/>
        <n v="173.10425599657884"/>
        <n v="76.858425078090093"/>
        <n v="115.66164786298145"/>
        <n v="110.23260686030558"/>
        <n v="126.95910956282454"/>
        <n v="175.95237250612419"/>
        <n v="11.555349391950386"/>
        <n v="37.348558103777684"/>
        <n v="60.49092609478312"/>
        <n v="56.474648271614257"/>
        <n v="57.653211138310638"/>
        <n v="59.520840330684884"/>
      </sharedItems>
    </cacheField>
    <cacheField name="TTCdays" numFmtId="0">
      <sharedItems containsSemiMixedTypes="0" containsString="0" containsNumber="1" minValue="0.5" maxValue="10"/>
    </cacheField>
    <cacheField name="Job Completion Date" numFmtId="165">
      <sharedItems containsSemiMixedTypes="0" containsNonDate="0" containsDate="1" containsString="0" minDate="2021-01-03T12:00:00" maxDate="2022-01-01T00:00:00" count="207">
        <d v="2021-01-03T12:00:00"/>
        <d v="2021-01-04T00:00:00"/>
        <d v="2021-01-05T00:00:00"/>
        <d v="2021-01-06T00:00:00"/>
        <d v="2021-01-07T00:00:00"/>
        <d v="2021-01-09T00:00:00"/>
        <d v="2021-01-10T00:00:00"/>
        <d v="2021-01-11T00:00:00"/>
        <d v="2021-01-13T00:00:00"/>
        <d v="2021-01-15T00:00:00"/>
        <d v="2021-01-16T00:00:00"/>
        <d v="2021-01-19T00:00:00"/>
        <d v="2021-01-21T00:00:00"/>
        <d v="2021-01-27T00:00:00"/>
        <d v="2021-01-29T00:00:00"/>
        <d v="2021-02-02T00:00:00"/>
        <d v="2021-02-03T00:00:00"/>
        <d v="2021-02-09T00:00:00"/>
        <d v="2021-02-08T00:00:00"/>
        <d v="2021-02-07T12:00:00"/>
        <d v="2021-02-13T00:00:00"/>
        <d v="2021-02-11T00:00:00"/>
        <d v="2021-02-12T00:00:00"/>
        <d v="2021-02-15T00:00:00"/>
        <d v="2021-02-17T12:00:00"/>
        <d v="2021-02-16T00:00:00"/>
        <d v="2021-02-17T00:00:00"/>
        <d v="2021-03-04T00:00:00"/>
        <d v="2021-03-17T00:00:00"/>
        <d v="2021-03-09T00:00:00"/>
        <d v="2021-03-11T00:00:00"/>
        <d v="2021-03-12T00:00:00"/>
        <d v="2021-03-13T00:00:00"/>
        <d v="2021-03-15T00:00:00"/>
        <d v="2021-03-22T00:00:00"/>
        <d v="2021-03-20T00:00:00"/>
        <d v="2021-03-21T00:00:00"/>
        <d v="2021-03-24T00:00:00"/>
        <d v="2021-03-23T00:00:00"/>
        <d v="2021-03-26T00:00:00"/>
        <d v="2021-03-30T00:00:00"/>
        <d v="2021-03-29T00:00:00"/>
        <d v="2021-03-31T00:00:00"/>
        <d v="2021-04-02T00:00:00"/>
        <d v="2021-04-03T00:00:00"/>
        <d v="2021-04-05T00:00:00"/>
        <d v="2021-04-07T00:00:00"/>
        <d v="2021-04-06T00:00:00"/>
        <d v="2021-04-09T00:00:00"/>
        <d v="2021-04-10T00:00:00"/>
        <d v="2021-04-11T00:00:00"/>
        <d v="2021-04-13T00:00:00"/>
        <d v="2021-04-16T00:00:00"/>
        <d v="2021-04-17T00:00:00"/>
        <d v="2021-04-22T00:00:00"/>
        <d v="2021-04-21T00:00:00"/>
        <d v="2021-04-24T00:00:00"/>
        <d v="2021-04-25T00:00:00"/>
        <d v="2021-04-28T00:00:00"/>
        <d v="2021-04-29T00:00:00"/>
        <d v="2021-04-30T00:00:00"/>
        <d v="2021-05-01T00:00:00"/>
        <d v="2021-05-03T00:00:00"/>
        <d v="2021-05-04T00:00:00"/>
        <d v="2021-05-06T00:00:00"/>
        <d v="2021-05-05T00:00:00"/>
        <d v="2021-05-07T00:00:00"/>
        <d v="2021-05-09T00:00:00"/>
        <d v="2021-05-08T00:00:00"/>
        <d v="2021-05-11T00:00:00"/>
        <d v="2021-05-12T00:00:00"/>
        <d v="2021-05-14T00:00:00"/>
        <d v="2021-05-18T00:00:00"/>
        <d v="2021-05-23T00:00:00"/>
        <d v="2021-05-25T00:00:00"/>
        <d v="2021-05-26T00:00:00"/>
        <d v="2021-05-27T00:00:00"/>
        <d v="2021-05-28T00:00:00"/>
        <d v="2021-05-29T00:00:00"/>
        <d v="2021-05-31T00:00:00"/>
        <d v="2021-06-05T00:00:00"/>
        <d v="2021-06-03T00:00:00"/>
        <d v="2021-06-06T00:00:00"/>
        <d v="2021-06-08T00:00:00"/>
        <d v="2021-06-10T00:00:00"/>
        <d v="2021-06-11T00:00:00"/>
        <d v="2021-06-12T00:00:00"/>
        <d v="2021-06-13T00:00:00"/>
        <d v="2021-06-15T00:00:00"/>
        <d v="2021-06-16T00:00:00"/>
        <d v="2021-06-17T00:00:00"/>
        <d v="2021-06-18T00:00:00"/>
        <d v="2021-06-19T00:00:00"/>
        <d v="2021-06-21T00:00:00"/>
        <d v="2021-06-22T00:00:00"/>
        <d v="2021-06-23T00:00:00"/>
        <d v="2021-06-25T00:00:00"/>
        <d v="2021-06-27T00:00:00"/>
        <d v="2021-06-26T00:00:00"/>
        <d v="2021-06-28T00:00:00"/>
        <d v="2021-06-30T00:00:00"/>
        <d v="2021-06-29T00:00:00"/>
        <d v="2021-07-01T00:00:00"/>
        <d v="2021-07-02T00:00:00"/>
        <d v="2021-07-03T00:00:00"/>
        <d v="2021-07-04T00:00:00"/>
        <d v="2021-07-08T00:00:00"/>
        <d v="2021-07-11T00:00:00"/>
        <d v="2021-07-16T00:00:00"/>
        <d v="2021-07-18T00:00:00"/>
        <d v="2021-07-20T00:00:00"/>
        <d v="2021-07-21T00:00:00"/>
        <d v="2021-07-27T00:00:00"/>
        <d v="2021-07-26T00:00:00"/>
        <d v="2021-07-29T00:00:00"/>
        <d v="2021-07-31T00:00:00"/>
        <d v="2021-08-01T00:00:00"/>
        <d v="2021-08-02T00:00:00"/>
        <d v="2021-08-04T00:00:00"/>
        <d v="2021-08-08T00:00:00"/>
        <d v="2021-08-11T00:00:00"/>
        <d v="2021-08-12T00:00:00"/>
        <d v="2021-08-13T00:00:00"/>
        <d v="2021-08-16T00:00:00"/>
        <d v="2021-08-17T00:00:00"/>
        <d v="2021-08-18T00:00:00"/>
        <d v="2021-08-19T00:00:00"/>
        <d v="2021-08-20T00:00:00"/>
        <d v="2021-08-21T00:00:00"/>
        <d v="2021-08-24T00:00:00"/>
        <d v="2021-08-26T00:00:00"/>
        <d v="2021-08-28T00:00:00"/>
        <d v="2021-08-29T00:00:00"/>
        <d v="2021-08-30T00:00:00"/>
        <d v="2021-08-31T00:00:00"/>
        <d v="2021-09-03T00:00:00"/>
        <d v="2021-09-04T00:00:00"/>
        <d v="2021-09-07T00:00:00"/>
        <d v="2021-09-06T00:00:00"/>
        <d v="2021-09-09T00:00:00"/>
        <d v="2021-09-11T00:00:00"/>
        <d v="2021-09-12T00:00:00"/>
        <d v="2021-09-14T00:00:00"/>
        <d v="2021-09-13T00:00:00"/>
        <d v="2021-09-16T00:00:00"/>
        <d v="2021-09-15T00:00:00"/>
        <d v="2021-09-17T00:00:00"/>
        <d v="2021-09-19T00:00:00"/>
        <d v="2021-09-20T00:00:00"/>
        <d v="2021-09-21T00:00:00"/>
        <d v="2021-09-22T00:00:00"/>
        <d v="2021-09-24T00:00:00"/>
        <d v="2021-09-25T00:00:00"/>
        <d v="2021-09-28T00:00:00"/>
        <d v="2021-09-29T00:00:00"/>
        <d v="2021-09-30T00:00:00"/>
        <d v="2021-10-02T00:00:00"/>
        <d v="2021-10-03T00:00:00"/>
        <d v="2021-10-04T00:00:00"/>
        <d v="2021-10-07T00:00:00"/>
        <d v="2021-10-09T00:00:00"/>
        <d v="2021-10-08T00:00:00"/>
        <d v="2021-10-12T00:00:00"/>
        <d v="2021-10-11T00:00:00"/>
        <d v="2021-10-13T00:00:00"/>
        <d v="2021-10-15T00:00:00"/>
        <d v="2021-10-16T00:00:00"/>
        <d v="2021-10-19T00:00:00"/>
        <d v="2021-10-24T00:00:00"/>
        <d v="2021-10-26T00:00:00"/>
        <d v="2021-10-27T00:00:00"/>
        <d v="2021-10-30T00:00:00"/>
        <d v="2021-10-31T00:00:00"/>
        <d v="2021-11-01T00:00:00"/>
        <d v="2021-11-02T00:00:00"/>
        <d v="2021-11-03T00:00:00"/>
        <d v="2021-11-05T00:00:00"/>
        <d v="2021-11-08T00:00:00"/>
        <d v="2021-11-09T00:00:00"/>
        <d v="2021-11-11T00:00:00"/>
        <d v="2021-11-12T00:00:00"/>
        <d v="2021-11-14T00:00:00"/>
        <d v="2021-11-18T00:00:00"/>
        <d v="2021-11-19T00:00:00"/>
        <d v="2021-11-21T00:00:00"/>
        <d v="2021-11-22T00:00:00"/>
        <d v="2021-11-23T00:00:00"/>
        <d v="2021-11-26T00:00:00"/>
        <d v="2021-11-27T00:00:00"/>
        <d v="2021-11-29T00:00:00"/>
        <d v="2021-12-03T00:00:00"/>
        <d v="2021-12-04T00:00:00"/>
        <d v="2021-12-05T00:00:00"/>
        <d v="2021-12-06T00:00:00"/>
        <d v="2021-12-07T00:00:00"/>
        <d v="2021-12-10T00:00:00"/>
        <d v="2021-12-13T00:00:00"/>
        <d v="2021-12-14T00:00:00"/>
        <d v="2021-12-15T00:00:00"/>
        <d v="2021-12-16T00:00:00"/>
        <d v="2021-12-18T00:00:00"/>
        <d v="2021-12-20T00:00:00"/>
        <d v="2021-12-21T00:00:00"/>
        <d v="2021-12-23T00:00:00"/>
        <d v="2021-12-27T00:00:00"/>
        <d v="2021-12-28T00:00:00"/>
        <d v="2021-12-31T00:00:00"/>
      </sharedItems>
    </cacheField>
    <cacheField name="Johnny" numFmtId="0">
      <sharedItems containsSemiMixedTypes="0" containsString="0" containsNumber="1" containsInteger="1" minValue="0" maxValue="1"/>
    </cacheField>
    <cacheField name="JohnnyPay" numFmtId="164">
      <sharedItems containsSemiMixedTypes="0" containsString="0" containsNumber="1" minValue="0" maxValue="906.59720191314887"/>
    </cacheField>
    <cacheField name="Ian" numFmtId="0">
      <sharedItems containsSemiMixedTypes="0" containsString="0" containsNumber="1" containsInteger="1" minValue="0" maxValue="1"/>
    </cacheField>
    <cacheField name="IanPay" numFmtId="164">
      <sharedItems containsSemiMixedTypes="0" containsString="0" containsNumber="1" minValue="0" maxValue="464.08018672259476"/>
    </cacheField>
    <cacheField name="Jake" numFmtId="0">
      <sharedItems containsSemiMixedTypes="0" containsString="0" containsNumber="1" containsInteger="1" minValue="0" maxValue="1"/>
    </cacheField>
    <cacheField name="JakePay" numFmtId="164">
      <sharedItems containsSemiMixedTypes="0" containsString="0" containsNumber="1" minValue="0" maxValue="728.21875975568878"/>
    </cacheField>
    <cacheField name="Profit Ratio" numFmtId="0" formula="'Total Profit'/AmountPaid" databaseField="0"/>
    <cacheField name="Total Job Cost" numFmtId="0" formula="JobCost+Payroll" databaseField="0"/>
    <cacheField name="Total Cost" numFmtId="0" formula="JobCost+Payroll" databaseField="0"/>
    <cacheField name="Months" numFmtId="0" databaseField="0">
      <fieldGroup base="1">
        <rangePr groupBy="months" startDate="2021-01-03T00:00:00" endDate="2021-12-31T00:00:00"/>
        <groupItems count="14">
          <s v="&lt;1/3/2021"/>
          <s v="Jan"/>
          <s v="Feb"/>
          <s v="Mar"/>
          <s v="Apr"/>
          <s v="May"/>
          <s v="Jun"/>
          <s v="Jul"/>
          <s v="Aug"/>
          <s v="Sep"/>
          <s v="Oct"/>
          <s v="Nov"/>
          <s v="Dec"/>
          <s v="&gt;12/31/2021"/>
        </groupItems>
      </fieldGroup>
    </cacheField>
  </cacheFields>
  <extLst>
    <ext xmlns:x14="http://schemas.microsoft.com/office/spreadsheetml/2009/9/main" uri="{725AE2AE-9491-48be-B2B4-4EB974FC3084}">
      <x14:pivotCacheDefinition pivotCacheId="484351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5">
  <r>
    <n v="324"/>
    <x v="0"/>
    <s v="3902 N Jefferson St. Apt. A"/>
    <s v="DE"/>
    <x v="0"/>
    <x v="0"/>
    <n v="75"/>
    <n v="16.969527270352465"/>
    <n v="46.424378183718026"/>
    <x v="0"/>
    <n v="0.5"/>
    <x v="0"/>
    <n v="0"/>
    <n v="0"/>
    <n v="0"/>
    <n v="0"/>
    <n v="1"/>
    <n v="46.424378183718026"/>
  </r>
  <r>
    <n v="325"/>
    <x v="0"/>
    <s v="307 Elsemere Ave."/>
    <s v="DE"/>
    <x v="0"/>
    <x v="1"/>
    <n v="55"/>
    <n v="18.928679757750658"/>
    <n v="28.857056193799473"/>
    <x v="1"/>
    <n v="1"/>
    <x v="1"/>
    <n v="0"/>
    <n v="0"/>
    <n v="0"/>
    <n v="0"/>
    <n v="1"/>
    <n v="28.857056193799473"/>
  </r>
  <r>
    <n v="326"/>
    <x v="1"/>
    <s v="909 Lovering Ave."/>
    <s v="DE"/>
    <x v="0"/>
    <x v="0"/>
    <n v="55"/>
    <n v="8.5135744506306192"/>
    <n v="37.189140439495503"/>
    <x v="2"/>
    <n v="1"/>
    <x v="2"/>
    <n v="1"/>
    <n v="37.189140439495503"/>
    <n v="0"/>
    <n v="0"/>
    <n v="0"/>
    <n v="0"/>
  </r>
  <r>
    <n v="327"/>
    <x v="1"/>
    <s v="442 E. Main St. "/>
    <s v="DE"/>
    <x v="1"/>
    <x v="2"/>
    <n v="1055"/>
    <n v="99.795758771948044"/>
    <n v="764.16339298244156"/>
    <x v="3"/>
    <n v="1"/>
    <x v="2"/>
    <n v="1"/>
    <n v="382.08169649122078"/>
    <n v="1"/>
    <n v="382.08169649122078"/>
    <n v="0"/>
    <n v="0"/>
  </r>
  <r>
    <n v="328"/>
    <x v="2"/>
    <s v="117 Florence Ave."/>
    <s v="DE"/>
    <x v="0"/>
    <x v="0"/>
    <n v="185"/>
    <n v="20.770902741122242"/>
    <n v="131.38327780710219"/>
    <x v="4"/>
    <n v="1"/>
    <x v="3"/>
    <n v="1"/>
    <n v="131.38327780710219"/>
    <n v="0"/>
    <n v="0"/>
    <n v="0"/>
    <n v="0"/>
  </r>
  <r>
    <n v="329"/>
    <x v="2"/>
    <s v="77 West Park Pl."/>
    <s v="DE"/>
    <x v="0"/>
    <x v="0"/>
    <n v="145"/>
    <n v="34.036512909344658"/>
    <n v="88.770789672524273"/>
    <x v="5"/>
    <n v="1"/>
    <x v="3"/>
    <n v="1"/>
    <n v="88.770789672524273"/>
    <n v="0"/>
    <n v="0"/>
    <n v="0"/>
    <n v="0"/>
  </r>
  <r>
    <n v="330"/>
    <x v="2"/>
    <s v="158 Scotfield Dr."/>
    <s v="DE"/>
    <x v="0"/>
    <x v="0"/>
    <n v="65"/>
    <n v="32.426270811188417"/>
    <n v="26.058983351049267"/>
    <x v="6"/>
    <n v="1"/>
    <x v="3"/>
    <n v="1"/>
    <n v="26.058983351049267"/>
    <n v="0"/>
    <n v="0"/>
    <n v="0"/>
    <n v="0"/>
  </r>
  <r>
    <n v="331"/>
    <x v="3"/>
    <s v="117 Florence Ave."/>
    <s v="DE"/>
    <x v="0"/>
    <x v="0"/>
    <n v="380"/>
    <n v="113.95414181801071"/>
    <n v="212.83668654559142"/>
    <x v="7"/>
    <n v="1"/>
    <x v="4"/>
    <n v="1"/>
    <n v="106.41834327279571"/>
    <n v="0"/>
    <n v="0"/>
    <n v="1"/>
    <n v="106.41834327279571"/>
  </r>
  <r>
    <n v="332"/>
    <x v="4"/>
    <s v="Justins House"/>
    <s v="DE"/>
    <x v="0"/>
    <x v="0"/>
    <n v="225"/>
    <n v="35.694602489111304"/>
    <n v="151.44431800871095"/>
    <x v="8"/>
    <n v="1"/>
    <x v="5"/>
    <n v="1"/>
    <n v="50.481439336236981"/>
    <n v="1"/>
    <n v="50.481439336236981"/>
    <n v="1"/>
    <n v="50.481439336236981"/>
  </r>
  <r>
    <n v="333"/>
    <x v="4"/>
    <s v="117 Florence Ave."/>
    <s v="DE"/>
    <x v="0"/>
    <x v="0"/>
    <n v="500"/>
    <n v="43.145858757990439"/>
    <n v="365.48331299360768"/>
    <x v="9"/>
    <n v="1"/>
    <x v="5"/>
    <n v="1"/>
    <n v="121.82777099786922"/>
    <n v="1"/>
    <n v="121.82777099786922"/>
    <n v="1"/>
    <n v="121.82777099786922"/>
  </r>
  <r>
    <n v="334"/>
    <x v="4"/>
    <s v="125 Overlook Pl."/>
    <s v="DE"/>
    <x v="0"/>
    <x v="0"/>
    <n v="1850"/>
    <n v="598.39443695565228"/>
    <n v="1001.2844504354782"/>
    <x v="10"/>
    <n v="1"/>
    <x v="5"/>
    <n v="1"/>
    <n v="333.76148347849272"/>
    <n v="1"/>
    <n v="333.76148347849272"/>
    <n v="1"/>
    <n v="333.76148347849272"/>
  </r>
  <r>
    <n v="335"/>
    <x v="4"/>
    <s v="804 N. Harrison St."/>
    <s v="DE"/>
    <x v="0"/>
    <x v="0"/>
    <n v="150"/>
    <n v="12.59451009823619"/>
    <n v="109.92439192141106"/>
    <x v="11"/>
    <n v="1"/>
    <x v="5"/>
    <n v="0"/>
    <n v="0"/>
    <n v="1"/>
    <n v="54.962195960705529"/>
    <n v="1"/>
    <n v="54.962195960705529"/>
  </r>
  <r>
    <n v="336"/>
    <x v="4"/>
    <s v="5 Brighton Ave."/>
    <s v="DE"/>
    <x v="0"/>
    <x v="0"/>
    <n v="65"/>
    <n v="15.998138141736764"/>
    <n v="39.201489486610591"/>
    <x v="12"/>
    <n v="1"/>
    <x v="5"/>
    <n v="0"/>
    <n v="0"/>
    <n v="0"/>
    <n v="0"/>
    <n v="1"/>
    <n v="39.201489486610591"/>
  </r>
  <r>
    <n v="337"/>
    <x v="5"/>
    <s v="1510 Ridge Rd."/>
    <s v="DE"/>
    <x v="0"/>
    <x v="0"/>
    <n v="650"/>
    <n v="207.94575406574879"/>
    <n v="353.64339674740097"/>
    <x v="13"/>
    <n v="1"/>
    <x v="6"/>
    <n v="1"/>
    <n v="117.88113224913366"/>
    <n v="1"/>
    <n v="117.88113224913366"/>
    <n v="1"/>
    <n v="117.88113224913366"/>
  </r>
  <r>
    <n v="338"/>
    <x v="5"/>
    <s v="606 Durso Dr."/>
    <s v="DE"/>
    <x v="0"/>
    <x v="3"/>
    <n v="365"/>
    <n v="150.66055633560222"/>
    <n v="171.47155493151823"/>
    <x v="14"/>
    <n v="1"/>
    <x v="6"/>
    <n v="1"/>
    <n v="57.15718497717274"/>
    <n v="1"/>
    <n v="57.15718497717274"/>
    <n v="1"/>
    <n v="57.15718497717274"/>
  </r>
  <r>
    <n v="339"/>
    <x v="6"/>
    <s v="20 Queens Way"/>
    <s v="DE"/>
    <x v="0"/>
    <x v="0"/>
    <n v="1200"/>
    <n v="362.33914640669042"/>
    <n v="670.12868287464767"/>
    <x v="15"/>
    <n v="1"/>
    <x v="7"/>
    <n v="1"/>
    <n v="223.37622762488255"/>
    <n v="1"/>
    <n v="223.37622762488255"/>
    <n v="1"/>
    <n v="223.37622762488255"/>
  </r>
  <r>
    <n v="340"/>
    <x v="7"/>
    <s v="5 Brighton Ave."/>
    <s v="DE"/>
    <x v="0"/>
    <x v="0"/>
    <n v="225"/>
    <n v="39.835540299715291"/>
    <n v="148.13156776022777"/>
    <x v="16"/>
    <n v="1"/>
    <x v="8"/>
    <n v="1"/>
    <n v="49.377189253409256"/>
    <n v="1"/>
    <n v="49.377189253409256"/>
    <n v="1"/>
    <n v="49.377189253409256"/>
  </r>
  <r>
    <n v="341"/>
    <x v="7"/>
    <s v="20 Queens Way"/>
    <s v="DE"/>
    <x v="0"/>
    <x v="0"/>
    <n v="500"/>
    <n v="165.53235471753501"/>
    <n v="267.57411622597203"/>
    <x v="17"/>
    <n v="1"/>
    <x v="8"/>
    <n v="1"/>
    <n v="89.191372075324011"/>
    <n v="1"/>
    <n v="89.191372075324011"/>
    <n v="1"/>
    <n v="89.191372075324011"/>
  </r>
  <r>
    <n v="342"/>
    <x v="8"/>
    <s v="20 Queens Way"/>
    <s v="DE"/>
    <x v="0"/>
    <x v="0"/>
    <n v="430"/>
    <n v="232.27171189296399"/>
    <n v="158.18263048562881"/>
    <x v="18"/>
    <n v="1"/>
    <x v="9"/>
    <n v="1"/>
    <n v="79.091315242814403"/>
    <n v="0"/>
    <n v="0"/>
    <n v="1"/>
    <n v="79.091315242814403"/>
  </r>
  <r>
    <n v="343"/>
    <x v="9"/>
    <s v="141 Warrior Dr."/>
    <s v="PA"/>
    <x v="0"/>
    <x v="0"/>
    <n v="325"/>
    <n v="51.252974800383242"/>
    <n v="218.99762015969341"/>
    <x v="19"/>
    <n v="1"/>
    <x v="10"/>
    <n v="1"/>
    <n v="218.99762015969341"/>
    <n v="0"/>
    <n v="0"/>
    <n v="0"/>
    <n v="0"/>
  </r>
  <r>
    <n v="344"/>
    <x v="10"/>
    <s v="1510 Ridge Rd."/>
    <s v="DE"/>
    <x v="0"/>
    <x v="0"/>
    <n v="215"/>
    <n v="100.70603646613623"/>
    <n v="91.435170827091014"/>
    <x v="20"/>
    <n v="1"/>
    <x v="11"/>
    <n v="1"/>
    <n v="45.717585413545507"/>
    <n v="1"/>
    <n v="45.717585413545507"/>
    <n v="0"/>
    <n v="0"/>
  </r>
  <r>
    <n v="345"/>
    <x v="11"/>
    <s v="5 Brighton Ave."/>
    <s v="DE"/>
    <x v="0"/>
    <x v="0"/>
    <n v="85"/>
    <n v="14.125082165918464"/>
    <n v="56.699934267265235"/>
    <x v="21"/>
    <n v="1"/>
    <x v="12"/>
    <n v="1"/>
    <n v="18.89997808908841"/>
    <n v="1"/>
    <n v="18.89997808908841"/>
    <n v="1"/>
    <n v="18.89997808908841"/>
  </r>
  <r>
    <n v="346"/>
    <x v="12"/>
    <s v="2834 W. Oakland Dr."/>
    <s v="DE"/>
    <x v="0"/>
    <x v="0"/>
    <n v="525"/>
    <n v="129.02036837450575"/>
    <n v="316.78370530039535"/>
    <x v="22"/>
    <n v="1"/>
    <x v="13"/>
    <n v="1"/>
    <n v="105.59456843346511"/>
    <n v="1"/>
    <n v="105.59456843346511"/>
    <n v="1"/>
    <n v="105.59456843346511"/>
  </r>
  <r>
    <n v="347"/>
    <x v="12"/>
    <s v="3902 N Jefferson St. Apt. A"/>
    <s v="DE"/>
    <x v="0"/>
    <x v="0"/>
    <n v="565"/>
    <n v="39.349939454819534"/>
    <n v="420.52004843614441"/>
    <x v="23"/>
    <n v="1"/>
    <x v="13"/>
    <n v="0"/>
    <n v="0"/>
    <n v="0"/>
    <n v="0"/>
    <n v="1"/>
    <n v="420.52004843614441"/>
  </r>
  <r>
    <n v="348"/>
    <x v="13"/>
    <s v="104 Stature Dr."/>
    <s v="DE"/>
    <x v="0"/>
    <x v="4"/>
    <n v="444"/>
    <n v="97.845700464322348"/>
    <n v="276.9234396285421"/>
    <x v="24"/>
    <n v="1"/>
    <x v="14"/>
    <n v="1"/>
    <n v="138.46171981427105"/>
    <n v="0"/>
    <n v="0"/>
    <n v="1"/>
    <n v="138.46171981427105"/>
  </r>
  <r>
    <n v="349"/>
    <x v="14"/>
    <s v="5 Brighton Ave."/>
    <s v="DE"/>
    <x v="0"/>
    <x v="0"/>
    <n v="85"/>
    <n v="21.116785328231416"/>
    <n v="51.106571737414868"/>
    <x v="25"/>
    <n v="1"/>
    <x v="15"/>
    <n v="1"/>
    <n v="25.553285868707434"/>
    <n v="0"/>
    <n v="0"/>
    <n v="1"/>
    <n v="25.553285868707434"/>
  </r>
  <r>
    <n v="350"/>
    <x v="15"/>
    <s v="Greenbank Rd."/>
    <s v="DE"/>
    <x v="0"/>
    <x v="0"/>
    <n v="165"/>
    <n v="75.71732697266134"/>
    <n v="71.426138421870931"/>
    <x v="26"/>
    <n v="1"/>
    <x v="16"/>
    <n v="1"/>
    <n v="35.713069210935465"/>
    <n v="1"/>
    <n v="35.713069210935465"/>
    <n v="0"/>
    <n v="0"/>
  </r>
  <r>
    <n v="351"/>
    <x v="16"/>
    <s v="1811 Masters Way"/>
    <s v="DE"/>
    <x v="0"/>
    <x v="0"/>
    <n v="645"/>
    <n v="240.40273564743219"/>
    <n v="323.67781148205421"/>
    <x v="27"/>
    <n v="5"/>
    <x v="17"/>
    <n v="1"/>
    <n v="107.89260382735141"/>
    <n v="1"/>
    <n v="107.89260382735141"/>
    <n v="1"/>
    <n v="107.89260382735141"/>
  </r>
  <r>
    <n v="352"/>
    <x v="17"/>
    <s v="807 Marshall St."/>
    <s v="DE"/>
    <x v="0"/>
    <x v="2"/>
    <n v="236.17"/>
    <n v="63.49742162673742"/>
    <n v="138.13806269861007"/>
    <x v="28"/>
    <n v="1"/>
    <x v="18"/>
    <n v="1"/>
    <n v="138.13806269861007"/>
    <n v="0"/>
    <n v="0"/>
    <n v="0"/>
    <n v="0"/>
  </r>
  <r>
    <n v="353"/>
    <x v="17"/>
    <s v="Cemetary Ln. "/>
    <s v="PA"/>
    <x v="0"/>
    <x v="0"/>
    <n v="500"/>
    <n v="62.672052827727562"/>
    <n v="349.86235773781794"/>
    <x v="29"/>
    <n v="0.5"/>
    <x v="19"/>
    <n v="1"/>
    <n v="349.86235773781794"/>
    <n v="0"/>
    <n v="0"/>
    <n v="0"/>
    <n v="0"/>
  </r>
  <r>
    <n v="354"/>
    <x v="18"/>
    <s v="1812 Marsh Rd. "/>
    <s v="DE"/>
    <x v="1"/>
    <x v="5"/>
    <n v="635"/>
    <n v="149.46254918437981"/>
    <n v="388.42996065249616"/>
    <x v="30"/>
    <n v="3"/>
    <x v="20"/>
    <n v="1"/>
    <n v="129.47665355083205"/>
    <n v="1"/>
    <n v="129.47665355083205"/>
    <n v="1"/>
    <n v="129.47665355083205"/>
  </r>
  <r>
    <n v="355"/>
    <x v="18"/>
    <s v="3714 Washington Ave"/>
    <s v="DE"/>
    <x v="0"/>
    <x v="0"/>
    <n v="200"/>
    <n v="87.365247778422528"/>
    <n v="90.107801777261983"/>
    <x v="31"/>
    <n v="1"/>
    <x v="21"/>
    <n v="0"/>
    <n v="0"/>
    <n v="1"/>
    <n v="45.053900888630992"/>
    <n v="1"/>
    <n v="45.053900888630992"/>
  </r>
  <r>
    <n v="356"/>
    <x v="18"/>
    <s v="5 Brighton Ave."/>
    <s v="DE"/>
    <x v="0"/>
    <x v="0"/>
    <n v="265"/>
    <n v="121.10988285922802"/>
    <n v="115.11209371261756"/>
    <x v="32"/>
    <n v="1"/>
    <x v="21"/>
    <n v="1"/>
    <n v="57.556046856308782"/>
    <n v="1"/>
    <n v="57.556046856308782"/>
    <n v="0"/>
    <n v="0"/>
  </r>
  <r>
    <n v="357"/>
    <x v="18"/>
    <s v="3902 N Jefferson St. Apt. A"/>
    <s v="DE"/>
    <x v="0"/>
    <x v="0"/>
    <n v="65"/>
    <n v="11.84780487876545"/>
    <n v="42.521756096987637"/>
    <x v="33"/>
    <n v="1"/>
    <x v="21"/>
    <n v="1"/>
    <n v="42.521756096987637"/>
    <n v="0"/>
    <n v="0"/>
    <n v="0"/>
    <n v="0"/>
  </r>
  <r>
    <n v="358"/>
    <x v="19"/>
    <s v="3027 Cemetery Rd."/>
    <s v="PA"/>
    <x v="0"/>
    <x v="0"/>
    <n v="700"/>
    <n v="268.04727595944735"/>
    <n v="345.56217923244213"/>
    <x v="34"/>
    <n v="1"/>
    <x v="22"/>
    <n v="1"/>
    <n v="115.18739307748071"/>
    <n v="1"/>
    <n v="115.18739307748071"/>
    <n v="1"/>
    <n v="115.18739307748071"/>
  </r>
  <r>
    <n v="359"/>
    <x v="19"/>
    <s v="1812 Marsh Rd. "/>
    <s v="DE"/>
    <x v="1"/>
    <x v="5"/>
    <n v="868"/>
    <n v="112.04366128983388"/>
    <n v="604.76507096813293"/>
    <x v="35"/>
    <n v="2"/>
    <x v="20"/>
    <n v="1"/>
    <n v="201.58835698937764"/>
    <n v="1"/>
    <n v="201.58835698937764"/>
    <n v="1"/>
    <n v="201.58835698937764"/>
  </r>
  <r>
    <n v="360"/>
    <x v="20"/>
    <s v="806 N Harrison St."/>
    <s v="DE"/>
    <x v="0"/>
    <x v="0"/>
    <n v="485"/>
    <n v="28.207993828614452"/>
    <n v="365.43360493710844"/>
    <x v="36"/>
    <n v="1"/>
    <x v="20"/>
    <n v="1"/>
    <n v="182.71680246855422"/>
    <n v="0"/>
    <n v="0"/>
    <n v="1"/>
    <n v="182.71680246855422"/>
  </r>
  <r>
    <n v="361"/>
    <x v="21"/>
    <s v="5005 N Tupelo Turn"/>
    <s v="DE"/>
    <x v="0"/>
    <x v="2"/>
    <n v="250"/>
    <n v="64.640187189011115"/>
    <n v="148.28785024879113"/>
    <x v="37"/>
    <n v="1"/>
    <x v="23"/>
    <n v="1"/>
    <n v="148.28785024879113"/>
    <n v="0"/>
    <n v="0"/>
    <n v="0"/>
    <n v="0"/>
  </r>
  <r>
    <n v="362"/>
    <x v="21"/>
    <s v="321 Chapel Ave."/>
    <s v="DE"/>
    <x v="0"/>
    <x v="0"/>
    <n v="65"/>
    <n v="5.2152216267539053"/>
    <n v="47.827822698596876"/>
    <x v="38"/>
    <n v="1"/>
    <x v="23"/>
    <n v="1"/>
    <n v="23.913911349298438"/>
    <n v="0"/>
    <n v="0"/>
    <n v="1"/>
    <n v="23.913911349298438"/>
  </r>
  <r>
    <n v="363"/>
    <x v="22"/>
    <s v="20 Queens Way"/>
    <s v="DE"/>
    <x v="0"/>
    <x v="0"/>
    <n v="500"/>
    <n v="64.264014039263429"/>
    <n v="348.58878876858927"/>
    <x v="39"/>
    <n v="2.5"/>
    <x v="24"/>
    <n v="1"/>
    <n v="116.19626292286308"/>
    <n v="1"/>
    <n v="116.19626292286308"/>
    <n v="1"/>
    <n v="116.19626292286308"/>
  </r>
  <r>
    <n v="364"/>
    <x v="22"/>
    <s v="206 South Rd."/>
    <s v="DE"/>
    <x v="0"/>
    <x v="4"/>
    <n v="285"/>
    <n v="15.846494973187205"/>
    <n v="215.32280402145025"/>
    <x v="40"/>
    <n v="1"/>
    <x v="25"/>
    <n v="1"/>
    <n v="71.774268007150084"/>
    <n v="1"/>
    <n v="71.774268007150084"/>
    <n v="1"/>
    <n v="71.774268007150084"/>
  </r>
  <r>
    <n v="365"/>
    <x v="23"/>
    <s v="228 Springwood Dr."/>
    <s v="DE"/>
    <x v="0"/>
    <x v="2"/>
    <n v="335"/>
    <n v="142.85361307056684"/>
    <n v="153.71710954354654"/>
    <x v="41"/>
    <n v="1"/>
    <x v="26"/>
    <n v="1"/>
    <n v="51.239036514515512"/>
    <n v="1"/>
    <n v="51.239036514515512"/>
    <n v="1"/>
    <n v="51.239036514515512"/>
  </r>
  <r>
    <n v="366"/>
    <x v="23"/>
    <s v="1738 W 6th St."/>
    <s v="DE"/>
    <x v="0"/>
    <x v="0"/>
    <n v="125"/>
    <n v="67.429837523489709"/>
    <n v="46.05612998120823"/>
    <x v="42"/>
    <n v="1"/>
    <x v="26"/>
    <n v="0"/>
    <n v="0"/>
    <n v="1"/>
    <n v="23.028064990604115"/>
    <n v="1"/>
    <n v="23.028064990604115"/>
  </r>
  <r>
    <n v="367"/>
    <x v="24"/>
    <s v="Warrior Rd."/>
    <s v="PA"/>
    <x v="0"/>
    <x v="0"/>
    <n v="418"/>
    <n v="96.989789054094643"/>
    <n v="256.80816875672429"/>
    <x v="43"/>
    <n v="4"/>
    <x v="27"/>
    <n v="1"/>
    <n v="85.6027229189081"/>
    <n v="1"/>
    <n v="85.6027229189081"/>
    <n v="1"/>
    <n v="85.6027229189081"/>
  </r>
  <r>
    <n v="368"/>
    <x v="25"/>
    <s v="115 Norris Rd."/>
    <s v="DE"/>
    <x v="0"/>
    <x v="6"/>
    <n v="2000"/>
    <n v="431.98884166851593"/>
    <n v="1254.4089266651872"/>
    <x v="44"/>
    <n v="10"/>
    <x v="28"/>
    <n v="1"/>
    <n v="418.13630888839572"/>
    <n v="1"/>
    <n v="418.13630888839572"/>
    <n v="1"/>
    <n v="418.13630888839572"/>
  </r>
  <r>
    <n v="369"/>
    <x v="26"/>
    <s v="3900 N Jefferson St."/>
    <s v="DE"/>
    <x v="0"/>
    <x v="0"/>
    <n v="150"/>
    <n v="78.591738893766021"/>
    <n v="57.126608884987185"/>
    <x v="45"/>
    <n v="1"/>
    <x v="29"/>
    <n v="0"/>
    <n v="0"/>
    <n v="0"/>
    <n v="0"/>
    <n v="1"/>
    <n v="57.126608884987185"/>
  </r>
  <r>
    <n v="370"/>
    <x v="27"/>
    <s v="702 Douglas St."/>
    <s v="DE"/>
    <x v="1"/>
    <x v="5"/>
    <n v="450"/>
    <n v="110.14033222001279"/>
    <n v="271.88773422398975"/>
    <x v="46"/>
    <n v="2"/>
    <x v="30"/>
    <n v="1"/>
    <n v="90.629244741329913"/>
    <n v="1"/>
    <n v="90.629244741329913"/>
    <n v="1"/>
    <n v="90.629244741329913"/>
  </r>
  <r>
    <n v="371"/>
    <x v="28"/>
    <s v="321 Chapel Ave."/>
    <s v="DE"/>
    <x v="0"/>
    <x v="0"/>
    <n v="340"/>
    <n v="58.354281544924703"/>
    <n v="225.31657476406025"/>
    <x v="47"/>
    <n v="1"/>
    <x v="31"/>
    <n v="0"/>
    <n v="0"/>
    <n v="1"/>
    <n v="112.65828738203012"/>
    <n v="1"/>
    <n v="112.65828738203012"/>
  </r>
  <r>
    <n v="372"/>
    <x v="29"/>
    <s v="1812 Newport Gap Pike"/>
    <s v="DE"/>
    <x v="1"/>
    <x v="7"/>
    <n v="55"/>
    <n v="11.318943745595563"/>
    <n v="34.944845003523554"/>
    <x v="48"/>
    <n v="1"/>
    <x v="32"/>
    <n v="1"/>
    <n v="34.944845003523554"/>
    <n v="0"/>
    <n v="0"/>
    <n v="0"/>
    <n v="0"/>
  </r>
  <r>
    <n v="373"/>
    <x v="30"/>
    <s v="4209 Concord Pike"/>
    <s v="DE"/>
    <x v="1"/>
    <x v="5"/>
    <n v="725"/>
    <n v="338.76955842219496"/>
    <n v="308.98435326224404"/>
    <x v="49"/>
    <n v="2"/>
    <x v="33"/>
    <n v="1"/>
    <n v="102.99478442074802"/>
    <n v="1"/>
    <n v="102.99478442074802"/>
    <n v="1"/>
    <n v="102.99478442074802"/>
  </r>
  <r>
    <n v="374"/>
    <x v="31"/>
    <s v="702 Douglas St."/>
    <s v="DE"/>
    <x v="1"/>
    <x v="5"/>
    <n v="3720"/>
    <n v="1979.6992997902696"/>
    <n v="1392.2405601677842"/>
    <x v="50"/>
    <n v="8"/>
    <x v="34"/>
    <n v="1"/>
    <n v="464.08018672259476"/>
    <n v="1"/>
    <n v="464.08018672259476"/>
    <n v="1"/>
    <n v="464.08018672259476"/>
  </r>
  <r>
    <n v="375"/>
    <x v="31"/>
    <s v="Union St."/>
    <s v="DE"/>
    <x v="1"/>
    <x v="5"/>
    <n v="145"/>
    <n v="10.119964719211564"/>
    <n v="107.90402822463075"/>
    <x v="51"/>
    <n v="1"/>
    <x v="33"/>
    <n v="0"/>
    <n v="0"/>
    <n v="1"/>
    <n v="53.952014112315375"/>
    <n v="1"/>
    <n v="53.952014112315375"/>
  </r>
  <r>
    <n v="376"/>
    <x v="32"/>
    <s v="1410 Pulaski Hwy"/>
    <s v="DE"/>
    <x v="1"/>
    <x v="5"/>
    <n v="285"/>
    <n v="23.137703751594639"/>
    <n v="209.48983699872429"/>
    <x v="52"/>
    <n v="2"/>
    <x v="35"/>
    <n v="1"/>
    <n v="69.829945666241429"/>
    <n v="1"/>
    <n v="69.829945666241429"/>
    <n v="1"/>
    <n v="69.829945666241429"/>
  </r>
  <r>
    <n v="377"/>
    <x v="33"/>
    <s v="Slates End"/>
    <s v="DE"/>
    <x v="0"/>
    <x v="4"/>
    <n v="400"/>
    <n v="143.992366675227"/>
    <n v="204.8061066598184"/>
    <x v="53"/>
    <n v="2"/>
    <x v="36"/>
    <n v="1"/>
    <n v="68.26870221993947"/>
    <n v="1"/>
    <n v="68.26870221993947"/>
    <n v="1"/>
    <n v="68.26870221993947"/>
  </r>
  <r>
    <n v="378"/>
    <x v="34"/>
    <s v="Boxwood Rd."/>
    <s v="DE"/>
    <x v="0"/>
    <x v="4"/>
    <n v="80"/>
    <n v="42.48339784922203"/>
    <n v="30.013281720622377"/>
    <x v="54"/>
    <n v="1"/>
    <x v="34"/>
    <n v="1"/>
    <n v="30.013281720622377"/>
    <n v="0"/>
    <n v="0"/>
    <n v="0"/>
    <n v="0"/>
  </r>
  <r>
    <n v="379"/>
    <x v="34"/>
    <s v="702 Douglas St."/>
    <s v="DE"/>
    <x v="1"/>
    <x v="5"/>
    <n v="150"/>
    <n v="24.809410376445626"/>
    <n v="100.1524716988435"/>
    <x v="55"/>
    <n v="1"/>
    <x v="34"/>
    <n v="1"/>
    <n v="50.076235849421749"/>
    <n v="1"/>
    <n v="50.076235849421749"/>
    <n v="0"/>
    <n v="0"/>
  </r>
  <r>
    <n v="380"/>
    <x v="34"/>
    <s v="2160 New Castle Ave"/>
    <s v="DE"/>
    <x v="1"/>
    <x v="5"/>
    <n v="750"/>
    <n v="93.929013777064739"/>
    <n v="524.85678897834828"/>
    <x v="56"/>
    <n v="3"/>
    <x v="37"/>
    <n v="1"/>
    <n v="174.95226299278275"/>
    <n v="1"/>
    <n v="174.95226299278275"/>
    <n v="1"/>
    <n v="174.95226299278275"/>
  </r>
  <r>
    <n v="381"/>
    <x v="34"/>
    <s v="1410 Wedgewood Rd."/>
    <s v="DE"/>
    <x v="0"/>
    <x v="6"/>
    <n v="400"/>
    <n v="56.485829938340324"/>
    <n v="274.81133604932774"/>
    <x v="57"/>
    <n v="2"/>
    <x v="38"/>
    <n v="0"/>
    <n v="0"/>
    <n v="1"/>
    <n v="137.40566802466387"/>
    <n v="1"/>
    <n v="137.40566802466387"/>
  </r>
  <r>
    <n v="382"/>
    <x v="35"/>
    <s v="400 N St."/>
    <s v="DE"/>
    <x v="1"/>
    <x v="5"/>
    <n v="250"/>
    <n v="124.90054395881437"/>
    <n v="100.07956483294851"/>
    <x v="58"/>
    <n v="1"/>
    <x v="37"/>
    <n v="1"/>
    <n v="50.039782416474253"/>
    <n v="0"/>
    <n v="0"/>
    <n v="1"/>
    <n v="50.039782416474253"/>
  </r>
  <r>
    <n v="383"/>
    <x v="35"/>
    <s v="1300 Ender Rd"/>
    <s v="DE"/>
    <x v="1"/>
    <x v="5"/>
    <n v="180"/>
    <n v="84.31425057509307"/>
    <n v="76.548599539925547"/>
    <x v="59"/>
    <n v="1"/>
    <x v="37"/>
    <n v="1"/>
    <n v="38.274299769962774"/>
    <n v="1"/>
    <n v="38.274299769962774"/>
    <n v="0"/>
    <n v="0"/>
  </r>
  <r>
    <n v="384"/>
    <x v="36"/>
    <s v="80 Wits End"/>
    <s v="PA"/>
    <x v="0"/>
    <x v="2"/>
    <n v="85"/>
    <n v="23.3803877622214"/>
    <n v="49.29568979022288"/>
    <x v="60"/>
    <n v="1"/>
    <x v="39"/>
    <n v="0"/>
    <n v="0"/>
    <n v="1"/>
    <n v="24.64784489511144"/>
    <n v="1"/>
    <n v="24.64784489511144"/>
  </r>
  <r>
    <n v="385"/>
    <x v="36"/>
    <s v="42 Church St."/>
    <s v="DE"/>
    <x v="1"/>
    <x v="5"/>
    <n v="281"/>
    <n v="89.833006812774613"/>
    <n v="152.93359454978031"/>
    <x v="61"/>
    <n v="1"/>
    <x v="39"/>
    <n v="0"/>
    <n v="0"/>
    <n v="0"/>
    <n v="0"/>
    <n v="1"/>
    <n v="152.93359454978031"/>
  </r>
  <r>
    <n v="386"/>
    <x v="37"/>
    <s v="3903 N Jefferson St. Apt. A"/>
    <s v="DE"/>
    <x v="0"/>
    <x v="6"/>
    <n v="914"/>
    <n v="413.83046063735748"/>
    <n v="400.13563149011401"/>
    <x v="62"/>
    <n v="3"/>
    <x v="40"/>
    <n v="0"/>
    <n v="0"/>
    <n v="0"/>
    <n v="0"/>
    <n v="1"/>
    <n v="400.13563149011401"/>
  </r>
  <r>
    <n v="387"/>
    <x v="38"/>
    <s v="308 Elsemere Ave."/>
    <s v="DE"/>
    <x v="0"/>
    <x v="0"/>
    <n v="101"/>
    <n v="20.665323384519603"/>
    <n v="64.267741292384315"/>
    <x v="63"/>
    <n v="1"/>
    <x v="41"/>
    <n v="1"/>
    <n v="64.267741292384315"/>
    <n v="0"/>
    <n v="0"/>
    <n v="0"/>
    <n v="0"/>
  </r>
  <r>
    <n v="388"/>
    <x v="39"/>
    <s v="910 Lovering Ave."/>
    <s v="DE"/>
    <x v="1"/>
    <x v="5"/>
    <n v="636"/>
    <n v="245.71816279159856"/>
    <n v="312.22546976672118"/>
    <x v="64"/>
    <n v="2"/>
    <x v="42"/>
    <n v="1"/>
    <n v="156.11273488336059"/>
    <n v="1"/>
    <n v="156.11273488336059"/>
    <n v="0"/>
    <n v="0"/>
  </r>
  <r>
    <n v="389"/>
    <x v="39"/>
    <s v="443 E. Main St. "/>
    <s v="DE"/>
    <x v="0"/>
    <x v="0"/>
    <n v="486"/>
    <n v="67.74662588607066"/>
    <n v="334.60269929114349"/>
    <x v="65"/>
    <n v="2"/>
    <x v="42"/>
    <n v="1"/>
    <n v="334.60269929114349"/>
    <n v="0"/>
    <n v="0"/>
    <n v="0"/>
    <n v="0"/>
  </r>
  <r>
    <n v="390"/>
    <x v="39"/>
    <s v="118 Florence Ave."/>
    <s v="DE"/>
    <x v="1"/>
    <x v="8"/>
    <n v="452"/>
    <n v="235.57517790580718"/>
    <n v="173.13985767535425"/>
    <x v="66"/>
    <n v="2"/>
    <x v="42"/>
    <n v="1"/>
    <n v="173.13985767535425"/>
    <n v="0"/>
    <n v="0"/>
    <n v="0"/>
    <n v="0"/>
  </r>
  <r>
    <n v="391"/>
    <x v="40"/>
    <s v="78 West Park Pl."/>
    <s v="DE"/>
    <x v="1"/>
    <x v="5"/>
    <n v="987"/>
    <n v="214.10973702951404"/>
    <n v="618.31221037638875"/>
    <x v="67"/>
    <n v="3"/>
    <x v="43"/>
    <n v="1"/>
    <n v="618.31221037638875"/>
    <n v="0"/>
    <n v="0"/>
    <n v="0"/>
    <n v="0"/>
  </r>
  <r>
    <n v="392"/>
    <x v="41"/>
    <s v="159 Scotfield Dr."/>
    <s v="DE"/>
    <x v="1"/>
    <x v="5"/>
    <n v="810"/>
    <n v="82.118530430694008"/>
    <n v="582.30517565544483"/>
    <x v="68"/>
    <n v="3"/>
    <x v="44"/>
    <n v="1"/>
    <n v="291.15258782772241"/>
    <n v="0"/>
    <n v="0"/>
    <n v="1"/>
    <n v="291.15258782772241"/>
  </r>
  <r>
    <n v="393"/>
    <x v="41"/>
    <s v="118 Florence Ave."/>
    <s v="DE"/>
    <x v="1"/>
    <x v="5"/>
    <n v="360"/>
    <n v="24.161826655891655"/>
    <n v="268.67053867528665"/>
    <x v="69"/>
    <n v="2"/>
    <x v="43"/>
    <n v="1"/>
    <n v="89.556846225095555"/>
    <n v="1"/>
    <n v="89.556846225095555"/>
    <n v="1"/>
    <n v="89.556846225095555"/>
  </r>
  <r>
    <n v="394"/>
    <x v="42"/>
    <s v="Justins House"/>
    <s v="DE"/>
    <x v="1"/>
    <x v="5"/>
    <n v="1261"/>
    <n v="327.61581457678375"/>
    <n v="746.70734833857296"/>
    <x v="70"/>
    <n v="3"/>
    <x v="45"/>
    <n v="1"/>
    <n v="248.90244944619099"/>
    <n v="1"/>
    <n v="248.90244944619099"/>
    <n v="1"/>
    <n v="248.90244944619099"/>
  </r>
  <r>
    <n v="395"/>
    <x v="42"/>
    <s v="118 Florence Ave."/>
    <s v="DE"/>
    <x v="0"/>
    <x v="4"/>
    <n v="1115"/>
    <n v="494.01015909825526"/>
    <n v="496.79187272139581"/>
    <x v="71"/>
    <n v="3"/>
    <x v="45"/>
    <n v="1"/>
    <n v="165.59729090713194"/>
    <n v="1"/>
    <n v="165.59729090713194"/>
    <n v="1"/>
    <n v="165.59729090713194"/>
  </r>
  <r>
    <n v="396"/>
    <x v="43"/>
    <s v="126 Overlook Pl."/>
    <s v="DE"/>
    <x v="0"/>
    <x v="4"/>
    <n v="1230"/>
    <n v="452.24667172506815"/>
    <n v="622.2026626199455"/>
    <x v="72"/>
    <n v="3"/>
    <x v="46"/>
    <n v="0"/>
    <n v="0"/>
    <n v="1"/>
    <n v="311.10133130997275"/>
    <n v="1"/>
    <n v="311.10133130997275"/>
  </r>
  <r>
    <n v="397"/>
    <x v="44"/>
    <s v="805 N. Harrison St."/>
    <s v="DE"/>
    <x v="1"/>
    <x v="5"/>
    <n v="234"/>
    <n v="62.396071450313066"/>
    <n v="137.28314283974956"/>
    <x v="73"/>
    <n v="1"/>
    <x v="47"/>
    <n v="0"/>
    <n v="0"/>
    <n v="0"/>
    <n v="0"/>
    <n v="1"/>
    <n v="137.28314283974956"/>
  </r>
  <r>
    <n v="398"/>
    <x v="45"/>
    <s v="6 Brighton Ave."/>
    <s v="DE"/>
    <x v="1"/>
    <x v="5"/>
    <n v="1174"/>
    <n v="478.92423306778289"/>
    <n v="556.06061354577366"/>
    <x v="74"/>
    <n v="3"/>
    <x v="48"/>
    <n v="1"/>
    <n v="185.35353784859123"/>
    <n v="1"/>
    <n v="185.35353784859123"/>
    <n v="1"/>
    <n v="185.35353784859123"/>
  </r>
  <r>
    <n v="399"/>
    <x v="45"/>
    <s v="1511 Ridge Rd."/>
    <s v="DE"/>
    <x v="0"/>
    <x v="6"/>
    <n v="250"/>
    <n v="116.83146722878368"/>
    <n v="106.53482621697306"/>
    <x v="75"/>
    <n v="1"/>
    <x v="46"/>
    <n v="1"/>
    <n v="35.511608738991022"/>
    <n v="1"/>
    <n v="35.511608738991022"/>
    <n v="1"/>
    <n v="35.511608738991022"/>
  </r>
  <r>
    <n v="400"/>
    <x v="46"/>
    <s v="607 Durso Dr."/>
    <s v="DE"/>
    <x v="1"/>
    <x v="5"/>
    <n v="1307"/>
    <n v="498.27539993850735"/>
    <n v="646.97968004919414"/>
    <x v="76"/>
    <n v="3"/>
    <x v="49"/>
    <n v="1"/>
    <n v="215.65989334973139"/>
    <n v="1"/>
    <n v="215.65989334973139"/>
    <n v="1"/>
    <n v="215.65989334973139"/>
  </r>
  <r>
    <n v="401"/>
    <x v="46"/>
    <s v="21 Queens Way"/>
    <s v="DE"/>
    <x v="1"/>
    <x v="5"/>
    <n v="536"/>
    <n v="75.255836410075602"/>
    <n v="368.5953308719395"/>
    <x v="77"/>
    <n v="2"/>
    <x v="48"/>
    <n v="1"/>
    <n v="122.8651102906465"/>
    <n v="1"/>
    <n v="122.8651102906465"/>
    <n v="1"/>
    <n v="122.8651102906465"/>
  </r>
  <r>
    <n v="402"/>
    <x v="47"/>
    <s v="6 Brighton Ave."/>
    <s v="DE"/>
    <x v="0"/>
    <x v="2"/>
    <n v="757"/>
    <n v="47.286628450216604"/>
    <n v="567.77069723982663"/>
    <x v="78"/>
    <n v="2"/>
    <x v="50"/>
    <n v="1"/>
    <n v="189.2568990799422"/>
    <n v="1"/>
    <n v="189.2568990799422"/>
    <n v="1"/>
    <n v="189.2568990799422"/>
  </r>
  <r>
    <n v="403"/>
    <x v="48"/>
    <s v="20 Queens Way"/>
    <s v="DE"/>
    <x v="1"/>
    <x v="5"/>
    <n v="1007"/>
    <n v="506.88229583344634"/>
    <n v="400.09416333324293"/>
    <x v="79"/>
    <n v="3"/>
    <x v="51"/>
    <n v="1"/>
    <n v="200.04708166662147"/>
    <n v="0"/>
    <n v="0"/>
    <n v="1"/>
    <n v="200.04708166662147"/>
  </r>
  <r>
    <n v="404"/>
    <x v="49"/>
    <s v="20 Queens Way"/>
    <s v="DE"/>
    <x v="0"/>
    <x v="6"/>
    <n v="498"/>
    <n v="196.22628731188945"/>
    <n v="241.41897015048843"/>
    <x v="80"/>
    <n v="2"/>
    <x v="51"/>
    <n v="1"/>
    <n v="241.41897015048843"/>
    <n v="0"/>
    <n v="0"/>
    <n v="0"/>
    <n v="0"/>
  </r>
  <r>
    <n v="405"/>
    <x v="50"/>
    <s v="142 Warrior Dr."/>
    <s v="PA"/>
    <x v="0"/>
    <x v="0"/>
    <n v="146"/>
    <n v="50.908628918625887"/>
    <n v="76.073096865099302"/>
    <x v="81"/>
    <n v="1"/>
    <x v="51"/>
    <n v="1"/>
    <n v="38.036548432549651"/>
    <n v="1"/>
    <n v="38.036548432549651"/>
    <n v="0"/>
    <n v="0"/>
  </r>
  <r>
    <n v="406"/>
    <x v="51"/>
    <s v="1511 Ridge Rd."/>
    <s v="DE"/>
    <x v="1"/>
    <x v="5"/>
    <n v="912"/>
    <n v="467.26023561709775"/>
    <n v="355.79181150632178"/>
    <x v="82"/>
    <n v="3"/>
    <x v="52"/>
    <n v="1"/>
    <n v="118.59727050210726"/>
    <n v="1"/>
    <n v="118.59727050210726"/>
    <n v="1"/>
    <n v="118.59727050210726"/>
  </r>
  <r>
    <n v="407"/>
    <x v="51"/>
    <s v="6 Brighton Ave."/>
    <s v="DE"/>
    <x v="0"/>
    <x v="0"/>
    <n v="1186"/>
    <n v="522.95557964028364"/>
    <n v="530.43553628777306"/>
    <x v="83"/>
    <n v="3"/>
    <x v="52"/>
    <n v="1"/>
    <n v="176.81184542925769"/>
    <n v="1"/>
    <n v="176.81184542925769"/>
    <n v="1"/>
    <n v="176.81184542925769"/>
  </r>
  <r>
    <n v="408"/>
    <x v="52"/>
    <s v="2835 W. Oakland Dr."/>
    <s v="DE"/>
    <x v="1"/>
    <x v="8"/>
    <n v="965"/>
    <n v="54.726550305388976"/>
    <n v="728.21875975568878"/>
    <x v="84"/>
    <n v="3"/>
    <x v="53"/>
    <n v="0"/>
    <n v="0"/>
    <n v="0"/>
    <n v="0"/>
    <n v="1"/>
    <n v="728.21875975568878"/>
  </r>
  <r>
    <n v="409"/>
    <x v="52"/>
    <s v="3903 N Jefferson St. Apt. A"/>
    <s v="DE"/>
    <x v="1"/>
    <x v="5"/>
    <n v="673"/>
    <n v="196.52635499207145"/>
    <n v="381.17891600634283"/>
    <x v="85"/>
    <n v="2"/>
    <x v="52"/>
    <n v="1"/>
    <n v="190.58945800317142"/>
    <n v="0"/>
    <n v="0"/>
    <n v="1"/>
    <n v="190.58945800317142"/>
  </r>
  <r>
    <n v="410"/>
    <x v="53"/>
    <s v="105 Stature Dr."/>
    <s v="DE"/>
    <x v="1"/>
    <x v="5"/>
    <n v="1326"/>
    <n v="427.38190323190861"/>
    <n v="718.89447741447316"/>
    <x v="86"/>
    <n v="3"/>
    <x v="54"/>
    <n v="1"/>
    <n v="359.44723870723658"/>
    <n v="0"/>
    <n v="0"/>
    <n v="1"/>
    <n v="359.44723870723658"/>
  </r>
  <r>
    <n v="411"/>
    <x v="53"/>
    <s v="6 Brighton Ave."/>
    <s v="DE"/>
    <x v="1"/>
    <x v="5"/>
    <n v="648"/>
    <n v="119.63514500123003"/>
    <n v="422.69188399901594"/>
    <x v="87"/>
    <n v="2"/>
    <x v="55"/>
    <n v="1"/>
    <n v="211.34594199950797"/>
    <n v="1"/>
    <n v="211.34594199950797"/>
    <n v="0"/>
    <n v="0"/>
  </r>
  <r>
    <n v="412"/>
    <x v="54"/>
    <s v="Greenbank Rd."/>
    <s v="DE"/>
    <x v="1"/>
    <x v="5"/>
    <n v="748"/>
    <n v="204.48506820339873"/>
    <n v="434.81194543728105"/>
    <x v="88"/>
    <n v="2"/>
    <x v="54"/>
    <n v="1"/>
    <n v="144.93731514576035"/>
    <n v="1"/>
    <n v="144.93731514576035"/>
    <n v="1"/>
    <n v="144.93731514576035"/>
  </r>
  <r>
    <n v="413"/>
    <x v="54"/>
    <s v="1812 Masters Way"/>
    <s v="DE"/>
    <x v="0"/>
    <x v="4"/>
    <n v="172"/>
    <n v="37.656450151594171"/>
    <n v="107.47483987872465"/>
    <x v="89"/>
    <n v="1"/>
    <x v="55"/>
    <n v="1"/>
    <n v="107.47483987872465"/>
    <n v="0"/>
    <n v="0"/>
    <n v="0"/>
    <n v="0"/>
  </r>
  <r>
    <n v="414"/>
    <x v="54"/>
    <s v="808 Marshall St."/>
    <s v="DE"/>
    <x v="0"/>
    <x v="4"/>
    <n v="744"/>
    <n v="215.42706276168173"/>
    <n v="422.85834979065459"/>
    <x v="90"/>
    <n v="2"/>
    <x v="54"/>
    <n v="1"/>
    <n v="422.85834979065459"/>
    <n v="0"/>
    <n v="0"/>
    <n v="0"/>
    <n v="0"/>
  </r>
  <r>
    <n v="415"/>
    <x v="55"/>
    <s v="Cemetary Ln. "/>
    <s v="PA"/>
    <x v="1"/>
    <x v="5"/>
    <n v="1217"/>
    <n v="338.96421578143622"/>
    <n v="702.42862737485098"/>
    <x v="91"/>
    <n v="3"/>
    <x v="56"/>
    <n v="1"/>
    <n v="234.142875791617"/>
    <n v="1"/>
    <n v="234.142875791617"/>
    <n v="1"/>
    <n v="234.142875791617"/>
  </r>
  <r>
    <n v="416"/>
    <x v="56"/>
    <s v="1813 Marsh Rd. "/>
    <s v="DE"/>
    <x v="1"/>
    <x v="5"/>
    <n v="1358"/>
    <n v="315.21363307100398"/>
    <n v="834.22909354319677"/>
    <x v="92"/>
    <n v="3"/>
    <x v="57"/>
    <n v="0"/>
    <n v="0"/>
    <n v="1"/>
    <n v="417.11454677159838"/>
    <n v="1"/>
    <n v="417.11454677159838"/>
  </r>
  <r>
    <n v="417"/>
    <x v="56"/>
    <s v="3715 Washington Ave"/>
    <s v="DE"/>
    <x v="0"/>
    <x v="6"/>
    <n v="793"/>
    <n v="137.98518832429579"/>
    <n v="524.01184934056334"/>
    <x v="93"/>
    <n v="2"/>
    <x v="56"/>
    <n v="1"/>
    <n v="262.00592467028167"/>
    <n v="1"/>
    <n v="262.00592467028167"/>
    <n v="0"/>
    <n v="0"/>
  </r>
  <r>
    <n v="418"/>
    <x v="57"/>
    <s v="6 Brighton Ave."/>
    <s v="DE"/>
    <x v="1"/>
    <x v="5"/>
    <n v="845"/>
    <n v="383.16505560468983"/>
    <n v="369.46795551624814"/>
    <x v="94"/>
    <n v="3"/>
    <x v="58"/>
    <n v="1"/>
    <n v="369.46795551624814"/>
    <n v="0"/>
    <n v="0"/>
    <n v="0"/>
    <n v="0"/>
  </r>
  <r>
    <n v="419"/>
    <x v="58"/>
    <s v="3903 N Jefferson St. Apt. A"/>
    <s v="DE"/>
    <x v="1"/>
    <x v="5"/>
    <n v="1201"/>
    <n v="488.10161329974187"/>
    <n v="570.31870936020653"/>
    <x v="95"/>
    <n v="3"/>
    <x v="59"/>
    <n v="1"/>
    <n v="190.10623645340218"/>
    <n v="1"/>
    <n v="190.10623645340218"/>
    <n v="1"/>
    <n v="190.10623645340218"/>
  </r>
  <r>
    <n v="420"/>
    <x v="59"/>
    <s v="3028 Cemetery Rd."/>
    <s v="PA"/>
    <x v="0"/>
    <x v="2"/>
    <n v="723"/>
    <n v="357.8935952561269"/>
    <n v="292.08512379509847"/>
    <x v="96"/>
    <n v="2"/>
    <x v="60"/>
    <n v="1"/>
    <n v="97.361707931699485"/>
    <n v="1"/>
    <n v="97.361707931699485"/>
    <n v="1"/>
    <n v="97.361707931699485"/>
  </r>
  <r>
    <n v="421"/>
    <x v="59"/>
    <s v="1813 Marsh Rd. "/>
    <s v="DE"/>
    <x v="1"/>
    <x v="5"/>
    <n v="970"/>
    <n v="232.59962794296308"/>
    <n v="589.9202976456296"/>
    <x v="97"/>
    <n v="3"/>
    <x v="61"/>
    <n v="1"/>
    <n v="294.9601488228148"/>
    <n v="0"/>
    <n v="0"/>
    <n v="1"/>
    <n v="294.9601488228148"/>
  </r>
  <r>
    <n v="422"/>
    <x v="60"/>
    <s v="807 N Harrison St."/>
    <s v="DE"/>
    <x v="0"/>
    <x v="6"/>
    <n v="780"/>
    <n v="94.507073547065872"/>
    <n v="548.39434116234736"/>
    <x v="98"/>
    <n v="2"/>
    <x v="61"/>
    <n v="1"/>
    <n v="548.39434116234736"/>
    <n v="0"/>
    <n v="0"/>
    <n v="0"/>
    <n v="0"/>
  </r>
  <r>
    <n v="423"/>
    <x v="60"/>
    <s v="5006 N Tupelo Turn"/>
    <s v="DE"/>
    <x v="0"/>
    <x v="0"/>
    <n v="758"/>
    <n v="297.94798890694824"/>
    <n v="368.04160887444141"/>
    <x v="99"/>
    <n v="2"/>
    <x v="61"/>
    <n v="1"/>
    <n v="184.0208044372207"/>
    <n v="0"/>
    <n v="0"/>
    <n v="1"/>
    <n v="184.0208044372207"/>
  </r>
  <r>
    <n v="424"/>
    <x v="60"/>
    <s v="322 Chapel Ave."/>
    <s v="DE"/>
    <x v="1"/>
    <x v="5"/>
    <n v="307"/>
    <n v="68.707393888956446"/>
    <n v="190.63408488883482"/>
    <x v="100"/>
    <n v="2"/>
    <x v="61"/>
    <n v="1"/>
    <n v="63.544694962944938"/>
    <n v="1"/>
    <n v="63.544694962944938"/>
    <n v="1"/>
    <n v="63.544694962944938"/>
  </r>
  <r>
    <n v="425"/>
    <x v="61"/>
    <s v="21 Queens Way"/>
    <s v="DE"/>
    <x v="0"/>
    <x v="0"/>
    <n v="1225"/>
    <n v="413.51534933852997"/>
    <n v="649.18772052917598"/>
    <x v="101"/>
    <n v="3"/>
    <x v="62"/>
    <n v="1"/>
    <n v="216.39590684305867"/>
    <n v="1"/>
    <n v="216.39590684305867"/>
    <n v="1"/>
    <n v="216.39590684305867"/>
  </r>
  <r>
    <n v="426"/>
    <x v="62"/>
    <s v="207 South Rd."/>
    <s v="DE"/>
    <x v="1"/>
    <x v="8"/>
    <n v="1378"/>
    <n v="394.77734004454402"/>
    <n v="786.57812796436485"/>
    <x v="102"/>
    <n v="3"/>
    <x v="63"/>
    <n v="1"/>
    <n v="262.19270932145497"/>
    <n v="1"/>
    <n v="262.19270932145497"/>
    <n v="1"/>
    <n v="262.19270932145497"/>
  </r>
  <r>
    <n v="427"/>
    <x v="62"/>
    <s v="229 Springwood Dr."/>
    <s v="DE"/>
    <x v="1"/>
    <x v="5"/>
    <n v="398"/>
    <n v="46.046020604614078"/>
    <n v="281.56318351630875"/>
    <x v="103"/>
    <n v="2"/>
    <x v="62"/>
    <n v="0"/>
    <n v="0"/>
    <n v="1"/>
    <n v="140.78159175815438"/>
    <n v="1"/>
    <n v="140.78159175815438"/>
  </r>
  <r>
    <n v="428"/>
    <x v="63"/>
    <s v="1739 W 6th St."/>
    <s v="DE"/>
    <x v="1"/>
    <x v="5"/>
    <n v="1281"/>
    <n v="146.87738921472513"/>
    <n v="907.29808862821994"/>
    <x v="104"/>
    <n v="3"/>
    <x v="64"/>
    <n v="1"/>
    <n v="302.43269620940663"/>
    <n v="1"/>
    <n v="302.43269620940663"/>
    <n v="1"/>
    <n v="302.43269620940663"/>
  </r>
  <r>
    <n v="429"/>
    <x v="63"/>
    <s v="Warrior Rd."/>
    <s v="PA"/>
    <x v="1"/>
    <x v="5"/>
    <n v="667"/>
    <n v="187.53598028327698"/>
    <n v="383.57121577337841"/>
    <x v="105"/>
    <n v="2"/>
    <x v="65"/>
    <n v="1"/>
    <n v="127.85707192445948"/>
    <n v="1"/>
    <n v="127.85707192445948"/>
    <n v="1"/>
    <n v="127.85707192445948"/>
  </r>
  <r>
    <n v="430"/>
    <x v="64"/>
    <s v="116 Norris Rd."/>
    <s v="DE"/>
    <x v="1"/>
    <x v="5"/>
    <n v="991"/>
    <n v="396.0287539572555"/>
    <n v="475.97699683419557"/>
    <x v="106"/>
    <n v="3"/>
    <x v="66"/>
    <n v="0"/>
    <n v="0"/>
    <n v="0"/>
    <n v="0"/>
    <n v="1"/>
    <n v="475.97699683419557"/>
  </r>
  <r>
    <n v="431"/>
    <x v="64"/>
    <s v="3901 N Jefferson St."/>
    <s v="DE"/>
    <x v="0"/>
    <x v="4"/>
    <n v="334"/>
    <n v="142.45724265706909"/>
    <n v="153.23420587434472"/>
    <x v="107"/>
    <n v="2"/>
    <x v="64"/>
    <n v="1"/>
    <n v="51.078068624781572"/>
    <n v="1"/>
    <n v="51.078068624781572"/>
    <n v="1"/>
    <n v="51.078068624781572"/>
  </r>
  <r>
    <n v="432"/>
    <x v="65"/>
    <s v="703 Douglas St."/>
    <s v="DE"/>
    <x v="0"/>
    <x v="4"/>
    <n v="1184"/>
    <n v="611.62695656034225"/>
    <n v="457.8984347517262"/>
    <x v="108"/>
    <n v="3"/>
    <x v="67"/>
    <n v="0"/>
    <n v="0"/>
    <n v="1"/>
    <n v="228.9492173758631"/>
    <n v="1"/>
    <n v="228.9492173758631"/>
  </r>
  <r>
    <n v="433"/>
    <x v="66"/>
    <s v="322 Chapel Ave."/>
    <s v="DE"/>
    <x v="1"/>
    <x v="5"/>
    <n v="274"/>
    <n v="125.74428615570322"/>
    <n v="118.60457107543743"/>
    <x v="109"/>
    <n v="1"/>
    <x v="68"/>
    <n v="1"/>
    <n v="118.60457107543743"/>
    <n v="0"/>
    <n v="0"/>
    <n v="0"/>
    <n v="0"/>
  </r>
  <r>
    <n v="434"/>
    <x v="67"/>
    <s v="1813 Newport Gap Pike"/>
    <s v="DE"/>
    <x v="1"/>
    <x v="5"/>
    <n v="909"/>
    <n v="180.95867288547493"/>
    <n v="582.43306169162008"/>
    <x v="110"/>
    <n v="3"/>
    <x v="69"/>
    <n v="1"/>
    <n v="194.14435389720668"/>
    <n v="1"/>
    <n v="194.14435389720668"/>
    <n v="1"/>
    <n v="194.14435389720668"/>
  </r>
  <r>
    <n v="435"/>
    <x v="68"/>
    <s v="4210 Concord Pike"/>
    <s v="DE"/>
    <x v="0"/>
    <x v="6"/>
    <n v="829"/>
    <n v="388.85844448786094"/>
    <n v="352.11324440971123"/>
    <x v="111"/>
    <n v="3"/>
    <x v="70"/>
    <n v="1"/>
    <n v="117.37108146990374"/>
    <n v="1"/>
    <n v="117.37108146990374"/>
    <n v="1"/>
    <n v="117.37108146990374"/>
  </r>
  <r>
    <n v="436"/>
    <x v="69"/>
    <s v="703 Douglas St."/>
    <s v="DE"/>
    <x v="1"/>
    <x v="5"/>
    <n v="475"/>
    <n v="163.79473127746724"/>
    <n v="248.96421497802621"/>
    <x v="112"/>
    <n v="2"/>
    <x v="70"/>
    <n v="0"/>
    <n v="0"/>
    <n v="1"/>
    <n v="124.4821074890131"/>
    <n v="1"/>
    <n v="124.4821074890131"/>
  </r>
  <r>
    <n v="437"/>
    <x v="70"/>
    <s v="Union St."/>
    <s v="DE"/>
    <x v="1"/>
    <x v="5"/>
    <n v="1170"/>
    <n v="142.16770062575239"/>
    <n v="822.26583949939811"/>
    <x v="113"/>
    <n v="3"/>
    <x v="71"/>
    <n v="1"/>
    <n v="274.08861316646602"/>
    <n v="1"/>
    <n v="274.08861316646602"/>
    <n v="1"/>
    <n v="274.08861316646602"/>
  </r>
  <r>
    <n v="438"/>
    <x v="71"/>
    <s v="1411 Pulaski Hwy"/>
    <s v="DE"/>
    <x v="0"/>
    <x v="2"/>
    <n v="531"/>
    <n v="180.25907195400782"/>
    <n v="280.59274243679374"/>
    <x v="114"/>
    <n v="2"/>
    <x v="72"/>
    <n v="1"/>
    <n v="93.530914145597919"/>
    <n v="1"/>
    <n v="93.530914145597919"/>
    <n v="1"/>
    <n v="93.530914145597919"/>
  </r>
  <r>
    <n v="439"/>
    <x v="72"/>
    <s v="Slates End"/>
    <s v="DE"/>
    <x v="1"/>
    <x v="5"/>
    <n v="1279"/>
    <n v="161.09423540614677"/>
    <n v="894.32461167508268"/>
    <x v="115"/>
    <n v="3"/>
    <x v="73"/>
    <n v="1"/>
    <n v="894.32461167508268"/>
    <n v="0"/>
    <n v="0"/>
    <n v="0"/>
    <n v="0"/>
  </r>
  <r>
    <n v="440"/>
    <x v="73"/>
    <s v="Boxwood Rd."/>
    <s v="DE"/>
    <x v="0"/>
    <x v="6"/>
    <n v="675"/>
    <n v="364.79764248826757"/>
    <n v="248.16188600938594"/>
    <x v="116"/>
    <n v="2"/>
    <x v="74"/>
    <n v="1"/>
    <n v="124.08094300469297"/>
    <n v="1"/>
    <n v="124.08094300469297"/>
    <n v="0"/>
    <n v="0"/>
  </r>
  <r>
    <n v="441"/>
    <x v="74"/>
    <s v="703 Douglas St."/>
    <s v="DE"/>
    <x v="0"/>
    <x v="0"/>
    <n v="213"/>
    <n v="89.311847876242979"/>
    <n v="98.95052169900562"/>
    <x v="117"/>
    <n v="1"/>
    <x v="75"/>
    <n v="1"/>
    <n v="32.983507233001873"/>
    <n v="1"/>
    <n v="32.983507233001873"/>
    <n v="1"/>
    <n v="32.983507233001873"/>
  </r>
  <r>
    <n v="442"/>
    <x v="74"/>
    <s v="2161 New Castle Ave"/>
    <s v="DE"/>
    <x v="1"/>
    <x v="5"/>
    <n v="340"/>
    <n v="39.693241747578583"/>
    <n v="240.24540660193716"/>
    <x v="118"/>
    <n v="2"/>
    <x v="76"/>
    <n v="0"/>
    <n v="0"/>
    <n v="1"/>
    <n v="120.12270330096858"/>
    <n v="1"/>
    <n v="120.12270330096858"/>
  </r>
  <r>
    <n v="443"/>
    <x v="75"/>
    <s v="1411 Wedgewood Rd."/>
    <s v="DE"/>
    <x v="0"/>
    <x v="0"/>
    <n v="279"/>
    <n v="59.695262424553327"/>
    <n v="175.44379006035734"/>
    <x v="119"/>
    <n v="1"/>
    <x v="77"/>
    <n v="1"/>
    <n v="87.721895030178672"/>
    <n v="0"/>
    <n v="0"/>
    <n v="1"/>
    <n v="87.721895030178672"/>
  </r>
  <r>
    <n v="444"/>
    <x v="75"/>
    <s v="401 N St."/>
    <s v="DE"/>
    <x v="1"/>
    <x v="8"/>
    <n v="563"/>
    <n v="91.176787757412185"/>
    <n v="377.45856979407029"/>
    <x v="120"/>
    <n v="2"/>
    <x v="78"/>
    <n v="1"/>
    <n v="188.72928489703514"/>
    <n v="1"/>
    <n v="188.72928489703514"/>
    <n v="0"/>
    <n v="0"/>
  </r>
  <r>
    <n v="445"/>
    <x v="76"/>
    <s v="1301 Ender Rd"/>
    <s v="DE"/>
    <x v="1"/>
    <x v="5"/>
    <n v="1235"/>
    <n v="215.55717182763755"/>
    <n v="815.55426253788994"/>
    <x v="121"/>
    <n v="3"/>
    <x v="79"/>
    <n v="0"/>
    <n v="0"/>
    <n v="1"/>
    <n v="407.77713126894497"/>
    <n v="1"/>
    <n v="407.77713126894497"/>
  </r>
  <r>
    <n v="446"/>
    <x v="76"/>
    <s v="81 Wits End"/>
    <s v="PA"/>
    <x v="1"/>
    <x v="5"/>
    <n v="966"/>
    <n v="293.68295438092389"/>
    <n v="537.85363649526084"/>
    <x v="122"/>
    <n v="3"/>
    <x v="79"/>
    <n v="0"/>
    <n v="0"/>
    <n v="0"/>
    <n v="0"/>
    <n v="1"/>
    <n v="537.85363649526084"/>
  </r>
  <r>
    <n v="447"/>
    <x v="77"/>
    <s v="43 Church St."/>
    <s v="DE"/>
    <x v="1"/>
    <x v="5"/>
    <n v="385"/>
    <n v="157.7571564224761"/>
    <n v="181.79427486201911"/>
    <x v="123"/>
    <n v="2"/>
    <x v="79"/>
    <n v="0"/>
    <n v="0"/>
    <n v="0"/>
    <n v="0"/>
    <n v="1"/>
    <n v="181.79427486201911"/>
  </r>
  <r>
    <n v="448"/>
    <x v="78"/>
    <s v="3904 N Jefferson St. Apt. A"/>
    <s v="DE"/>
    <x v="1"/>
    <x v="5"/>
    <n v="1215"/>
    <n v="468.95051248056734"/>
    <n v="596.83959001554615"/>
    <x v="124"/>
    <n v="3"/>
    <x v="80"/>
    <n v="1"/>
    <n v="596.83959001554615"/>
    <n v="0"/>
    <n v="0"/>
    <n v="0"/>
    <n v="0"/>
  </r>
  <r>
    <n v="449"/>
    <x v="78"/>
    <s v="309 Elsemere Ave."/>
    <s v="DE"/>
    <x v="0"/>
    <x v="4"/>
    <n v="204"/>
    <n v="88.310841432626177"/>
    <n v="92.551326853899056"/>
    <x v="125"/>
    <n v="1"/>
    <x v="81"/>
    <n v="1"/>
    <n v="46.275663426949528"/>
    <n v="1"/>
    <n v="46.275663426949528"/>
    <n v="0"/>
    <n v="0"/>
  </r>
  <r>
    <n v="450"/>
    <x v="78"/>
    <s v="911 Lovering Ave."/>
    <s v="DE"/>
    <x v="0"/>
    <x v="4"/>
    <n v="945"/>
    <n v="481.94255360013761"/>
    <n v="370.4459571198899"/>
    <x v="126"/>
    <n v="3"/>
    <x v="80"/>
    <n v="1"/>
    <n v="370.4459571198899"/>
    <n v="0"/>
    <n v="0"/>
    <n v="0"/>
    <n v="0"/>
  </r>
  <r>
    <n v="451"/>
    <x v="79"/>
    <s v="444 E. Main St. "/>
    <s v="DE"/>
    <x v="1"/>
    <x v="5"/>
    <n v="657"/>
    <n v="333.89490129725584"/>
    <n v="258.48407896219533"/>
    <x v="127"/>
    <n v="2"/>
    <x v="80"/>
    <n v="1"/>
    <n v="258.48407896219533"/>
    <n v="0"/>
    <n v="0"/>
    <n v="0"/>
    <n v="0"/>
  </r>
  <r>
    <n v="452"/>
    <x v="79"/>
    <s v="119 Florence Ave."/>
    <s v="DE"/>
    <x v="1"/>
    <x v="5"/>
    <n v="1264"/>
    <n v="544.4232314824925"/>
    <n v="575.66141481400598"/>
    <x v="128"/>
    <n v="3"/>
    <x v="82"/>
    <n v="1"/>
    <n v="575.66141481400598"/>
    <n v="0"/>
    <n v="0"/>
    <n v="0"/>
    <n v="0"/>
  </r>
  <r>
    <n v="453"/>
    <x v="80"/>
    <s v="79 West Park Pl."/>
    <s v="DE"/>
    <x v="0"/>
    <x v="6"/>
    <n v="233"/>
    <n v="83.151206689946903"/>
    <n v="119.87903464804249"/>
    <x v="129"/>
    <n v="1"/>
    <x v="80"/>
    <n v="1"/>
    <n v="59.939517324021246"/>
    <n v="0"/>
    <n v="0"/>
    <n v="1"/>
    <n v="59.939517324021246"/>
  </r>
  <r>
    <n v="454"/>
    <x v="81"/>
    <s v="160 Scotfield Dr."/>
    <s v="DE"/>
    <x v="1"/>
    <x v="5"/>
    <n v="1373"/>
    <n v="467.98750102809493"/>
    <n v="724.00999917752404"/>
    <x v="130"/>
    <n v="3"/>
    <x v="83"/>
    <n v="1"/>
    <n v="241.33666639250802"/>
    <n v="1"/>
    <n v="241.33666639250802"/>
    <n v="1"/>
    <n v="241.33666639250802"/>
  </r>
  <r>
    <n v="455"/>
    <x v="81"/>
    <s v="119 Florence Ave."/>
    <s v="DE"/>
    <x v="1"/>
    <x v="5"/>
    <n v="857"/>
    <n v="100.93901425455564"/>
    <n v="604.84878859635546"/>
    <x v="131"/>
    <n v="3"/>
    <x v="83"/>
    <n v="1"/>
    <n v="201.61626286545183"/>
    <n v="1"/>
    <n v="201.61626286545183"/>
    <n v="1"/>
    <n v="201.61626286545183"/>
  </r>
  <r>
    <n v="456"/>
    <x v="82"/>
    <s v="Justins House"/>
    <s v="DE"/>
    <x v="0"/>
    <x v="2"/>
    <n v="680"/>
    <n v="195.49131197900232"/>
    <n v="387.60695041679816"/>
    <x v="132"/>
    <n v="2"/>
    <x v="84"/>
    <n v="1"/>
    <n v="129.20231680559939"/>
    <n v="1"/>
    <n v="129.20231680559939"/>
    <n v="1"/>
    <n v="129.20231680559939"/>
  </r>
  <r>
    <n v="457"/>
    <x v="83"/>
    <s v="119 Florence Ave."/>
    <s v="DE"/>
    <x v="1"/>
    <x v="5"/>
    <n v="459"/>
    <n v="66.434915176191964"/>
    <n v="314.05206785904642"/>
    <x v="133"/>
    <n v="2"/>
    <x v="85"/>
    <n v="0"/>
    <n v="0"/>
    <n v="1"/>
    <n v="157.02603392952321"/>
    <n v="1"/>
    <n v="157.02603392952321"/>
  </r>
  <r>
    <n v="458"/>
    <x v="83"/>
    <s v="127 Overlook Pl."/>
    <s v="DE"/>
    <x v="0"/>
    <x v="6"/>
    <n v="835"/>
    <n v="175.13664217024601"/>
    <n v="527.89068626380322"/>
    <x v="134"/>
    <n v="3"/>
    <x v="86"/>
    <n v="0"/>
    <n v="0"/>
    <n v="0"/>
    <n v="0"/>
    <n v="1"/>
    <n v="527.89068626380322"/>
  </r>
  <r>
    <n v="459"/>
    <x v="84"/>
    <s v="806 N. Harrison St."/>
    <s v="DE"/>
    <x v="0"/>
    <x v="0"/>
    <n v="272"/>
    <n v="79.635445089446151"/>
    <n v="153.8916439284431"/>
    <x v="135"/>
    <n v="1"/>
    <x v="85"/>
    <n v="1"/>
    <n v="51.297214642814367"/>
    <n v="1"/>
    <n v="51.297214642814367"/>
    <n v="1"/>
    <n v="51.297214642814367"/>
  </r>
  <r>
    <n v="460"/>
    <x v="84"/>
    <s v="7 Brighton Ave."/>
    <s v="DE"/>
    <x v="1"/>
    <x v="5"/>
    <n v="131"/>
    <n v="65.779477457032627"/>
    <n v="52.176418034373896"/>
    <x v="136"/>
    <n v="1"/>
    <x v="85"/>
    <n v="1"/>
    <n v="17.3921393447913"/>
    <n v="1"/>
    <n v="17.3921393447913"/>
    <n v="1"/>
    <n v="17.3921393447913"/>
  </r>
  <r>
    <n v="461"/>
    <x v="85"/>
    <s v="1512 Ridge Rd."/>
    <s v="DE"/>
    <x v="0"/>
    <x v="0"/>
    <n v="339"/>
    <n v="115.93927259306385"/>
    <n v="178.44858192554892"/>
    <x v="137"/>
    <n v="2"/>
    <x v="87"/>
    <n v="1"/>
    <n v="59.482860641849641"/>
    <n v="1"/>
    <n v="59.482860641849641"/>
    <n v="1"/>
    <n v="59.482860641849641"/>
  </r>
  <r>
    <n v="462"/>
    <x v="85"/>
    <s v="608 Durso Dr."/>
    <s v="DE"/>
    <x v="1"/>
    <x v="7"/>
    <n v="642"/>
    <n v="324.57779452172696"/>
    <n v="253.93776438261844"/>
    <x v="138"/>
    <n v="2"/>
    <x v="87"/>
    <n v="1"/>
    <n v="84.645921460872813"/>
    <n v="1"/>
    <n v="84.645921460872813"/>
    <n v="1"/>
    <n v="84.645921460872813"/>
  </r>
  <r>
    <n v="463"/>
    <x v="86"/>
    <s v="22 Queens Way"/>
    <s v="DE"/>
    <x v="1"/>
    <x v="5"/>
    <n v="128"/>
    <n v="40.591575797798441"/>
    <n v="69.92673936176125"/>
    <x v="139"/>
    <n v="3"/>
    <x v="88"/>
    <n v="1"/>
    <n v="23.308913120587082"/>
    <n v="1"/>
    <n v="23.308913120587082"/>
    <n v="1"/>
    <n v="23.308913120587082"/>
  </r>
  <r>
    <n v="464"/>
    <x v="87"/>
    <s v="7 Brighton Ave."/>
    <s v="DE"/>
    <x v="1"/>
    <x v="5"/>
    <n v="1173"/>
    <n v="306.88597518219467"/>
    <n v="692.89121985424424"/>
    <x v="140"/>
    <n v="3"/>
    <x v="89"/>
    <n v="1"/>
    <n v="346.44560992712212"/>
    <n v="0"/>
    <n v="0"/>
    <n v="1"/>
    <n v="346.44560992712212"/>
  </r>
  <r>
    <n v="465"/>
    <x v="87"/>
    <s v="20 Queens Way"/>
    <s v="DE"/>
    <x v="1"/>
    <x v="5"/>
    <n v="1265"/>
    <n v="437.70587472078978"/>
    <n v="661.83530022336822"/>
    <x v="141"/>
    <n v="3"/>
    <x v="89"/>
    <n v="1"/>
    <n v="661.83530022336822"/>
    <n v="0"/>
    <n v="0"/>
    <n v="0"/>
    <n v="0"/>
  </r>
  <r>
    <n v="466"/>
    <x v="88"/>
    <s v="20 Queens Way"/>
    <s v="DE"/>
    <x v="1"/>
    <x v="5"/>
    <n v="582"/>
    <n v="259.2251924400835"/>
    <n v="258.21984604793317"/>
    <x v="142"/>
    <n v="2"/>
    <x v="89"/>
    <n v="1"/>
    <n v="129.10992302396659"/>
    <n v="1"/>
    <n v="129.10992302396659"/>
    <n v="0"/>
    <n v="0"/>
  </r>
  <r>
    <n v="467"/>
    <x v="88"/>
    <s v="143 Warrior Dr."/>
    <s v="PA"/>
    <x v="0"/>
    <x v="4"/>
    <n v="701"/>
    <n v="112.49590133777632"/>
    <n v="470.80327892977891"/>
    <x v="143"/>
    <n v="2"/>
    <x v="89"/>
    <n v="1"/>
    <n v="156.93442630992629"/>
    <n v="1"/>
    <n v="156.93442630992629"/>
    <n v="1"/>
    <n v="156.93442630992629"/>
  </r>
  <r>
    <n v="468"/>
    <x v="88"/>
    <s v="1512 Ridge Rd."/>
    <s v="DE"/>
    <x v="0"/>
    <x v="4"/>
    <n v="1263"/>
    <n v="468.75203068233151"/>
    <n v="635.39837545413479"/>
    <x v="144"/>
    <n v="3"/>
    <x v="90"/>
    <n v="1"/>
    <n v="211.79945848471161"/>
    <n v="1"/>
    <n v="211.79945848471161"/>
    <n v="1"/>
    <n v="211.79945848471161"/>
  </r>
  <r>
    <n v="469"/>
    <x v="89"/>
    <s v="7 Brighton Ave."/>
    <s v="DE"/>
    <x v="1"/>
    <x v="5"/>
    <n v="871"/>
    <n v="406.57783759662027"/>
    <n v="371.53772992270376"/>
    <x v="145"/>
    <n v="3"/>
    <x v="91"/>
    <n v="0"/>
    <n v="0"/>
    <n v="0"/>
    <n v="0"/>
    <n v="1"/>
    <n v="371.53772992270376"/>
  </r>
  <r>
    <n v="470"/>
    <x v="89"/>
    <s v="2836 W. Oakland Dr."/>
    <s v="DE"/>
    <x v="1"/>
    <x v="5"/>
    <n v="370"/>
    <n v="72.50935053806009"/>
    <n v="237.99251956955194"/>
    <x v="146"/>
    <n v="1"/>
    <x v="89"/>
    <n v="1"/>
    <n v="118.99625978477597"/>
    <n v="0"/>
    <n v="0"/>
    <n v="1"/>
    <n v="118.99625978477597"/>
  </r>
  <r>
    <n v="471"/>
    <x v="89"/>
    <s v="3904 N Jefferson St. Apt. A"/>
    <s v="DE"/>
    <x v="0"/>
    <x v="6"/>
    <n v="572"/>
    <n v="205.38162972321766"/>
    <n v="293.29469622142585"/>
    <x v="147"/>
    <n v="2"/>
    <x v="90"/>
    <n v="1"/>
    <n v="146.64734811071293"/>
    <n v="0"/>
    <n v="0"/>
    <n v="1"/>
    <n v="146.64734811071293"/>
  </r>
  <r>
    <n v="472"/>
    <x v="90"/>
    <s v="106 Stature Dr."/>
    <s v="DE"/>
    <x v="1"/>
    <x v="5"/>
    <n v="857"/>
    <n v="311.86463374275854"/>
    <n v="436.10829300579314"/>
    <x v="148"/>
    <n v="3"/>
    <x v="92"/>
    <n v="1"/>
    <n v="218.05414650289657"/>
    <n v="1"/>
    <n v="218.05414650289657"/>
    <n v="0"/>
    <n v="0"/>
  </r>
  <r>
    <n v="473"/>
    <x v="91"/>
    <s v="7 Brighton Ave."/>
    <s v="DE"/>
    <x v="1"/>
    <x v="5"/>
    <n v="854"/>
    <n v="114.18518418266203"/>
    <n v="591.85185265387031"/>
    <x v="149"/>
    <n v="3"/>
    <x v="93"/>
    <n v="1"/>
    <n v="197.28395088462344"/>
    <n v="1"/>
    <n v="197.28395088462344"/>
    <n v="1"/>
    <n v="197.28395088462344"/>
  </r>
  <r>
    <n v="474"/>
    <x v="92"/>
    <s v="Greenbank Rd."/>
    <s v="DE"/>
    <x v="0"/>
    <x v="2"/>
    <n v="977"/>
    <n v="427.84305728761223"/>
    <n v="439.32555416991016"/>
    <x v="150"/>
    <n v="3"/>
    <x v="94"/>
    <n v="1"/>
    <n v="439.32555416991016"/>
    <n v="0"/>
    <n v="0"/>
    <n v="0"/>
    <n v="0"/>
  </r>
  <r>
    <n v="475"/>
    <x v="93"/>
    <s v="1813 Masters Way"/>
    <s v="DE"/>
    <x v="1"/>
    <x v="5"/>
    <n v="1080"/>
    <n v="205.27748846105334"/>
    <n v="699.7780092311574"/>
    <x v="151"/>
    <n v="3"/>
    <x v="95"/>
    <n v="1"/>
    <n v="699.7780092311574"/>
    <n v="0"/>
    <n v="0"/>
    <n v="0"/>
    <n v="0"/>
  </r>
  <r>
    <n v="476"/>
    <x v="93"/>
    <s v="809 Marshall St."/>
    <s v="DE"/>
    <x v="0"/>
    <x v="6"/>
    <n v="501"/>
    <n v="27.521424672058743"/>
    <n v="378.78286026235298"/>
    <x v="152"/>
    <n v="2"/>
    <x v="94"/>
    <n v="1"/>
    <n v="126.26095342078433"/>
    <n v="1"/>
    <n v="126.26095342078433"/>
    <n v="1"/>
    <n v="126.26095342078433"/>
  </r>
  <r>
    <n v="477"/>
    <x v="94"/>
    <s v="Cemetary Ln. "/>
    <s v="PA"/>
    <x v="0"/>
    <x v="0"/>
    <n v="389"/>
    <n v="65.057665002967752"/>
    <n v="259.15386799762581"/>
    <x v="153"/>
    <n v="1"/>
    <x v="95"/>
    <n v="0"/>
    <n v="0"/>
    <n v="1"/>
    <n v="129.5769339988129"/>
    <n v="1"/>
    <n v="129.5769339988129"/>
  </r>
  <r>
    <n v="478"/>
    <x v="95"/>
    <s v="1814 Marsh Rd. "/>
    <s v="DE"/>
    <x v="1"/>
    <x v="5"/>
    <n v="764"/>
    <n v="48.760420859767265"/>
    <n v="572.19166331218617"/>
    <x v="154"/>
    <n v="2"/>
    <x v="96"/>
    <n v="1"/>
    <n v="286.09583165609308"/>
    <n v="1"/>
    <n v="286.09583165609308"/>
    <n v="0"/>
    <n v="0"/>
  </r>
  <r>
    <n v="479"/>
    <x v="96"/>
    <s v="3716 Washington Ave"/>
    <s v="DE"/>
    <x v="0"/>
    <x v="0"/>
    <n v="902"/>
    <n v="197.19718986558001"/>
    <n v="563.84224810753608"/>
    <x v="155"/>
    <n v="3"/>
    <x v="97"/>
    <n v="1"/>
    <n v="563.84224810753608"/>
    <n v="0"/>
    <n v="0"/>
    <n v="0"/>
    <n v="0"/>
  </r>
  <r>
    <n v="480"/>
    <x v="96"/>
    <s v="7 Brighton Ave."/>
    <s v="DE"/>
    <x v="1"/>
    <x v="8"/>
    <n v="1007"/>
    <n v="516.11579961218149"/>
    <n v="392.70736031025478"/>
    <x v="156"/>
    <n v="3"/>
    <x v="97"/>
    <n v="1"/>
    <n v="130.90245343675159"/>
    <n v="1"/>
    <n v="130.90245343675159"/>
    <n v="1"/>
    <n v="130.90245343675159"/>
  </r>
  <r>
    <n v="481"/>
    <x v="96"/>
    <s v="3904 N Jefferson St. Apt. A"/>
    <s v="DE"/>
    <x v="1"/>
    <x v="5"/>
    <n v="673"/>
    <n v="140.0769877576104"/>
    <n v="426.33840979391169"/>
    <x v="157"/>
    <n v="2"/>
    <x v="98"/>
    <n v="1"/>
    <n v="142.11280326463722"/>
    <n v="1"/>
    <n v="142.11280326463722"/>
    <n v="1"/>
    <n v="142.11280326463722"/>
  </r>
  <r>
    <n v="482"/>
    <x v="97"/>
    <s v="3029 Cemetery Rd."/>
    <s v="PA"/>
    <x v="1"/>
    <x v="5"/>
    <n v="1226"/>
    <n v="124.97464220047229"/>
    <n v="880.82028623962219"/>
    <x v="158"/>
    <n v="3"/>
    <x v="99"/>
    <n v="1"/>
    <n v="440.4101431198111"/>
    <n v="0"/>
    <n v="0"/>
    <n v="1"/>
    <n v="440.4101431198111"/>
  </r>
  <r>
    <n v="483"/>
    <x v="97"/>
    <s v="1814 Marsh Rd. "/>
    <s v="DE"/>
    <x v="1"/>
    <x v="5"/>
    <n v="1287"/>
    <n v="262.07424931416824"/>
    <n v="819.94060054866532"/>
    <x v="159"/>
    <n v="3"/>
    <x v="99"/>
    <n v="1"/>
    <n v="819.94060054866532"/>
    <n v="0"/>
    <n v="0"/>
    <n v="0"/>
    <n v="0"/>
  </r>
  <r>
    <n v="484"/>
    <x v="98"/>
    <s v="808 N Harrison St."/>
    <s v="DE"/>
    <x v="1"/>
    <x v="5"/>
    <n v="227"/>
    <n v="46.171705612655906"/>
    <n v="144.66263550987529"/>
    <x v="160"/>
    <n v="1"/>
    <x v="97"/>
    <n v="1"/>
    <n v="72.331317754937643"/>
    <n v="0"/>
    <n v="0"/>
    <n v="1"/>
    <n v="72.331317754937643"/>
  </r>
  <r>
    <n v="485"/>
    <x v="99"/>
    <s v="5007 N Tupelo Turn"/>
    <s v="DE"/>
    <x v="0"/>
    <x v="4"/>
    <n v="1319"/>
    <n v="188.88330509771461"/>
    <n v="904.09335592182833"/>
    <x v="161"/>
    <n v="3"/>
    <x v="100"/>
    <n v="1"/>
    <n v="301.36445197394278"/>
    <n v="1"/>
    <n v="301.36445197394278"/>
    <n v="1"/>
    <n v="301.36445197394278"/>
  </r>
  <r>
    <n v="486"/>
    <x v="99"/>
    <s v="323 Chapel Ave."/>
    <s v="DE"/>
    <x v="0"/>
    <x v="4"/>
    <n v="330"/>
    <n v="108.93772126730204"/>
    <n v="176.84982298615836"/>
    <x v="162"/>
    <n v="1"/>
    <x v="99"/>
    <n v="1"/>
    <n v="58.949940995386122"/>
    <n v="1"/>
    <n v="58.949940995386122"/>
    <n v="1"/>
    <n v="58.949940995386122"/>
  </r>
  <r>
    <n v="487"/>
    <x v="100"/>
    <s v="22 Queens Way"/>
    <s v="DE"/>
    <x v="1"/>
    <x v="5"/>
    <n v="266"/>
    <n v="93.996273490895717"/>
    <n v="137.60298120728345"/>
    <x v="163"/>
    <n v="1"/>
    <x v="101"/>
    <n v="1"/>
    <n v="45.867660402427816"/>
    <n v="1"/>
    <n v="45.867660402427816"/>
    <n v="1"/>
    <n v="45.867660402427816"/>
  </r>
  <r>
    <n v="488"/>
    <x v="100"/>
    <s v="208 South Rd."/>
    <s v="DE"/>
    <x v="1"/>
    <x v="5"/>
    <n v="1392"/>
    <n v="762.99053281478336"/>
    <n v="503.20757374817333"/>
    <x v="164"/>
    <n v="3"/>
    <x v="102"/>
    <n v="0"/>
    <n v="0"/>
    <n v="1"/>
    <n v="251.60378687408667"/>
    <n v="1"/>
    <n v="251.60378687408667"/>
  </r>
  <r>
    <n v="489"/>
    <x v="100"/>
    <s v="230 Springwood Dr."/>
    <s v="DE"/>
    <x v="0"/>
    <x v="6"/>
    <n v="304"/>
    <n v="125.06282019200096"/>
    <n v="143.14974384639922"/>
    <x v="165"/>
    <n v="1"/>
    <x v="101"/>
    <n v="1"/>
    <n v="47.71658128213307"/>
    <n v="1"/>
    <n v="47.71658128213307"/>
    <n v="1"/>
    <n v="47.71658128213307"/>
  </r>
  <r>
    <n v="490"/>
    <x v="101"/>
    <s v="1740 W 6th St."/>
    <s v="DE"/>
    <x v="1"/>
    <x v="5"/>
    <n v="480"/>
    <n v="247.92242247919776"/>
    <n v="185.66206201664178"/>
    <x v="166"/>
    <n v="2"/>
    <x v="103"/>
    <n v="1"/>
    <n v="61.887354005547259"/>
    <n v="1"/>
    <n v="61.887354005547259"/>
    <n v="1"/>
    <n v="61.887354005547259"/>
  </r>
  <r>
    <n v="491"/>
    <x v="101"/>
    <s v="Warrior Rd."/>
    <s v="PA"/>
    <x v="1"/>
    <x v="5"/>
    <n v="1326"/>
    <n v="571.91261153605114"/>
    <n v="603.26991077115906"/>
    <x v="167"/>
    <n v="3"/>
    <x v="104"/>
    <n v="0"/>
    <n v="0"/>
    <n v="0"/>
    <n v="0"/>
    <n v="1"/>
    <n v="603.26991077115906"/>
  </r>
  <r>
    <n v="492"/>
    <x v="102"/>
    <s v="117 Norris Rd."/>
    <s v="DE"/>
    <x v="0"/>
    <x v="2"/>
    <n v="649"/>
    <n v="247.92001250160365"/>
    <n v="320.8639899987171"/>
    <x v="168"/>
    <n v="1"/>
    <x v="103"/>
    <n v="1"/>
    <n v="106.9546633329057"/>
    <n v="1"/>
    <n v="106.9546633329057"/>
    <n v="1"/>
    <n v="106.9546633329057"/>
  </r>
  <r>
    <n v="493"/>
    <x v="103"/>
    <s v="3902 N Jefferson St."/>
    <s v="DE"/>
    <x v="1"/>
    <x v="5"/>
    <n v="196"/>
    <n v="26.028281631626122"/>
    <n v="135.97737469469911"/>
    <x v="169"/>
    <n v="1"/>
    <x v="105"/>
    <n v="0"/>
    <n v="0"/>
    <n v="1"/>
    <n v="67.988687347349554"/>
    <n v="1"/>
    <n v="67.988687347349554"/>
  </r>
  <r>
    <n v="494"/>
    <x v="104"/>
    <s v="704 Douglas St."/>
    <s v="DE"/>
    <x v="0"/>
    <x v="6"/>
    <n v="603"/>
    <n v="47.829979541968783"/>
    <n v="444.136016366425"/>
    <x v="170"/>
    <n v="2"/>
    <x v="106"/>
    <n v="1"/>
    <n v="444.136016366425"/>
    <n v="0"/>
    <n v="0"/>
    <n v="0"/>
    <n v="0"/>
  </r>
  <r>
    <n v="495"/>
    <x v="105"/>
    <s v="323 Chapel Ave."/>
    <s v="DE"/>
    <x v="0"/>
    <x v="0"/>
    <n v="650"/>
    <n v="249.92862896740198"/>
    <n v="320.05709682607841"/>
    <x v="171"/>
    <n v="2"/>
    <x v="107"/>
    <n v="1"/>
    <n v="106.68569894202614"/>
    <n v="1"/>
    <n v="106.68569894202614"/>
    <n v="1"/>
    <n v="106.68569894202614"/>
  </r>
  <r>
    <n v="496"/>
    <x v="106"/>
    <s v="1814 Newport Gap Pike"/>
    <s v="DE"/>
    <x v="1"/>
    <x v="5"/>
    <n v="471"/>
    <n v="207.94688480115914"/>
    <n v="210.44249215907266"/>
    <x v="172"/>
    <n v="1"/>
    <x v="108"/>
    <n v="1"/>
    <n v="70.147497386357557"/>
    <n v="1"/>
    <n v="70.147497386357557"/>
    <n v="1"/>
    <n v="70.147497386357557"/>
  </r>
  <r>
    <n v="497"/>
    <x v="107"/>
    <s v="4211 Concord Pike"/>
    <s v="DE"/>
    <x v="0"/>
    <x v="0"/>
    <n v="624"/>
    <n v="240.81589237735162"/>
    <n v="306.54728609811872"/>
    <x v="173"/>
    <n v="2"/>
    <x v="109"/>
    <n v="0"/>
    <n v="0"/>
    <n v="1"/>
    <n v="153.27364304905936"/>
    <n v="1"/>
    <n v="153.27364304905936"/>
  </r>
  <r>
    <n v="498"/>
    <x v="108"/>
    <s v="704 Douglas St."/>
    <s v="DE"/>
    <x v="1"/>
    <x v="8"/>
    <n v="1361"/>
    <n v="229.80664260507154"/>
    <n v="904.95468591594272"/>
    <x v="174"/>
    <n v="3"/>
    <x v="110"/>
    <n v="1"/>
    <n v="301.65156197198093"/>
    <n v="1"/>
    <n v="301.65156197198093"/>
    <n v="1"/>
    <n v="301.65156197198093"/>
  </r>
  <r>
    <n v="499"/>
    <x v="109"/>
    <s v="Union St."/>
    <s v="DE"/>
    <x v="1"/>
    <x v="5"/>
    <n v="872"/>
    <n v="272.37926624619479"/>
    <n v="479.69658700304416"/>
    <x v="175"/>
    <n v="3"/>
    <x v="111"/>
    <n v="1"/>
    <n v="159.89886233434805"/>
    <n v="1"/>
    <n v="159.89886233434805"/>
    <n v="1"/>
    <n v="159.89886233434805"/>
  </r>
  <r>
    <n v="500"/>
    <x v="109"/>
    <s v="1412 Pulaski Hwy"/>
    <s v="DE"/>
    <x v="1"/>
    <x v="5"/>
    <n v="691"/>
    <n v="191.41217535216697"/>
    <n v="399.67025971826644"/>
    <x v="176"/>
    <n v="2"/>
    <x v="110"/>
    <n v="1"/>
    <n v="399.67025971826644"/>
    <n v="0"/>
    <n v="0"/>
    <n v="0"/>
    <n v="0"/>
  </r>
  <r>
    <n v="501"/>
    <x v="110"/>
    <s v="Slates End"/>
    <s v="DE"/>
    <x v="1"/>
    <x v="5"/>
    <n v="680"/>
    <n v="297.0640833500612"/>
    <n v="306.34873331995107"/>
    <x v="177"/>
    <n v="2"/>
    <x v="111"/>
    <n v="1"/>
    <n v="153.17436665997553"/>
    <n v="1"/>
    <n v="153.17436665997553"/>
    <n v="0"/>
    <n v="0"/>
  </r>
  <r>
    <n v="502"/>
    <x v="110"/>
    <s v="Boxwood Rd."/>
    <s v="DE"/>
    <x v="1"/>
    <x v="5"/>
    <n v="605"/>
    <n v="330.22111344563905"/>
    <n v="219.82310924348877"/>
    <x v="178"/>
    <n v="2"/>
    <x v="111"/>
    <n v="1"/>
    <n v="73.274369747829596"/>
    <n v="1"/>
    <n v="73.274369747829596"/>
    <n v="1"/>
    <n v="73.274369747829596"/>
  </r>
  <r>
    <n v="503"/>
    <x v="111"/>
    <s v="704 Douglas St."/>
    <s v="DE"/>
    <x v="0"/>
    <x v="4"/>
    <n v="898"/>
    <n v="377.82295237899967"/>
    <n v="416.14163809680031"/>
    <x v="179"/>
    <n v="3"/>
    <x v="112"/>
    <n v="0"/>
    <n v="0"/>
    <n v="1"/>
    <n v="208.07081904840015"/>
    <n v="1"/>
    <n v="208.07081904840015"/>
  </r>
  <r>
    <n v="504"/>
    <x v="111"/>
    <s v="2162 New Castle Ave"/>
    <s v="DE"/>
    <x v="0"/>
    <x v="4"/>
    <n v="513"/>
    <n v="136.38373537936886"/>
    <n v="301.29301169650489"/>
    <x v="180"/>
    <n v="2"/>
    <x v="113"/>
    <n v="1"/>
    <n v="150.64650584825245"/>
    <n v="0"/>
    <n v="0"/>
    <n v="1"/>
    <n v="150.64650584825245"/>
  </r>
  <r>
    <n v="505"/>
    <x v="112"/>
    <s v="1412 Wedgewood Rd."/>
    <s v="DE"/>
    <x v="1"/>
    <x v="5"/>
    <n v="759"/>
    <n v="93.101858637147188"/>
    <n v="532.71851309028227"/>
    <x v="181"/>
    <n v="2"/>
    <x v="114"/>
    <n v="1"/>
    <n v="266.35925654514114"/>
    <n v="1"/>
    <n v="266.35925654514114"/>
    <n v="0"/>
    <n v="0"/>
  </r>
  <r>
    <n v="506"/>
    <x v="113"/>
    <s v="402 N St."/>
    <s v="DE"/>
    <x v="1"/>
    <x v="5"/>
    <n v="1014"/>
    <n v="374.16323106707051"/>
    <n v="511.86941514634361"/>
    <x v="182"/>
    <n v="3"/>
    <x v="115"/>
    <n v="0"/>
    <n v="0"/>
    <n v="1"/>
    <n v="255.93470757317181"/>
    <n v="1"/>
    <n v="255.93470757317181"/>
  </r>
  <r>
    <n v="507"/>
    <x v="114"/>
    <s v="1302 Ender Rd"/>
    <s v="DE"/>
    <x v="0"/>
    <x v="6"/>
    <n v="1044"/>
    <n v="203.22921741018718"/>
    <n v="672.61662607185031"/>
    <x v="183"/>
    <n v="3"/>
    <x v="116"/>
    <n v="0"/>
    <n v="0"/>
    <n v="0"/>
    <n v="0"/>
    <n v="1"/>
    <n v="672.61662607185031"/>
  </r>
  <r>
    <n v="508"/>
    <x v="114"/>
    <s v="82 Wits End"/>
    <s v="PA"/>
    <x v="1"/>
    <x v="5"/>
    <n v="1145"/>
    <n v="355.43700932503839"/>
    <n v="631.65039253996929"/>
    <x v="184"/>
    <n v="3"/>
    <x v="116"/>
    <n v="0"/>
    <n v="0"/>
    <n v="0"/>
    <n v="0"/>
    <n v="1"/>
    <n v="631.65039253996929"/>
  </r>
  <r>
    <n v="509"/>
    <x v="115"/>
    <s v="44 Church St."/>
    <s v="DE"/>
    <x v="1"/>
    <x v="5"/>
    <n v="370"/>
    <n v="138.29984665132221"/>
    <n v="185.36012267894222"/>
    <x v="185"/>
    <n v="2"/>
    <x v="116"/>
    <n v="1"/>
    <n v="185.36012267894222"/>
    <n v="0"/>
    <n v="0"/>
    <n v="0"/>
    <n v="0"/>
  </r>
  <r>
    <n v="510"/>
    <x v="116"/>
    <s v="3905 N Jefferson St. Apt. A"/>
    <s v="DE"/>
    <x v="0"/>
    <x v="2"/>
    <n v="632"/>
    <n v="248.03414596218099"/>
    <n v="307.17268323025519"/>
    <x v="186"/>
    <n v="2"/>
    <x v="117"/>
    <n v="1"/>
    <n v="153.58634161512759"/>
    <n v="1"/>
    <n v="153.58634161512759"/>
    <n v="0"/>
    <n v="0"/>
  </r>
  <r>
    <n v="511"/>
    <x v="117"/>
    <s v="310 Elsemere Ave."/>
    <s v="DE"/>
    <x v="1"/>
    <x v="5"/>
    <n v="1299"/>
    <n v="261.0167040788927"/>
    <n v="830.38663673688586"/>
    <x v="187"/>
    <n v="3"/>
    <x v="118"/>
    <n v="1"/>
    <n v="830.38663673688586"/>
    <n v="0"/>
    <n v="0"/>
    <n v="0"/>
    <n v="0"/>
  </r>
  <r>
    <n v="512"/>
    <x v="117"/>
    <s v="912 Lovering Ave."/>
    <s v="DE"/>
    <x v="0"/>
    <x v="6"/>
    <n v="310"/>
    <n v="83.920527022173246"/>
    <n v="180.86357838226141"/>
    <x v="188"/>
    <n v="1"/>
    <x v="117"/>
    <n v="1"/>
    <n v="180.86357838226141"/>
    <n v="0"/>
    <n v="0"/>
    <n v="0"/>
    <n v="0"/>
  </r>
  <r>
    <n v="513"/>
    <x v="117"/>
    <s v="445 E. Main St. "/>
    <s v="DE"/>
    <x v="0"/>
    <x v="0"/>
    <n v="1070"/>
    <n v="91.801565517512813"/>
    <n v="782.55874758598975"/>
    <x v="189"/>
    <n v="3"/>
    <x v="118"/>
    <n v="1"/>
    <n v="782.55874758598975"/>
    <n v="0"/>
    <n v="0"/>
    <n v="0"/>
    <n v="0"/>
  </r>
  <r>
    <n v="514"/>
    <x v="118"/>
    <s v="120 Florence Ave."/>
    <s v="DE"/>
    <x v="1"/>
    <x v="5"/>
    <n v="98"/>
    <n v="25.736827466914676"/>
    <n v="57.810538026468258"/>
    <x v="190"/>
    <n v="1"/>
    <x v="118"/>
    <n v="1"/>
    <n v="28.905269013234129"/>
    <n v="0"/>
    <n v="0"/>
    <n v="1"/>
    <n v="28.905269013234129"/>
  </r>
  <r>
    <n v="515"/>
    <x v="119"/>
    <s v="80 West Park Pl."/>
    <s v="DE"/>
    <x v="0"/>
    <x v="0"/>
    <n v="1212"/>
    <n v="589.40098224329392"/>
    <n v="498.07921420536485"/>
    <x v="191"/>
    <n v="3"/>
    <x v="119"/>
    <n v="1"/>
    <n v="166.02640473512162"/>
    <n v="1"/>
    <n v="166.02640473512162"/>
    <n v="1"/>
    <n v="166.02640473512162"/>
  </r>
  <r>
    <n v="516"/>
    <x v="119"/>
    <s v="161 Scotfield Dr."/>
    <s v="DE"/>
    <x v="0"/>
    <x v="1"/>
    <n v="806"/>
    <n v="209.4929372327006"/>
    <n v="477.20565021383953"/>
    <x v="192"/>
    <n v="3"/>
    <x v="119"/>
    <n v="1"/>
    <n v="159.06855007127984"/>
    <n v="1"/>
    <n v="159.06855007127984"/>
    <n v="1"/>
    <n v="159.06855007127984"/>
  </r>
  <r>
    <n v="517"/>
    <x v="120"/>
    <s v="120 Florence Ave."/>
    <s v="DE"/>
    <x v="1"/>
    <x v="5"/>
    <n v="143"/>
    <n v="42.687409091649151"/>
    <n v="80.250072726680671"/>
    <x v="193"/>
    <n v="1"/>
    <x v="119"/>
    <n v="1"/>
    <n v="26.750024242226889"/>
    <n v="1"/>
    <n v="26.750024242226889"/>
    <n v="1"/>
    <n v="26.750024242226889"/>
  </r>
  <r>
    <n v="518"/>
    <x v="121"/>
    <s v="Justins House"/>
    <s v="DE"/>
    <x v="1"/>
    <x v="5"/>
    <n v="1117"/>
    <n v="419.81152096054723"/>
    <n v="557.7507832315622"/>
    <x v="194"/>
    <n v="3"/>
    <x v="120"/>
    <n v="0"/>
    <n v="0"/>
    <n v="1"/>
    <n v="278.8753916157811"/>
    <n v="1"/>
    <n v="278.8753916157811"/>
  </r>
  <r>
    <n v="519"/>
    <x v="122"/>
    <s v="120 Florence Ave."/>
    <s v="DE"/>
    <x v="1"/>
    <x v="5"/>
    <n v="949"/>
    <n v="326.47484649321063"/>
    <n v="498.02012280543147"/>
    <x v="195"/>
    <n v="3"/>
    <x v="121"/>
    <n v="0"/>
    <n v="0"/>
    <n v="0"/>
    <n v="0"/>
    <n v="1"/>
    <n v="498.02012280543147"/>
  </r>
  <r>
    <n v="520"/>
    <x v="123"/>
    <s v="128 Overlook Pl."/>
    <s v="DE"/>
    <x v="1"/>
    <x v="5"/>
    <n v="677"/>
    <n v="291.3114074274423"/>
    <n v="308.55087405804613"/>
    <x v="196"/>
    <n v="2"/>
    <x v="122"/>
    <n v="1"/>
    <n v="102.85029135268205"/>
    <n v="1"/>
    <n v="102.85029135268205"/>
    <n v="1"/>
    <n v="102.85029135268205"/>
  </r>
  <r>
    <n v="521"/>
    <x v="123"/>
    <s v="807 N. Harrison St."/>
    <s v="DE"/>
    <x v="0"/>
    <x v="4"/>
    <n v="379"/>
    <n v="26.470058348614064"/>
    <n v="282.02395332110871"/>
    <x v="197"/>
    <n v="1"/>
    <x v="121"/>
    <n v="1"/>
    <n v="94.007984440369569"/>
    <n v="1"/>
    <n v="94.007984440369569"/>
    <n v="1"/>
    <n v="94.007984440369569"/>
  </r>
  <r>
    <n v="522"/>
    <x v="124"/>
    <s v="8 Brighton Ave."/>
    <s v="DE"/>
    <x v="0"/>
    <x v="4"/>
    <n v="275"/>
    <n v="31.711886494102171"/>
    <n v="194.63049080471825"/>
    <x v="198"/>
    <n v="1"/>
    <x v="122"/>
    <n v="1"/>
    <n v="64.876830268239416"/>
    <n v="1"/>
    <n v="64.876830268239416"/>
    <n v="1"/>
    <n v="64.876830268239416"/>
  </r>
  <r>
    <n v="523"/>
    <x v="125"/>
    <s v="1513 Ridge Rd."/>
    <s v="DE"/>
    <x v="1"/>
    <x v="5"/>
    <n v="594"/>
    <n v="76.10941043937261"/>
    <n v="414.31247164850191"/>
    <x v="199"/>
    <n v="2"/>
    <x v="123"/>
    <n v="1"/>
    <n v="138.10415721616729"/>
    <n v="1"/>
    <n v="138.10415721616729"/>
    <n v="1"/>
    <n v="138.10415721616729"/>
  </r>
  <r>
    <n v="524"/>
    <x v="126"/>
    <s v="609 Durso Dr."/>
    <s v="DE"/>
    <x v="1"/>
    <x v="5"/>
    <n v="711"/>
    <n v="157.27722656220067"/>
    <n v="442.97821875023948"/>
    <x v="200"/>
    <n v="2"/>
    <x v="124"/>
    <n v="1"/>
    <n v="147.65940625007983"/>
    <n v="1"/>
    <n v="147.65940625007983"/>
    <n v="1"/>
    <n v="147.65940625007983"/>
  </r>
  <r>
    <n v="525"/>
    <x v="126"/>
    <s v="23 Queens Way"/>
    <s v="DE"/>
    <x v="0"/>
    <x v="6"/>
    <n v="1360"/>
    <n v="149.68827451097764"/>
    <n v="968.24938039121787"/>
    <x v="201"/>
    <n v="3"/>
    <x v="125"/>
    <n v="1"/>
    <n v="484.12469019560893"/>
    <n v="0"/>
    <n v="0"/>
    <n v="1"/>
    <n v="484.12469019560893"/>
  </r>
  <r>
    <n v="526"/>
    <x v="127"/>
    <s v="8 Brighton Ave."/>
    <s v="DE"/>
    <x v="1"/>
    <x v="5"/>
    <n v="481"/>
    <n v="79.495899111982027"/>
    <n v="321.20328071041439"/>
    <x v="202"/>
    <n v="2"/>
    <x v="125"/>
    <n v="1"/>
    <n v="321.20328071041439"/>
    <n v="0"/>
    <n v="0"/>
    <n v="0"/>
    <n v="0"/>
  </r>
  <r>
    <n v="527"/>
    <x v="128"/>
    <s v="20 Queens Way"/>
    <s v="DE"/>
    <x v="1"/>
    <x v="5"/>
    <n v="785"/>
    <n v="418.6508993734227"/>
    <n v="293.07928050126185"/>
    <x v="203"/>
    <n v="2"/>
    <x v="126"/>
    <n v="1"/>
    <n v="146.53964025063092"/>
    <n v="1"/>
    <n v="146.53964025063092"/>
    <n v="0"/>
    <n v="0"/>
  </r>
  <r>
    <n v="528"/>
    <x v="129"/>
    <s v="20 Queens Way"/>
    <s v="DE"/>
    <x v="0"/>
    <x v="2"/>
    <n v="686"/>
    <n v="339.90737806961005"/>
    <n v="276.87409754431195"/>
    <x v="204"/>
    <n v="2"/>
    <x v="127"/>
    <n v="1"/>
    <n v="92.291365848103979"/>
    <n v="1"/>
    <n v="92.291365848103979"/>
    <n v="1"/>
    <n v="92.291365848103979"/>
  </r>
  <r>
    <n v="529"/>
    <x v="129"/>
    <s v="144 Warrior Dr."/>
    <s v="PA"/>
    <x v="1"/>
    <x v="5"/>
    <n v="1271"/>
    <n v="662.06727773785462"/>
    <n v="487.14617780971628"/>
    <x v="205"/>
    <n v="3"/>
    <x v="128"/>
    <n v="1"/>
    <n v="162.38205926990543"/>
    <n v="1"/>
    <n v="162.38205926990543"/>
    <n v="1"/>
    <n v="162.38205926990543"/>
  </r>
  <r>
    <n v="530"/>
    <x v="129"/>
    <s v="1513 Ridge Rd."/>
    <s v="DE"/>
    <x v="0"/>
    <x v="6"/>
    <n v="874"/>
    <n v="185.96693865391117"/>
    <n v="550.42644907687111"/>
    <x v="206"/>
    <n v="3"/>
    <x v="128"/>
    <n v="0"/>
    <n v="0"/>
    <n v="0"/>
    <n v="0"/>
    <n v="1"/>
    <n v="550.42644907687111"/>
  </r>
  <r>
    <n v="531"/>
    <x v="130"/>
    <s v="8 Brighton Ave."/>
    <s v="DE"/>
    <x v="0"/>
    <x v="0"/>
    <n v="178"/>
    <n v="31.744824982041166"/>
    <n v="117.00414001436707"/>
    <x v="207"/>
    <n v="1"/>
    <x v="128"/>
    <n v="1"/>
    <n v="58.502070007183534"/>
    <n v="0"/>
    <n v="0"/>
    <n v="1"/>
    <n v="58.502070007183534"/>
  </r>
  <r>
    <n v="532"/>
    <x v="131"/>
    <s v="2837 W. Oakland Dr."/>
    <s v="DE"/>
    <x v="1"/>
    <x v="5"/>
    <n v="746"/>
    <n v="267.0929773491128"/>
    <n v="383.12561812070976"/>
    <x v="208"/>
    <n v="2"/>
    <x v="129"/>
    <n v="1"/>
    <n v="191.56280906035488"/>
    <n v="0"/>
    <n v="0"/>
    <n v="1"/>
    <n v="191.56280906035488"/>
  </r>
  <r>
    <n v="533"/>
    <x v="132"/>
    <s v="3905 N Jefferson St. Apt. A"/>
    <s v="DE"/>
    <x v="0"/>
    <x v="0"/>
    <n v="1252"/>
    <n v="576.19867258155807"/>
    <n v="540.64106193475357"/>
    <x v="209"/>
    <n v="3"/>
    <x v="130"/>
    <n v="1"/>
    <n v="270.32053096737678"/>
    <n v="1"/>
    <n v="270.32053096737678"/>
    <n v="0"/>
    <n v="0"/>
  </r>
  <r>
    <n v="534"/>
    <x v="133"/>
    <s v="107 Stature Dr."/>
    <s v="DE"/>
    <x v="0"/>
    <x v="1"/>
    <n v="457"/>
    <n v="191.64545411337673"/>
    <n v="212.28363670929861"/>
    <x v="210"/>
    <n v="2"/>
    <x v="130"/>
    <n v="1"/>
    <n v="70.761212236432868"/>
    <n v="1"/>
    <n v="70.761212236432868"/>
    <n v="1"/>
    <n v="70.761212236432868"/>
  </r>
  <r>
    <n v="535"/>
    <x v="134"/>
    <s v="8 Brighton Ave."/>
    <s v="DE"/>
    <x v="1"/>
    <x v="5"/>
    <n v="1299"/>
    <n v="549.59655677941078"/>
    <n v="599.52275457647136"/>
    <x v="211"/>
    <n v="3"/>
    <x v="131"/>
    <n v="1"/>
    <n v="599.52275457647136"/>
    <n v="0"/>
    <n v="0"/>
    <n v="0"/>
    <n v="0"/>
  </r>
  <r>
    <n v="536"/>
    <x v="134"/>
    <s v="Greenbank Rd."/>
    <s v="DE"/>
    <x v="1"/>
    <x v="5"/>
    <n v="854"/>
    <n v="157.63430132559776"/>
    <n v="557.09255893952172"/>
    <x v="212"/>
    <n v="3"/>
    <x v="131"/>
    <n v="1"/>
    <n v="557.09255893952172"/>
    <n v="0"/>
    <n v="0"/>
    <n v="0"/>
    <n v="0"/>
  </r>
  <r>
    <n v="537"/>
    <x v="135"/>
    <s v="1814 Masters Way"/>
    <s v="DE"/>
    <x v="1"/>
    <x v="5"/>
    <n v="1009"/>
    <n v="114.54398786384985"/>
    <n v="715.56480970892005"/>
    <x v="213"/>
    <n v="3"/>
    <x v="132"/>
    <n v="1"/>
    <n v="238.52160323630667"/>
    <n v="1"/>
    <n v="238.52160323630667"/>
    <n v="1"/>
    <n v="238.52160323630667"/>
  </r>
  <r>
    <n v="538"/>
    <x v="135"/>
    <s v="810 Marshall St."/>
    <s v="DE"/>
    <x v="1"/>
    <x v="5"/>
    <n v="1337"/>
    <n v="217.99182193986371"/>
    <n v="895.20654244810908"/>
    <x v="214"/>
    <n v="3"/>
    <x v="132"/>
    <n v="0"/>
    <n v="0"/>
    <n v="1"/>
    <n v="447.60327122405454"/>
    <n v="1"/>
    <n v="447.60327122405454"/>
  </r>
  <r>
    <n v="539"/>
    <x v="136"/>
    <s v="Cemetary Ln. "/>
    <s v="PA"/>
    <x v="0"/>
    <x v="4"/>
    <n v="1021"/>
    <n v="224.43497585009621"/>
    <n v="637.25201931992308"/>
    <x v="215"/>
    <n v="3"/>
    <x v="133"/>
    <n v="1"/>
    <n v="318.62600965996154"/>
    <n v="1"/>
    <n v="318.62600965996154"/>
    <n v="0"/>
    <n v="0"/>
  </r>
  <r>
    <n v="540"/>
    <x v="137"/>
    <s v="1815 Marsh Rd. "/>
    <s v="DE"/>
    <x v="0"/>
    <x v="4"/>
    <n v="1391"/>
    <n v="648.35492307479103"/>
    <n v="594.11606154016715"/>
    <x v="216"/>
    <n v="3"/>
    <x v="134"/>
    <n v="1"/>
    <n v="594.11606154016715"/>
    <n v="0"/>
    <n v="0"/>
    <n v="0"/>
    <n v="0"/>
  </r>
  <r>
    <n v="541"/>
    <x v="138"/>
    <s v="3717 Washington Ave"/>
    <s v="DE"/>
    <x v="1"/>
    <x v="5"/>
    <n v="590"/>
    <n v="308.16944930750623"/>
    <n v="225.46444055399502"/>
    <x v="217"/>
    <n v="2"/>
    <x v="135"/>
    <n v="1"/>
    <n v="75.154813517998335"/>
    <n v="1"/>
    <n v="75.154813517998335"/>
    <n v="1"/>
    <n v="75.154813517998335"/>
  </r>
  <r>
    <n v="542"/>
    <x v="139"/>
    <s v="8 Brighton Ave."/>
    <s v="DE"/>
    <x v="1"/>
    <x v="5"/>
    <n v="231"/>
    <n v="121.54715938259542"/>
    <n v="87.562272493923658"/>
    <x v="218"/>
    <n v="1"/>
    <x v="136"/>
    <n v="1"/>
    <n v="29.187424164641218"/>
    <n v="1"/>
    <n v="29.187424164641218"/>
    <n v="1"/>
    <n v="29.187424164641218"/>
  </r>
  <r>
    <n v="543"/>
    <x v="140"/>
    <s v="3905 N Jefferson St. Apt. A"/>
    <s v="DE"/>
    <x v="0"/>
    <x v="6"/>
    <n v="1392"/>
    <n v="742.32330354784892"/>
    <n v="519.74135716172088"/>
    <x v="219"/>
    <n v="3"/>
    <x v="137"/>
    <n v="1"/>
    <n v="259.87067858086044"/>
    <n v="0"/>
    <n v="0"/>
    <n v="1"/>
    <n v="259.87067858086044"/>
  </r>
  <r>
    <n v="544"/>
    <x v="140"/>
    <s v="3030 Cemetery Rd."/>
    <s v="PA"/>
    <x v="1"/>
    <x v="5"/>
    <n v="1263"/>
    <n v="129.75349760856389"/>
    <n v="906.59720191314887"/>
    <x v="220"/>
    <n v="3"/>
    <x v="137"/>
    <n v="1"/>
    <n v="906.59720191314887"/>
    <n v="0"/>
    <n v="0"/>
    <n v="0"/>
    <n v="0"/>
  </r>
  <r>
    <n v="545"/>
    <x v="141"/>
    <s v="1815 Marsh Rd. "/>
    <s v="DE"/>
    <x v="1"/>
    <x v="5"/>
    <n v="212"/>
    <n v="24.712935051105617"/>
    <n v="149.82965195911552"/>
    <x v="221"/>
    <n v="1"/>
    <x v="138"/>
    <n v="1"/>
    <n v="74.914825979557762"/>
    <n v="0"/>
    <n v="0"/>
    <n v="1"/>
    <n v="74.914825979557762"/>
  </r>
  <r>
    <n v="546"/>
    <x v="142"/>
    <s v="809 N Harrison St."/>
    <s v="DE"/>
    <x v="0"/>
    <x v="2"/>
    <n v="1151"/>
    <n v="395.46802906300985"/>
    <n v="604.4255767495921"/>
    <x v="222"/>
    <n v="3"/>
    <x v="139"/>
    <n v="1"/>
    <n v="201.47519224986402"/>
    <n v="1"/>
    <n v="201.47519224986402"/>
    <n v="1"/>
    <n v="201.47519224986402"/>
  </r>
  <r>
    <n v="547"/>
    <x v="143"/>
    <s v="5008 N Tupelo Turn"/>
    <s v="DE"/>
    <x v="1"/>
    <x v="5"/>
    <n v="936"/>
    <n v="448.51087495041367"/>
    <n v="389.99130003966906"/>
    <x v="223"/>
    <n v="3"/>
    <x v="140"/>
    <n v="1"/>
    <n v="129.99710001322302"/>
    <n v="1"/>
    <n v="129.99710001322302"/>
    <n v="1"/>
    <n v="129.99710001322302"/>
  </r>
  <r>
    <n v="548"/>
    <x v="144"/>
    <s v="324 Chapel Ave."/>
    <s v="DE"/>
    <x v="0"/>
    <x v="6"/>
    <n v="855"/>
    <n v="245.6568895781387"/>
    <n v="487.47448833748905"/>
    <x v="224"/>
    <n v="3"/>
    <x v="141"/>
    <n v="1"/>
    <n v="162.49149611249635"/>
    <n v="1"/>
    <n v="162.49149611249635"/>
    <n v="1"/>
    <n v="162.49149611249635"/>
  </r>
  <r>
    <n v="549"/>
    <x v="145"/>
    <s v="23 Queens Way"/>
    <s v="DE"/>
    <x v="0"/>
    <x v="0"/>
    <n v="1059"/>
    <n v="361.7246771318018"/>
    <n v="557.82025829455847"/>
    <x v="225"/>
    <n v="3"/>
    <x v="142"/>
    <n v="0"/>
    <n v="0"/>
    <n v="1"/>
    <n v="278.91012914727924"/>
    <n v="1"/>
    <n v="278.91012914727924"/>
  </r>
  <r>
    <n v="550"/>
    <x v="146"/>
    <s v="209 South Rd."/>
    <s v="DE"/>
    <x v="1"/>
    <x v="5"/>
    <n v="111"/>
    <n v="49.53087388007922"/>
    <n v="49.175300895936623"/>
    <x v="226"/>
    <n v="1"/>
    <x v="143"/>
    <n v="1"/>
    <n v="16.391766965312208"/>
    <n v="1"/>
    <n v="16.391766965312208"/>
    <n v="1"/>
    <n v="16.391766965312208"/>
  </r>
  <r>
    <n v="551"/>
    <x v="147"/>
    <s v="231 Springwood Dr."/>
    <s v="DE"/>
    <x v="0"/>
    <x v="0"/>
    <n v="301"/>
    <n v="47.721361917756994"/>
    <n v="202.6229104657944"/>
    <x v="227"/>
    <n v="1"/>
    <x v="142"/>
    <n v="1"/>
    <n v="67.540970155264802"/>
    <n v="1"/>
    <n v="67.540970155264802"/>
    <n v="1"/>
    <n v="67.540970155264802"/>
  </r>
  <r>
    <n v="552"/>
    <x v="147"/>
    <s v="1741 W 6th St."/>
    <s v="DE"/>
    <x v="1"/>
    <x v="7"/>
    <n v="896"/>
    <n v="455.68431704109662"/>
    <n v="352.2525463671227"/>
    <x v="228"/>
    <n v="3"/>
    <x v="144"/>
    <n v="0"/>
    <n v="0"/>
    <n v="0"/>
    <n v="0"/>
    <n v="1"/>
    <n v="352.2525463671227"/>
  </r>
  <r>
    <n v="553"/>
    <x v="148"/>
    <s v="Warrior Rd."/>
    <s v="PA"/>
    <x v="1"/>
    <x v="5"/>
    <n v="194"/>
    <n v="94.899441400459537"/>
    <n v="79.280446879632365"/>
    <x v="229"/>
    <n v="1"/>
    <x v="145"/>
    <n v="1"/>
    <n v="26.426815626544123"/>
    <n v="1"/>
    <n v="26.426815626544123"/>
    <n v="1"/>
    <n v="26.426815626544123"/>
  </r>
  <r>
    <n v="554"/>
    <x v="148"/>
    <s v="118 Norris Rd."/>
    <s v="DE"/>
    <x v="1"/>
    <x v="5"/>
    <n v="1167"/>
    <n v="201.6978257259357"/>
    <n v="772.24173941925142"/>
    <x v="230"/>
    <n v="3"/>
    <x v="146"/>
    <n v="0"/>
    <n v="0"/>
    <n v="1"/>
    <n v="386.12086970962571"/>
    <n v="1"/>
    <n v="386.12086970962571"/>
  </r>
  <r>
    <n v="555"/>
    <x v="149"/>
    <s v="3903 N Jefferson St."/>
    <s v="DE"/>
    <x v="1"/>
    <x v="5"/>
    <n v="1197"/>
    <n v="329.17037118675529"/>
    <n v="694.26370305059572"/>
    <x v="231"/>
    <n v="3"/>
    <x v="147"/>
    <n v="1"/>
    <n v="694.26370305059572"/>
    <n v="0"/>
    <n v="0"/>
    <n v="0"/>
    <n v="0"/>
  </r>
  <r>
    <n v="556"/>
    <x v="150"/>
    <s v="705 Douglas St."/>
    <s v="DE"/>
    <x v="1"/>
    <x v="5"/>
    <n v="270"/>
    <n v="29.404308485480538"/>
    <n v="192.47655321161557"/>
    <x v="232"/>
    <n v="1"/>
    <x v="147"/>
    <n v="1"/>
    <n v="64.158851070538518"/>
    <n v="1"/>
    <n v="64.158851070538518"/>
    <n v="1"/>
    <n v="64.158851070538518"/>
  </r>
  <r>
    <n v="557"/>
    <x v="150"/>
    <s v="324 Chapel Ave."/>
    <s v="DE"/>
    <x v="0"/>
    <x v="4"/>
    <n v="622"/>
    <n v="191.92104484556057"/>
    <n v="344.06316412355153"/>
    <x v="233"/>
    <n v="2"/>
    <x v="148"/>
    <n v="1"/>
    <n v="114.68772137451718"/>
    <n v="1"/>
    <n v="114.68772137451718"/>
    <n v="1"/>
    <n v="114.68772137451718"/>
  </r>
  <r>
    <n v="558"/>
    <x v="151"/>
    <s v="1815 Newport Gap Pike"/>
    <s v="DE"/>
    <x v="0"/>
    <x v="4"/>
    <n v="544"/>
    <n v="192.80451207043586"/>
    <n v="280.95639034365132"/>
    <x v="234"/>
    <n v="2"/>
    <x v="149"/>
    <n v="0"/>
    <n v="0"/>
    <n v="1"/>
    <n v="140.47819517182566"/>
    <n v="1"/>
    <n v="140.47819517182566"/>
  </r>
  <r>
    <n v="559"/>
    <x v="151"/>
    <s v="4212 Concord Pike"/>
    <s v="DE"/>
    <x v="1"/>
    <x v="5"/>
    <n v="1124"/>
    <n v="593.80416029889761"/>
    <n v="424.15667176088192"/>
    <x v="235"/>
    <n v="3"/>
    <x v="150"/>
    <n v="1"/>
    <n v="141.3855572536273"/>
    <n v="1"/>
    <n v="141.3855572536273"/>
    <n v="1"/>
    <n v="141.3855572536273"/>
  </r>
  <r>
    <n v="560"/>
    <x v="152"/>
    <s v="705 Douglas St."/>
    <s v="DE"/>
    <x v="1"/>
    <x v="5"/>
    <n v="1092"/>
    <n v="106.22256013516819"/>
    <n v="788.62195189186536"/>
    <x v="236"/>
    <n v="3"/>
    <x v="151"/>
    <n v="1"/>
    <n v="262.87398396395514"/>
    <n v="1"/>
    <n v="262.87398396395514"/>
    <n v="1"/>
    <n v="262.87398396395514"/>
  </r>
  <r>
    <n v="561"/>
    <x v="152"/>
    <s v="Union St."/>
    <s v="DE"/>
    <x v="0"/>
    <x v="6"/>
    <n v="808"/>
    <n v="206.47427980144414"/>
    <n v="481.22057615884466"/>
    <x v="237"/>
    <n v="3"/>
    <x v="151"/>
    <n v="1"/>
    <n v="481.22057615884466"/>
    <n v="0"/>
    <n v="0"/>
    <n v="0"/>
    <n v="0"/>
  </r>
  <r>
    <n v="562"/>
    <x v="152"/>
    <s v="1413 Pulaski Hwy"/>
    <s v="DE"/>
    <x v="1"/>
    <x v="5"/>
    <n v="387"/>
    <n v="138.64542547045653"/>
    <n v="198.68365962363478"/>
    <x v="238"/>
    <n v="1"/>
    <x v="150"/>
    <n v="1"/>
    <n v="99.341829811817391"/>
    <n v="1"/>
    <n v="99.341829811817391"/>
    <n v="0"/>
    <n v="0"/>
  </r>
  <r>
    <n v="563"/>
    <x v="152"/>
    <s v="Slates End"/>
    <s v="DE"/>
    <x v="1"/>
    <x v="5"/>
    <n v="820"/>
    <n v="306.57616246419889"/>
    <n v="410.73907002864087"/>
    <x v="239"/>
    <n v="3"/>
    <x v="151"/>
    <n v="1"/>
    <n v="136.91302334288028"/>
    <n v="1"/>
    <n v="136.91302334288028"/>
    <n v="1"/>
    <n v="136.91302334288028"/>
  </r>
  <r>
    <n v="564"/>
    <x v="153"/>
    <s v="Boxwood Rd."/>
    <s v="DE"/>
    <x v="0"/>
    <x v="2"/>
    <n v="701"/>
    <n v="284.43268786009406"/>
    <n v="333.25384971192477"/>
    <x v="240"/>
    <n v="2"/>
    <x v="151"/>
    <n v="0"/>
    <n v="0"/>
    <n v="1"/>
    <n v="166.62692485596239"/>
    <n v="1"/>
    <n v="166.62692485596239"/>
  </r>
  <r>
    <n v="565"/>
    <x v="154"/>
    <s v="705 Douglas St."/>
    <s v="DE"/>
    <x v="1"/>
    <x v="5"/>
    <n v="596"/>
    <n v="65.914292818811262"/>
    <n v="424.06856574495094"/>
    <x v="241"/>
    <n v="2"/>
    <x v="152"/>
    <n v="1"/>
    <n v="212.03428287247547"/>
    <n v="0"/>
    <n v="0"/>
    <n v="1"/>
    <n v="212.03428287247547"/>
  </r>
  <r>
    <n v="566"/>
    <x v="155"/>
    <s v="2163 New Castle Ave"/>
    <s v="DE"/>
    <x v="0"/>
    <x v="6"/>
    <n v="962"/>
    <n v="418.83697537870228"/>
    <n v="434.53041969703816"/>
    <x v="242"/>
    <n v="3"/>
    <x v="153"/>
    <n v="1"/>
    <n v="217.26520984851908"/>
    <n v="1"/>
    <n v="217.26520984851908"/>
    <n v="0"/>
    <n v="0"/>
  </r>
  <r>
    <n v="567"/>
    <x v="155"/>
    <s v="1413 Wedgewood Rd."/>
    <s v="DE"/>
    <x v="0"/>
    <x v="0"/>
    <n v="1217"/>
    <n v="573.06348274607365"/>
    <n v="515.14921380314104"/>
    <x v="243"/>
    <n v="3"/>
    <x v="153"/>
    <n v="0"/>
    <n v="0"/>
    <n v="1"/>
    <n v="257.57460690157052"/>
    <n v="1"/>
    <n v="257.57460690157052"/>
  </r>
  <r>
    <n v="568"/>
    <x v="156"/>
    <s v="403 N St."/>
    <s v="DE"/>
    <x v="1"/>
    <x v="5"/>
    <n v="619"/>
    <n v="258.19437531170541"/>
    <n v="288.64449975063565"/>
    <x v="244"/>
    <n v="2"/>
    <x v="154"/>
    <n v="0"/>
    <n v="0"/>
    <n v="0"/>
    <n v="0"/>
    <n v="1"/>
    <n v="288.64449975063565"/>
  </r>
  <r>
    <n v="569"/>
    <x v="156"/>
    <s v="1303 Ender Rd"/>
    <s v="DE"/>
    <x v="0"/>
    <x v="0"/>
    <n v="1077"/>
    <n v="583.96005616198727"/>
    <n v="394.4319550704102"/>
    <x v="245"/>
    <n v="3"/>
    <x v="155"/>
    <n v="0"/>
    <n v="0"/>
    <n v="0"/>
    <n v="0"/>
    <n v="1"/>
    <n v="394.4319550704102"/>
  </r>
  <r>
    <n v="570"/>
    <x v="157"/>
    <s v="83 Wits End"/>
    <s v="PA"/>
    <x v="1"/>
    <x v="7"/>
    <n v="1390"/>
    <n v="472.47914574218055"/>
    <n v="734.01668340625554"/>
    <x v="246"/>
    <n v="3"/>
    <x v="156"/>
    <n v="1"/>
    <n v="734.01668340625554"/>
    <n v="0"/>
    <n v="0"/>
    <n v="0"/>
    <n v="0"/>
  </r>
  <r>
    <n v="571"/>
    <x v="157"/>
    <s v="45 Church St."/>
    <s v="DE"/>
    <x v="1"/>
    <x v="5"/>
    <n v="213"/>
    <n v="61.195975050340238"/>
    <n v="121.44321995972783"/>
    <x v="247"/>
    <n v="1"/>
    <x v="155"/>
    <n v="1"/>
    <n v="60.721609979863914"/>
    <n v="1"/>
    <n v="60.721609979863914"/>
    <n v="0"/>
    <n v="0"/>
  </r>
  <r>
    <n v="572"/>
    <x v="158"/>
    <s v="3906 N Jefferson St. Apt. A"/>
    <s v="DE"/>
    <x v="1"/>
    <x v="5"/>
    <n v="1226"/>
    <n v="534.73919828691862"/>
    <n v="553.00864137046506"/>
    <x v="248"/>
    <n v="3"/>
    <x v="157"/>
    <n v="1"/>
    <n v="553.00864137046506"/>
    <n v="0"/>
    <n v="0"/>
    <n v="0"/>
    <n v="0"/>
  </r>
  <r>
    <n v="573"/>
    <x v="159"/>
    <s v="311 Elsemere Ave."/>
    <s v="DE"/>
    <x v="1"/>
    <x v="5"/>
    <n v="955"/>
    <n v="475.92559692561616"/>
    <n v="383.25952245950708"/>
    <x v="249"/>
    <n v="3"/>
    <x v="158"/>
    <n v="1"/>
    <n v="383.25952245950708"/>
    <n v="0"/>
    <n v="0"/>
    <n v="0"/>
    <n v="0"/>
  </r>
  <r>
    <n v="574"/>
    <x v="160"/>
    <s v="913 Lovering Ave."/>
    <s v="DE"/>
    <x v="1"/>
    <x v="5"/>
    <n v="675"/>
    <n v="253.9885394955883"/>
    <n v="336.80916840352938"/>
    <x v="250"/>
    <n v="2"/>
    <x v="158"/>
    <n v="1"/>
    <n v="336.80916840352938"/>
    <n v="0"/>
    <n v="0"/>
    <n v="0"/>
    <n v="0"/>
  </r>
  <r>
    <n v="575"/>
    <x v="161"/>
    <s v="446 E. Main St. "/>
    <s v="DE"/>
    <x v="0"/>
    <x v="4"/>
    <n v="976"/>
    <n v="148.01154309331838"/>
    <n v="662.39076552534539"/>
    <x v="251"/>
    <n v="3"/>
    <x v="159"/>
    <n v="1"/>
    <n v="331.19538276267269"/>
    <n v="0"/>
    <n v="0"/>
    <n v="1"/>
    <n v="331.19538276267269"/>
  </r>
  <r>
    <n v="576"/>
    <x v="162"/>
    <s v="121 Florence Ave."/>
    <s v="DE"/>
    <x v="0"/>
    <x v="4"/>
    <n v="1180"/>
    <n v="441.31804372547884"/>
    <n v="590.94556501961688"/>
    <x v="252"/>
    <n v="3"/>
    <x v="160"/>
    <n v="1"/>
    <n v="196.98185500653895"/>
    <n v="1"/>
    <n v="196.98185500653895"/>
    <n v="1"/>
    <n v="196.98185500653895"/>
  </r>
  <r>
    <n v="577"/>
    <x v="162"/>
    <s v="81 West Park Pl."/>
    <s v="DE"/>
    <x v="1"/>
    <x v="5"/>
    <n v="575"/>
    <n v="244.6791120077329"/>
    <n v="264.25671039381371"/>
    <x v="253"/>
    <n v="2"/>
    <x v="161"/>
    <n v="1"/>
    <n v="88.08557013127124"/>
    <n v="1"/>
    <n v="88.08557013127124"/>
    <n v="1"/>
    <n v="88.08557013127124"/>
  </r>
  <r>
    <n v="578"/>
    <x v="163"/>
    <s v="162 Scotfield Dr."/>
    <s v="DE"/>
    <x v="1"/>
    <x v="5"/>
    <n v="203"/>
    <n v="77.589995938375338"/>
    <n v="100.32800324929973"/>
    <x v="254"/>
    <n v="1"/>
    <x v="161"/>
    <n v="1"/>
    <n v="33.442667749766578"/>
    <n v="1"/>
    <n v="33.442667749766578"/>
    <n v="1"/>
    <n v="33.442667749766578"/>
  </r>
  <r>
    <n v="579"/>
    <x v="164"/>
    <s v="121 Florence Ave."/>
    <s v="DE"/>
    <x v="0"/>
    <x v="6"/>
    <n v="1116"/>
    <n v="145.8955374920458"/>
    <n v="776.08357000636329"/>
    <x v="255"/>
    <n v="3"/>
    <x v="162"/>
    <n v="0"/>
    <n v="0"/>
    <n v="1"/>
    <n v="388.04178500318164"/>
    <n v="1"/>
    <n v="388.04178500318164"/>
  </r>
  <r>
    <n v="580"/>
    <x v="165"/>
    <s v="Justins House"/>
    <s v="DE"/>
    <x v="1"/>
    <x v="5"/>
    <n v="130"/>
    <n v="52.267203623787026"/>
    <n v="62.186237100970381"/>
    <x v="256"/>
    <n v="1"/>
    <x v="163"/>
    <n v="0"/>
    <n v="0"/>
    <n v="0"/>
    <n v="0"/>
    <n v="1"/>
    <n v="62.186237100970381"/>
  </r>
  <r>
    <n v="581"/>
    <x v="165"/>
    <s v="121 Florence Ave."/>
    <s v="DE"/>
    <x v="1"/>
    <x v="5"/>
    <n v="812"/>
    <n v="266.43156991213107"/>
    <n v="436.45474407029513"/>
    <x v="257"/>
    <n v="3"/>
    <x v="164"/>
    <n v="1"/>
    <n v="145.48491469009838"/>
    <n v="1"/>
    <n v="145.48491469009838"/>
    <n v="1"/>
    <n v="145.48491469009838"/>
  </r>
  <r>
    <n v="582"/>
    <x v="166"/>
    <s v="129 Overlook Pl."/>
    <s v="DE"/>
    <x v="0"/>
    <x v="2"/>
    <n v="528"/>
    <n v="75.909645184420469"/>
    <n v="361.67228385246364"/>
    <x v="258"/>
    <n v="1"/>
    <x v="162"/>
    <n v="1"/>
    <n v="120.55742795082121"/>
    <n v="1"/>
    <n v="120.55742795082121"/>
    <n v="1"/>
    <n v="120.55742795082121"/>
  </r>
  <r>
    <n v="583"/>
    <x v="167"/>
    <s v="808 N. Harrison St."/>
    <s v="DE"/>
    <x v="1"/>
    <x v="5"/>
    <n v="554"/>
    <n v="229.36421999077899"/>
    <n v="259.70862400737678"/>
    <x v="259"/>
    <n v="2"/>
    <x v="165"/>
    <n v="1"/>
    <n v="86.569541335792266"/>
    <n v="1"/>
    <n v="86.569541335792266"/>
    <n v="1"/>
    <n v="86.569541335792266"/>
  </r>
  <r>
    <n v="584"/>
    <x v="167"/>
    <s v="9 Brighton Ave."/>
    <s v="DE"/>
    <x v="0"/>
    <x v="6"/>
    <n v="933"/>
    <n v="333.30249485576911"/>
    <n v="479.75800411538478"/>
    <x v="260"/>
    <n v="3"/>
    <x v="166"/>
    <n v="1"/>
    <n v="159.91933470512825"/>
    <n v="1"/>
    <n v="159.91933470512825"/>
    <n v="1"/>
    <n v="159.91933470512825"/>
  </r>
  <r>
    <n v="585"/>
    <x v="168"/>
    <s v="1514 Ridge Rd."/>
    <s v="DE"/>
    <x v="0"/>
    <x v="0"/>
    <n v="460"/>
    <n v="75.798742668739877"/>
    <n v="307.36100586500811"/>
    <x v="261"/>
    <n v="1"/>
    <x v="165"/>
    <n v="1"/>
    <n v="102.45366862166937"/>
    <n v="1"/>
    <n v="102.45366862166937"/>
    <n v="1"/>
    <n v="102.45366862166937"/>
  </r>
  <r>
    <n v="586"/>
    <x v="169"/>
    <s v="610 Durso Dr."/>
    <s v="DE"/>
    <x v="1"/>
    <x v="5"/>
    <n v="347"/>
    <n v="65.000523236832038"/>
    <n v="225.5995814105344"/>
    <x v="262"/>
    <n v="1"/>
    <x v="166"/>
    <n v="1"/>
    <n v="112.7997907052672"/>
    <n v="0"/>
    <n v="0"/>
    <n v="1"/>
    <n v="112.7997907052672"/>
  </r>
  <r>
    <n v="587"/>
    <x v="170"/>
    <s v="24 Queens Way"/>
    <s v="DE"/>
    <x v="0"/>
    <x v="0"/>
    <n v="334"/>
    <n v="155.91245774487965"/>
    <n v="142.47003380409629"/>
    <x v="263"/>
    <n v="2"/>
    <x v="167"/>
    <n v="1"/>
    <n v="142.47003380409629"/>
    <n v="0"/>
    <n v="0"/>
    <n v="0"/>
    <n v="0"/>
  </r>
  <r>
    <n v="588"/>
    <x v="171"/>
    <s v="9 Brighton Ave."/>
    <s v="DE"/>
    <x v="1"/>
    <x v="7"/>
    <n v="1148"/>
    <n v="379.3695895702175"/>
    <n v="614.90432834382602"/>
    <x v="264"/>
    <n v="3"/>
    <x v="168"/>
    <n v="1"/>
    <n v="307.45216417191301"/>
    <n v="1"/>
    <n v="307.45216417191301"/>
    <n v="0"/>
    <n v="0"/>
  </r>
  <r>
    <n v="589"/>
    <x v="172"/>
    <s v="20 Queens Way"/>
    <s v="DE"/>
    <x v="1"/>
    <x v="5"/>
    <n v="662"/>
    <n v="245.24031755210325"/>
    <n v="333.40774595831738"/>
    <x v="265"/>
    <n v="2"/>
    <x v="169"/>
    <n v="1"/>
    <n v="111.13591531943912"/>
    <n v="1"/>
    <n v="111.13591531943912"/>
    <n v="1"/>
    <n v="111.13591531943912"/>
  </r>
  <r>
    <n v="590"/>
    <x v="173"/>
    <s v="20 Queens Way"/>
    <s v="DE"/>
    <x v="1"/>
    <x v="5"/>
    <n v="285"/>
    <n v="129.94688651507644"/>
    <n v="124.04249078793885"/>
    <x v="266"/>
    <n v="1"/>
    <x v="170"/>
    <n v="1"/>
    <n v="41.347496929312946"/>
    <n v="1"/>
    <n v="41.347496929312946"/>
    <n v="1"/>
    <n v="41.347496929312946"/>
  </r>
  <r>
    <n v="591"/>
    <x v="174"/>
    <s v="145 Warrior Dr."/>
    <s v="PA"/>
    <x v="1"/>
    <x v="5"/>
    <n v="1167"/>
    <n v="259.61550709437506"/>
    <n v="725.9075943245"/>
    <x v="267"/>
    <n v="3"/>
    <x v="171"/>
    <n v="0"/>
    <n v="0"/>
    <n v="0"/>
    <n v="0"/>
    <n v="1"/>
    <n v="725.9075943245"/>
  </r>
  <r>
    <n v="592"/>
    <x v="175"/>
    <s v="1514 Ridge Rd."/>
    <s v="DE"/>
    <x v="1"/>
    <x v="5"/>
    <n v="810"/>
    <n v="251.35595682579955"/>
    <n v="446.91523453936031"/>
    <x v="268"/>
    <n v="3"/>
    <x v="172"/>
    <n v="1"/>
    <n v="223.45761726968016"/>
    <n v="0"/>
    <n v="0"/>
    <n v="1"/>
    <n v="223.45761726968016"/>
  </r>
  <r>
    <n v="593"/>
    <x v="176"/>
    <s v="9 Brighton Ave."/>
    <s v="DE"/>
    <x v="0"/>
    <x v="4"/>
    <n v="1173"/>
    <n v="139.57458924519301"/>
    <n v="826.74032860384557"/>
    <x v="269"/>
    <n v="3"/>
    <x v="173"/>
    <n v="1"/>
    <n v="413.37016430192278"/>
    <n v="0"/>
    <n v="0"/>
    <n v="1"/>
    <n v="413.37016430192278"/>
  </r>
  <r>
    <n v="594"/>
    <x v="177"/>
    <s v="2838 W. Oakland Dr."/>
    <s v="DE"/>
    <x v="0"/>
    <x v="4"/>
    <n v="117"/>
    <n v="40.187179481049832"/>
    <n v="61.450256415160126"/>
    <x v="270"/>
    <n v="1"/>
    <x v="174"/>
    <n v="1"/>
    <n v="30.725128207580063"/>
    <n v="1"/>
    <n v="30.725128207580063"/>
    <n v="0"/>
    <n v="0"/>
  </r>
  <r>
    <n v="595"/>
    <x v="178"/>
    <s v="3906 N Jefferson St. Apt. A"/>
    <s v="DE"/>
    <x v="1"/>
    <x v="5"/>
    <n v="247"/>
    <n v="130.88555556152994"/>
    <n v="92.891555550776047"/>
    <x v="271"/>
    <n v="1"/>
    <x v="175"/>
    <n v="1"/>
    <n v="30.963851850258681"/>
    <n v="1"/>
    <n v="30.963851850258681"/>
    <n v="1"/>
    <n v="30.963851850258681"/>
  </r>
  <r>
    <n v="596"/>
    <x v="178"/>
    <s v="108 Stature Dr."/>
    <s v="DE"/>
    <x v="1"/>
    <x v="5"/>
    <n v="1373"/>
    <n v="745.00449847233835"/>
    <n v="502.39640122212933"/>
    <x v="272"/>
    <n v="3"/>
    <x v="176"/>
    <n v="1"/>
    <n v="502.39640122212933"/>
    <n v="0"/>
    <n v="0"/>
    <n v="0"/>
    <n v="0"/>
  </r>
  <r>
    <n v="597"/>
    <x v="179"/>
    <s v="9 Brighton Ave."/>
    <s v="DE"/>
    <x v="0"/>
    <x v="6"/>
    <n v="1329"/>
    <n v="476.17266716758576"/>
    <n v="682.2618662659313"/>
    <x v="273"/>
    <n v="3"/>
    <x v="177"/>
    <n v="1"/>
    <n v="682.2618662659313"/>
    <n v="0"/>
    <n v="0"/>
    <n v="0"/>
    <n v="0"/>
  </r>
  <r>
    <n v="598"/>
    <x v="180"/>
    <s v="Greenbank Rd."/>
    <s v="DE"/>
    <x v="1"/>
    <x v="5"/>
    <n v="485"/>
    <n v="221.85426053588648"/>
    <n v="210.5165915712908"/>
    <x v="274"/>
    <n v="2"/>
    <x v="177"/>
    <n v="1"/>
    <n v="70.172197190430268"/>
    <n v="1"/>
    <n v="70.172197190430268"/>
    <n v="1"/>
    <n v="70.172197190430268"/>
  </r>
  <r>
    <n v="599"/>
    <x v="181"/>
    <s v="1815 Masters Way"/>
    <s v="DE"/>
    <x v="1"/>
    <x v="5"/>
    <n v="716"/>
    <n v="158.29039072471747"/>
    <n v="446.16768742022606"/>
    <x v="275"/>
    <n v="2"/>
    <x v="178"/>
    <n v="0"/>
    <n v="0"/>
    <n v="1"/>
    <n v="223.08384371011303"/>
    <n v="1"/>
    <n v="223.08384371011303"/>
  </r>
  <r>
    <n v="600"/>
    <x v="182"/>
    <s v="811 Marshall St."/>
    <s v="DE"/>
    <x v="0"/>
    <x v="2"/>
    <n v="298"/>
    <n v="30.965560570895214"/>
    <n v="213.62755154328383"/>
    <x v="276"/>
    <n v="1"/>
    <x v="178"/>
    <n v="1"/>
    <n v="106.81377577164191"/>
    <n v="1"/>
    <n v="106.81377577164191"/>
    <n v="0"/>
    <n v="0"/>
  </r>
  <r>
    <n v="601"/>
    <x v="182"/>
    <s v="Cemetary Ln. "/>
    <s v="PA"/>
    <x v="1"/>
    <x v="5"/>
    <n v="1180"/>
    <n v="190.09409592585507"/>
    <n v="791.9247232593159"/>
    <x v="277"/>
    <n v="3"/>
    <x v="179"/>
    <n v="1"/>
    <n v="791.9247232593159"/>
    <n v="0"/>
    <n v="0"/>
    <n v="0"/>
    <n v="0"/>
  </r>
  <r>
    <n v="602"/>
    <x v="182"/>
    <s v="1816 Marsh Rd. "/>
    <s v="DE"/>
    <x v="0"/>
    <x v="6"/>
    <n v="1138"/>
    <n v="588.29698742007463"/>
    <n v="439.76241006394031"/>
    <x v="278"/>
    <n v="3"/>
    <x v="179"/>
    <n v="1"/>
    <n v="146.58747002131344"/>
    <n v="1"/>
    <n v="146.58747002131344"/>
    <n v="1"/>
    <n v="146.58747002131344"/>
  </r>
  <r>
    <n v="603"/>
    <x v="183"/>
    <s v="3718 Washington Ave"/>
    <s v="DE"/>
    <x v="0"/>
    <x v="0"/>
    <n v="1054"/>
    <n v="421.49668084317875"/>
    <n v="506.002655325457"/>
    <x v="279"/>
    <n v="3"/>
    <x v="180"/>
    <n v="1"/>
    <n v="168.66755177515233"/>
    <n v="1"/>
    <n v="168.66755177515233"/>
    <n v="1"/>
    <n v="168.66755177515233"/>
  </r>
  <r>
    <n v="604"/>
    <x v="184"/>
    <s v="9 Brighton Ave."/>
    <s v="DE"/>
    <x v="1"/>
    <x v="5"/>
    <n v="628"/>
    <n v="59.10272958501303"/>
    <n v="455.11781633198962"/>
    <x v="280"/>
    <n v="3"/>
    <x v="181"/>
    <n v="1"/>
    <n v="227.55890816599481"/>
    <n v="0"/>
    <n v="0"/>
    <n v="1"/>
    <n v="227.55890816599481"/>
  </r>
  <r>
    <n v="605"/>
    <x v="185"/>
    <s v="3906 N Jefferson St. Apt. A"/>
    <s v="DE"/>
    <x v="0"/>
    <x v="0"/>
    <n v="1059"/>
    <n v="329.95832041411626"/>
    <n v="583.23334366870699"/>
    <x v="281"/>
    <n v="3"/>
    <x v="182"/>
    <n v="1"/>
    <n v="583.23334366870699"/>
    <n v="0"/>
    <n v="0"/>
    <n v="0"/>
    <n v="0"/>
  </r>
  <r>
    <n v="606"/>
    <x v="185"/>
    <s v="3031 Cemetery Rd."/>
    <s v="PA"/>
    <x v="0"/>
    <x v="1"/>
    <n v="1320"/>
    <n v="121.95314667456444"/>
    <n v="958.43748266034856"/>
    <x v="282"/>
    <n v="3"/>
    <x v="182"/>
    <n v="1"/>
    <n v="479.21874133017428"/>
    <n v="0"/>
    <n v="0"/>
    <n v="1"/>
    <n v="479.21874133017428"/>
  </r>
  <r>
    <n v="607"/>
    <x v="185"/>
    <s v="1816 Marsh Rd. "/>
    <s v="DE"/>
    <x v="1"/>
    <x v="5"/>
    <n v="1243"/>
    <n v="504.4027543892135"/>
    <n v="590.8777964886292"/>
    <x v="283"/>
    <n v="3"/>
    <x v="182"/>
    <n v="1"/>
    <n v="196.95926549620972"/>
    <n v="1"/>
    <n v="196.95926549620972"/>
    <n v="1"/>
    <n v="196.95926549620972"/>
  </r>
  <r>
    <n v="608"/>
    <x v="186"/>
    <s v="810 N Harrison St."/>
    <s v="DE"/>
    <x v="1"/>
    <x v="5"/>
    <n v="1055"/>
    <n v="441.95590173432095"/>
    <n v="490.43527861254324"/>
    <x v="284"/>
    <n v="3"/>
    <x v="183"/>
    <n v="1"/>
    <n v="163.47842620418109"/>
    <n v="1"/>
    <n v="163.47842620418109"/>
    <n v="1"/>
    <n v="163.47842620418109"/>
  </r>
  <r>
    <n v="609"/>
    <x v="187"/>
    <s v="5009 N Tupelo Turn"/>
    <s v="DE"/>
    <x v="1"/>
    <x v="5"/>
    <n v="255"/>
    <n v="36.337238347069153"/>
    <n v="174.93020932234467"/>
    <x v="285"/>
    <n v="1"/>
    <x v="183"/>
    <n v="1"/>
    <n v="58.310069774114886"/>
    <n v="1"/>
    <n v="58.310069774114886"/>
    <n v="1"/>
    <n v="58.310069774114886"/>
  </r>
  <r>
    <n v="610"/>
    <x v="187"/>
    <s v="325 Chapel Ave."/>
    <s v="DE"/>
    <x v="1"/>
    <x v="5"/>
    <n v="915"/>
    <n v="292.92704954670364"/>
    <n v="497.6583603626371"/>
    <x v="286"/>
    <n v="3"/>
    <x v="184"/>
    <n v="0"/>
    <n v="0"/>
    <n v="1"/>
    <n v="248.82918018131855"/>
    <n v="1"/>
    <n v="248.82918018131855"/>
  </r>
  <r>
    <n v="611"/>
    <x v="188"/>
    <s v="24 Queens Way"/>
    <s v="DE"/>
    <x v="0"/>
    <x v="4"/>
    <n v="1081"/>
    <n v="131.96496521351793"/>
    <n v="759.22802782918575"/>
    <x v="287"/>
    <n v="3"/>
    <x v="185"/>
    <n v="1"/>
    <n v="253.07600927639524"/>
    <n v="1"/>
    <n v="253.07600927639524"/>
    <n v="1"/>
    <n v="253.07600927639524"/>
  </r>
  <r>
    <n v="612"/>
    <x v="189"/>
    <s v="210 South Rd."/>
    <s v="DE"/>
    <x v="0"/>
    <x v="4"/>
    <n v="545"/>
    <n v="224.62977863972256"/>
    <n v="256.29617708822195"/>
    <x v="288"/>
    <n v="2"/>
    <x v="185"/>
    <n v="1"/>
    <n v="85.432059029407313"/>
    <n v="1"/>
    <n v="85.432059029407313"/>
    <n v="1"/>
    <n v="85.432059029407313"/>
  </r>
  <r>
    <n v="613"/>
    <x v="190"/>
    <s v="232 Springwood Dr."/>
    <s v="DE"/>
    <x v="1"/>
    <x v="5"/>
    <n v="372"/>
    <n v="195.63037785094483"/>
    <n v="141.09569771924413"/>
    <x v="289"/>
    <n v="1"/>
    <x v="186"/>
    <n v="0"/>
    <n v="0"/>
    <n v="0"/>
    <n v="0"/>
    <n v="1"/>
    <n v="141.09569771924413"/>
  </r>
  <r>
    <n v="614"/>
    <x v="191"/>
    <s v="1742 W 6th St."/>
    <s v="DE"/>
    <x v="1"/>
    <x v="5"/>
    <n v="575"/>
    <n v="66.492380491046774"/>
    <n v="406.80609560716255"/>
    <x v="290"/>
    <n v="3"/>
    <x v="187"/>
    <n v="1"/>
    <n v="135.60203186905417"/>
    <n v="1"/>
    <n v="135.60203186905417"/>
    <n v="1"/>
    <n v="135.60203186905417"/>
  </r>
  <r>
    <n v="615"/>
    <x v="192"/>
    <s v="Warrior Rd."/>
    <s v="PA"/>
    <x v="0"/>
    <x v="6"/>
    <n v="578"/>
    <n v="167.05324702892005"/>
    <n v="328.75740237686398"/>
    <x v="291"/>
    <n v="2"/>
    <x v="188"/>
    <n v="0"/>
    <n v="0"/>
    <n v="1"/>
    <n v="164.37870118843199"/>
    <n v="1"/>
    <n v="164.37870118843199"/>
  </r>
  <r>
    <n v="616"/>
    <x v="192"/>
    <s v="119 Norris Rd."/>
    <s v="DE"/>
    <x v="1"/>
    <x v="5"/>
    <n v="391"/>
    <n v="43.406811401116506"/>
    <n v="278.07455087910682"/>
    <x v="292"/>
    <n v="2"/>
    <x v="188"/>
    <n v="1"/>
    <n v="278.07455087910682"/>
    <n v="0"/>
    <n v="0"/>
    <n v="0"/>
    <n v="0"/>
  </r>
  <r>
    <n v="617"/>
    <x v="193"/>
    <s v="3904 N Jefferson St."/>
    <s v="DE"/>
    <x v="1"/>
    <x v="5"/>
    <n v="960"/>
    <n v="157.48088339425107"/>
    <n v="642.01529328459912"/>
    <x v="293"/>
    <n v="3"/>
    <x v="189"/>
    <n v="1"/>
    <n v="214.00509776153305"/>
    <n v="1"/>
    <n v="214.00509776153305"/>
    <n v="1"/>
    <n v="214.00509776153305"/>
  </r>
  <r>
    <n v="618"/>
    <x v="193"/>
    <s v="706 Douglas St."/>
    <s v="DE"/>
    <x v="0"/>
    <x v="2"/>
    <n v="399"/>
    <n v="102.57621300594381"/>
    <n v="237.13902959524495"/>
    <x v="294"/>
    <n v="1"/>
    <x v="188"/>
    <n v="1"/>
    <n v="79.046343198414988"/>
    <n v="1"/>
    <n v="79.046343198414988"/>
    <n v="1"/>
    <n v="79.046343198414988"/>
  </r>
  <r>
    <n v="619"/>
    <x v="194"/>
    <s v="325 Chapel Ave."/>
    <s v="DE"/>
    <x v="1"/>
    <x v="5"/>
    <n v="1225"/>
    <n v="579.13899671154468"/>
    <n v="516.68880263076426"/>
    <x v="295"/>
    <n v="3"/>
    <x v="190"/>
    <n v="0"/>
    <n v="0"/>
    <n v="1"/>
    <n v="258.34440131538213"/>
    <n v="1"/>
    <n v="258.34440131538213"/>
  </r>
  <r>
    <n v="620"/>
    <x v="195"/>
    <s v="1816 Newport Gap Pike"/>
    <s v="DE"/>
    <x v="0"/>
    <x v="6"/>
    <n v="700"/>
    <n v="248.60622702767412"/>
    <n v="361.11501837786074"/>
    <x v="296"/>
    <n v="3"/>
    <x v="191"/>
    <n v="1"/>
    <n v="120.37167279262025"/>
    <n v="1"/>
    <n v="120.37167279262025"/>
    <n v="1"/>
    <n v="120.37167279262025"/>
  </r>
  <r>
    <n v="621"/>
    <x v="196"/>
    <s v="4213 Concord Pike"/>
    <s v="DE"/>
    <x v="0"/>
    <x v="0"/>
    <n v="1273"/>
    <n v="408.45838565480966"/>
    <n v="691.63329147615218"/>
    <x v="297"/>
    <n v="3"/>
    <x v="192"/>
    <n v="1"/>
    <n v="230.54443049205074"/>
    <n v="1"/>
    <n v="230.54443049205074"/>
    <n v="1"/>
    <n v="230.54443049205074"/>
  </r>
  <r>
    <n v="622"/>
    <x v="197"/>
    <s v="706 Douglas St."/>
    <s v="DE"/>
    <x v="1"/>
    <x v="5"/>
    <n v="816"/>
    <n v="73.162890873571655"/>
    <n v="594.26968730114265"/>
    <x v="298"/>
    <n v="3"/>
    <x v="193"/>
    <n v="1"/>
    <n v="594.26968730114265"/>
    <n v="0"/>
    <n v="0"/>
    <n v="0"/>
    <n v="0"/>
  </r>
  <r>
    <n v="623"/>
    <x v="198"/>
    <s v="Union St."/>
    <s v="DE"/>
    <x v="0"/>
    <x v="0"/>
    <n v="163"/>
    <n v="24.81229501438407"/>
    <n v="110.55016398849276"/>
    <x v="299"/>
    <n v="1"/>
    <x v="192"/>
    <n v="1"/>
    <n v="55.275081994246378"/>
    <n v="1"/>
    <n v="55.275081994246378"/>
    <n v="0"/>
    <n v="0"/>
  </r>
  <r>
    <n v="624"/>
    <x v="198"/>
    <s v="1414 Pulaski Hwy"/>
    <s v="DE"/>
    <x v="1"/>
    <x v="8"/>
    <n v="1330"/>
    <n v="104.47009073140848"/>
    <n v="980.42392741487333"/>
    <x v="300"/>
    <n v="3"/>
    <x v="194"/>
    <n v="1"/>
    <n v="326.80797580495778"/>
    <n v="1"/>
    <n v="326.80797580495778"/>
    <n v="1"/>
    <n v="326.80797580495778"/>
  </r>
  <r>
    <n v="625"/>
    <x v="198"/>
    <s v="Slates End"/>
    <s v="DE"/>
    <x v="1"/>
    <x v="5"/>
    <n v="350"/>
    <n v="151.68727164512975"/>
    <n v="158.65018268389619"/>
    <x v="301"/>
    <n v="2"/>
    <x v="193"/>
    <n v="0"/>
    <n v="0"/>
    <n v="1"/>
    <n v="79.325091341948095"/>
    <n v="1"/>
    <n v="79.325091341948095"/>
  </r>
  <r>
    <n v="626"/>
    <x v="199"/>
    <s v="Boxwood Rd."/>
    <s v="DE"/>
    <x v="1"/>
    <x v="5"/>
    <n v="528"/>
    <n v="55.803588703652117"/>
    <n v="377.7571290370783"/>
    <x v="302"/>
    <n v="1"/>
    <x v="193"/>
    <n v="1"/>
    <n v="188.87856451853915"/>
    <n v="0"/>
    <n v="0"/>
    <n v="1"/>
    <n v="188.87856451853915"/>
  </r>
  <r>
    <n v="627"/>
    <x v="200"/>
    <s v="706 Douglas St."/>
    <s v="DE"/>
    <x v="1"/>
    <x v="5"/>
    <n v="113"/>
    <n v="19.674607386066704"/>
    <n v="74.660314091146645"/>
    <x v="303"/>
    <n v="1"/>
    <x v="195"/>
    <n v="1"/>
    <n v="37.330157045573323"/>
    <n v="1"/>
    <n v="37.330157045573323"/>
    <n v="0"/>
    <n v="0"/>
  </r>
  <r>
    <n v="628"/>
    <x v="201"/>
    <s v="2164 New Castle Ave"/>
    <s v="DE"/>
    <x v="1"/>
    <x v="5"/>
    <n v="1237"/>
    <n v="668.71659978354955"/>
    <n v="454.62672017316038"/>
    <x v="304"/>
    <n v="3"/>
    <x v="196"/>
    <n v="0"/>
    <n v="0"/>
    <n v="1"/>
    <n v="227.31336008658019"/>
    <n v="1"/>
    <n v="227.31336008658019"/>
  </r>
  <r>
    <n v="629"/>
    <x v="202"/>
    <s v="1414 Wedgewood Rd."/>
    <s v="DE"/>
    <x v="0"/>
    <x v="4"/>
    <n v="625"/>
    <n v="33.270355954373628"/>
    <n v="473.38371523650113"/>
    <x v="305"/>
    <n v="2"/>
    <x v="196"/>
    <n v="0"/>
    <n v="0"/>
    <n v="0"/>
    <n v="0"/>
    <n v="1"/>
    <n v="473.38371523650113"/>
  </r>
  <r>
    <n v="630"/>
    <x v="202"/>
    <s v="404 N St."/>
    <s v="DE"/>
    <x v="0"/>
    <x v="4"/>
    <n v="894"/>
    <n v="469.30853437752455"/>
    <n v="339.75317249798036"/>
    <x v="306"/>
    <n v="3"/>
    <x v="197"/>
    <n v="0"/>
    <n v="0"/>
    <n v="0"/>
    <n v="0"/>
    <n v="1"/>
    <n v="339.75317249798036"/>
  </r>
  <r>
    <n v="631"/>
    <x v="203"/>
    <s v="1304 Ender Rd"/>
    <s v="DE"/>
    <x v="1"/>
    <x v="5"/>
    <n v="95"/>
    <n v="16.753168734521413"/>
    <n v="62.59746501238287"/>
    <x v="307"/>
    <n v="1"/>
    <x v="196"/>
    <n v="1"/>
    <n v="62.59746501238287"/>
    <n v="0"/>
    <n v="0"/>
    <n v="0"/>
    <n v="0"/>
  </r>
  <r>
    <n v="632"/>
    <x v="203"/>
    <s v="84 Wits End"/>
    <s v="PA"/>
    <x v="1"/>
    <x v="5"/>
    <n v="246"/>
    <n v="107.56995774748596"/>
    <n v="110.74403380201124"/>
    <x v="308"/>
    <n v="1"/>
    <x v="196"/>
    <n v="1"/>
    <n v="55.372016901005622"/>
    <n v="1"/>
    <n v="55.372016901005622"/>
    <n v="0"/>
    <n v="0"/>
  </r>
  <r>
    <n v="633"/>
    <x v="204"/>
    <s v="46 Church St."/>
    <s v="DE"/>
    <x v="0"/>
    <x v="6"/>
    <n v="374"/>
    <n v="122.13984291586456"/>
    <n v="201.48812566730834"/>
    <x v="309"/>
    <n v="2"/>
    <x v="198"/>
    <n v="1"/>
    <n v="201.48812566730834"/>
    <n v="0"/>
    <n v="0"/>
    <n v="0"/>
    <n v="0"/>
  </r>
  <r>
    <n v="634"/>
    <x v="205"/>
    <s v="3907 N Jefferson St. Apt. A"/>
    <s v="DE"/>
    <x v="1"/>
    <x v="5"/>
    <n v="599"/>
    <n v="157.24397550263529"/>
    <n v="353.40481959789179"/>
    <x v="310"/>
    <n v="1"/>
    <x v="199"/>
    <n v="1"/>
    <n v="353.40481959789179"/>
    <n v="0"/>
    <n v="0"/>
    <n v="0"/>
    <n v="0"/>
  </r>
  <r>
    <n v="635"/>
    <x v="206"/>
    <s v="312 Elsemere Ave."/>
    <s v="DE"/>
    <x v="1"/>
    <x v="5"/>
    <n v="296"/>
    <n v="96.050583398915876"/>
    <n v="159.9595332808673"/>
    <x v="311"/>
    <n v="1"/>
    <x v="200"/>
    <n v="1"/>
    <n v="159.9595332808673"/>
    <n v="0"/>
    <n v="0"/>
    <n v="0"/>
    <n v="0"/>
  </r>
  <r>
    <n v="636"/>
    <x v="206"/>
    <s v="914 Lovering Ave."/>
    <s v="DE"/>
    <x v="0"/>
    <x v="2"/>
    <n v="837"/>
    <n v="117.00913036354997"/>
    <n v="575.99269570915999"/>
    <x v="312"/>
    <n v="3"/>
    <x v="201"/>
    <n v="1"/>
    <n v="287.99634785457999"/>
    <n v="0"/>
    <n v="0"/>
    <n v="1"/>
    <n v="287.99634785457999"/>
  </r>
  <r>
    <n v="637"/>
    <x v="207"/>
    <s v="447 E. Main St. "/>
    <s v="DE"/>
    <x v="1"/>
    <x v="5"/>
    <n v="1043"/>
    <n v="177.47872001710579"/>
    <n v="692.41702398631537"/>
    <x v="313"/>
    <n v="3"/>
    <x v="202"/>
    <n v="1"/>
    <n v="230.80567466210513"/>
    <n v="1"/>
    <n v="230.80567466210513"/>
    <n v="1"/>
    <n v="230.80567466210513"/>
  </r>
  <r>
    <n v="638"/>
    <x v="208"/>
    <s v="122 Florence Ave."/>
    <s v="DE"/>
    <x v="0"/>
    <x v="6"/>
    <n v="667"/>
    <n v="282.70787460954955"/>
    <n v="307.43370031236037"/>
    <x v="314"/>
    <n v="2"/>
    <x v="202"/>
    <n v="1"/>
    <n v="102.47790010412012"/>
    <n v="1"/>
    <n v="102.47790010412012"/>
    <n v="1"/>
    <n v="102.47790010412012"/>
  </r>
  <r>
    <n v="639"/>
    <x v="208"/>
    <s v="82 West Park Pl."/>
    <s v="DE"/>
    <x v="0"/>
    <x v="0"/>
    <n v="634"/>
    <n v="55.691760685092675"/>
    <n v="462.64659145192581"/>
    <x v="315"/>
    <n v="2"/>
    <x v="202"/>
    <n v="1"/>
    <n v="154.21553048397527"/>
    <n v="1"/>
    <n v="154.21553048397527"/>
    <n v="1"/>
    <n v="154.21553048397527"/>
  </r>
  <r>
    <n v="640"/>
    <x v="209"/>
    <s v="163 Scotfield Dr."/>
    <s v="DE"/>
    <x v="1"/>
    <x v="5"/>
    <n v="732"/>
    <n v="180.83696569847217"/>
    <n v="440.93042744122232"/>
    <x v="316"/>
    <n v="3"/>
    <x v="203"/>
    <n v="0"/>
    <n v="0"/>
    <n v="1"/>
    <n v="220.46521372061116"/>
    <n v="1"/>
    <n v="220.46521372061116"/>
  </r>
  <r>
    <n v="641"/>
    <x v="210"/>
    <s v="122 Florence Ave."/>
    <s v="DE"/>
    <x v="0"/>
    <x v="0"/>
    <n v="688"/>
    <n v="53.204452185877379"/>
    <n v="507.83643825129809"/>
    <x v="317"/>
    <n v="2"/>
    <x v="204"/>
    <n v="0"/>
    <n v="0"/>
    <n v="0"/>
    <n v="0"/>
    <n v="1"/>
    <n v="507.83643825129809"/>
  </r>
  <r>
    <n v="642"/>
    <x v="210"/>
    <s v="Justins House"/>
    <s v="DE"/>
    <x v="1"/>
    <x v="7"/>
    <n v="1183"/>
    <n v="303.23813746937907"/>
    <n v="703.80949002449665"/>
    <x v="318"/>
    <n v="3"/>
    <x v="205"/>
    <n v="1"/>
    <n v="234.60316334149888"/>
    <n v="1"/>
    <n v="234.60316334149888"/>
    <n v="1"/>
    <n v="234.60316334149888"/>
  </r>
  <r>
    <n v="643"/>
    <x v="211"/>
    <s v="122 Florence Ave."/>
    <s v="DE"/>
    <x v="1"/>
    <x v="5"/>
    <n v="109"/>
    <n v="51.223253040248075"/>
    <n v="46.221397567801539"/>
    <x v="319"/>
    <n v="1"/>
    <x v="204"/>
    <n v="1"/>
    <n v="15.407132522600513"/>
    <n v="1"/>
    <n v="15.407132522600513"/>
    <n v="1"/>
    <n v="15.407132522600513"/>
  </r>
  <r>
    <n v="644"/>
    <x v="212"/>
    <s v="130 Overlook Pl."/>
    <s v="DE"/>
    <x v="1"/>
    <x v="5"/>
    <n v="371"/>
    <n v="184.25720948111157"/>
    <n v="149.39423241511074"/>
    <x v="320"/>
    <n v="1"/>
    <x v="205"/>
    <n v="1"/>
    <n v="49.798077471703579"/>
    <n v="1"/>
    <n v="49.798077471703579"/>
    <n v="1"/>
    <n v="49.798077471703579"/>
  </r>
  <r>
    <n v="645"/>
    <x v="213"/>
    <s v="809 N. Harrison St."/>
    <s v="DE"/>
    <x v="1"/>
    <x v="5"/>
    <n v="475"/>
    <n v="172.54536952608444"/>
    <n v="241.96370437913248"/>
    <x v="321"/>
    <n v="2"/>
    <x v="206"/>
    <n v="1"/>
    <n v="80.654568126377498"/>
    <n v="1"/>
    <n v="80.654568126377498"/>
    <n v="1"/>
    <n v="80.654568126377498"/>
  </r>
  <r>
    <n v="646"/>
    <x v="213"/>
    <s v="10 Brighton Ave."/>
    <s v="DE"/>
    <x v="1"/>
    <x v="5"/>
    <n v="498"/>
    <n v="215.62675864192877"/>
    <n v="225.898593086457"/>
    <x v="322"/>
    <n v="2"/>
    <x v="206"/>
    <n v="1"/>
    <n v="75.299531028819004"/>
    <n v="1"/>
    <n v="75.299531028819004"/>
    <n v="1"/>
    <n v="75.299531028819004"/>
  </r>
  <r>
    <n v="647"/>
    <x v="214"/>
    <s v="1515 Ridge Rd."/>
    <s v="DE"/>
    <x v="0"/>
    <x v="4"/>
    <n v="574"/>
    <n v="285.73394430844684"/>
    <n v="230.61284455324252"/>
    <x v="323"/>
    <n v="2"/>
    <x v="206"/>
    <n v="1"/>
    <n v="115.30642227662126"/>
    <n v="0"/>
    <n v="0"/>
    <n v="1"/>
    <n v="115.30642227662126"/>
  </r>
  <r>
    <n v="648"/>
    <x v="214"/>
    <s v="611 Durso Dr."/>
    <s v="DE"/>
    <x v="0"/>
    <x v="4"/>
    <n v="379"/>
    <n v="81.395798346575603"/>
    <n v="238.08336132273953"/>
    <x v="324"/>
    <n v="1"/>
    <x v="206"/>
    <n v="1"/>
    <n v="238.08336132273953"/>
    <n v="0"/>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C4562D-3EA3-47A4-9AEC-A2481A0F2F47}" name="PivotTable4"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 rowHeaderCaption="Contractor">
  <location ref="A3:H13" firstHeaderRow="0" firstDataRow="1" firstDataCol="1"/>
  <pivotFields count="22">
    <pivotField dataField="1"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items count="3">
        <item x="1"/>
        <item x="0"/>
        <item t="default"/>
      </items>
    </pivotField>
    <pivotField axis="axisRow" showAll="0">
      <items count="19">
        <item m="1" x="15"/>
        <item m="1" x="16"/>
        <item m="1" x="9"/>
        <item m="1" x="10"/>
        <item m="1" x="11"/>
        <item m="1" x="13"/>
        <item m="1" x="17"/>
        <item m="1" x="14"/>
        <item m="1" x="12"/>
        <item x="0"/>
        <item x="1"/>
        <item x="2"/>
        <item x="3"/>
        <item x="4"/>
        <item x="5"/>
        <item x="6"/>
        <item x="7"/>
        <item x="8"/>
        <item t="default"/>
      </items>
    </pivotField>
    <pivotField dataField="1" numFmtId="164" showAll="0"/>
    <pivotField numFmtId="164" showAll="0"/>
    <pivotField numFmtId="164" showAll="0"/>
    <pivotField dataField="1" numFmtId="164" showAll="0"/>
    <pivotField dataField="1" showAll="0"/>
    <pivotField numFmtId="165" showAll="0">
      <items count="208">
        <item x="0"/>
        <item x="1"/>
        <item x="2"/>
        <item x="3"/>
        <item x="4"/>
        <item x="5"/>
        <item x="6"/>
        <item x="7"/>
        <item x="8"/>
        <item x="9"/>
        <item x="10"/>
        <item x="11"/>
        <item x="12"/>
        <item x="13"/>
        <item x="14"/>
        <item x="15"/>
        <item x="16"/>
        <item x="19"/>
        <item x="18"/>
        <item x="17"/>
        <item x="21"/>
        <item x="22"/>
        <item x="20"/>
        <item x="23"/>
        <item x="25"/>
        <item x="26"/>
        <item x="24"/>
        <item x="27"/>
        <item x="29"/>
        <item x="30"/>
        <item x="31"/>
        <item x="32"/>
        <item x="33"/>
        <item x="28"/>
        <item x="35"/>
        <item x="36"/>
        <item x="34"/>
        <item x="38"/>
        <item x="37"/>
        <item x="39"/>
        <item x="41"/>
        <item x="40"/>
        <item x="42"/>
        <item x="43"/>
        <item x="44"/>
        <item x="45"/>
        <item x="47"/>
        <item x="46"/>
        <item x="48"/>
        <item x="49"/>
        <item x="50"/>
        <item x="51"/>
        <item x="52"/>
        <item x="53"/>
        <item x="55"/>
        <item x="54"/>
        <item x="56"/>
        <item x="57"/>
        <item x="58"/>
        <item x="59"/>
        <item x="60"/>
        <item x="61"/>
        <item x="62"/>
        <item x="63"/>
        <item x="65"/>
        <item x="64"/>
        <item x="66"/>
        <item x="68"/>
        <item x="67"/>
        <item x="69"/>
        <item x="70"/>
        <item x="71"/>
        <item x="72"/>
        <item x="73"/>
        <item x="74"/>
        <item x="75"/>
        <item x="76"/>
        <item x="77"/>
        <item x="78"/>
        <item x="79"/>
        <item x="81"/>
        <item x="80"/>
        <item x="82"/>
        <item x="83"/>
        <item x="84"/>
        <item x="85"/>
        <item x="86"/>
        <item x="87"/>
        <item x="88"/>
        <item x="89"/>
        <item x="90"/>
        <item x="91"/>
        <item x="92"/>
        <item x="93"/>
        <item x="94"/>
        <item x="95"/>
        <item x="96"/>
        <item x="98"/>
        <item x="97"/>
        <item x="99"/>
        <item x="101"/>
        <item x="100"/>
        <item x="102"/>
        <item x="103"/>
        <item x="104"/>
        <item x="105"/>
        <item x="106"/>
        <item x="107"/>
        <item x="108"/>
        <item x="109"/>
        <item x="110"/>
        <item x="111"/>
        <item x="113"/>
        <item x="112"/>
        <item x="114"/>
        <item x="115"/>
        <item x="116"/>
        <item x="117"/>
        <item x="118"/>
        <item x="119"/>
        <item x="120"/>
        <item x="121"/>
        <item x="122"/>
        <item x="123"/>
        <item x="124"/>
        <item x="125"/>
        <item x="126"/>
        <item x="127"/>
        <item x="128"/>
        <item x="129"/>
        <item x="130"/>
        <item x="131"/>
        <item x="132"/>
        <item x="133"/>
        <item x="134"/>
        <item x="135"/>
        <item x="136"/>
        <item x="138"/>
        <item x="137"/>
        <item x="139"/>
        <item x="140"/>
        <item x="141"/>
        <item x="143"/>
        <item x="142"/>
        <item x="145"/>
        <item x="144"/>
        <item x="146"/>
        <item x="147"/>
        <item x="148"/>
        <item x="149"/>
        <item x="150"/>
        <item x="151"/>
        <item x="152"/>
        <item x="153"/>
        <item x="154"/>
        <item x="155"/>
        <item x="156"/>
        <item x="157"/>
        <item x="158"/>
        <item x="159"/>
        <item x="161"/>
        <item x="160"/>
        <item x="163"/>
        <item x="162"/>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t="default"/>
      </items>
    </pivotField>
    <pivotField showAll="0"/>
    <pivotField numFmtId="164" showAll="0"/>
    <pivotField showAll="0"/>
    <pivotField numFmtId="164" showAll="0"/>
    <pivotField showAll="0"/>
    <pivotField numFmtId="164" showAll="0"/>
    <pivotField dataField="1" dragToRow="0" dragToCol="0" dragToPage="0" showAll="0" defaultSubtotal="0"/>
    <pivotField dataField="1" dragToRow="0" dragToCol="0" dragToPage="0" showAll="0" defaultSubtotal="0"/>
    <pivotField dragToRow="0" dragToCol="0" dragToPage="0" showAll="0" defaultSubtotal="0"/>
    <pivotField showAll="0">
      <items count="15">
        <item x="0"/>
        <item x="1"/>
        <item x="2"/>
        <item x="3"/>
        <item x="4"/>
        <item x="5"/>
        <item x="6"/>
        <item x="7"/>
        <item x="8"/>
        <item x="9"/>
        <item x="10"/>
        <item x="11"/>
        <item x="12"/>
        <item x="13"/>
        <item t="default"/>
      </items>
    </pivotField>
  </pivotFields>
  <rowFields count="1">
    <field x="5"/>
  </rowFields>
  <rowItems count="10">
    <i>
      <x v="9"/>
    </i>
    <i>
      <x v="10"/>
    </i>
    <i>
      <x v="11"/>
    </i>
    <i>
      <x v="12"/>
    </i>
    <i>
      <x v="13"/>
    </i>
    <i>
      <x v="14"/>
    </i>
    <i>
      <x v="15"/>
    </i>
    <i>
      <x v="16"/>
    </i>
    <i>
      <x v="17"/>
    </i>
    <i t="grand">
      <x/>
    </i>
  </rowItems>
  <colFields count="1">
    <field x="-2"/>
  </colFields>
  <colItems count="7">
    <i>
      <x/>
    </i>
    <i i="1">
      <x v="1"/>
    </i>
    <i i="2">
      <x v="2"/>
    </i>
    <i i="3">
      <x v="3"/>
    </i>
    <i i="4">
      <x v="4"/>
    </i>
    <i i="5">
      <x v="5"/>
    </i>
    <i i="6">
      <x v="6"/>
    </i>
  </colItems>
  <dataFields count="7">
    <dataField name="Invoice Count" fld="0" subtotal="count" baseField="0" baseItem="0" numFmtId="1"/>
    <dataField name="Average Invoice" fld="6" subtotal="average" baseField="0" baseItem="0"/>
    <dataField name="Total Invoiced" fld="6" baseField="0" baseItem="0"/>
    <dataField name="Total Cost" fld="19" baseField="0" baseItem="0" numFmtId="164"/>
    <dataField name="Profit" fld="9" baseField="0" baseItem="0" numFmtId="164"/>
    <dataField name="ProfitRatio" fld="18" baseField="0" baseItem="0" numFmtId="10"/>
    <dataField name="Avg. Completion Days" fld="10" subtotal="average" baseField="5" baseItem="0" numFmtId="1"/>
  </dataFields>
  <formats count="47">
    <format dxfId="195">
      <pivotArea outline="0" collapsedLevelsAreSubtotals="1" fieldPosition="0"/>
    </format>
    <format dxfId="194">
      <pivotArea outline="0" collapsedLevelsAreSubtotals="1" fieldPosition="0">
        <references count="1">
          <reference field="4294967294" count="1" selected="0">
            <x v="6"/>
          </reference>
        </references>
      </pivotArea>
    </format>
    <format dxfId="193">
      <pivotArea dataOnly="0" labelOnly="1" outline="0" fieldPosition="0">
        <references count="1">
          <reference field="4294967294" count="1">
            <x v="6"/>
          </reference>
        </references>
      </pivotArea>
    </format>
    <format dxfId="192">
      <pivotArea type="all" dataOnly="0" outline="0" fieldPosition="0"/>
    </format>
    <format dxfId="191">
      <pivotArea outline="0" collapsedLevelsAreSubtotals="1" fieldPosition="0"/>
    </format>
    <format dxfId="190">
      <pivotArea field="5" type="button" dataOnly="0" labelOnly="1" outline="0" axis="axisRow" fieldPosition="0"/>
    </format>
    <format dxfId="189">
      <pivotArea dataOnly="0" labelOnly="1" fieldPosition="0">
        <references count="1">
          <reference field="5" count="0"/>
        </references>
      </pivotArea>
    </format>
    <format dxfId="188">
      <pivotArea dataOnly="0" labelOnly="1" grandRow="1" outline="0" fieldPosition="0"/>
    </format>
    <format dxfId="187">
      <pivotArea dataOnly="0" labelOnly="1" outline="0" fieldPosition="0">
        <references count="1">
          <reference field="4294967294" count="3">
            <x v="2"/>
            <x v="4"/>
            <x v="6"/>
          </reference>
        </references>
      </pivotArea>
    </format>
    <format dxfId="186">
      <pivotArea grandRow="1" outline="0" collapsedLevelsAreSubtotals="1" fieldPosition="0"/>
    </format>
    <format dxfId="185">
      <pivotArea dataOnly="0" labelOnly="1" grandRow="1" outline="0" fieldPosition="0"/>
    </format>
    <format dxfId="184">
      <pivotArea field="5" type="button" dataOnly="0" labelOnly="1" outline="0" axis="axisRow" fieldPosition="0"/>
    </format>
    <format dxfId="183">
      <pivotArea dataOnly="0" labelOnly="1" outline="0" fieldPosition="0">
        <references count="1">
          <reference field="4294967294" count="3">
            <x v="2"/>
            <x v="4"/>
            <x v="6"/>
          </reference>
        </references>
      </pivotArea>
    </format>
    <format dxfId="182">
      <pivotArea dataOnly="0" labelOnly="1" outline="0" fieldPosition="0">
        <references count="1">
          <reference field="4294967294" count="1">
            <x v="0"/>
          </reference>
        </references>
      </pivotArea>
    </format>
    <format dxfId="181">
      <pivotArea outline="0" collapsedLevelsAreSubtotals="1" fieldPosition="0">
        <references count="1">
          <reference field="4294967294" count="1" selected="0">
            <x v="0"/>
          </reference>
        </references>
      </pivotArea>
    </format>
    <format dxfId="180">
      <pivotArea dataOnly="0" labelOnly="1" outline="0" fieldPosition="0">
        <references count="1">
          <reference field="4294967294" count="1">
            <x v="0"/>
          </reference>
        </references>
      </pivotArea>
    </format>
    <format dxfId="179">
      <pivotArea dataOnly="0" labelOnly="1" outline="0" fieldPosition="0">
        <references count="1">
          <reference field="4294967294" count="1">
            <x v="5"/>
          </reference>
        </references>
      </pivotArea>
    </format>
    <format dxfId="178">
      <pivotArea outline="0" collapsedLevelsAreSubtotals="1" fieldPosition="0">
        <references count="1">
          <reference field="4294967294" count="1" selected="0">
            <x v="5"/>
          </reference>
        </references>
      </pivotArea>
    </format>
    <format dxfId="177">
      <pivotArea dataOnly="0" labelOnly="1" outline="0" fieldPosition="0">
        <references count="1">
          <reference field="4294967294" count="1">
            <x v="5"/>
          </reference>
        </references>
      </pivotArea>
    </format>
    <format dxfId="176">
      <pivotArea dataOnly="0" labelOnly="1" outline="0" fieldPosition="0">
        <references count="1">
          <reference field="4294967294" count="1">
            <x v="1"/>
          </reference>
        </references>
      </pivotArea>
    </format>
    <format dxfId="175">
      <pivotArea field="5" grandRow="1" outline="0" collapsedLevelsAreSubtotals="1" axis="axisRow" fieldPosition="0">
        <references count="1">
          <reference field="4294967294" count="1" selected="0">
            <x v="2"/>
          </reference>
        </references>
      </pivotArea>
    </format>
    <format dxfId="174">
      <pivotArea field="5" grandRow="1" outline="0" collapsedLevelsAreSubtotals="1" axis="axisRow" fieldPosition="0">
        <references count="1">
          <reference field="4294967294" count="1" selected="0">
            <x v="2"/>
          </reference>
        </references>
      </pivotArea>
    </format>
    <format dxfId="173">
      <pivotArea field="5" grandRow="1" outline="0" collapsedLevelsAreSubtotals="1" axis="axisRow" fieldPosition="0">
        <references count="1">
          <reference field="4294967294" count="1" selected="0">
            <x v="2"/>
          </reference>
        </references>
      </pivotArea>
    </format>
    <format dxfId="172">
      <pivotArea outline="0" collapsedLevelsAreSubtotals="1" fieldPosition="0">
        <references count="1">
          <reference field="4294967294" count="1" selected="0">
            <x v="2"/>
          </reference>
        </references>
      </pivotArea>
    </format>
    <format dxfId="171">
      <pivotArea dataOnly="0" labelOnly="1" outline="0" fieldPosition="0">
        <references count="1">
          <reference field="4294967294" count="1">
            <x v="2"/>
          </reference>
        </references>
      </pivotArea>
    </format>
    <format dxfId="170">
      <pivotArea dataOnly="0" labelOnly="1" outline="0" fieldPosition="0">
        <references count="1">
          <reference field="4294967294" count="1">
            <x v="2"/>
          </reference>
        </references>
      </pivotArea>
    </format>
    <format dxfId="169">
      <pivotArea field="5" grandRow="1" outline="0" collapsedLevelsAreSubtotals="1" axis="axisRow" fieldPosition="0">
        <references count="1">
          <reference field="4294967294" count="1" selected="0">
            <x v="2"/>
          </reference>
        </references>
      </pivotArea>
    </format>
    <format dxfId="168">
      <pivotArea dataOnly="0" labelOnly="1" outline="0" fieldPosition="0">
        <references count="1">
          <reference field="4294967294" count="1">
            <x v="2"/>
          </reference>
        </references>
      </pivotArea>
    </format>
    <format dxfId="167">
      <pivotArea field="5" grandRow="1" outline="0" collapsedLevelsAreSubtotals="1" axis="axisRow" fieldPosition="0">
        <references count="1">
          <reference field="4294967294" count="1" selected="0">
            <x v="2"/>
          </reference>
        </references>
      </pivotArea>
    </format>
    <format dxfId="166">
      <pivotArea dataOnly="0" labelOnly="1" outline="0" fieldPosition="0">
        <references count="1">
          <reference field="4294967294" count="1">
            <x v="2"/>
          </reference>
        </references>
      </pivotArea>
    </format>
    <format dxfId="165">
      <pivotArea field="5" grandRow="1" outline="0" collapsedLevelsAreSubtotals="1" axis="axisRow" fieldPosition="0">
        <references count="1">
          <reference field="4294967294" count="1" selected="0">
            <x v="2"/>
          </reference>
        </references>
      </pivotArea>
    </format>
    <format dxfId="164">
      <pivotArea field="5" grandRow="1" outline="0" collapsedLevelsAreSubtotals="1" axis="axisRow" fieldPosition="0">
        <references count="1">
          <reference field="4294967294" count="1" selected="0">
            <x v="2"/>
          </reference>
        </references>
      </pivotArea>
    </format>
    <format dxfId="163">
      <pivotArea field="5" type="button" dataOnly="0" labelOnly="1" outline="0" axis="axisRow" fieldPosition="0"/>
    </format>
    <format dxfId="162">
      <pivotArea dataOnly="0" labelOnly="1" outline="0" fieldPosition="0">
        <references count="1">
          <reference field="4294967294" count="7">
            <x v="0"/>
            <x v="1"/>
            <x v="2"/>
            <x v="3"/>
            <x v="4"/>
            <x v="5"/>
            <x v="6"/>
          </reference>
        </references>
      </pivotArea>
    </format>
    <format dxfId="161">
      <pivotArea dataOnly="0" grandRow="1" fieldPosition="0"/>
    </format>
    <format dxfId="160">
      <pivotArea outline="0" collapsedLevelsAreSubtotals="1" fieldPosition="0">
        <references count="1">
          <reference field="4294967294" count="1" selected="0">
            <x v="3"/>
          </reference>
        </references>
      </pivotArea>
    </format>
    <format dxfId="159">
      <pivotArea dataOnly="0" labelOnly="1" outline="0" fieldPosition="0">
        <references count="1">
          <reference field="4294967294" count="1">
            <x v="3"/>
          </reference>
        </references>
      </pivotArea>
    </format>
    <format dxfId="158">
      <pivotArea dataOnly="0" labelOnly="1" outline="0" fieldPosition="0">
        <references count="1">
          <reference field="4294967294" count="1">
            <x v="3"/>
          </reference>
        </references>
      </pivotArea>
    </format>
    <format dxfId="157">
      <pivotArea dataOnly="0" labelOnly="1" outline="0" fieldPosition="0">
        <references count="1">
          <reference field="4294967294" count="1">
            <x v="3"/>
          </reference>
        </references>
      </pivotArea>
    </format>
    <format dxfId="156">
      <pivotArea dataOnly="0" labelOnly="1" outline="0" fieldPosition="0">
        <references count="1">
          <reference field="4294967294" count="1">
            <x v="3"/>
          </reference>
        </references>
      </pivotArea>
    </format>
    <format dxfId="155">
      <pivotArea dataOnly="0" labelOnly="1" outline="0" fieldPosition="0">
        <references count="1">
          <reference field="4294967294" count="1">
            <x v="3"/>
          </reference>
        </references>
      </pivotArea>
    </format>
    <format dxfId="154">
      <pivotArea field="5" grandRow="1" outline="0" collapsedLevelsAreSubtotals="1" axis="axisRow" fieldPosition="0">
        <references count="1">
          <reference field="4294967294" count="1" selected="0">
            <x v="3"/>
          </reference>
        </references>
      </pivotArea>
    </format>
    <format dxfId="153">
      <pivotArea field="5" grandRow="1" outline="0" collapsedLevelsAreSubtotals="1" axis="axisRow" fieldPosition="0">
        <references count="1">
          <reference field="4294967294" count="1" selected="0">
            <x v="3"/>
          </reference>
        </references>
      </pivotArea>
    </format>
    <format dxfId="152">
      <pivotArea field="5" grandRow="1" outline="0" collapsedLevelsAreSubtotals="1" axis="axisRow" fieldPosition="0">
        <references count="1">
          <reference field="4294967294" count="1" selected="0">
            <x v="3"/>
          </reference>
        </references>
      </pivotArea>
    </format>
    <format dxfId="151">
      <pivotArea field="5" grandRow="1" outline="0" collapsedLevelsAreSubtotals="1" axis="axisRow" fieldPosition="0">
        <references count="1">
          <reference field="4294967294" count="1" selected="0">
            <x v="3"/>
          </reference>
        </references>
      </pivotArea>
    </format>
    <format dxfId="150">
      <pivotArea field="5" grandRow="1" outline="0" collapsedLevelsAreSubtotals="1" axis="axisRow" fieldPosition="0">
        <references count="1">
          <reference field="4294967294" count="1" selected="0">
            <x v="3"/>
          </reference>
        </references>
      </pivotArea>
    </format>
    <format dxfId="149">
      <pivotArea dataOnly="0" labelOnly="1" fieldPosition="0">
        <references count="1">
          <reference field="5" count="0"/>
        </references>
      </pivotArea>
    </format>
  </formats>
  <pivotTableStyleInfo name="PivotStyleDark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4A4D28-D619-4E81-94CE-5AD0D791E060}" name="PivotTable7"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location ref="E24:E25" firstHeaderRow="1" firstDataRow="1" firstDataCol="0"/>
  <pivotFields count="22">
    <pivotField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items count="3">
        <item x="1"/>
        <item x="0"/>
        <item t="default"/>
      </items>
    </pivotField>
    <pivotField showAll="0"/>
    <pivotField numFmtId="164" showAll="0"/>
    <pivotField numFmtId="164" showAll="0"/>
    <pivotField numFmtId="164" showAll="0"/>
    <pivotField dataField="1" numFmtId="164" showAll="0"/>
    <pivotField showAll="0"/>
    <pivotField numFmtId="165" showAll="0"/>
    <pivotField showAll="0"/>
    <pivotField numFmtId="164" showAll="0"/>
    <pivotField showAll="0"/>
    <pivotField numFmtId="164" showAll="0"/>
    <pivotField showAll="0"/>
    <pivotField numFmtId="164" showAll="0"/>
    <pivotField dragToRow="0" dragToCol="0" dragToPage="0" showAll="0" defaultSubtotal="0"/>
    <pivotField dragToRow="0" dragToCol="0" dragToPage="0" showAll="0" defaultSubtotal="0"/>
    <pivotField dragToRow="0" dragToCol="0" dragToPage="0" showAll="0" defaultSubtotal="0"/>
    <pivotField showAll="0" defaultSubtotal="0"/>
  </pivotFields>
  <rowItems count="1">
    <i/>
  </rowItems>
  <colItems count="1">
    <i/>
  </colItems>
  <dataFields count="1">
    <dataField name="Sum of Total Profit" fld="9" baseField="0" baseItem="0" numFmtId="164"/>
  </dataFields>
  <formats count="1">
    <format dxfId="196">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0308EE9-1B32-4D33-9200-AC887EF45139}" name="PivotTable6"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location ref="E20:E21" firstHeaderRow="1" firstDataRow="1" firstDataCol="0"/>
  <pivotFields count="22">
    <pivotField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items count="3">
        <item x="1"/>
        <item x="0"/>
        <item t="default"/>
      </items>
    </pivotField>
    <pivotField showAll="0"/>
    <pivotField numFmtId="164" showAll="0"/>
    <pivotField numFmtId="164" showAll="0"/>
    <pivotField numFmtId="164" showAll="0"/>
    <pivotField numFmtId="164" showAll="0"/>
    <pivotField showAll="0"/>
    <pivotField numFmtId="165" showAll="0"/>
    <pivotField showAll="0"/>
    <pivotField numFmtId="164" showAll="0"/>
    <pivotField showAll="0"/>
    <pivotField numFmtId="164" showAll="0"/>
    <pivotField showAll="0"/>
    <pivotField numFmtId="164" showAll="0"/>
    <pivotField dragToRow="0" dragToCol="0" dragToPage="0" showAll="0" defaultSubtotal="0"/>
    <pivotField dragToRow="0" dragToCol="0" dragToPage="0" showAll="0" defaultSubtotal="0"/>
    <pivotField dataField="1" dragToRow="0" dragToCol="0" dragToPage="0" showAll="0" defaultSubtotal="0"/>
    <pivotField showAll="0" defaultSubtotal="0"/>
  </pivotFields>
  <rowItems count="1">
    <i/>
  </rowItems>
  <colItems count="1">
    <i/>
  </colItems>
  <dataFields count="1">
    <dataField name="Sum of Total Cost" fld="20" baseField="0" baseItem="0" numFmtId="164"/>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6AD0751-1D04-4C76-90DB-15B71D620432}" name="PivotTable8"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location ref="E27:E28" firstHeaderRow="1" firstDataRow="1" firstDataCol="0"/>
  <pivotFields count="22">
    <pivotField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items count="3">
        <item x="1"/>
        <item x="0"/>
        <item t="default"/>
      </items>
    </pivotField>
    <pivotField showAll="0"/>
    <pivotField numFmtId="164" showAll="0"/>
    <pivotField numFmtId="164" showAll="0"/>
    <pivotField numFmtId="164" showAll="0"/>
    <pivotField numFmtId="164" showAll="0"/>
    <pivotField showAll="0"/>
    <pivotField numFmtId="165" showAll="0"/>
    <pivotField showAll="0"/>
    <pivotField numFmtId="164" showAll="0"/>
    <pivotField showAll="0"/>
    <pivotField numFmtId="164" showAll="0"/>
    <pivotField showAll="0"/>
    <pivotField numFmtId="164" showAll="0"/>
    <pivotField dataField="1" dragToRow="0" dragToCol="0" dragToPage="0" showAll="0" defaultSubtotal="0"/>
    <pivotField dragToRow="0" dragToCol="0" dragToPage="0" showAll="0" defaultSubtotal="0"/>
    <pivotField dragToRow="0" dragToCol="0" dragToPage="0" showAll="0" defaultSubtotal="0"/>
    <pivotField showAll="0" defaultSubtotal="0"/>
  </pivotFields>
  <rowItems count="1">
    <i/>
  </rowItems>
  <colItems count="1">
    <i/>
  </colItems>
  <dataFields count="1">
    <dataField name="Sum of Profit Ratio" fld="18" baseField="0" baseItem="0" numFmtId="10"/>
  </dataFields>
  <formats count="1">
    <format dxfId="197">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21F70D7-F82C-4B16-8DC2-38FC2007F114}" name="PivotTable5"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location ref="E16:E17" firstHeaderRow="1" firstDataRow="1" firstDataCol="0"/>
  <pivotFields count="22">
    <pivotField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items count="3">
        <item x="1"/>
        <item x="0"/>
        <item t="default"/>
      </items>
    </pivotField>
    <pivotField showAll="0"/>
    <pivotField dataField="1" numFmtId="164" showAll="0"/>
    <pivotField numFmtId="164" showAll="0"/>
    <pivotField numFmtId="164" showAll="0"/>
    <pivotField numFmtId="164" showAll="0"/>
    <pivotField showAll="0"/>
    <pivotField numFmtId="165" showAll="0"/>
    <pivotField showAll="0"/>
    <pivotField numFmtId="164" showAll="0"/>
    <pivotField showAll="0"/>
    <pivotField numFmtId="164" showAll="0"/>
    <pivotField showAll="0"/>
    <pivotField numFmtId="164" showAll="0"/>
    <pivotField dragToRow="0" dragToCol="0" dragToPage="0" showAll="0" defaultSubtotal="0"/>
    <pivotField dragToRow="0" dragToCol="0" dragToPage="0" showAll="0" defaultSubtotal="0"/>
    <pivotField dragToRow="0" dragToCol="0" dragToPage="0" showAll="0" defaultSubtotal="0"/>
    <pivotField showAll="0" defaultSubtotal="0"/>
  </pivotFields>
  <rowItems count="1">
    <i/>
  </rowItems>
  <colItems count="1">
    <i/>
  </colItems>
  <dataFields count="1">
    <dataField name="Sum of AmountPaid" fld="6" baseField="0" baseItem="0" numFmtId="164"/>
  </dataFields>
  <formats count="1">
    <format dxfId="198">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4DBBE9C-3146-4C1A-8102-B7533158118F}" name="PivotTable11"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location ref="B26:B27" firstHeaderRow="1" firstDataRow="1" firstDataCol="0"/>
  <pivotFields count="22">
    <pivotField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items count="3">
        <item x="1"/>
        <item x="0"/>
        <item t="default"/>
      </items>
    </pivotField>
    <pivotField showAll="0"/>
    <pivotField dataField="1" numFmtId="164" showAll="0"/>
    <pivotField numFmtId="164" showAll="0"/>
    <pivotField numFmtId="164" showAll="0"/>
    <pivotField numFmtId="164" showAll="0"/>
    <pivotField showAll="0"/>
    <pivotField numFmtId="165" showAll="0"/>
    <pivotField showAll="0"/>
    <pivotField numFmtId="164" showAll="0"/>
    <pivotField showAll="0"/>
    <pivotField numFmtId="164" showAll="0"/>
    <pivotField showAll="0"/>
    <pivotField numFmtId="164" showAll="0"/>
    <pivotField dragToRow="0" dragToCol="0" dragToPage="0" showAll="0" defaultSubtotal="0"/>
    <pivotField dragToRow="0" dragToCol="0" dragToPage="0" showAll="0" defaultSubtotal="0"/>
    <pivotField dragToRow="0" dragToCol="0" dragToPage="0" showAll="0" defaultSubtotal="0"/>
    <pivotField showAll="0" defaultSubtotal="0"/>
  </pivotFields>
  <rowItems count="1">
    <i/>
  </rowItems>
  <colItems count="1">
    <i/>
  </colItems>
  <dataFields count="1">
    <dataField name="Average of AmountPaid" fld="6" subtotal="average" baseField="0" baseItem="57156720" numFmtId="164"/>
  </dataFields>
  <formats count="1">
    <format dxfId="199">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BAE34BC-1C8B-4E22-B366-6DAC243E7D68}" name="PivotTable9"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location ref="I10:I11" firstHeaderRow="1" firstDataRow="1" firstDataCol="0"/>
  <pivotFields count="22">
    <pivotField dataField="1"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items count="3">
        <item x="1"/>
        <item x="0"/>
        <item t="default"/>
      </items>
    </pivotField>
    <pivotField showAll="0"/>
    <pivotField numFmtId="164" showAll="0"/>
    <pivotField numFmtId="164" showAll="0"/>
    <pivotField numFmtId="164" showAll="0"/>
    <pivotField numFmtId="164" showAll="0"/>
    <pivotField showAll="0"/>
    <pivotField numFmtId="165" showAll="0"/>
    <pivotField showAll="0"/>
    <pivotField numFmtId="164" showAll="0"/>
    <pivotField showAll="0"/>
    <pivotField numFmtId="164" showAll="0"/>
    <pivotField showAll="0"/>
    <pivotField numFmtId="164" showAll="0"/>
    <pivotField dragToRow="0" dragToCol="0" dragToPage="0" showAll="0" defaultSubtotal="0"/>
    <pivotField dragToRow="0" dragToCol="0" dragToPage="0" showAll="0" defaultSubtotal="0"/>
    <pivotField dragToRow="0" dragToCol="0" dragToPage="0" showAll="0" defaultSubtotal="0"/>
    <pivotField showAll="0" defaultSubtotal="0"/>
  </pivotFields>
  <rowItems count="1">
    <i/>
  </rowItems>
  <colItems count="1">
    <i/>
  </colItems>
  <dataFields count="1">
    <dataField name="Count of Invoice#" fld="0" subtotal="count" baseField="0" baseItem="57156720"/>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378ADA5-9CDC-4EFD-9D27-299B9D613D97}" name="RankTable" cacheId="1" applyNumberFormats="0" applyBorderFormats="0" applyFontFormats="0" applyPatternFormats="0" applyAlignmentFormats="0" applyWidthHeightFormats="1" dataCaption="Values" updatedVersion="8" minRefreshableVersion="5" useAutoFormatting="1" colGrandTotals="0" itemPrintTitles="1" createdVersion="8" indent="0" outline="1" outlineData="1" multipleFieldFilters="0" chartFormat="5" rowHeaderCaption="Contractor">
  <location ref="A3:C13" firstHeaderRow="0" firstDataRow="1" firstDataCol="1"/>
  <pivotFields count="22">
    <pivotField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items count="3">
        <item x="1"/>
        <item x="0"/>
        <item t="default"/>
      </items>
    </pivotField>
    <pivotField axis="axisRow" showAll="0" sortType="descending">
      <items count="19">
        <item m="1" x="15"/>
        <item m="1" x="16"/>
        <item m="1" x="9"/>
        <item m="1" x="10"/>
        <item m="1" x="11"/>
        <item m="1" x="13"/>
        <item m="1" x="17"/>
        <item m="1" x="14"/>
        <item m="1" x="12"/>
        <item x="0"/>
        <item x="1"/>
        <item x="2"/>
        <item x="3"/>
        <item x="4"/>
        <item x="5"/>
        <item x="6"/>
        <item x="7"/>
        <item x="8"/>
        <item t="default"/>
      </items>
      <autoSortScope>
        <pivotArea dataOnly="0" outline="0" fieldPosition="0">
          <references count="1">
            <reference field="4294967294" count="1" selected="0">
              <x v="0"/>
            </reference>
          </references>
        </pivotArea>
      </autoSortScope>
    </pivotField>
    <pivotField dataField="1" numFmtId="164" showAll="0"/>
    <pivotField numFmtId="164" showAll="0"/>
    <pivotField numFmtId="164" showAll="0"/>
    <pivotField dataField="1" numFmtId="164" showAll="0">
      <items count="326">
        <item x="6"/>
        <item x="1"/>
        <item x="54"/>
        <item x="48"/>
        <item x="2"/>
        <item x="12"/>
        <item x="33"/>
        <item x="42"/>
        <item x="319"/>
        <item x="0"/>
        <item x="38"/>
        <item x="226"/>
        <item x="60"/>
        <item x="25"/>
        <item x="136"/>
        <item x="21"/>
        <item x="45"/>
        <item x="190"/>
        <item x="270"/>
        <item x="256"/>
        <item x="307"/>
        <item x="63"/>
        <item x="139"/>
        <item x="26"/>
        <item x="303"/>
        <item x="81"/>
        <item x="59"/>
        <item x="229"/>
        <item x="193"/>
        <item x="218"/>
        <item x="5"/>
        <item x="31"/>
        <item x="20"/>
        <item x="125"/>
        <item x="271"/>
        <item x="117"/>
        <item x="58"/>
        <item x="55"/>
        <item x="254"/>
        <item x="75"/>
        <item x="89"/>
        <item x="51"/>
        <item x="11"/>
        <item x="299"/>
        <item x="308"/>
        <item x="32"/>
        <item x="207"/>
        <item x="109"/>
        <item x="129"/>
        <item x="247"/>
        <item x="266"/>
        <item x="4"/>
        <item x="169"/>
        <item x="73"/>
        <item x="163"/>
        <item x="28"/>
        <item x="289"/>
        <item x="263"/>
        <item x="165"/>
        <item x="160"/>
        <item x="16"/>
        <item x="37"/>
        <item x="320"/>
        <item x="221"/>
        <item x="8"/>
        <item x="61"/>
        <item x="107"/>
        <item x="41"/>
        <item x="135"/>
        <item x="18"/>
        <item x="301"/>
        <item x="311"/>
        <item x="14"/>
        <item x="66"/>
        <item x="285"/>
        <item x="119"/>
        <item x="162"/>
        <item x="137"/>
        <item x="188"/>
        <item x="123"/>
        <item x="185"/>
        <item x="166"/>
        <item x="100"/>
        <item x="232"/>
        <item x="198"/>
        <item x="238"/>
        <item x="309"/>
        <item x="227"/>
        <item x="53"/>
        <item x="52"/>
        <item x="172"/>
        <item x="274"/>
        <item x="210"/>
        <item x="7"/>
        <item x="276"/>
        <item x="40"/>
        <item x="19"/>
        <item x="178"/>
        <item x="47"/>
        <item x="217"/>
        <item x="262"/>
        <item x="322"/>
        <item x="323"/>
        <item x="294"/>
        <item x="146"/>
        <item x="324"/>
        <item x="118"/>
        <item x="80"/>
        <item x="321"/>
        <item x="116"/>
        <item x="112"/>
        <item x="138"/>
        <item x="288"/>
        <item x="43"/>
        <item x="142"/>
        <item x="127"/>
        <item x="153"/>
        <item x="259"/>
        <item x="253"/>
        <item x="17"/>
        <item x="69"/>
        <item x="46"/>
        <item x="57"/>
        <item x="204"/>
        <item x="24"/>
        <item x="292"/>
        <item x="114"/>
        <item x="234"/>
        <item x="103"/>
        <item x="197"/>
        <item x="244"/>
        <item x="96"/>
        <item x="203"/>
        <item x="147"/>
        <item x="180"/>
        <item x="177"/>
        <item x="173"/>
        <item x="186"/>
        <item x="261"/>
        <item x="314"/>
        <item x="196"/>
        <item x="49"/>
        <item x="64"/>
        <item x="133"/>
        <item x="22"/>
        <item x="171"/>
        <item x="168"/>
        <item x="202"/>
        <item x="27"/>
        <item x="291"/>
        <item x="240"/>
        <item x="265"/>
        <item x="65"/>
        <item x="250"/>
        <item x="306"/>
        <item x="233"/>
        <item x="34"/>
        <item x="39"/>
        <item x="29"/>
        <item x="111"/>
        <item x="228"/>
        <item x="310"/>
        <item x="13"/>
        <item x="82"/>
        <item x="296"/>
        <item x="258"/>
        <item x="36"/>
        <item x="9"/>
        <item x="99"/>
        <item x="77"/>
        <item x="94"/>
        <item x="126"/>
        <item x="145"/>
        <item x="120"/>
        <item x="302"/>
        <item x="152"/>
        <item x="85"/>
        <item x="208"/>
        <item x="249"/>
        <item x="105"/>
        <item x="132"/>
        <item x="30"/>
        <item x="223"/>
        <item x="156"/>
        <item x="245"/>
        <item x="176"/>
        <item x="79"/>
        <item x="62"/>
        <item x="290"/>
        <item x="239"/>
        <item x="199"/>
        <item x="179"/>
        <item x="23"/>
        <item x="87"/>
        <item x="90"/>
        <item x="241"/>
        <item x="235"/>
        <item x="157"/>
        <item x="242"/>
        <item x="88"/>
        <item x="148"/>
        <item x="257"/>
        <item x="150"/>
        <item x="278"/>
        <item x="316"/>
        <item x="200"/>
        <item x="170"/>
        <item x="275"/>
        <item x="268"/>
        <item x="304"/>
        <item x="280"/>
        <item x="108"/>
        <item x="315"/>
        <item x="143"/>
        <item x="305"/>
        <item x="106"/>
        <item x="192"/>
        <item x="175"/>
        <item x="260"/>
        <item x="237"/>
        <item x="205"/>
        <item x="224"/>
        <item x="284"/>
        <item x="71"/>
        <item x="286"/>
        <item x="195"/>
        <item x="191"/>
        <item x="272"/>
        <item x="164"/>
        <item x="279"/>
        <item x="317"/>
        <item x="182"/>
        <item x="243"/>
        <item x="295"/>
        <item x="219"/>
        <item x="93"/>
        <item x="56"/>
        <item x="134"/>
        <item x="83"/>
        <item x="181"/>
        <item x="122"/>
        <item x="209"/>
        <item x="98"/>
        <item x="206"/>
        <item x="248"/>
        <item x="74"/>
        <item x="212"/>
        <item x="194"/>
        <item x="225"/>
        <item x="155"/>
        <item x="78"/>
        <item x="95"/>
        <item x="154"/>
        <item x="128"/>
        <item x="312"/>
        <item x="68"/>
        <item x="110"/>
        <item x="281"/>
        <item x="97"/>
        <item x="283"/>
        <item x="252"/>
        <item x="149"/>
        <item x="216"/>
        <item x="298"/>
        <item x="124"/>
        <item x="211"/>
        <item x="167"/>
        <item x="222"/>
        <item x="35"/>
        <item x="131"/>
        <item x="264"/>
        <item x="67"/>
        <item x="72"/>
        <item x="184"/>
        <item x="144"/>
        <item x="215"/>
        <item x="293"/>
        <item x="76"/>
        <item x="101"/>
        <item x="141"/>
        <item x="251"/>
        <item x="15"/>
        <item x="183"/>
        <item x="273"/>
        <item x="297"/>
        <item x="313"/>
        <item x="140"/>
        <item x="231"/>
        <item x="151"/>
        <item x="91"/>
        <item x="318"/>
        <item x="213"/>
        <item x="86"/>
        <item x="130"/>
        <item x="267"/>
        <item x="84"/>
        <item x="246"/>
        <item x="70"/>
        <item x="287"/>
        <item x="3"/>
        <item x="230"/>
        <item x="255"/>
        <item x="189"/>
        <item x="102"/>
        <item x="236"/>
        <item x="277"/>
        <item x="121"/>
        <item x="159"/>
        <item x="113"/>
        <item x="269"/>
        <item x="187"/>
        <item x="92"/>
        <item x="158"/>
        <item x="115"/>
        <item x="214"/>
        <item x="161"/>
        <item x="174"/>
        <item x="220"/>
        <item x="104"/>
        <item x="282"/>
        <item x="201"/>
        <item x="300"/>
        <item x="10"/>
        <item x="44"/>
        <item x="50"/>
        <item t="default"/>
      </items>
    </pivotField>
    <pivotField showAll="0"/>
    <pivotField numFmtId="165" showAll="0"/>
    <pivotField showAll="0"/>
    <pivotField numFmtId="164" showAll="0"/>
    <pivotField showAll="0"/>
    <pivotField numFmtId="164" showAll="0"/>
    <pivotField showAll="0"/>
    <pivotField numFmtId="164" showAll="0"/>
    <pivotField dragToRow="0" dragToCol="0" dragToPage="0" showAll="0" defaultSubtotal="0"/>
    <pivotField dragToRow="0" dragToCol="0" dragToPage="0" showAll="0" defaultSubtotal="0"/>
    <pivotField dragToRow="0" dragToCol="0" dragToPage="0" showAll="0" defaultSubtotal="0"/>
    <pivotField showAll="0" defaultSubtotal="0"/>
  </pivotFields>
  <rowFields count="1">
    <field x="5"/>
  </rowFields>
  <rowItems count="10">
    <i>
      <x v="14"/>
    </i>
    <i>
      <x v="9"/>
    </i>
    <i>
      <x v="15"/>
    </i>
    <i>
      <x v="13"/>
    </i>
    <i>
      <x v="11"/>
    </i>
    <i>
      <x v="17"/>
    </i>
    <i>
      <x v="16"/>
    </i>
    <i>
      <x v="10"/>
    </i>
    <i>
      <x v="12"/>
    </i>
    <i t="grand">
      <x/>
    </i>
  </rowItems>
  <colFields count="1">
    <field x="-2"/>
  </colFields>
  <colItems count="2">
    <i>
      <x/>
    </i>
    <i i="1">
      <x v="1"/>
    </i>
  </colItems>
  <dataFields count="2">
    <dataField name="Revenue" fld="6" baseField="5" baseItem="14"/>
    <dataField name="Profit" fld="9" baseField="5" baseItem="14"/>
  </dataFields>
  <formats count="18">
    <format dxfId="123">
      <pivotArea outline="0" collapsedLevelsAreSubtotals="1" fieldPosition="0"/>
    </format>
    <format dxfId="122">
      <pivotArea dataOnly="0" labelOnly="1" outline="0" axis="axisValues" fieldPosition="0"/>
    </format>
    <format dxfId="121">
      <pivotArea dataOnly="0" outline="0" axis="axisValues" fieldPosition="0"/>
    </format>
    <format dxfId="120">
      <pivotArea type="all" dataOnly="0" outline="0" fieldPosition="0"/>
    </format>
    <format dxfId="119">
      <pivotArea outline="0" collapsedLevelsAreSubtotals="1" fieldPosition="0"/>
    </format>
    <format dxfId="118">
      <pivotArea field="5" type="button" dataOnly="0" labelOnly="1" outline="0" axis="axisRow" fieldPosition="0"/>
    </format>
    <format dxfId="117">
      <pivotArea dataOnly="0" labelOnly="1" fieldPosition="0">
        <references count="1">
          <reference field="5" count="0"/>
        </references>
      </pivotArea>
    </format>
    <format dxfId="116">
      <pivotArea dataOnly="0" labelOnly="1" grandRow="1" outline="0" fieldPosition="0"/>
    </format>
    <format dxfId="115">
      <pivotArea dataOnly="0" labelOnly="1" outline="0" axis="axisValues" fieldPosition="0"/>
    </format>
    <format dxfId="114">
      <pivotArea field="5" type="button" dataOnly="0" labelOnly="1" outline="0" axis="axisRow" fieldPosition="0"/>
    </format>
    <format dxfId="113">
      <pivotArea dataOnly="0" labelOnly="1" outline="0" axis="axisValues" fieldPosition="0"/>
    </format>
    <format dxfId="112">
      <pivotArea dataOnly="0" labelOnly="1" fieldPosition="0">
        <references count="1">
          <reference field="5" count="0"/>
        </references>
      </pivotArea>
    </format>
    <format dxfId="111">
      <pivotArea grandRow="1" outline="0" collapsedLevelsAreSubtotals="1" fieldPosition="0"/>
    </format>
    <format dxfId="110">
      <pivotArea dataOnly="0" labelOnly="1" grandRow="1" outline="0" fieldPosition="0"/>
    </format>
    <format dxfId="109">
      <pivotArea grandRow="1" outline="0" collapsedLevelsAreSubtotals="1" fieldPosition="0"/>
    </format>
    <format dxfId="108">
      <pivotArea dataOnly="0" labelOnly="1" grandRow="1" outline="0" fieldPosition="0"/>
    </format>
    <format dxfId="107">
      <pivotArea field="5" type="button" dataOnly="0" labelOnly="1" outline="0" axis="axisRow" fieldPosition="0"/>
    </format>
    <format dxfId="106">
      <pivotArea dataOnly="0" labelOnly="1" outline="0" axis="axisValues" fieldPosition="0"/>
    </format>
  </formats>
  <chartFormats count="4">
    <chartFormat chart="2" format="7" series="1">
      <pivotArea type="data" outline="0" fieldPosition="0">
        <references count="1">
          <reference field="4294967294" count="1" selected="0">
            <x v="0"/>
          </reference>
        </references>
      </pivotArea>
    </chartFormat>
    <chartFormat chart="0" format="5" series="1">
      <pivotArea type="data" outline="0" fieldPosition="0">
        <references count="1">
          <reference field="4294967294" count="1" selected="0">
            <x v="0"/>
          </reference>
        </references>
      </pivotArea>
    </chartFormat>
    <chartFormat chart="2" format="8" series="1">
      <pivotArea type="data" outline="0" fieldPosition="0">
        <references count="1">
          <reference field="4294967294" count="1" selected="0">
            <x v="1"/>
          </reference>
        </references>
      </pivotArea>
    </chartFormat>
    <chartFormat chart="0" format="6" series="1">
      <pivotArea type="data" outline="0" fieldPosition="0">
        <references count="1">
          <reference field="4294967294" count="1" selected="0">
            <x v="1"/>
          </reference>
        </references>
      </pivotArea>
    </chartFormat>
  </chartFormats>
  <pivotTableStyleInfo name="PivotStyleDark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72116DA-859D-494A-AB5C-F486973CFE9A}" name="RankTable2"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 rowHeaderCaption="Contractor">
  <location ref="A16:D26" firstHeaderRow="0" firstDataRow="1" firstDataCol="1"/>
  <pivotFields count="22">
    <pivotField dataField="1"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items count="3">
        <item x="1"/>
        <item x="0"/>
        <item t="default"/>
      </items>
    </pivotField>
    <pivotField axis="axisRow" showAll="0" sortType="descending">
      <items count="19">
        <item m="1" x="15"/>
        <item m="1" x="16"/>
        <item m="1" x="9"/>
        <item m="1" x="10"/>
        <item m="1" x="11"/>
        <item m="1" x="13"/>
        <item m="1" x="17"/>
        <item m="1" x="14"/>
        <item m="1" x="12"/>
        <item x="0"/>
        <item x="1"/>
        <item x="2"/>
        <item x="3"/>
        <item x="4"/>
        <item x="5"/>
        <item x="6"/>
        <item x="7"/>
        <item x="8"/>
        <item t="default"/>
      </items>
      <autoSortScope>
        <pivotArea dataOnly="0" outline="0" fieldPosition="0">
          <references count="1">
            <reference field="4294967294" count="1" selected="0">
              <x v="0"/>
            </reference>
          </references>
        </pivotArea>
      </autoSortScope>
    </pivotField>
    <pivotField dataField="1" numFmtId="164" showAll="0"/>
    <pivotField numFmtId="164" showAll="0"/>
    <pivotField numFmtId="164" showAll="0"/>
    <pivotField numFmtId="164" showAll="0"/>
    <pivotField dataField="1" showAll="0"/>
    <pivotField numFmtId="165" showAll="0"/>
    <pivotField showAll="0"/>
    <pivotField numFmtId="164" showAll="0"/>
    <pivotField showAll="0"/>
    <pivotField numFmtId="164" showAll="0"/>
    <pivotField showAll="0"/>
    <pivotField numFmtId="164" showAll="0"/>
    <pivotField dragToRow="0" dragToCol="0" dragToPage="0" showAll="0" defaultSubtotal="0"/>
    <pivotField dragToRow="0" dragToCol="0" dragToPage="0" showAll="0" defaultSubtotal="0"/>
    <pivotField dragToRow="0" dragToCol="0" dragToPage="0" showAll="0" defaultSubtotal="0"/>
    <pivotField showAll="0" defaultSubtotal="0"/>
  </pivotFields>
  <rowFields count="1">
    <field x="5"/>
  </rowFields>
  <rowItems count="10">
    <i>
      <x v="14"/>
    </i>
    <i>
      <x v="9"/>
    </i>
    <i>
      <x v="13"/>
    </i>
    <i>
      <x v="15"/>
    </i>
    <i>
      <x v="11"/>
    </i>
    <i>
      <x v="17"/>
    </i>
    <i>
      <x v="16"/>
    </i>
    <i>
      <x v="10"/>
    </i>
    <i>
      <x v="12"/>
    </i>
    <i t="grand">
      <x/>
    </i>
  </rowItems>
  <colFields count="1">
    <field x="-2"/>
  </colFields>
  <colItems count="3">
    <i>
      <x/>
    </i>
    <i i="1">
      <x v="1"/>
    </i>
    <i i="2">
      <x v="2"/>
    </i>
  </colItems>
  <dataFields count="3">
    <dataField name="Invoice Count" fld="0" subtotal="count" baseField="5" baseItem="1"/>
    <dataField name="Avg. TTC" fld="10" subtotal="average" baseField="5" baseItem="1" numFmtId="2"/>
    <dataField name="Avg. Invoice" fld="6" subtotal="average" baseField="5" baseItem="7" numFmtId="164"/>
  </dataFields>
  <formats count="25">
    <format dxfId="148">
      <pivotArea field="5" type="button" dataOnly="0" labelOnly="1" outline="0" axis="axisRow" fieldPosition="0"/>
    </format>
    <format dxfId="147">
      <pivotArea dataOnly="0" labelOnly="1" outline="0" axis="axisValues" fieldPosition="0"/>
    </format>
    <format dxfId="146">
      <pivotArea grandRow="1" outline="0" collapsedLevelsAreSubtotals="1" fieldPosition="0"/>
    </format>
    <format dxfId="145">
      <pivotArea dataOnly="0" labelOnly="1" grandRow="1" outline="0" fieldPosition="0"/>
    </format>
    <format dxfId="144">
      <pivotArea field="5" type="button" dataOnly="0" labelOnly="1" outline="0" axis="axisRow" fieldPosition="0"/>
    </format>
    <format dxfId="143">
      <pivotArea dataOnly="0" labelOnly="1" outline="0" axis="axisValues" fieldPosition="0"/>
    </format>
    <format dxfId="142">
      <pivotArea grandRow="1" outline="0" collapsedLevelsAreSubtotals="1" fieldPosition="0"/>
    </format>
    <format dxfId="141">
      <pivotArea dataOnly="0" labelOnly="1" grandRow="1" outline="0" fieldPosition="0"/>
    </format>
    <format dxfId="140">
      <pivotArea field="5" type="button" dataOnly="0" labelOnly="1" outline="0" axis="axisRow" fieldPosition="0"/>
    </format>
    <format dxfId="139">
      <pivotArea dataOnly="0" labelOnly="1" outline="0" axis="axisValues" fieldPosition="0"/>
    </format>
    <format dxfId="138">
      <pivotArea dataOnly="0" labelOnly="1" fieldPosition="0">
        <references count="1">
          <reference field="5" count="0"/>
        </references>
      </pivotArea>
    </format>
    <format dxfId="137">
      <pivotArea type="all" dataOnly="0" outline="0" fieldPosition="0"/>
    </format>
    <format dxfId="136">
      <pivotArea outline="0" collapsedLevelsAreSubtotals="1" fieldPosition="0"/>
    </format>
    <format dxfId="135">
      <pivotArea field="5" type="button" dataOnly="0" labelOnly="1" outline="0" axis="axisRow" fieldPosition="0"/>
    </format>
    <format dxfId="134">
      <pivotArea dataOnly="0" labelOnly="1" fieldPosition="0">
        <references count="1">
          <reference field="5" count="0"/>
        </references>
      </pivotArea>
    </format>
    <format dxfId="133">
      <pivotArea dataOnly="0" labelOnly="1" grandRow="1" outline="0" fieldPosition="0"/>
    </format>
    <format dxfId="132">
      <pivotArea dataOnly="0" labelOnly="1" outline="0" axis="axisValues" fieldPosition="0"/>
    </format>
    <format dxfId="131">
      <pivotArea outline="0" collapsedLevelsAreSubtotals="1" fieldPosition="0">
        <references count="1">
          <reference field="4294967294" count="1" selected="0">
            <x v="2"/>
          </reference>
        </references>
      </pivotArea>
    </format>
    <format dxfId="130">
      <pivotArea dataOnly="0" labelOnly="1" outline="0" fieldPosition="0">
        <references count="1">
          <reference field="4294967294" count="1">
            <x v="2"/>
          </reference>
        </references>
      </pivotArea>
    </format>
    <format dxfId="129">
      <pivotArea dataOnly="0" labelOnly="1" outline="0" fieldPosition="0">
        <references count="1">
          <reference field="4294967294" count="1">
            <x v="2"/>
          </reference>
        </references>
      </pivotArea>
    </format>
    <format dxfId="128">
      <pivotArea outline="0" collapsedLevelsAreSubtotals="1" fieldPosition="0">
        <references count="1">
          <reference field="4294967294" count="1" selected="0">
            <x v="1"/>
          </reference>
        </references>
      </pivotArea>
    </format>
    <format dxfId="127">
      <pivotArea dataOnly="0" labelOnly="1" outline="0" fieldPosition="0">
        <references count="1">
          <reference field="4294967294" count="1">
            <x v="1"/>
          </reference>
        </references>
      </pivotArea>
    </format>
    <format dxfId="126">
      <pivotArea dataOnly="0" labelOnly="1" outline="0" fieldPosition="0">
        <references count="1">
          <reference field="4294967294" count="1">
            <x v="0"/>
          </reference>
        </references>
      </pivotArea>
    </format>
    <format dxfId="125">
      <pivotArea dataOnly="0" labelOnly="1" outline="0" fieldPosition="0">
        <references count="1">
          <reference field="4294967294" count="3">
            <x v="0"/>
            <x v="1"/>
            <x v="2"/>
          </reference>
        </references>
      </pivotArea>
    </format>
    <format dxfId="124">
      <pivotArea dataOnly="0" labelOnly="1" outline="0" fieldPosition="0">
        <references count="1">
          <reference field="4294967294" count="3">
            <x v="0"/>
            <x v="1"/>
            <x v="2"/>
          </reference>
        </references>
      </pivotArea>
    </format>
  </formats>
  <pivotTableStyleInfo name="PivotStyleDark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3129AD2-0EDE-41FE-B123-443BA9323D23}" name="ComparativeTable2"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rowHeaderCaption="Job Type">
  <location ref="F1:G4" firstHeaderRow="1" firstDataRow="1" firstDataCol="1"/>
  <pivotFields count="22">
    <pivotField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axis="axisRow" showAll="0">
      <items count="3">
        <item x="1"/>
        <item x="0"/>
        <item t="default"/>
      </items>
    </pivotField>
    <pivotField showAll="0">
      <items count="19">
        <item x="3"/>
        <item x="6"/>
        <item m="1" x="15"/>
        <item x="1"/>
        <item m="1" x="16"/>
        <item m="1" x="9"/>
        <item m="1" x="10"/>
        <item x="4"/>
        <item m="1" x="11"/>
        <item x="8"/>
        <item x="5"/>
        <item m="1" x="13"/>
        <item m="1" x="17"/>
        <item m="1" x="14"/>
        <item x="2"/>
        <item x="0"/>
        <item m="1" x="12"/>
        <item x="7"/>
        <item t="default"/>
      </items>
    </pivotField>
    <pivotField numFmtId="164" showAll="0"/>
    <pivotField numFmtId="164" showAll="0"/>
    <pivotField numFmtId="164" showAll="0"/>
    <pivotField numFmtId="164" showAll="0"/>
    <pivotField dataField="1" showAll="0"/>
    <pivotField numFmtId="165" showAll="0"/>
    <pivotField showAll="0"/>
    <pivotField numFmtId="164" showAll="0"/>
    <pivotField showAll="0"/>
    <pivotField numFmtId="164" showAll="0"/>
    <pivotField showAll="0"/>
    <pivotField numFmtId="164" showAll="0"/>
    <pivotField dragToRow="0" dragToCol="0" dragToPage="0" showAll="0" defaultSubtotal="0"/>
    <pivotField dragToRow="0" dragToCol="0" dragToPage="0" showAll="0" defaultSubtotal="0"/>
    <pivotField dragToRow="0" dragToCol="0" dragToPage="0" showAll="0" defaultSubtotal="0"/>
    <pivotField showAll="0" defaultSubtotal="0"/>
  </pivotFields>
  <rowFields count="1">
    <field x="4"/>
  </rowFields>
  <rowItems count="3">
    <i>
      <x/>
    </i>
    <i>
      <x v="1"/>
    </i>
    <i t="grand">
      <x/>
    </i>
  </rowItems>
  <colItems count="1">
    <i/>
  </colItems>
  <dataFields count="1">
    <dataField name="Avg. TTCdays" fld="10" subtotal="average" baseField="4" baseItem="0" numFmtId="2"/>
  </dataFields>
  <formats count="16">
    <format dxfId="81">
      <pivotArea type="all" dataOnly="0" outline="0" fieldPosition="0"/>
    </format>
    <format dxfId="80">
      <pivotArea outline="0" collapsedLevelsAreSubtotals="1" fieldPosition="0"/>
    </format>
    <format dxfId="79">
      <pivotArea field="4" type="button" dataOnly="0" labelOnly="1" outline="0" axis="axisRow" fieldPosition="0"/>
    </format>
    <format dxfId="78">
      <pivotArea dataOnly="0" labelOnly="1" grandRow="1" outline="0" fieldPosition="0"/>
    </format>
    <format dxfId="77">
      <pivotArea dataOnly="0" labelOnly="1" outline="0" axis="axisValues" fieldPosition="0"/>
    </format>
    <format dxfId="76">
      <pivotArea field="4" type="button" dataOnly="0" labelOnly="1" outline="0" axis="axisRow" fieldPosition="0"/>
    </format>
    <format dxfId="75">
      <pivotArea dataOnly="0" labelOnly="1" outline="0" axis="axisValues" fieldPosition="0"/>
    </format>
    <format dxfId="74">
      <pivotArea field="4" type="button" dataOnly="0" labelOnly="1" outline="0" axis="axisRow" fieldPosition="0"/>
    </format>
    <format dxfId="73">
      <pivotArea dataOnly="0" labelOnly="1" outline="0" axis="axisValues" fieldPosition="0"/>
    </format>
    <format dxfId="72">
      <pivotArea grandRow="1" outline="0" collapsedLevelsAreSubtotals="1" fieldPosition="0"/>
    </format>
    <format dxfId="71">
      <pivotArea dataOnly="0" labelOnly="1" grandRow="1" outline="0" fieldPosition="0"/>
    </format>
    <format dxfId="70">
      <pivotArea field="4" type="button" dataOnly="0" labelOnly="1" outline="0" axis="axisRow" fieldPosition="0"/>
    </format>
    <format dxfId="69">
      <pivotArea dataOnly="0" labelOnly="1" outline="0" axis="axisValues" fieldPosition="0"/>
    </format>
    <format dxfId="68">
      <pivotArea grandRow="1" outline="0" collapsedLevelsAreSubtotals="1" fieldPosition="0"/>
    </format>
    <format dxfId="67">
      <pivotArea dataOnly="0" labelOnly="1" grandRow="1" outline="0" fieldPosition="0"/>
    </format>
    <format dxfId="66">
      <pivotArea outline="0" collapsedLevelsAreSubtotals="1" fieldPosition="0"/>
    </format>
  </formats>
  <chartFormats count="9">
    <chartFormat chart="0" format="0"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0"/>
          </reference>
        </references>
      </pivotArea>
    </chartFormat>
    <chartFormat chart="1" format="4">
      <pivotArea type="data" outline="0" fieldPosition="0">
        <references count="2">
          <reference field="4294967294" count="1" selected="0">
            <x v="0"/>
          </reference>
          <reference field="4" count="1" selected="0">
            <x v="0"/>
          </reference>
        </references>
      </pivotArea>
    </chartFormat>
    <chartFormat chart="1" format="5">
      <pivotArea type="data" outline="0" fieldPosition="0">
        <references count="2">
          <reference field="4294967294" count="1" selected="0">
            <x v="0"/>
          </reference>
          <reference field="4" count="1" selected="0">
            <x v="1"/>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4" count="1" selected="0">
            <x v="0"/>
          </reference>
        </references>
      </pivotArea>
    </chartFormat>
    <chartFormat chart="2" format="8">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0"/>
          </reference>
        </references>
      </pivotArea>
    </chartFormat>
    <chartFormat chart="0" format="4">
      <pivotArea type="data" outline="0" fieldPosition="0">
        <references count="2">
          <reference field="4294967294" count="1" selected="0">
            <x v="0"/>
          </reference>
          <reference field="4" count="1" selected="0">
            <x v="1"/>
          </reference>
        </references>
      </pivotArea>
    </chartFormat>
  </chartFormats>
  <pivotTableStyleInfo name="PivotStyleDark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E62146-54A7-406E-BD07-7AD070D830AF}" name="ComparativeTable"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rowHeaderCaption="Job Type">
  <location ref="A1:C4" firstHeaderRow="0" firstDataRow="1" firstDataCol="1"/>
  <pivotFields count="22">
    <pivotField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axis="axisRow" showAll="0">
      <items count="3">
        <item x="1"/>
        <item x="0"/>
        <item t="default"/>
      </items>
    </pivotField>
    <pivotField showAll="0">
      <items count="19">
        <item x="3"/>
        <item x="6"/>
        <item m="1" x="15"/>
        <item x="1"/>
        <item m="1" x="16"/>
        <item m="1" x="9"/>
        <item m="1" x="10"/>
        <item x="4"/>
        <item m="1" x="11"/>
        <item x="8"/>
        <item x="5"/>
        <item m="1" x="13"/>
        <item m="1" x="17"/>
        <item m="1" x="14"/>
        <item x="2"/>
        <item x="0"/>
        <item m="1" x="12"/>
        <item x="7"/>
        <item t="default"/>
      </items>
    </pivotField>
    <pivotField dataField="1" numFmtId="164" showAll="0"/>
    <pivotField numFmtId="164" showAll="0"/>
    <pivotField numFmtId="164" showAll="0"/>
    <pivotField dataField="1" numFmtId="164" showAll="0"/>
    <pivotField showAll="0"/>
    <pivotField numFmtId="165" showAll="0"/>
    <pivotField showAll="0"/>
    <pivotField numFmtId="164" showAll="0"/>
    <pivotField showAll="0"/>
    <pivotField numFmtId="164" showAll="0"/>
    <pivotField showAll="0"/>
    <pivotField numFmtId="164" showAll="0"/>
    <pivotField dragToRow="0" dragToCol="0" dragToPage="0" showAll="0" defaultSubtotal="0"/>
    <pivotField dragToRow="0" dragToCol="0" dragToPage="0" showAll="0" defaultSubtotal="0"/>
    <pivotField dragToRow="0" dragToCol="0" dragToPage="0" showAll="0" defaultSubtotal="0"/>
    <pivotField showAll="0">
      <items count="15">
        <item x="0"/>
        <item x="1"/>
        <item x="2"/>
        <item x="3"/>
        <item x="4"/>
        <item x="5"/>
        <item x="6"/>
        <item x="7"/>
        <item x="8"/>
        <item x="9"/>
        <item x="10"/>
        <item x="11"/>
        <item x="12"/>
        <item x="13"/>
        <item t="default"/>
      </items>
    </pivotField>
  </pivotFields>
  <rowFields count="1">
    <field x="4"/>
  </rowFields>
  <rowItems count="3">
    <i>
      <x/>
    </i>
    <i>
      <x v="1"/>
    </i>
    <i t="grand">
      <x/>
    </i>
  </rowItems>
  <colFields count="1">
    <field x="-2"/>
  </colFields>
  <colItems count="2">
    <i>
      <x/>
    </i>
    <i i="1">
      <x v="1"/>
    </i>
  </colItems>
  <dataFields count="2">
    <dataField name="Revenue" fld="6" baseField="0" baseItem="0"/>
    <dataField name="Profit" fld="9" baseField="0" baseItem="0"/>
  </dataFields>
  <formats count="24">
    <format dxfId="105">
      <pivotArea outline="0" collapsedLevelsAreSubtotals="1" fieldPosition="0"/>
    </format>
    <format dxfId="104">
      <pivotArea dataOnly="0" labelOnly="1" outline="0" fieldPosition="0">
        <references count="1">
          <reference field="4294967294" count="2">
            <x v="0"/>
            <x v="1"/>
          </reference>
        </references>
      </pivotArea>
    </format>
    <format dxfId="103">
      <pivotArea field="4" type="button" dataOnly="0" labelOnly="1" outline="0" axis="axisRow" fieldPosition="0"/>
    </format>
    <format dxfId="102">
      <pivotArea dataOnly="0" labelOnly="1" outline="0" fieldPosition="0">
        <references count="1">
          <reference field="4294967294" count="2">
            <x v="0"/>
            <x v="1"/>
          </reference>
        </references>
      </pivotArea>
    </format>
    <format dxfId="101">
      <pivotArea grandRow="1" outline="0" collapsedLevelsAreSubtotals="1" fieldPosition="0"/>
    </format>
    <format dxfId="100">
      <pivotArea dataOnly="0" labelOnly="1" grandRow="1" outline="0" fieldPosition="0"/>
    </format>
    <format dxfId="99">
      <pivotArea field="4" type="button" dataOnly="0" labelOnly="1" outline="0" axis="axisRow" fieldPosition="0"/>
    </format>
    <format dxfId="98">
      <pivotArea dataOnly="0" labelOnly="1" outline="0" fieldPosition="0">
        <references count="1">
          <reference field="4294967294" count="2">
            <x v="0"/>
            <x v="1"/>
          </reference>
        </references>
      </pivotArea>
    </format>
    <format dxfId="97">
      <pivotArea dataOnly="0" labelOnly="1" grandRow="1" outline="0" fieldPosition="0"/>
    </format>
    <format dxfId="96">
      <pivotArea dataOnly="0" labelOnly="1" fieldPosition="0">
        <references count="1">
          <reference field="4" count="0"/>
        </references>
      </pivotArea>
    </format>
    <format dxfId="95">
      <pivotArea type="all" dataOnly="0" outline="0" fieldPosition="0"/>
    </format>
    <format dxfId="94">
      <pivotArea outline="0" collapsedLevelsAreSubtotals="1" fieldPosition="0"/>
    </format>
    <format dxfId="93">
      <pivotArea field="4" type="button" dataOnly="0" labelOnly="1" outline="0" axis="axisRow" fieldPosition="0"/>
    </format>
    <format dxfId="92">
      <pivotArea dataOnly="0" labelOnly="1" fieldPosition="0">
        <references count="1">
          <reference field="4" count="0"/>
        </references>
      </pivotArea>
    </format>
    <format dxfId="91">
      <pivotArea dataOnly="0" labelOnly="1" grandRow="1" outline="0" fieldPosition="0"/>
    </format>
    <format dxfId="90">
      <pivotArea dataOnly="0" labelOnly="1" outline="0" fieldPosition="0">
        <references count="1">
          <reference field="4294967294" count="2">
            <x v="0"/>
            <x v="1"/>
          </reference>
        </references>
      </pivotArea>
    </format>
    <format dxfId="89">
      <pivotArea field="4" type="button" dataOnly="0" labelOnly="1" outline="0" axis="axisRow" fieldPosition="0"/>
    </format>
    <format dxfId="88">
      <pivotArea dataOnly="0" labelOnly="1" outline="0" fieldPosition="0">
        <references count="1">
          <reference field="4294967294" count="2">
            <x v="0"/>
            <x v="1"/>
          </reference>
        </references>
      </pivotArea>
    </format>
    <format dxfId="87">
      <pivotArea field="4" type="button" dataOnly="0" labelOnly="1" outline="0" axis="axisRow" fieldPosition="0"/>
    </format>
    <format dxfId="86">
      <pivotArea dataOnly="0" labelOnly="1" outline="0" fieldPosition="0">
        <references count="1">
          <reference field="4294967294" count="2">
            <x v="0"/>
            <x v="1"/>
          </reference>
        </references>
      </pivotArea>
    </format>
    <format dxfId="85">
      <pivotArea grandRow="1" outline="0" collapsedLevelsAreSubtotals="1" fieldPosition="0"/>
    </format>
    <format dxfId="84">
      <pivotArea dataOnly="0" labelOnly="1" grandRow="1" outline="0" fieldPosition="0"/>
    </format>
    <format dxfId="83">
      <pivotArea grandRow="1" outline="0" collapsedLevelsAreSubtotals="1" fieldPosition="0"/>
    </format>
    <format dxfId="82">
      <pivotArea dataOnly="0" labelOnly="1" grandRow="1" outline="0" fieldPosition="0"/>
    </format>
  </formats>
  <chartFormats count="4">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3" format="8" series="1">
      <pivotArea type="data" outline="0" fieldPosition="0">
        <references count="1">
          <reference field="4294967294" count="1" selected="0">
            <x v="0"/>
          </reference>
        </references>
      </pivotArea>
    </chartFormat>
    <chartFormat chart="3" format="9" series="1">
      <pivotArea type="data" outline="0" fieldPosition="0">
        <references count="1">
          <reference field="4294967294" count="1" selected="0">
            <x v="1"/>
          </reference>
        </references>
      </pivotArea>
    </chartFormat>
  </chartFormats>
  <pivotTableStyleInfo name="PivotStyleDark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1AF11A6-09BC-47E9-AAAB-0BC140563450}" name="TrendTable"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rowHeaderCaption="Date">
  <location ref="A3:B16" firstHeaderRow="1" firstDataRow="1" firstDataCol="1"/>
  <pivotFields count="22">
    <pivotField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items count="3">
        <item x="1"/>
        <item x="0"/>
        <item t="default"/>
      </items>
    </pivotField>
    <pivotField showAll="0">
      <items count="19">
        <item x="3"/>
        <item x="6"/>
        <item m="1" x="15"/>
        <item x="1"/>
        <item m="1" x="16"/>
        <item m="1" x="9"/>
        <item m="1" x="10"/>
        <item x="4"/>
        <item m="1" x="11"/>
        <item x="8"/>
        <item x="5"/>
        <item m="1" x="13"/>
        <item m="1" x="17"/>
        <item m="1" x="14"/>
        <item x="2"/>
        <item x="0"/>
        <item m="1" x="12"/>
        <item x="7"/>
        <item t="default"/>
      </items>
    </pivotField>
    <pivotField dataField="1" numFmtId="164" showAll="0"/>
    <pivotField numFmtId="164" showAll="0"/>
    <pivotField numFmtId="164" showAll="0"/>
    <pivotField numFmtId="164" showAll="0"/>
    <pivotField showAll="0"/>
    <pivotField numFmtId="165" showAll="0"/>
    <pivotField showAll="0"/>
    <pivotField numFmtId="164" showAll="0"/>
    <pivotField showAll="0"/>
    <pivotField numFmtId="164" showAll="0"/>
    <pivotField showAll="0"/>
    <pivotField numFmtId="164" showAll="0"/>
    <pivotField dragToRow="0" dragToCol="0" dragToPage="0" showAll="0" defaultSubtotal="0"/>
    <pivotField dragToRow="0" dragToCol="0" dragToPage="0" showAll="0" defaultSubtotal="0"/>
    <pivotField dragToRow="0" dragToCol="0" dragToPage="0" showAll="0" defaultSubtotal="0"/>
    <pivotField axis="axisRow" showAll="0">
      <items count="15">
        <item sd="0" x="0"/>
        <item sd="0" x="1"/>
        <item sd="0" x="2"/>
        <item sd="0" x="3"/>
        <item sd="0" x="4"/>
        <item sd="0" x="5"/>
        <item sd="0" x="6"/>
        <item sd="0" x="7"/>
        <item sd="0" x="8"/>
        <item sd="0" x="9"/>
        <item sd="0" x="10"/>
        <item sd="0" x="11"/>
        <item sd="0" x="12"/>
        <item sd="0" x="13"/>
        <item t="default" sd="0"/>
      </items>
    </pivotField>
  </pivotFields>
  <rowFields count="1">
    <field x="21"/>
  </rowFields>
  <rowItems count="13">
    <i>
      <x v="1"/>
    </i>
    <i>
      <x v="2"/>
    </i>
    <i>
      <x v="3"/>
    </i>
    <i>
      <x v="4"/>
    </i>
    <i>
      <x v="5"/>
    </i>
    <i>
      <x v="6"/>
    </i>
    <i>
      <x v="7"/>
    </i>
    <i>
      <x v="8"/>
    </i>
    <i>
      <x v="9"/>
    </i>
    <i>
      <x v="10"/>
    </i>
    <i>
      <x v="11"/>
    </i>
    <i>
      <x v="12"/>
    </i>
    <i t="grand">
      <x/>
    </i>
  </rowItems>
  <colItems count="1">
    <i/>
  </colItems>
  <dataFields count="1">
    <dataField name="Revenue" fld="6" baseField="0" baseItem="0"/>
  </dataFields>
  <formats count="20">
    <format dxfId="39">
      <pivotArea outline="0" collapsedLevelsAreSubtotals="1" fieldPosition="0"/>
    </format>
    <format dxfId="38">
      <pivotArea dataOnly="0" labelOnly="1" outline="0" axis="axisValues" fieldPosition="0"/>
    </format>
    <format dxfId="37">
      <pivotArea type="all" dataOnly="0" outline="0" fieldPosition="0"/>
    </format>
    <format dxfId="36">
      <pivotArea outline="0" collapsedLevelsAreSubtotals="1" fieldPosition="0"/>
    </format>
    <format dxfId="35">
      <pivotArea field="21" type="button" dataOnly="0" labelOnly="1" outline="0" axis="axisRow" fieldPosition="0"/>
    </format>
    <format dxfId="34">
      <pivotArea dataOnly="0" labelOnly="1" fieldPosition="0">
        <references count="1">
          <reference field="21" count="12">
            <x v="1"/>
            <x v="2"/>
            <x v="3"/>
            <x v="4"/>
            <x v="5"/>
            <x v="6"/>
            <x v="7"/>
            <x v="8"/>
            <x v="9"/>
            <x v="10"/>
            <x v="11"/>
            <x v="12"/>
          </reference>
        </references>
      </pivotArea>
    </format>
    <format dxfId="33">
      <pivotArea dataOnly="0" labelOnly="1" grandRow="1" outline="0" fieldPosition="0"/>
    </format>
    <format dxfId="32">
      <pivotArea dataOnly="0" labelOnly="1" outline="0" axis="axisValues" fieldPosition="0"/>
    </format>
    <format dxfId="31">
      <pivotArea field="21" type="button" dataOnly="0" labelOnly="1" outline="0" axis="axisRow" fieldPosition="0"/>
    </format>
    <format dxfId="30">
      <pivotArea dataOnly="0" labelOnly="1" outline="0" axis="axisValues" fieldPosition="0"/>
    </format>
    <format dxfId="29">
      <pivotArea dataOnly="0" labelOnly="1" outline="0" axis="axisValues" fieldPosition="0"/>
    </format>
    <format dxfId="28">
      <pivotArea field="21" type="button" dataOnly="0" labelOnly="1" outline="0" axis="axisRow" fieldPosition="0"/>
    </format>
    <format dxfId="27">
      <pivotArea dataOnly="0" labelOnly="1" outline="0" axis="axisValues" fieldPosition="0"/>
    </format>
    <format dxfId="26">
      <pivotArea dataOnly="0" grandRow="1" axis="axisRow" fieldPosition="0"/>
    </format>
    <format dxfId="25">
      <pivotArea dataOnly="0" grandRow="1" axis="axisRow" fieldPosition="0"/>
    </format>
    <format dxfId="24">
      <pivotArea grandRow="1" outline="0" collapsedLevelsAreSubtotals="1" fieldPosition="0"/>
    </format>
    <format dxfId="23">
      <pivotArea dataOnly="0" labelOnly="1" grandRow="1" outline="0" fieldPosition="0"/>
    </format>
    <format dxfId="22">
      <pivotArea field="21" type="button" dataOnly="0" labelOnly="1" outline="0" axis="axisRow" fieldPosition="0"/>
    </format>
    <format dxfId="21">
      <pivotArea dataOnly="0" labelOnly="1" fieldPosition="0">
        <references count="1">
          <reference field="21" count="12">
            <x v="1"/>
            <x v="2"/>
            <x v="3"/>
            <x v="4"/>
            <x v="5"/>
            <x v="6"/>
            <x v="7"/>
            <x v="8"/>
            <x v="9"/>
            <x v="10"/>
            <x v="11"/>
            <x v="12"/>
          </reference>
        </references>
      </pivotArea>
    </format>
    <format dxfId="20">
      <pivotArea dataOnly="0" labelOnly="1" grandRow="1" outline="0" fieldPosition="0"/>
    </format>
  </formats>
  <chartFormats count="2">
    <chartFormat chart="0" format="4"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s>
  <pivotTableStyleInfo name="PivotStyleDark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3C8574A-87EF-48EB-B4D1-10F83524DA78}" name="TrendTable2"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rowHeaderCaption="Contractor">
  <location ref="A22:D32" firstHeaderRow="0" firstDataRow="1" firstDataCol="1"/>
  <pivotFields count="22">
    <pivotField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items count="3">
        <item x="1"/>
        <item x="0"/>
        <item t="default"/>
      </items>
    </pivotField>
    <pivotField axis="axisRow" showAll="0" sortType="descending">
      <items count="19">
        <item m="1" x="15"/>
        <item m="1" x="16"/>
        <item m="1" x="9"/>
        <item m="1" x="10"/>
        <item m="1" x="11"/>
        <item m="1" x="13"/>
        <item m="1" x="17"/>
        <item m="1" x="14"/>
        <item m="1" x="12"/>
        <item x="0"/>
        <item x="1"/>
        <item x="2"/>
        <item x="3"/>
        <item x="4"/>
        <item x="5"/>
        <item x="6"/>
        <item x="7"/>
        <item x="8"/>
        <item t="default"/>
      </items>
      <autoSortScope>
        <pivotArea dataOnly="0" outline="0" fieldPosition="0">
          <references count="1">
            <reference field="4294967294" count="1" selected="0">
              <x v="1"/>
            </reference>
          </references>
        </pivotArea>
      </autoSortScope>
    </pivotField>
    <pivotField dataField="1" numFmtId="164" showAll="0"/>
    <pivotField numFmtId="164" showAll="0"/>
    <pivotField numFmtId="164" showAll="0"/>
    <pivotField dataField="1" numFmtId="164" showAll="0"/>
    <pivotField dataField="1" showAll="0"/>
    <pivotField numFmtId="165" showAll="0"/>
    <pivotField showAll="0"/>
    <pivotField numFmtId="164" showAll="0"/>
    <pivotField showAll="0"/>
    <pivotField numFmtId="164" showAll="0"/>
    <pivotField showAll="0"/>
    <pivotField numFmtId="164" showAll="0"/>
    <pivotField dragToRow="0" dragToCol="0" dragToPage="0" showAll="0" defaultSubtotal="0"/>
    <pivotField dragToRow="0" dragToCol="0" dragToPage="0" showAll="0" defaultSubtotal="0"/>
    <pivotField dragToRow="0" dragToCol="0" dragToPage="0" showAll="0" defaultSubtotal="0"/>
    <pivotField showAll="0" defaultSubtotal="0"/>
  </pivotFields>
  <rowFields count="1">
    <field x="5"/>
  </rowFields>
  <rowItems count="10">
    <i>
      <x v="17"/>
    </i>
    <i>
      <x v="15"/>
    </i>
    <i>
      <x v="16"/>
    </i>
    <i>
      <x v="14"/>
    </i>
    <i>
      <x v="10"/>
    </i>
    <i>
      <x v="13"/>
    </i>
    <i>
      <x v="11"/>
    </i>
    <i>
      <x v="9"/>
    </i>
    <i>
      <x v="12"/>
    </i>
    <i t="grand">
      <x/>
    </i>
  </rowItems>
  <colFields count="1">
    <field x="-2"/>
  </colFields>
  <colItems count="3">
    <i>
      <x/>
    </i>
    <i i="1">
      <x v="1"/>
    </i>
    <i i="2">
      <x v="2"/>
    </i>
  </colItems>
  <dataFields count="3">
    <dataField name="Avg. Invoice" fld="6" subtotal="average" baseField="5" baseItem="1" numFmtId="164"/>
    <dataField name="Avg. TTCdays" fld="10" subtotal="average" baseField="5" baseItem="0" numFmtId="2"/>
    <dataField name="Avg. Total Profit" fld="9" subtotal="average" baseField="5" baseItem="1" numFmtId="164"/>
  </dataFields>
  <formats count="26">
    <format dxfId="65">
      <pivotArea outline="0" collapsedLevelsAreSubtotals="1" fieldPosition="0">
        <references count="1">
          <reference field="4294967294" count="1" selected="0">
            <x v="0"/>
          </reference>
        </references>
      </pivotArea>
    </format>
    <format dxfId="64">
      <pivotArea outline="0" collapsedLevelsAreSubtotals="1" fieldPosition="0">
        <references count="1">
          <reference field="4294967294" count="1" selected="0">
            <x v="1"/>
          </reference>
        </references>
      </pivotArea>
    </format>
    <format dxfId="63">
      <pivotArea outline="0" collapsedLevelsAreSubtotals="1" fieldPosition="0">
        <references count="1">
          <reference field="4294967294" count="1" selected="0">
            <x v="2"/>
          </reference>
        </references>
      </pivotArea>
    </format>
    <format dxfId="62">
      <pivotArea field="5" type="button" dataOnly="0" labelOnly="1" outline="0" axis="axisRow" fieldPosition="0"/>
    </format>
    <format dxfId="61">
      <pivotArea dataOnly="0" labelOnly="1" outline="0" fieldPosition="0">
        <references count="1">
          <reference field="4294967294" count="3">
            <x v="0"/>
            <x v="1"/>
            <x v="2"/>
          </reference>
        </references>
      </pivotArea>
    </format>
    <format dxfId="60">
      <pivotArea grandRow="1" outline="0" collapsedLevelsAreSubtotals="1" fieldPosition="0"/>
    </format>
    <format dxfId="59">
      <pivotArea dataOnly="0" labelOnly="1" grandRow="1" outline="0" fieldPosition="0"/>
    </format>
    <format dxfId="58">
      <pivotArea type="all" dataOnly="0" outline="0" fieldPosition="0"/>
    </format>
    <format dxfId="57">
      <pivotArea outline="0" collapsedLevelsAreSubtotals="1" fieldPosition="0"/>
    </format>
    <format dxfId="56">
      <pivotArea field="5" type="button" dataOnly="0" labelOnly="1" outline="0" axis="axisRow" fieldPosition="0"/>
    </format>
    <format dxfId="55">
      <pivotArea dataOnly="0" labelOnly="1" fieldPosition="0">
        <references count="1">
          <reference field="5" count="0"/>
        </references>
      </pivotArea>
    </format>
    <format dxfId="54">
      <pivotArea dataOnly="0" labelOnly="1" grandRow="1" outline="0" fieldPosition="0"/>
    </format>
    <format dxfId="53">
      <pivotArea dataOnly="0" labelOnly="1" outline="0" fieldPosition="0">
        <references count="1">
          <reference field="4294967294" count="3">
            <x v="0"/>
            <x v="1"/>
            <x v="2"/>
          </reference>
        </references>
      </pivotArea>
    </format>
    <format dxfId="52">
      <pivotArea type="all" dataOnly="0" outline="0" fieldPosition="0"/>
    </format>
    <format dxfId="51">
      <pivotArea outline="0" collapsedLevelsAreSubtotals="1" fieldPosition="0"/>
    </format>
    <format dxfId="50">
      <pivotArea field="5" type="button" dataOnly="0" labelOnly="1" outline="0" axis="axisRow" fieldPosition="0"/>
    </format>
    <format dxfId="49">
      <pivotArea dataOnly="0" labelOnly="1" fieldPosition="0">
        <references count="1">
          <reference field="5" count="0"/>
        </references>
      </pivotArea>
    </format>
    <format dxfId="48">
      <pivotArea dataOnly="0" labelOnly="1" grandRow="1" outline="0" fieldPosition="0"/>
    </format>
    <format dxfId="47">
      <pivotArea dataOnly="0" labelOnly="1" outline="0" fieldPosition="0">
        <references count="1">
          <reference field="4294967294" count="3">
            <x v="0"/>
            <x v="1"/>
            <x v="2"/>
          </reference>
        </references>
      </pivotArea>
    </format>
    <format dxfId="46">
      <pivotArea dataOnly="0" labelOnly="1" fieldPosition="0">
        <references count="1">
          <reference field="5" count="0"/>
        </references>
      </pivotArea>
    </format>
    <format dxfId="45">
      <pivotArea field="5" type="button" dataOnly="0" labelOnly="1" outline="0" axis="axisRow" fieldPosition="0"/>
    </format>
    <format dxfId="44">
      <pivotArea dataOnly="0" labelOnly="1" outline="0" fieldPosition="0">
        <references count="1">
          <reference field="4294967294" count="3">
            <x v="0"/>
            <x v="1"/>
            <x v="2"/>
          </reference>
        </references>
      </pivotArea>
    </format>
    <format dxfId="43">
      <pivotArea grandRow="1" outline="0" collapsedLevelsAreSubtotals="1" fieldPosition="0"/>
    </format>
    <format dxfId="42">
      <pivotArea dataOnly="0" labelOnly="1" grandRow="1" outline="0" fieldPosition="0"/>
    </format>
    <format dxfId="41">
      <pivotArea field="5" type="button" dataOnly="0" labelOnly="1" outline="0" axis="axisRow" fieldPosition="0"/>
    </format>
    <format dxfId="40">
      <pivotArea dataOnly="0" labelOnly="1" outline="0" fieldPosition="0">
        <references count="1">
          <reference field="4294967294" count="3">
            <x v="0"/>
            <x v="1"/>
            <x v="2"/>
          </reference>
        </references>
      </pivotArea>
    </format>
  </formats>
  <pivotTableStyleInfo name="PivotStyleDark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tractor" xr10:uid="{9D19A38C-713F-49F6-A604-247805F0E857}" sourceName="Contractor">
  <pivotTables>
    <pivotTable tabId="17" name="ComparativeTable"/>
    <pivotTable tabId="17" name="ComparativeTable2"/>
  </pivotTables>
  <data>
    <tabular pivotCacheId="48435149">
      <items count="18">
        <i x="3" s="1"/>
        <i x="6" s="1"/>
        <i x="1" s="1"/>
        <i x="4" s="1"/>
        <i x="8" s="1"/>
        <i x="5" s="1"/>
        <i x="2" s="1"/>
        <i x="0" s="1"/>
        <i x="7" s="1"/>
        <i x="15" s="1" nd="1"/>
        <i x="16" s="1" nd="1"/>
        <i x="9" s="1" nd="1"/>
        <i x="10" s="1" nd="1"/>
        <i x="11" s="1" nd="1"/>
        <i x="13" s="1" nd="1"/>
        <i x="17" s="1" nd="1"/>
        <i x="14" s="1" nd="1"/>
        <i x="12"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tractor1" xr10:uid="{3E24B267-7A74-4EAF-9AB7-45E81A32CD03}" sourceName="Contractor">
  <pivotTables>
    <pivotTable tabId="18" name="TrendTable"/>
  </pivotTables>
  <data>
    <tabular pivotCacheId="48435149">
      <items count="18">
        <i x="3" s="1"/>
        <i x="6" s="1"/>
        <i x="1" s="1"/>
        <i x="4" s="1"/>
        <i x="8" s="1"/>
        <i x="5" s="1"/>
        <i x="2" s="1"/>
        <i x="0" s="1"/>
        <i x="7" s="1"/>
        <i x="15" s="1" nd="1"/>
        <i x="16" s="1" nd="1"/>
        <i x="9" s="1" nd="1"/>
        <i x="10" s="1" nd="1"/>
        <i x="11" s="1" nd="1"/>
        <i x="13" s="1" nd="1"/>
        <i x="17" s="1" nd="1"/>
        <i x="14" s="1" nd="1"/>
        <i x="12"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2" xr10:uid="{B3E4E224-8F1E-4D9C-AB4C-95D4DFAB9A5E}" sourceName="Type">
  <pivotTables>
    <pivotTable tabId="19" name="RankTable"/>
    <pivotTable tabId="19" name="RankTable2"/>
    <pivotTable tabId="17" name="ComparativeTable"/>
    <pivotTable tabId="17" name="ComparativeTable2"/>
    <pivotTable tabId="16" name="PivotTable4"/>
    <pivotTable tabId="18" name="TrendTable"/>
    <pivotTable tabId="18" name="TrendTable2"/>
    <pivotTable tabId="16" name="PivotTable5"/>
    <pivotTable tabId="16" name="PivotTable6"/>
    <pivotTable tabId="16" name="PivotTable7"/>
    <pivotTable tabId="16" name="PivotTable8"/>
    <pivotTable tabId="16" name="PivotTable11"/>
    <pivotTable tabId="16" name="PivotTable9"/>
  </pivotTables>
  <data>
    <tabular pivotCacheId="4843514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3" xr10:uid="{AEA84547-4A86-4324-A07B-A5873FB1B0C7}" cache="Slicer_Type2" caption="Type" style="SlicerStyleDark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xr10:uid="{443DB4C9-D8C5-469B-B750-1A6CA2146C06}" cache="Slicer_Type2" caption="Type" style="SlicerStyleOther2"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2" xr10:uid="{F77C4AFA-4D37-4947-98F5-5B00BE5870F6}" cache="Slicer_Type2" caption="Type" style="SlicerStyleOther2"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ntractor" xr10:uid="{E0757429-1E29-406C-BEA0-80FBE1AAA517}" cache="Slicer_Contractor" caption="Contractor" style="SlicerStyleOther2"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ntractor 1" xr10:uid="{04FD9986-26EB-4A1B-89CE-C30D384403B4}" cache="Slicer_Contractor1" caption="Contractor" style="SlicerStyleOther2" rowHeight="234950"/>
  <slicer name="Type 1" xr10:uid="{4E0B2F70-8214-4B04-BF36-66AECBD990A1}" cache="Slicer_Type2" caption="Type" style="SlicerStyleOther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F90A2B2-253A-4C07-8450-C8A2C87B3537}" name="Table1" displayName="Table1" ref="A1:R326" totalsRowShown="0" headerRowDxfId="19" tableBorderDxfId="18">
  <autoFilter ref="A1:R326" xr:uid="{0F90A2B2-253A-4C07-8450-C8A2C87B3537}"/>
  <tableColumns count="18">
    <tableColumn id="1" xr3:uid="{8449A319-1318-4807-B2B3-0EBA9521CBB4}" name="Invoice#" dataDxfId="17"/>
    <tableColumn id="2" xr3:uid="{3FC0ABAF-9DB7-4B53-8CDE-85DA10655A51}" name="Date" dataDxfId="16"/>
    <tableColumn id="3" xr3:uid="{C9687AA8-CBEC-40D1-9FE8-CA40C25720C8}" name="Address" dataDxfId="15"/>
    <tableColumn id="4" xr3:uid="{706EB1D5-EF76-4907-998B-0D78D2608C98}" name="State" dataDxfId="14"/>
    <tableColumn id="5" xr3:uid="{E0C4352F-7F51-48F2-BF2D-58C5DA1DAC16}" name="Type" dataDxfId="13"/>
    <tableColumn id="6" xr3:uid="{AEAFCA50-9E43-449C-AE25-0DA8B581A8A7}" name="Contractor" dataDxfId="12"/>
    <tableColumn id="7" xr3:uid="{61B8F3BB-314F-41A7-908A-0FAD2C5F9749}" name="AmountPaid" dataDxfId="11" dataCellStyle="Good"/>
    <tableColumn id="8" xr3:uid="{D11290CC-D92F-44FE-B20F-E4255215F186}" name="JobCost" dataDxfId="10" dataCellStyle="Bad"/>
    <tableColumn id="10" xr3:uid="{0C307C57-DEF5-4B5F-B11B-37E9614B89D7}" name="Payroll" dataDxfId="9" dataCellStyle="Bad">
      <calculatedColumnFormula>G2-H2-J2</calculatedColumnFormula>
    </tableColumn>
    <tableColumn id="9" xr3:uid="{97DA7862-E652-4381-893D-9E6E23A7FDB2}" name="Total Profit" dataDxfId="8" dataCellStyle="Good">
      <calculatedColumnFormula>0.2*(G2-H2)</calculatedColumnFormula>
    </tableColumn>
    <tableColumn id="11" xr3:uid="{3E66B346-BE48-42C5-A5B2-224228589A78}" name="TTCdays" dataDxfId="7"/>
    <tableColumn id="18" xr3:uid="{AF5B4D9D-A71E-494F-B447-61E8DF0C0331}" name="Job Completion Date" dataDxfId="6">
      <calculatedColumnFormula>B2+K2</calculatedColumnFormula>
    </tableColumn>
    <tableColumn id="12" xr3:uid="{99A0C6E2-764E-4A77-9A90-064360E5E8A7}" name="Johnny" dataDxfId="5"/>
    <tableColumn id="13" xr3:uid="{DE62CBBE-1386-4E29-878A-2A8ABCFF1FC8}" name="JohnnyPay" dataDxfId="4">
      <calculatedColumnFormula array="1">_xlfn.IFS(M2=0, 0, AND(M2=1, O2=1, Q2=1), I2/3, AND(M2=1, O2=0, Q2=1), I2/2, AND(M2=1, O2=1, Q2=0), I2/2, AND(M2=1, O2=0, Q2=0), I2)</calculatedColumnFormula>
    </tableColumn>
    <tableColumn id="14" xr3:uid="{A8D9E4E1-B067-4211-9A09-858B0BD9F8F9}" name="Ian" dataDxfId="3"/>
    <tableColumn id="15" xr3:uid="{5BC20041-CFFA-4681-85B7-19CBCA1DC849}" name="IanPay" dataDxfId="2">
      <calculatedColumnFormula array="1">_xlfn.IFS(O2=0, 0, AND(M2=1, O2=1, Q2=1), I2/3, AND(M2=1, O2=1, Q2=0), I2/2, AND(M2=0, O2=1, Q2=0), I2, AND(M2=0, O2=1, Q2=1), I2/2)</calculatedColumnFormula>
    </tableColumn>
    <tableColumn id="16" xr3:uid="{C77F70FA-575C-4917-8F7A-D6C4C1294993}" name="Jake" dataDxfId="1"/>
    <tableColumn id="17" xr3:uid="{D289ED37-AAE4-477F-A5AA-0B8B44F2787D}" name="JakePay" dataDxfId="0">
      <calculatedColumnFormula array="1">_xlfn.IFS(Q2=0, 0, AND(M2=1, O2=1, Q2=1), I2/3, AND(M2=0, O2=1, Q2=1), I2/2, AND(M2=1, O2=0, Q2=1), I2/2, AND(M2=0, O2=0, Q2=1), I2)</calculatedColumnFormula>
    </tableColumn>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Job_Completion_Date" xr10:uid="{28AB2AEC-3F91-47BC-ABE1-71B128C0798C}" sourceName="Job Completion Date">
  <pivotTables>
    <pivotTable tabId="16" name="PivotTable4"/>
  </pivotTables>
  <state minimalRefreshVersion="6" lastRefreshVersion="6" pivotCacheId="48435149" filterType="unknown">
    <bounds startDate="2021-01-01T12:00:00" endDate="2023-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F4260CA5-D70E-4F17-B343-C83FEF44274D}" sourceName="Date">
  <pivotTables>
    <pivotTable tabId="18" name="TrendTable"/>
    <pivotTable tabId="17" name="ComparativeTable"/>
    <pivotTable tabId="17" name="ComparativeTable2"/>
    <pivotTable tabId="16" name="PivotTable4"/>
    <pivotTable tabId="19" name="RankTable"/>
    <pivotTable tabId="19" name="RankTable2"/>
    <pivotTable tabId="18" name="TrendTable2"/>
    <pivotTable tabId="16" name="PivotTable5"/>
    <pivotTable tabId="16" name="PivotTable6"/>
    <pivotTable tabId="16" name="PivotTable7"/>
    <pivotTable tabId="16" name="PivotTable8"/>
    <pivotTable tabId="16" name="PivotTable11"/>
    <pivotTable tabId="16" name="PivotTable9"/>
  </pivotTables>
  <state minimalRefreshVersion="6" lastRefreshVersion="6" pivotCacheId="48435149" filterType="unknown">
    <bounds startDate="2021-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3B265820-E2D1-47E2-A922-D35D22D01F2C}" cache="NativeTimeline_Date" caption="Date" level="1" selectionLevel="1" scrollPosition="2021-01-01T00:00:00" style="TimeSlicerStyleDark1"/>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Job Completion Date" xr10:uid="{B7C4E76D-4886-41D2-BD60-CB6C8C64B520}" cache="NativeTimeline_Job_Completion_Date" caption="Job Completion Date" level="2" selectionLevel="2" scrollPosition="2021-01-01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11/relationships/timeline" Target="../timelines/timeline2.xml"/><Relationship Id="rId5" Type="http://schemas.openxmlformats.org/officeDocument/2006/relationships/pivotTable" Target="../pivotTables/pivotTable5.xml"/><Relationship Id="rId10" Type="http://schemas.microsoft.com/office/2007/relationships/slicer" Target="../slicers/slicer2.xml"/><Relationship Id="rId4" Type="http://schemas.openxmlformats.org/officeDocument/2006/relationships/pivotTable" Target="../pivotTables/pivotTable4.xml"/><Relationship Id="rId9"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9.xml"/><Relationship Id="rId1" Type="http://schemas.openxmlformats.org/officeDocument/2006/relationships/pivotTable" Target="../pivotTables/pivotTable8.xml"/><Relationship Id="rId5" Type="http://schemas.microsoft.com/office/2007/relationships/slicer" Target="../slicers/slicer3.xm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11.xml"/><Relationship Id="rId1" Type="http://schemas.openxmlformats.org/officeDocument/2006/relationships/pivotTable" Target="../pivotTables/pivotTable10.xml"/><Relationship Id="rId5" Type="http://schemas.microsoft.com/office/2007/relationships/slicer" Target="../slicers/slicer4.xm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13.xml"/><Relationship Id="rId1" Type="http://schemas.openxmlformats.org/officeDocument/2006/relationships/pivotTable" Target="../pivotTables/pivotTable12.xml"/><Relationship Id="rId4" Type="http://schemas.microsoft.com/office/2007/relationships/slicer" Target="../slicers/slicer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F79D2-6A9C-4D4F-B746-F3614DA69FE4}">
  <dimension ref="A1:AC36"/>
  <sheetViews>
    <sheetView showGridLines="0" tabSelected="1" zoomScale="80" zoomScaleNormal="80" workbookViewId="0"/>
  </sheetViews>
  <sheetFormatPr defaultRowHeight="14.4" x14ac:dyDescent="0.3"/>
  <sheetData>
    <row r="1" spans="1:29" x14ac:dyDescent="0.3">
      <c r="A1" s="56"/>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row>
    <row r="2" spans="1:29" x14ac:dyDescent="0.3">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row>
    <row r="3" spans="1:29" x14ac:dyDescent="0.3">
      <c r="A3" s="56"/>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row>
    <row r="4" spans="1:29" x14ac:dyDescent="0.3">
      <c r="A4" s="56"/>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row>
    <row r="5" spans="1:29" x14ac:dyDescent="0.3">
      <c r="A5" s="56"/>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row>
    <row r="6" spans="1:29" x14ac:dyDescent="0.3">
      <c r="A6" s="56"/>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row>
    <row r="7" spans="1:29" x14ac:dyDescent="0.3">
      <c r="A7" s="56"/>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row>
    <row r="8" spans="1:29" x14ac:dyDescent="0.3">
      <c r="A8" s="56"/>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row>
    <row r="9" spans="1:29" x14ac:dyDescent="0.3">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row>
    <row r="10" spans="1:29" x14ac:dyDescent="0.3">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row>
    <row r="11" spans="1:29" x14ac:dyDescent="0.3">
      <c r="A11" s="56"/>
      <c r="B11" s="56"/>
      <c r="C11" s="56"/>
      <c r="D11" s="56"/>
      <c r="E11" s="56"/>
      <c r="F11" s="56"/>
      <c r="G11" s="56"/>
      <c r="H11" s="56"/>
      <c r="I11" s="56"/>
      <c r="J11" s="56"/>
      <c r="K11" s="56"/>
      <c r="L11" s="56"/>
      <c r="M11" s="56"/>
      <c r="N11" s="56"/>
      <c r="O11" s="56"/>
      <c r="P11" s="56"/>
      <c r="Q11" s="56"/>
      <c r="R11" s="56"/>
      <c r="S11" s="56"/>
      <c r="T11" s="56"/>
      <c r="U11" s="56"/>
      <c r="V11" s="56"/>
      <c r="W11" s="56"/>
      <c r="X11" s="56"/>
      <c r="Y11" s="56"/>
      <c r="Z11" s="56"/>
      <c r="AA11" s="56"/>
      <c r="AB11" s="56"/>
      <c r="AC11" s="56"/>
    </row>
    <row r="12" spans="1:29" x14ac:dyDescent="0.3">
      <c r="A12" s="56"/>
      <c r="B12" s="56"/>
      <c r="C12" s="56"/>
      <c r="D12" s="56"/>
      <c r="E12" s="56"/>
      <c r="F12" s="56"/>
      <c r="G12" s="56"/>
      <c r="H12" s="56"/>
      <c r="I12" s="56"/>
      <c r="J12" s="56"/>
      <c r="K12" s="56"/>
      <c r="L12" s="56"/>
      <c r="M12" s="56"/>
      <c r="N12" s="56"/>
      <c r="O12" s="56"/>
      <c r="P12" s="56"/>
      <c r="Q12" s="56"/>
      <c r="R12" s="56"/>
      <c r="S12" s="56"/>
      <c r="T12" s="56"/>
      <c r="U12" s="56"/>
      <c r="V12" s="56"/>
      <c r="W12" s="56"/>
      <c r="X12" s="56"/>
      <c r="Y12" s="56"/>
      <c r="Z12" s="56"/>
      <c r="AA12" s="56"/>
      <c r="AB12" s="56"/>
      <c r="AC12" s="56"/>
    </row>
    <row r="13" spans="1:29" x14ac:dyDescent="0.3">
      <c r="A13" s="56"/>
      <c r="B13" s="56"/>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row>
    <row r="14" spans="1:29" x14ac:dyDescent="0.3">
      <c r="A14" s="56"/>
      <c r="B14" s="56"/>
      <c r="C14" s="56"/>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row>
    <row r="15" spans="1:29" x14ac:dyDescent="0.3">
      <c r="A15" s="56"/>
      <c r="B15" s="56"/>
      <c r="C15" s="56"/>
      <c r="D15" s="56"/>
      <c r="E15" s="56"/>
      <c r="F15" s="56"/>
      <c r="G15" s="56"/>
      <c r="H15" s="56"/>
      <c r="I15" s="56"/>
      <c r="J15" s="56"/>
      <c r="K15" s="56"/>
      <c r="L15" s="56"/>
      <c r="M15" s="56"/>
      <c r="N15" s="56"/>
      <c r="O15" s="56"/>
      <c r="P15" s="56"/>
      <c r="Q15" s="56"/>
      <c r="R15" s="56"/>
      <c r="S15" s="56"/>
      <c r="T15" s="56"/>
      <c r="U15" s="56"/>
      <c r="V15" s="56"/>
      <c r="W15" s="56"/>
      <c r="X15" s="56"/>
      <c r="Y15" s="56"/>
      <c r="Z15" s="56"/>
      <c r="AA15" s="56"/>
      <c r="AB15" s="56"/>
      <c r="AC15" s="56"/>
    </row>
    <row r="16" spans="1:29" x14ac:dyDescent="0.3">
      <c r="A16" s="56"/>
      <c r="B16" s="56"/>
      <c r="C16" s="56"/>
      <c r="D16" s="56"/>
      <c r="E16" s="56"/>
      <c r="F16" s="56"/>
      <c r="G16" s="56"/>
      <c r="H16" s="56"/>
      <c r="I16" s="56"/>
      <c r="J16" s="56"/>
      <c r="K16" s="56"/>
      <c r="L16" s="56"/>
      <c r="M16" s="56"/>
      <c r="N16" s="56"/>
      <c r="O16" s="56"/>
      <c r="P16" s="56"/>
      <c r="Q16" s="56"/>
      <c r="R16" s="56"/>
      <c r="S16" s="56"/>
      <c r="T16" s="56"/>
      <c r="U16" s="56"/>
      <c r="V16" s="56"/>
      <c r="W16" s="56"/>
      <c r="X16" s="56"/>
      <c r="Y16" s="56"/>
      <c r="Z16" s="56"/>
      <c r="AA16" s="56"/>
      <c r="AB16" s="56"/>
      <c r="AC16" s="56"/>
    </row>
    <row r="17" spans="1:29" x14ac:dyDescent="0.3">
      <c r="A17" s="56"/>
      <c r="B17" s="56"/>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row>
    <row r="18" spans="1:29" x14ac:dyDescent="0.3">
      <c r="A18" s="56"/>
      <c r="B18" s="56"/>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row>
    <row r="19" spans="1:29" x14ac:dyDescent="0.3">
      <c r="A19" s="56"/>
      <c r="B19" s="56"/>
      <c r="C19" s="56"/>
      <c r="D19" s="56"/>
      <c r="E19" s="56"/>
      <c r="F19" s="56"/>
      <c r="G19" s="56"/>
      <c r="H19" s="56"/>
      <c r="I19" s="56"/>
      <c r="J19" s="56"/>
      <c r="K19" s="56"/>
      <c r="L19" s="56"/>
      <c r="M19" s="56"/>
      <c r="N19" s="56"/>
      <c r="O19" s="56"/>
      <c r="P19" s="56"/>
      <c r="Q19" s="56"/>
      <c r="R19" s="56"/>
      <c r="S19" s="56"/>
      <c r="T19" s="56"/>
      <c r="U19" s="56"/>
      <c r="V19" s="56"/>
      <c r="W19" s="56"/>
      <c r="X19" s="56"/>
      <c r="Y19" s="56"/>
      <c r="Z19" s="56"/>
      <c r="AA19" s="56"/>
      <c r="AB19" s="56"/>
      <c r="AC19" s="56"/>
    </row>
    <row r="20" spans="1:29" x14ac:dyDescent="0.3">
      <c r="A20" s="56"/>
      <c r="B20" s="56"/>
      <c r="C20" s="56"/>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row>
    <row r="21" spans="1:29" x14ac:dyDescent="0.3">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6"/>
      <c r="AC21" s="56"/>
    </row>
    <row r="22" spans="1:29" x14ac:dyDescent="0.3">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c r="AA22" s="56"/>
      <c r="AB22" s="56"/>
      <c r="AC22" s="56"/>
    </row>
    <row r="23" spans="1:29" x14ac:dyDescent="0.3">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c r="AA23" s="56"/>
      <c r="AB23" s="56"/>
      <c r="AC23" s="56"/>
    </row>
    <row r="24" spans="1:29" x14ac:dyDescent="0.3">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row>
    <row r="25" spans="1:29" x14ac:dyDescent="0.3">
      <c r="A25" s="56"/>
      <c r="B25" s="56"/>
      <c r="C25" s="56"/>
      <c r="D25" s="56"/>
      <c r="E25" s="56"/>
      <c r="F25" s="56"/>
      <c r="G25" s="56"/>
      <c r="H25" s="56"/>
      <c r="I25" s="56"/>
      <c r="J25" s="56"/>
      <c r="K25" s="56"/>
      <c r="L25" s="56"/>
      <c r="M25" s="56"/>
      <c r="N25" s="56"/>
      <c r="O25" s="56"/>
      <c r="P25" s="56"/>
      <c r="Q25" s="56"/>
      <c r="R25" s="56"/>
      <c r="S25" s="56"/>
      <c r="T25" s="56"/>
      <c r="U25" s="56"/>
      <c r="V25" s="56"/>
      <c r="W25" s="56"/>
      <c r="X25" s="56"/>
      <c r="Y25" s="56"/>
      <c r="Z25" s="56"/>
      <c r="AA25" s="56"/>
      <c r="AB25" s="56"/>
      <c r="AC25" s="56"/>
    </row>
    <row r="26" spans="1:29" x14ac:dyDescent="0.3">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c r="AA26" s="56"/>
      <c r="AB26" s="56"/>
      <c r="AC26" s="56"/>
    </row>
    <row r="27" spans="1:29" x14ac:dyDescent="0.3">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row>
    <row r="28" spans="1:29" x14ac:dyDescent="0.3">
      <c r="A28" s="56"/>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row>
    <row r="29" spans="1:29" x14ac:dyDescent="0.3">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c r="AA29" s="56"/>
      <c r="AB29" s="56"/>
      <c r="AC29" s="56"/>
    </row>
    <row r="30" spans="1:29" x14ac:dyDescent="0.3">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c r="AA30" s="56"/>
      <c r="AB30" s="56"/>
      <c r="AC30" s="56"/>
    </row>
    <row r="31" spans="1:29" x14ac:dyDescent="0.3">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c r="AA31" s="56"/>
      <c r="AB31" s="56"/>
      <c r="AC31" s="56"/>
    </row>
    <row r="32" spans="1:29" x14ac:dyDescent="0.3">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c r="AC32" s="56"/>
    </row>
    <row r="33" spans="1:29" x14ac:dyDescent="0.3">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c r="AB33" s="56"/>
      <c r="AC33" s="56"/>
    </row>
    <row r="34" spans="1:29" x14ac:dyDescent="0.3">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c r="AA34" s="56"/>
      <c r="AB34" s="56"/>
      <c r="AC34" s="56"/>
    </row>
    <row r="35" spans="1:29" x14ac:dyDescent="0.3">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c r="AA35" s="56"/>
      <c r="AB35" s="56"/>
      <c r="AC35" s="56"/>
    </row>
    <row r="36" spans="1:29" x14ac:dyDescent="0.3">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c r="AA36" s="56"/>
      <c r="AB36" s="56"/>
      <c r="AC36" s="56"/>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203E9-F77D-4582-875C-733C7066860C}">
  <dimension ref="A3:BR43"/>
  <sheetViews>
    <sheetView workbookViewId="0">
      <selection activeCell="B27" sqref="B27"/>
    </sheetView>
  </sheetViews>
  <sheetFormatPr defaultRowHeight="14.4" x14ac:dyDescent="0.3"/>
  <cols>
    <col min="1" max="1" width="16.44140625" bestFit="1" customWidth="1"/>
    <col min="2" max="2" width="21.44140625" style="17" bestFit="1" customWidth="1"/>
    <col min="3" max="3" width="18.21875" bestFit="1" customWidth="1"/>
    <col min="4" max="4" width="16" bestFit="1" customWidth="1"/>
    <col min="5" max="5" width="17" bestFit="1" customWidth="1"/>
    <col min="6" max="6" width="13.109375" bestFit="1" customWidth="1"/>
    <col min="7" max="7" width="12.44140625" bestFit="1" customWidth="1"/>
    <col min="8" max="8" width="24.5546875" style="21" bestFit="1" customWidth="1"/>
    <col min="9" max="9" width="16" bestFit="1" customWidth="1"/>
    <col min="10" max="10" width="23.6640625" bestFit="1" customWidth="1"/>
    <col min="11" max="63" width="27.77734375" bestFit="1" customWidth="1"/>
    <col min="64" max="64" width="17" bestFit="1" customWidth="1"/>
    <col min="65" max="65" width="17.44140625" bestFit="1" customWidth="1"/>
    <col min="66" max="66" width="13.109375" bestFit="1" customWidth="1"/>
    <col min="67" max="67" width="15.44140625" bestFit="1" customWidth="1"/>
    <col min="68" max="68" width="13.109375" bestFit="1" customWidth="1"/>
    <col min="69" max="69" width="14.6640625" bestFit="1" customWidth="1"/>
    <col min="70" max="70" width="27" bestFit="1" customWidth="1"/>
  </cols>
  <sheetData>
    <row r="3" spans="1:70" s="29" customFormat="1" ht="18" x14ac:dyDescent="0.35">
      <c r="A3" s="24" t="s">
        <v>33</v>
      </c>
      <c r="B3" s="25" t="s">
        <v>230</v>
      </c>
      <c r="C3" s="26" t="s">
        <v>242</v>
      </c>
      <c r="D3" s="34" t="s">
        <v>239</v>
      </c>
      <c r="E3" s="35" t="s">
        <v>243</v>
      </c>
      <c r="F3" s="26" t="s">
        <v>237</v>
      </c>
      <c r="G3" s="27" t="s">
        <v>240</v>
      </c>
      <c r="H3" s="25" t="s">
        <v>241</v>
      </c>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row>
    <row r="4" spans="1:70" x14ac:dyDescent="0.3">
      <c r="A4" s="32" t="s">
        <v>262</v>
      </c>
      <c r="B4" s="18">
        <v>66</v>
      </c>
      <c r="C4" s="6">
        <v>510.969696969697</v>
      </c>
      <c r="D4" s="23">
        <v>33724</v>
      </c>
      <c r="E4" s="22">
        <v>29062.095758523061</v>
      </c>
      <c r="F4" s="6">
        <v>4661.9042414769392</v>
      </c>
      <c r="G4" s="20">
        <v>0.13823698972473428</v>
      </c>
      <c r="H4" s="18">
        <v>1.5984848484848484</v>
      </c>
    </row>
    <row r="5" spans="1:70" x14ac:dyDescent="0.3">
      <c r="A5" s="32" t="s">
        <v>269</v>
      </c>
      <c r="B5" s="18">
        <v>4</v>
      </c>
      <c r="C5" s="6">
        <v>659.5</v>
      </c>
      <c r="D5" s="23">
        <v>2638</v>
      </c>
      <c r="E5" s="22">
        <v>2218.8040435556786</v>
      </c>
      <c r="F5" s="6">
        <v>419.19595644432155</v>
      </c>
      <c r="G5" s="20">
        <v>0.15890673102514086</v>
      </c>
      <c r="H5" s="18">
        <v>2.25</v>
      </c>
    </row>
    <row r="6" spans="1:70" x14ac:dyDescent="0.3">
      <c r="A6" s="32" t="s">
        <v>267</v>
      </c>
      <c r="B6" s="18">
        <v>19</v>
      </c>
      <c r="C6" s="6">
        <v>605.79842105263162</v>
      </c>
      <c r="D6" s="23">
        <v>11510.17</v>
      </c>
      <c r="E6" s="22">
        <v>9897.1687671857508</v>
      </c>
      <c r="F6" s="6">
        <v>1613.0012328142482</v>
      </c>
      <c r="G6" s="20">
        <v>0.14013704687369935</v>
      </c>
      <c r="H6" s="18">
        <v>1.6842105263157894</v>
      </c>
    </row>
    <row r="7" spans="1:70" x14ac:dyDescent="0.3">
      <c r="A7" s="32" t="s">
        <v>270</v>
      </c>
      <c r="B7" s="18">
        <v>1</v>
      </c>
      <c r="C7" s="6">
        <v>365</v>
      </c>
      <c r="D7" s="23">
        <v>365</v>
      </c>
      <c r="E7" s="22">
        <v>322.13211126712042</v>
      </c>
      <c r="F7" s="6">
        <v>42.867888732879557</v>
      </c>
      <c r="G7" s="20">
        <v>0.11744627050103988</v>
      </c>
      <c r="H7" s="18">
        <v>1</v>
      </c>
    </row>
    <row r="8" spans="1:70" x14ac:dyDescent="0.3">
      <c r="A8" s="32" t="s">
        <v>265</v>
      </c>
      <c r="B8" s="18">
        <v>34</v>
      </c>
      <c r="C8" s="6">
        <v>704.02941176470586</v>
      </c>
      <c r="D8" s="23">
        <v>23937</v>
      </c>
      <c r="E8" s="22">
        <v>20655.242735432206</v>
      </c>
      <c r="F8" s="6">
        <v>3281.7572645677951</v>
      </c>
      <c r="G8" s="20">
        <v>0.13709977292759307</v>
      </c>
      <c r="H8" s="18">
        <v>2.1176470588235294</v>
      </c>
    </row>
    <row r="9" spans="1:70" x14ac:dyDescent="0.3">
      <c r="A9" s="32" t="s">
        <v>263</v>
      </c>
      <c r="B9" s="18">
        <v>157</v>
      </c>
      <c r="C9" s="6">
        <v>744.12101910828028</v>
      </c>
      <c r="D9" s="23">
        <v>116827</v>
      </c>
      <c r="E9" s="22">
        <v>100764.9980483368</v>
      </c>
      <c r="F9" s="6">
        <v>16062.001951663196</v>
      </c>
      <c r="G9" s="20">
        <v>0.13748535827902109</v>
      </c>
      <c r="H9" s="18">
        <v>2.2675159235668789</v>
      </c>
    </row>
    <row r="10" spans="1:70" x14ac:dyDescent="0.3">
      <c r="A10" s="32" t="s">
        <v>266</v>
      </c>
      <c r="B10" s="18">
        <v>31</v>
      </c>
      <c r="C10" s="6">
        <v>794.41935483870964</v>
      </c>
      <c r="D10" s="23">
        <v>24627</v>
      </c>
      <c r="E10" s="22">
        <v>21194.773244608539</v>
      </c>
      <c r="F10" s="6">
        <v>3432.2267553914639</v>
      </c>
      <c r="G10" s="20">
        <v>0.13936844745163698</v>
      </c>
      <c r="H10" s="18">
        <v>2.6129032258064515</v>
      </c>
      <c r="I10" t="s">
        <v>300</v>
      </c>
    </row>
    <row r="11" spans="1:70" x14ac:dyDescent="0.3">
      <c r="A11" s="32" t="s">
        <v>268</v>
      </c>
      <c r="B11" s="18">
        <v>6</v>
      </c>
      <c r="C11" s="6">
        <v>885.66666666666663</v>
      </c>
      <c r="D11" s="23">
        <v>5314</v>
      </c>
      <c r="E11" s="22">
        <v>4640.5335856180391</v>
      </c>
      <c r="F11" s="6">
        <v>673.46641438196082</v>
      </c>
      <c r="G11" s="20">
        <v>0.12673436476890493</v>
      </c>
      <c r="H11" s="18">
        <v>2.5</v>
      </c>
      <c r="I11" s="59">
        <v>325</v>
      </c>
    </row>
    <row r="12" spans="1:70" x14ac:dyDescent="0.3">
      <c r="A12" s="32" t="s">
        <v>264</v>
      </c>
      <c r="B12" s="18">
        <v>7</v>
      </c>
      <c r="C12" s="6">
        <v>1008</v>
      </c>
      <c r="D12" s="23">
        <v>7056</v>
      </c>
      <c r="E12" s="22">
        <v>5970.1296777923626</v>
      </c>
      <c r="F12" s="6">
        <v>1085.8703222076374</v>
      </c>
      <c r="G12" s="20">
        <v>0.15389318625391687</v>
      </c>
      <c r="H12" s="18">
        <v>2.7142857142857144</v>
      </c>
    </row>
    <row r="13" spans="1:70" s="19" customFormat="1" ht="18" x14ac:dyDescent="0.35">
      <c r="A13" s="30" t="s">
        <v>22</v>
      </c>
      <c r="B13" s="25">
        <v>325</v>
      </c>
      <c r="C13" s="31">
        <v>695.37898461538452</v>
      </c>
      <c r="D13" s="33">
        <v>225998.16999999998</v>
      </c>
      <c r="E13" s="36">
        <v>194725.87797231949</v>
      </c>
      <c r="F13" s="31">
        <v>31272.292027680422</v>
      </c>
      <c r="G13" s="27">
        <v>0.13837409403660403</v>
      </c>
      <c r="H13" s="25">
        <v>2.1246153846153848</v>
      </c>
      <c r="I13"/>
      <c r="J13"/>
      <c r="K13"/>
    </row>
    <row r="16" spans="1:70" x14ac:dyDescent="0.3">
      <c r="E16" t="s">
        <v>296</v>
      </c>
    </row>
    <row r="17" spans="2:5" x14ac:dyDescent="0.3">
      <c r="E17" s="1">
        <v>225998.16999999998</v>
      </c>
    </row>
    <row r="20" spans="2:5" x14ac:dyDescent="0.3">
      <c r="E20" t="s">
        <v>297</v>
      </c>
    </row>
    <row r="21" spans="2:5" x14ac:dyDescent="0.3">
      <c r="E21" s="1">
        <v>194725.87797231961</v>
      </c>
    </row>
    <row r="24" spans="2:5" x14ac:dyDescent="0.3">
      <c r="E24" t="s">
        <v>298</v>
      </c>
    </row>
    <row r="25" spans="2:5" x14ac:dyDescent="0.3">
      <c r="E25" s="1">
        <v>31272.29202768044</v>
      </c>
    </row>
    <row r="26" spans="2:5" x14ac:dyDescent="0.3">
      <c r="B26" t="s">
        <v>301</v>
      </c>
    </row>
    <row r="27" spans="2:5" x14ac:dyDescent="0.3">
      <c r="B27" s="1">
        <v>695.37898461538452</v>
      </c>
      <c r="E27" t="s">
        <v>299</v>
      </c>
    </row>
    <row r="28" spans="2:5" x14ac:dyDescent="0.3">
      <c r="B28"/>
      <c r="E28" s="21">
        <v>0.13837409403660411</v>
      </c>
    </row>
    <row r="29" spans="2:5" x14ac:dyDescent="0.3">
      <c r="B29"/>
    </row>
    <row r="30" spans="2:5" x14ac:dyDescent="0.3">
      <c r="B30"/>
    </row>
    <row r="31" spans="2:5" x14ac:dyDescent="0.3">
      <c r="B31"/>
    </row>
    <row r="32" spans="2:5" x14ac:dyDescent="0.3">
      <c r="B32"/>
    </row>
    <row r="33" spans="2:2" x14ac:dyDescent="0.3">
      <c r="B33"/>
    </row>
    <row r="34" spans="2:2" x14ac:dyDescent="0.3">
      <c r="B34"/>
    </row>
    <row r="35" spans="2:2" x14ac:dyDescent="0.3">
      <c r="B35"/>
    </row>
    <row r="36" spans="2:2" x14ac:dyDescent="0.3">
      <c r="B36"/>
    </row>
    <row r="37" spans="2:2" x14ac:dyDescent="0.3">
      <c r="B37"/>
    </row>
    <row r="38" spans="2:2" x14ac:dyDescent="0.3">
      <c r="B38"/>
    </row>
    <row r="39" spans="2:2" x14ac:dyDescent="0.3">
      <c r="B39"/>
    </row>
    <row r="40" spans="2:2" x14ac:dyDescent="0.3">
      <c r="B40"/>
    </row>
    <row r="41" spans="2:2" x14ac:dyDescent="0.3">
      <c r="B41"/>
    </row>
    <row r="42" spans="2:2" x14ac:dyDescent="0.3">
      <c r="B42"/>
    </row>
    <row r="43" spans="2:2" x14ac:dyDescent="0.3">
      <c r="B43"/>
    </row>
  </sheetData>
  <pageMargins left="0.7" right="0.7" top="0.75" bottom="0.75" header="0.3" footer="0.3"/>
  <pageSetup orientation="portrait" r:id="rId8"/>
  <drawing r:id="rId9"/>
  <extLst>
    <ext xmlns:x14="http://schemas.microsoft.com/office/spreadsheetml/2009/9/main" uri="{A8765BA9-456A-4dab-B4F3-ACF838C121DE}">
      <x14:slicerList>
        <x14:slicer r:id="rId10"/>
      </x14:slicerList>
    </ext>
    <ext xmlns:x15="http://schemas.microsoft.com/office/spreadsheetml/2010/11/main" uri="{7E03D99C-DC04-49d9-9315-930204A7B6E9}">
      <x15:timelineRefs>
        <x15:timelineRef r:id="rId11"/>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0E59B-C774-4D45-9B91-6FF886A91126}">
  <dimension ref="A3:D26"/>
  <sheetViews>
    <sheetView workbookViewId="0">
      <selection activeCell="B5" sqref="B5"/>
    </sheetView>
  </sheetViews>
  <sheetFormatPr defaultRowHeight="14.4" x14ac:dyDescent="0.3"/>
  <cols>
    <col min="1" max="1" width="16.44140625" bestFit="1" customWidth="1"/>
    <col min="2" max="2" width="13.88671875" bestFit="1" customWidth="1"/>
    <col min="3" max="3" width="11" bestFit="1" customWidth="1"/>
    <col min="4" max="4" width="12" bestFit="1" customWidth="1"/>
    <col min="5" max="7" width="6" bestFit="1" customWidth="1"/>
    <col min="8" max="187" width="7.109375" bestFit="1" customWidth="1"/>
    <col min="188" max="326" width="8.21875" bestFit="1" customWidth="1"/>
  </cols>
  <sheetData>
    <row r="3" spans="1:4" ht="15.6" x14ac:dyDescent="0.3">
      <c r="A3" s="45" t="s">
        <v>33</v>
      </c>
      <c r="B3" s="57" t="s">
        <v>244</v>
      </c>
      <c r="C3" s="57" t="s">
        <v>237</v>
      </c>
    </row>
    <row r="4" spans="1:4" x14ac:dyDescent="0.3">
      <c r="A4" s="32" t="s">
        <v>263</v>
      </c>
      <c r="B4" s="60">
        <v>116827</v>
      </c>
      <c r="C4" s="60">
        <v>16062.001951663196</v>
      </c>
    </row>
    <row r="5" spans="1:4" x14ac:dyDescent="0.3">
      <c r="A5" s="32" t="s">
        <v>262</v>
      </c>
      <c r="B5" s="60">
        <v>33724</v>
      </c>
      <c r="C5" s="60">
        <v>4661.9042414769392</v>
      </c>
    </row>
    <row r="6" spans="1:4" x14ac:dyDescent="0.3">
      <c r="A6" s="32" t="s">
        <v>266</v>
      </c>
      <c r="B6" s="60">
        <v>24627</v>
      </c>
      <c r="C6" s="60">
        <v>3432.2267553914639</v>
      </c>
    </row>
    <row r="7" spans="1:4" x14ac:dyDescent="0.3">
      <c r="A7" s="32" t="s">
        <v>265</v>
      </c>
      <c r="B7" s="60">
        <v>23937</v>
      </c>
      <c r="C7" s="60">
        <v>3281.7572645677951</v>
      </c>
    </row>
    <row r="8" spans="1:4" x14ac:dyDescent="0.3">
      <c r="A8" s="32" t="s">
        <v>267</v>
      </c>
      <c r="B8" s="60">
        <v>11510.17</v>
      </c>
      <c r="C8" s="60">
        <v>1613.0012328142482</v>
      </c>
    </row>
    <row r="9" spans="1:4" x14ac:dyDescent="0.3">
      <c r="A9" s="32" t="s">
        <v>264</v>
      </c>
      <c r="B9" s="60">
        <v>7056</v>
      </c>
      <c r="C9" s="60">
        <v>1085.8703222076374</v>
      </c>
    </row>
    <row r="10" spans="1:4" x14ac:dyDescent="0.3">
      <c r="A10" s="32" t="s">
        <v>268</v>
      </c>
      <c r="B10" s="60">
        <v>5314</v>
      </c>
      <c r="C10" s="60">
        <v>673.46641438196082</v>
      </c>
    </row>
    <row r="11" spans="1:4" x14ac:dyDescent="0.3">
      <c r="A11" s="32" t="s">
        <v>269</v>
      </c>
      <c r="B11" s="60">
        <v>2638</v>
      </c>
      <c r="C11" s="60">
        <v>419.19595644432155</v>
      </c>
    </row>
    <row r="12" spans="1:4" x14ac:dyDescent="0.3">
      <c r="A12" s="32" t="s">
        <v>270</v>
      </c>
      <c r="B12" s="60">
        <v>365</v>
      </c>
      <c r="C12" s="60">
        <v>42.867888732879557</v>
      </c>
    </row>
    <row r="13" spans="1:4" ht="15.6" x14ac:dyDescent="0.3">
      <c r="A13" s="39" t="s">
        <v>22</v>
      </c>
      <c r="B13" s="38">
        <v>225998.16999999998</v>
      </c>
      <c r="C13" s="38">
        <v>31272.292027680443</v>
      </c>
    </row>
    <row r="14" spans="1:4" ht="15.6" x14ac:dyDescent="0.3"/>
    <row r="16" spans="1:4" ht="15.6" x14ac:dyDescent="0.3">
      <c r="A16" s="37" t="s">
        <v>33</v>
      </c>
      <c r="B16" s="41" t="s">
        <v>230</v>
      </c>
      <c r="C16" s="41" t="s">
        <v>259</v>
      </c>
      <c r="D16" s="41" t="s">
        <v>258</v>
      </c>
    </row>
    <row r="17" spans="1:4" x14ac:dyDescent="0.3">
      <c r="A17" s="32" t="s">
        <v>263</v>
      </c>
      <c r="B17" s="46">
        <v>157</v>
      </c>
      <c r="C17" s="43">
        <v>2.2675159235668789</v>
      </c>
      <c r="D17" s="6">
        <v>744.12101910828028</v>
      </c>
    </row>
    <row r="18" spans="1:4" x14ac:dyDescent="0.3">
      <c r="A18" s="32" t="s">
        <v>262</v>
      </c>
      <c r="B18" s="46">
        <v>66</v>
      </c>
      <c r="C18" s="43">
        <v>1.5984848484848484</v>
      </c>
      <c r="D18" s="6">
        <v>510.969696969697</v>
      </c>
    </row>
    <row r="19" spans="1:4" x14ac:dyDescent="0.3">
      <c r="A19" s="32" t="s">
        <v>265</v>
      </c>
      <c r="B19" s="46">
        <v>34</v>
      </c>
      <c r="C19" s="43">
        <v>2.1176470588235294</v>
      </c>
      <c r="D19" s="6">
        <v>704.02941176470586</v>
      </c>
    </row>
    <row r="20" spans="1:4" x14ac:dyDescent="0.3">
      <c r="A20" s="32" t="s">
        <v>266</v>
      </c>
      <c r="B20" s="46">
        <v>31</v>
      </c>
      <c r="C20" s="43">
        <v>2.6129032258064515</v>
      </c>
      <c r="D20" s="6">
        <v>794.41935483870964</v>
      </c>
    </row>
    <row r="21" spans="1:4" x14ac:dyDescent="0.3">
      <c r="A21" s="32" t="s">
        <v>267</v>
      </c>
      <c r="B21" s="46">
        <v>19</v>
      </c>
      <c r="C21" s="43">
        <v>1.6842105263157894</v>
      </c>
      <c r="D21" s="6">
        <v>605.79842105263162</v>
      </c>
    </row>
    <row r="22" spans="1:4" x14ac:dyDescent="0.3">
      <c r="A22" s="32" t="s">
        <v>264</v>
      </c>
      <c r="B22" s="46">
        <v>7</v>
      </c>
      <c r="C22" s="43">
        <v>2.7142857142857144</v>
      </c>
      <c r="D22" s="6">
        <v>1008</v>
      </c>
    </row>
    <row r="23" spans="1:4" x14ac:dyDescent="0.3">
      <c r="A23" s="32" t="s">
        <v>268</v>
      </c>
      <c r="B23" s="46">
        <v>6</v>
      </c>
      <c r="C23" s="43">
        <v>2.5</v>
      </c>
      <c r="D23" s="6">
        <v>885.66666666666663</v>
      </c>
    </row>
    <row r="24" spans="1:4" x14ac:dyDescent="0.3">
      <c r="A24" s="32" t="s">
        <v>269</v>
      </c>
      <c r="B24" s="46">
        <v>4</v>
      </c>
      <c r="C24" s="43">
        <v>2.25</v>
      </c>
      <c r="D24" s="6">
        <v>659.5</v>
      </c>
    </row>
    <row r="25" spans="1:4" x14ac:dyDescent="0.3">
      <c r="A25" s="32" t="s">
        <v>270</v>
      </c>
      <c r="B25" s="46">
        <v>1</v>
      </c>
      <c r="C25" s="43">
        <v>1</v>
      </c>
      <c r="D25" s="6">
        <v>365</v>
      </c>
    </row>
    <row r="26" spans="1:4" ht="15.6" x14ac:dyDescent="0.3">
      <c r="A26" s="39" t="s">
        <v>22</v>
      </c>
      <c r="B26" s="47">
        <v>325</v>
      </c>
      <c r="C26" s="44">
        <v>2.1246153846153848</v>
      </c>
      <c r="D26" s="40">
        <v>695.37898461538452</v>
      </c>
    </row>
  </sheetData>
  <pageMargins left="0.7" right="0.7" top="0.75" bottom="0.75" header="0.3" footer="0.3"/>
  <pageSetup orientation="portrait" r:id="rId3"/>
  <drawing r:id="rId4"/>
  <extLst>
    <ext xmlns:x14="http://schemas.microsoft.com/office/spreadsheetml/2009/9/main" uri="{A8765BA9-456A-4dab-B4F3-ACF838C121DE}">
      <x14:slicerList>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7232D-5C1E-4E48-8E46-29E4F46023FE}">
  <dimension ref="A1:L21"/>
  <sheetViews>
    <sheetView workbookViewId="0">
      <selection activeCell="D1" sqref="D1"/>
    </sheetView>
  </sheetViews>
  <sheetFormatPr defaultRowHeight="14.4" x14ac:dyDescent="0.3"/>
  <cols>
    <col min="1" max="1" width="13.6640625" bestFit="1" customWidth="1"/>
    <col min="2" max="2" width="12.109375" bestFit="1" customWidth="1"/>
    <col min="3" max="3" width="11" bestFit="1" customWidth="1"/>
    <col min="4" max="4" width="16.5546875" bestFit="1" customWidth="1"/>
    <col min="5" max="5" width="15.5546875" bestFit="1" customWidth="1"/>
    <col min="6" max="6" width="13.6640625" bestFit="1" customWidth="1"/>
    <col min="7" max="7" width="13.21875" bestFit="1" customWidth="1"/>
    <col min="8" max="8" width="3.77734375" hidden="1" customWidth="1"/>
    <col min="9" max="9" width="13.6640625" bestFit="1" customWidth="1"/>
    <col min="10" max="10" width="19.33203125" bestFit="1" customWidth="1"/>
    <col min="11" max="11" width="15.44140625" bestFit="1" customWidth="1"/>
    <col min="12" max="12" width="15" bestFit="1" customWidth="1"/>
  </cols>
  <sheetData>
    <row r="1" spans="1:12" ht="15.6" x14ac:dyDescent="0.3">
      <c r="A1" s="37" t="s">
        <v>245</v>
      </c>
      <c r="B1" s="38" t="s">
        <v>244</v>
      </c>
      <c r="C1" s="38" t="s">
        <v>237</v>
      </c>
      <c r="F1" s="37" t="s">
        <v>245</v>
      </c>
      <c r="G1" s="41" t="s">
        <v>261</v>
      </c>
    </row>
    <row r="2" spans="1:12" x14ac:dyDescent="0.3">
      <c r="A2" s="32" t="s">
        <v>32</v>
      </c>
      <c r="B2" s="6">
        <v>130252</v>
      </c>
      <c r="C2" s="6">
        <v>18012.379536498407</v>
      </c>
      <c r="F2" s="58" t="s">
        <v>32</v>
      </c>
      <c r="G2" s="43">
        <v>2.2865497076023393</v>
      </c>
    </row>
    <row r="3" spans="1:12" s="28" customFormat="1" x14ac:dyDescent="0.3">
      <c r="A3" s="32" t="s">
        <v>31</v>
      </c>
      <c r="B3" s="6">
        <v>95746.17</v>
      </c>
      <c r="C3" s="6">
        <v>13259.912491182033</v>
      </c>
      <c r="D3"/>
      <c r="E3"/>
      <c r="F3" s="58" t="s">
        <v>31</v>
      </c>
      <c r="G3" s="43">
        <v>1.9448051948051948</v>
      </c>
      <c r="H3"/>
      <c r="K3"/>
      <c r="L3"/>
    </row>
    <row r="4" spans="1:12" ht="15.6" x14ac:dyDescent="0.3">
      <c r="A4" s="39" t="s">
        <v>22</v>
      </c>
      <c r="B4" s="42">
        <v>225998.16999999998</v>
      </c>
      <c r="C4" s="42">
        <v>31272.29202768044</v>
      </c>
      <c r="F4" s="39" t="s">
        <v>22</v>
      </c>
      <c r="G4" s="44">
        <v>2.1246153846153848</v>
      </c>
    </row>
    <row r="6" spans="1:12" s="28" customFormat="1" x14ac:dyDescent="0.3">
      <c r="D6"/>
      <c r="E6"/>
      <c r="F6"/>
      <c r="G6"/>
      <c r="H6"/>
      <c r="K6"/>
      <c r="L6"/>
    </row>
    <row r="14" spans="1:12" ht="15.6" x14ac:dyDescent="0.3"/>
    <row r="21" ht="15.6" x14ac:dyDescent="0.3"/>
  </sheetData>
  <pageMargins left="0.7" right="0.7" top="0.75" bottom="0.75" header="0.3" footer="0.3"/>
  <pageSetup orientation="portrait" r:id="rId3"/>
  <drawing r:id="rId4"/>
  <extLst>
    <ext xmlns:x14="http://schemas.microsoft.com/office/spreadsheetml/2009/9/main" uri="{A8765BA9-456A-4dab-B4F3-ACF838C121DE}">
      <x14:slicerList>
        <x14:slicer r:id="rId5"/>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9CD3C-1D57-46B1-B9B3-AEF5ACE070CB}">
  <dimension ref="A3:BA44"/>
  <sheetViews>
    <sheetView workbookViewId="0">
      <selection activeCell="B29" sqref="B29"/>
    </sheetView>
  </sheetViews>
  <sheetFormatPr defaultRowHeight="14.4" x14ac:dyDescent="0.3"/>
  <cols>
    <col min="1" max="1" width="16.44140625" bestFit="1" customWidth="1"/>
    <col min="2" max="2" width="12" bestFit="1" customWidth="1"/>
    <col min="3" max="3" width="13.21875" bestFit="1" customWidth="1"/>
    <col min="4" max="4" width="16.109375" bestFit="1" customWidth="1"/>
    <col min="5" max="5" width="12" bestFit="1" customWidth="1"/>
    <col min="6" max="6" width="13.21875" bestFit="1" customWidth="1"/>
    <col min="7" max="7" width="16.109375" bestFit="1" customWidth="1"/>
    <col min="8" max="8" width="17" customWidth="1"/>
    <col min="9" max="9" width="9.44140625" customWidth="1"/>
    <col min="10" max="10" width="12.5546875" customWidth="1"/>
    <col min="11" max="12" width="12" bestFit="1" customWidth="1"/>
    <col min="13" max="13" width="12.6640625" bestFit="1" customWidth="1"/>
    <col min="14" max="15" width="12" bestFit="1" customWidth="1"/>
    <col min="16" max="16" width="12.6640625" bestFit="1" customWidth="1"/>
    <col min="17" max="17" width="12" bestFit="1" customWidth="1"/>
    <col min="18" max="18" width="12.6640625" bestFit="1" customWidth="1"/>
    <col min="19" max="19" width="12.109375" bestFit="1" customWidth="1"/>
    <col min="20" max="20" width="16.44140625" bestFit="1" customWidth="1"/>
    <col min="21" max="21" width="12" bestFit="1" customWidth="1"/>
    <col min="22" max="22" width="13.21875" bestFit="1" customWidth="1"/>
    <col min="23" max="23" width="16.109375" bestFit="1" customWidth="1"/>
    <col min="24" max="24" width="12" bestFit="1" customWidth="1"/>
    <col min="25" max="25" width="13.44140625" bestFit="1" customWidth="1"/>
    <col min="26" max="27" width="12" bestFit="1" customWidth="1"/>
    <col min="28" max="28" width="12.6640625" bestFit="1" customWidth="1"/>
    <col min="29" max="29" width="12" bestFit="1" customWidth="1"/>
    <col min="30" max="30" width="12.6640625" bestFit="1" customWidth="1"/>
    <col min="31" max="31" width="12.109375" bestFit="1" customWidth="1"/>
    <col min="32" max="32" width="17.109375" customWidth="1"/>
    <col min="33" max="33" width="12" bestFit="1" customWidth="1"/>
    <col min="34" max="34" width="13.44140625" bestFit="1" customWidth="1"/>
    <col min="35" max="36" width="12" bestFit="1" customWidth="1"/>
    <col min="37" max="37" width="12.6640625" bestFit="1" customWidth="1"/>
    <col min="38" max="38" width="12.109375" bestFit="1" customWidth="1"/>
    <col min="39" max="39" width="12.6640625" bestFit="1" customWidth="1"/>
    <col min="40" max="40" width="12.109375" bestFit="1" customWidth="1"/>
    <col min="51" max="51" width="0.88671875" customWidth="1"/>
    <col min="52" max="52" width="1.21875" customWidth="1"/>
    <col min="53" max="53" width="0.88671875" customWidth="1"/>
  </cols>
  <sheetData>
    <row r="3" spans="1:53" ht="15.6" x14ac:dyDescent="0.3">
      <c r="A3" s="37" t="s">
        <v>34</v>
      </c>
      <c r="B3" s="38" t="s">
        <v>244</v>
      </c>
    </row>
    <row r="4" spans="1:53" x14ac:dyDescent="0.3">
      <c r="A4" s="32" t="s">
        <v>246</v>
      </c>
      <c r="B4" s="6">
        <v>10334</v>
      </c>
    </row>
    <row r="5" spans="1:53" x14ac:dyDescent="0.3">
      <c r="A5" s="32" t="s">
        <v>247</v>
      </c>
      <c r="B5" s="6">
        <v>6827.17</v>
      </c>
    </row>
    <row r="6" spans="1:53" x14ac:dyDescent="0.3">
      <c r="A6" s="32" t="s">
        <v>248</v>
      </c>
      <c r="B6" s="6">
        <v>15192</v>
      </c>
    </row>
    <row r="7" spans="1:53" x14ac:dyDescent="0.3">
      <c r="A7" s="32" t="s">
        <v>249</v>
      </c>
      <c r="B7" s="6">
        <v>27066</v>
      </c>
    </row>
    <row r="8" spans="1:53" x14ac:dyDescent="0.3">
      <c r="A8" s="32" t="s">
        <v>250</v>
      </c>
      <c r="B8" s="6">
        <v>16356</v>
      </c>
    </row>
    <row r="9" spans="1:53" x14ac:dyDescent="0.3">
      <c r="A9" s="32" t="s">
        <v>251</v>
      </c>
      <c r="B9" s="6">
        <v>33192</v>
      </c>
    </row>
    <row r="10" spans="1:53" x14ac:dyDescent="0.3">
      <c r="A10" s="32" t="s">
        <v>252</v>
      </c>
      <c r="B10" s="6">
        <v>13777</v>
      </c>
    </row>
    <row r="11" spans="1:53" x14ac:dyDescent="0.3">
      <c r="A11" s="32" t="s">
        <v>253</v>
      </c>
      <c r="B11" s="6">
        <v>24641</v>
      </c>
    </row>
    <row r="12" spans="1:53" x14ac:dyDescent="0.3">
      <c r="A12" s="32" t="s">
        <v>254</v>
      </c>
      <c r="B12" s="6">
        <v>25223</v>
      </c>
    </row>
    <row r="13" spans="1:53" ht="15.6" x14ac:dyDescent="0.3">
      <c r="A13" s="32" t="s">
        <v>255</v>
      </c>
      <c r="B13" s="6">
        <v>15023</v>
      </c>
      <c r="AY13" s="51" t="s">
        <v>261</v>
      </c>
      <c r="AZ13" s="51" t="s">
        <v>258</v>
      </c>
      <c r="BA13" s="51" t="s">
        <v>260</v>
      </c>
    </row>
    <row r="14" spans="1:53" x14ac:dyDescent="0.3">
      <c r="A14" s="32" t="s">
        <v>256</v>
      </c>
      <c r="B14" s="6">
        <v>20538</v>
      </c>
      <c r="AY14" s="49">
        <v>2.7142857142857144</v>
      </c>
      <c r="AZ14" s="50">
        <v>1008</v>
      </c>
      <c r="BA14" s="50">
        <v>155.1243317439482</v>
      </c>
    </row>
    <row r="15" spans="1:53" x14ac:dyDescent="0.3">
      <c r="A15" s="32" t="s">
        <v>257</v>
      </c>
      <c r="B15" s="6">
        <v>17829</v>
      </c>
      <c r="S15" s="48"/>
      <c r="T15" s="1"/>
      <c r="AY15" s="49">
        <v>2.6129032258064515</v>
      </c>
      <c r="AZ15" s="50">
        <v>794.41935483870964</v>
      </c>
      <c r="BA15" s="50">
        <v>110.71699210940206</v>
      </c>
    </row>
    <row r="16" spans="1:53" ht="15.6" x14ac:dyDescent="0.3">
      <c r="A16" s="39" t="s">
        <v>22</v>
      </c>
      <c r="B16" s="42">
        <v>225998.16999999998</v>
      </c>
      <c r="S16" s="48"/>
      <c r="T16" s="1"/>
      <c r="AY16" s="49">
        <v>2.5</v>
      </c>
      <c r="AZ16" s="50">
        <v>885.66666666666663</v>
      </c>
      <c r="BA16" s="50">
        <v>112.24440239699346</v>
      </c>
    </row>
    <row r="17" spans="1:53" x14ac:dyDescent="0.3">
      <c r="S17" s="48"/>
      <c r="T17" s="1"/>
      <c r="AY17" s="49">
        <v>2.2675159235668789</v>
      </c>
      <c r="AZ17" s="50">
        <v>744.12101910828028</v>
      </c>
      <c r="BA17" s="50">
        <v>102.3057449150522</v>
      </c>
    </row>
    <row r="18" spans="1:53" x14ac:dyDescent="0.3">
      <c r="S18" s="48"/>
      <c r="T18" s="1"/>
      <c r="AY18" s="49">
        <v>2.25</v>
      </c>
      <c r="AZ18" s="50">
        <v>659.5</v>
      </c>
      <c r="BA18" s="50">
        <v>104.79898911108039</v>
      </c>
    </row>
    <row r="19" spans="1:53" x14ac:dyDescent="0.3">
      <c r="S19" s="48"/>
      <c r="T19" s="1"/>
      <c r="AY19" s="49">
        <v>2.1176470588235294</v>
      </c>
      <c r="AZ19" s="50">
        <v>704.02941176470586</v>
      </c>
      <c r="BA19" s="50">
        <v>96.522272487288092</v>
      </c>
    </row>
    <row r="20" spans="1:53" x14ac:dyDescent="0.3">
      <c r="S20" s="48"/>
      <c r="T20" s="1"/>
      <c r="AY20" s="49">
        <v>1.6842105263157894</v>
      </c>
      <c r="AZ20" s="50">
        <v>605.79842105263162</v>
      </c>
      <c r="BA20" s="50">
        <v>84.894801727065698</v>
      </c>
    </row>
    <row r="21" spans="1:53" x14ac:dyDescent="0.3">
      <c r="S21" s="48"/>
      <c r="T21" s="1"/>
      <c r="AY21" s="49">
        <v>1.5984848484848484</v>
      </c>
      <c r="AZ21" s="50">
        <v>510.969696969697</v>
      </c>
      <c r="BA21" s="50">
        <v>70.634912749650596</v>
      </c>
    </row>
    <row r="22" spans="1:53" ht="15.6" x14ac:dyDescent="0.3">
      <c r="A22" s="37" t="s">
        <v>33</v>
      </c>
      <c r="B22" s="41" t="s">
        <v>258</v>
      </c>
      <c r="C22" s="41" t="s">
        <v>261</v>
      </c>
      <c r="D22" s="41" t="s">
        <v>260</v>
      </c>
      <c r="S22" s="48"/>
      <c r="T22" s="1"/>
      <c r="AY22" s="49">
        <v>1</v>
      </c>
      <c r="AZ22" s="50">
        <v>365</v>
      </c>
      <c r="BA22" s="50">
        <v>42.867888732879557</v>
      </c>
    </row>
    <row r="23" spans="1:53" x14ac:dyDescent="0.3">
      <c r="A23" s="32" t="s">
        <v>264</v>
      </c>
      <c r="B23" s="6">
        <v>1008</v>
      </c>
      <c r="C23" s="43">
        <v>2.7142857142857144</v>
      </c>
      <c r="D23" s="6">
        <v>155.1243317439482</v>
      </c>
      <c r="S23" s="48"/>
      <c r="T23" s="1"/>
    </row>
    <row r="24" spans="1:53" x14ac:dyDescent="0.3">
      <c r="A24" s="32" t="s">
        <v>266</v>
      </c>
      <c r="B24" s="6">
        <v>794.41935483870964</v>
      </c>
      <c r="C24" s="43">
        <v>2.6129032258064515</v>
      </c>
      <c r="D24" s="6">
        <v>110.71699210940206</v>
      </c>
    </row>
    <row r="25" spans="1:53" x14ac:dyDescent="0.3">
      <c r="A25" s="32" t="s">
        <v>268</v>
      </c>
      <c r="B25" s="6">
        <v>885.66666666666663</v>
      </c>
      <c r="C25" s="43">
        <v>2.5</v>
      </c>
      <c r="D25" s="6">
        <v>112.24440239699346</v>
      </c>
    </row>
    <row r="26" spans="1:53" x14ac:dyDescent="0.3">
      <c r="A26" s="32" t="s">
        <v>263</v>
      </c>
      <c r="B26" s="6">
        <v>744.12101910828028</v>
      </c>
      <c r="C26" s="43">
        <v>2.2675159235668789</v>
      </c>
      <c r="D26" s="6">
        <v>102.3057449150522</v>
      </c>
      <c r="H26" s="28" t="s">
        <v>295</v>
      </c>
    </row>
    <row r="27" spans="1:53" x14ac:dyDescent="0.3">
      <c r="A27" s="32" t="s">
        <v>269</v>
      </c>
      <c r="B27" s="6">
        <v>659.5</v>
      </c>
      <c r="C27" s="43">
        <v>2.25</v>
      </c>
      <c r="D27" s="6">
        <v>104.79898911108039</v>
      </c>
      <c r="H27" t="s">
        <v>271</v>
      </c>
    </row>
    <row r="28" spans="1:53" ht="15" thickBot="1" x14ac:dyDescent="0.35">
      <c r="A28" s="32" t="s">
        <v>265</v>
      </c>
      <c r="B28" s="6">
        <v>704.02941176470586</v>
      </c>
      <c r="C28" s="43">
        <v>2.1176470588235294</v>
      </c>
      <c r="D28" s="6">
        <v>96.522272487288092</v>
      </c>
    </row>
    <row r="29" spans="1:53" x14ac:dyDescent="0.3">
      <c r="A29" s="32" t="s">
        <v>267</v>
      </c>
      <c r="B29" s="6">
        <v>605.79842105263162</v>
      </c>
      <c r="C29" s="43">
        <v>1.6842105263157894</v>
      </c>
      <c r="D29" s="6">
        <v>84.894801727065698</v>
      </c>
      <c r="H29" s="55" t="s">
        <v>272</v>
      </c>
      <c r="I29" s="55"/>
    </row>
    <row r="30" spans="1:53" x14ac:dyDescent="0.3">
      <c r="A30" s="32" t="s">
        <v>262</v>
      </c>
      <c r="B30" s="6">
        <v>510.969696969697</v>
      </c>
      <c r="C30" s="43">
        <v>1.5984848484848484</v>
      </c>
      <c r="D30" s="6">
        <v>70.634912749650596</v>
      </c>
      <c r="H30" s="52" t="s">
        <v>273</v>
      </c>
      <c r="I30" s="52">
        <v>0.94688035932377179</v>
      </c>
    </row>
    <row r="31" spans="1:53" x14ac:dyDescent="0.3">
      <c r="A31" s="32" t="s">
        <v>270</v>
      </c>
      <c r="B31" s="6">
        <v>365</v>
      </c>
      <c r="C31" s="43">
        <v>1</v>
      </c>
      <c r="D31" s="6">
        <v>42.867888732879557</v>
      </c>
      <c r="H31" s="52" t="s">
        <v>274</v>
      </c>
      <c r="I31" s="52">
        <v>0.89658241487311519</v>
      </c>
    </row>
    <row r="32" spans="1:53" ht="15.6" x14ac:dyDescent="0.3">
      <c r="A32" s="39" t="s">
        <v>22</v>
      </c>
      <c r="B32" s="40">
        <v>695.37898461538452</v>
      </c>
      <c r="C32" s="44">
        <v>2.1246153846153848</v>
      </c>
      <c r="D32" s="40">
        <v>96.222437008247454</v>
      </c>
      <c r="H32" s="52" t="s">
        <v>275</v>
      </c>
      <c r="I32" s="52">
        <v>0.88180847414070307</v>
      </c>
    </row>
    <row r="33" spans="8:16" x14ac:dyDescent="0.3">
      <c r="H33" s="52" t="s">
        <v>276</v>
      </c>
      <c r="I33" s="52">
        <v>66.422388367169816</v>
      </c>
    </row>
    <row r="34" spans="8:16" ht="15" thickBot="1" x14ac:dyDescent="0.35">
      <c r="H34" s="53" t="s">
        <v>277</v>
      </c>
      <c r="I34" s="53">
        <v>9</v>
      </c>
    </row>
    <row r="36" spans="8:16" ht="15" thickBot="1" x14ac:dyDescent="0.35">
      <c r="H36" t="s">
        <v>278</v>
      </c>
    </row>
    <row r="37" spans="8:16" x14ac:dyDescent="0.3">
      <c r="H37" s="54"/>
      <c r="I37" s="54" t="s">
        <v>283</v>
      </c>
      <c r="J37" s="54" t="s">
        <v>284</v>
      </c>
      <c r="K37" s="54" t="s">
        <v>285</v>
      </c>
      <c r="L37" s="54" t="s">
        <v>286</v>
      </c>
      <c r="M37" s="54" t="s">
        <v>287</v>
      </c>
    </row>
    <row r="38" spans="8:16" x14ac:dyDescent="0.3">
      <c r="H38" s="52" t="s">
        <v>279</v>
      </c>
      <c r="I38" s="52">
        <v>1</v>
      </c>
      <c r="J38" s="52">
        <v>267745.9062203861</v>
      </c>
      <c r="K38" s="52">
        <v>267745.9062203861</v>
      </c>
      <c r="L38" s="52">
        <v>60.68674777516393</v>
      </c>
      <c r="M38" s="52">
        <v>1.0796554538251726E-4</v>
      </c>
    </row>
    <row r="39" spans="8:16" x14ac:dyDescent="0.3">
      <c r="H39" s="52" t="s">
        <v>280</v>
      </c>
      <c r="I39" s="52">
        <v>7</v>
      </c>
      <c r="J39" s="52">
        <v>30883.53573479395</v>
      </c>
      <c r="K39" s="52">
        <v>4411.9336763991359</v>
      </c>
      <c r="L39" s="52"/>
      <c r="M39" s="52"/>
    </row>
    <row r="40" spans="8:16" ht="15" thickBot="1" x14ac:dyDescent="0.35">
      <c r="H40" s="53" t="s">
        <v>281</v>
      </c>
      <c r="I40" s="53">
        <v>8</v>
      </c>
      <c r="J40" s="53">
        <v>298629.44195518002</v>
      </c>
      <c r="K40" s="53"/>
      <c r="L40" s="53"/>
      <c r="M40" s="53"/>
    </row>
    <row r="41" spans="8:16" ht="15" thickBot="1" x14ac:dyDescent="0.35"/>
    <row r="42" spans="8:16" x14ac:dyDescent="0.3">
      <c r="H42" s="54"/>
      <c r="I42" s="54" t="s">
        <v>288</v>
      </c>
      <c r="J42" s="54" t="s">
        <v>276</v>
      </c>
      <c r="K42" s="54" t="s">
        <v>289</v>
      </c>
      <c r="L42" s="54" t="s">
        <v>290</v>
      </c>
      <c r="M42" s="54" t="s">
        <v>291</v>
      </c>
      <c r="N42" s="54" t="s">
        <v>292</v>
      </c>
      <c r="O42" s="54" t="s">
        <v>293</v>
      </c>
      <c r="P42" s="54" t="s">
        <v>294</v>
      </c>
    </row>
    <row r="43" spans="8:16" x14ac:dyDescent="0.3">
      <c r="H43" s="52" t="s">
        <v>282</v>
      </c>
      <c r="I43" s="52">
        <v>13.564724872354986</v>
      </c>
      <c r="J43" s="52">
        <v>90.543512050168147</v>
      </c>
      <c r="K43" s="52">
        <v>0.14981443247793474</v>
      </c>
      <c r="L43" s="52">
        <v>0.88513624176020378</v>
      </c>
      <c r="M43" s="52">
        <v>-200.53665954585617</v>
      </c>
      <c r="N43" s="52">
        <v>227.66610929056614</v>
      </c>
      <c r="O43" s="52">
        <v>-200.53665954585617</v>
      </c>
      <c r="P43" s="52">
        <v>227.66610929056614</v>
      </c>
    </row>
    <row r="44" spans="8:16" ht="15" thickBot="1" x14ac:dyDescent="0.35">
      <c r="H44" s="53" t="s">
        <v>261</v>
      </c>
      <c r="I44" s="53">
        <v>328.37591439108417</v>
      </c>
      <c r="J44" s="53">
        <v>42.152599583945744</v>
      </c>
      <c r="K44" s="53">
        <v>7.7901699452042701</v>
      </c>
      <c r="L44" s="53">
        <v>1.0796554538251745E-4</v>
      </c>
      <c r="M44" s="53">
        <v>228.70085514720614</v>
      </c>
      <c r="N44" s="53">
        <v>428.05097363496219</v>
      </c>
      <c r="O44" s="53">
        <v>228.70085514720614</v>
      </c>
      <c r="P44" s="53">
        <v>428.05097363496219</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0ACCC-40F0-4A14-9F02-FB1CE7F9D613}">
  <dimension ref="A1:U326"/>
  <sheetViews>
    <sheetView topLeftCell="G1" workbookViewId="0">
      <pane ySplit="1" topLeftCell="A41" activePane="bottomLeft" state="frozen"/>
      <selection pane="bottomLeft" activeCell="C5" sqref="C5"/>
    </sheetView>
  </sheetViews>
  <sheetFormatPr defaultRowHeight="14.4" x14ac:dyDescent="0.3"/>
  <cols>
    <col min="1" max="1" width="12.5546875" bestFit="1" customWidth="1"/>
    <col min="2" max="2" width="17.33203125" style="2" bestFit="1" customWidth="1"/>
    <col min="3" max="3" width="23" bestFit="1" customWidth="1"/>
    <col min="4" max="4" width="9.77734375" bestFit="1" customWidth="1"/>
    <col min="5" max="5" width="10.77734375" bestFit="1" customWidth="1"/>
    <col min="6" max="6" width="16.21875" bestFit="1" customWidth="1"/>
    <col min="7" max="7" width="16" bestFit="1" customWidth="1"/>
    <col min="8" max="8" width="12" bestFit="1" customWidth="1"/>
    <col min="9" max="9" width="11.21875" bestFit="1" customWidth="1"/>
    <col min="10" max="10" width="12.5546875" bestFit="1" customWidth="1"/>
    <col min="12" max="12" width="20.88671875" bestFit="1" customWidth="1"/>
    <col min="13" max="13" width="9.44140625" customWidth="1"/>
    <col min="14" max="14" width="13" customWidth="1"/>
    <col min="15" max="15" width="14.6640625" style="1" bestFit="1" customWidth="1"/>
    <col min="16" max="16" width="9.21875" customWidth="1"/>
    <col min="17" max="17" width="11.21875" style="1" bestFit="1" customWidth="1"/>
    <col min="18" max="18" width="10.44140625" customWidth="1"/>
    <col min="19" max="19" width="12.21875" style="1" bestFit="1" customWidth="1"/>
    <col min="20" max="22" width="15.88671875" bestFit="1" customWidth="1"/>
  </cols>
  <sheetData>
    <row r="1" spans="1:21" s="12" customFormat="1" ht="15" thickBot="1" x14ac:dyDescent="0.35">
      <c r="A1" s="7" t="s">
        <v>37</v>
      </c>
      <c r="B1" s="8" t="s">
        <v>34</v>
      </c>
      <c r="C1" s="7" t="s">
        <v>0</v>
      </c>
      <c r="D1" s="7" t="s">
        <v>23</v>
      </c>
      <c r="E1" s="7" t="s">
        <v>30</v>
      </c>
      <c r="F1" s="7" t="s">
        <v>33</v>
      </c>
      <c r="G1" s="16" t="s">
        <v>36</v>
      </c>
      <c r="H1" s="14" t="s">
        <v>233</v>
      </c>
      <c r="I1" s="14" t="s">
        <v>234</v>
      </c>
      <c r="J1" s="16" t="s">
        <v>238</v>
      </c>
      <c r="K1" s="7" t="s">
        <v>35</v>
      </c>
      <c r="L1" s="7" t="s">
        <v>236</v>
      </c>
      <c r="M1" s="7" t="s">
        <v>5</v>
      </c>
      <c r="N1" s="9" t="s">
        <v>231</v>
      </c>
      <c r="O1" s="7" t="s">
        <v>38</v>
      </c>
      <c r="P1" s="9" t="s">
        <v>232</v>
      </c>
      <c r="Q1" s="10" t="s">
        <v>2</v>
      </c>
      <c r="R1" s="11" t="s">
        <v>235</v>
      </c>
      <c r="S1"/>
      <c r="T1"/>
      <c r="U1"/>
    </row>
    <row r="2" spans="1:21" ht="15.6" customHeight="1" thickTop="1" x14ac:dyDescent="0.3">
      <c r="A2" s="3">
        <v>324</v>
      </c>
      <c r="B2" s="4">
        <v>44199</v>
      </c>
      <c r="C2" s="3" t="s">
        <v>1</v>
      </c>
      <c r="D2" s="3" t="s">
        <v>24</v>
      </c>
      <c r="E2" s="3" t="s">
        <v>31</v>
      </c>
      <c r="F2" s="3" t="s">
        <v>262</v>
      </c>
      <c r="G2" s="15">
        <v>75</v>
      </c>
      <c r="H2" s="13">
        <v>16.969527270352465</v>
      </c>
      <c r="I2" s="13">
        <f t="shared" ref="I2:I65" si="0">G2-H2-J2</f>
        <v>46.424378183718026</v>
      </c>
      <c r="J2" s="15">
        <f>0.2*(G2-H2)</f>
        <v>11.606094545929508</v>
      </c>
      <c r="K2" s="3">
        <v>0.5</v>
      </c>
      <c r="L2" s="4">
        <f t="shared" ref="L2:L65" si="1">B2+K2</f>
        <v>44199.5</v>
      </c>
      <c r="M2" s="3">
        <v>0</v>
      </c>
      <c r="N2" s="5" cm="1">
        <f t="array" ref="N2">_xlfn.IFS(M2=0, 0, AND(M2=1, O2=1, Q2=1), I2/3, AND(M2=1, O2=0, Q2=1), I2/2, AND(M2=1, O2=1, Q2=0), I2/2, AND(M2=1, O2=0, Q2=0), I2)</f>
        <v>0</v>
      </c>
      <c r="O2" s="3">
        <v>0</v>
      </c>
      <c r="P2" s="5" cm="1">
        <f t="array" ref="P2">_xlfn.IFS(O2=0, 0, AND(M2=1, O2=1, Q2=1), I2/3, AND(M2=1, O2=1, Q2=0), I2/2, AND(M2=0, O2=1, Q2=0), I2, AND(M2=0, O2=1, Q2=1), I2/2)</f>
        <v>0</v>
      </c>
      <c r="Q2" s="3">
        <v>1</v>
      </c>
      <c r="R2" s="6" cm="1">
        <f t="array" ref="R2">_xlfn.IFS(Q2=0, 0, AND(M2=1, O2=1, Q2=1), I2/3, AND(M2=0, O2=1, Q2=1), I2/2, AND(M2=1, O2=0, Q2=1), I2/2, AND(M2=0, O2=0, Q2=1), I2)</f>
        <v>46.424378183718026</v>
      </c>
      <c r="S2"/>
    </row>
    <row r="3" spans="1:21" x14ac:dyDescent="0.3">
      <c r="A3" s="3">
        <v>325</v>
      </c>
      <c r="B3" s="4">
        <v>44199</v>
      </c>
      <c r="C3" s="3" t="s">
        <v>3</v>
      </c>
      <c r="D3" s="3" t="s">
        <v>24</v>
      </c>
      <c r="E3" s="3" t="s">
        <v>31</v>
      </c>
      <c r="F3" s="3" t="s">
        <v>269</v>
      </c>
      <c r="G3" s="15">
        <v>55</v>
      </c>
      <c r="H3" s="13">
        <v>18.928679757750658</v>
      </c>
      <c r="I3" s="13">
        <f t="shared" si="0"/>
        <v>28.857056193799473</v>
      </c>
      <c r="J3" s="15">
        <f t="shared" ref="J3:J66" si="2">0.2*(G3-H3)</f>
        <v>7.214264048449869</v>
      </c>
      <c r="K3" s="3">
        <v>1</v>
      </c>
      <c r="L3" s="4">
        <f t="shared" si="1"/>
        <v>44200</v>
      </c>
      <c r="M3" s="3">
        <v>0</v>
      </c>
      <c r="N3" s="5" cm="1">
        <f t="array" ref="N3">_xlfn.IFS(M3=0, 0, AND(M3=1, O3=1, Q3=1), I3/3, AND(M3=1, O3=0, Q3=1), I3/2, AND(M3=1, O3=1, Q3=0), I3/2, AND(M3=1, O3=0, Q3=0), I3)</f>
        <v>0</v>
      </c>
      <c r="O3" s="3">
        <v>0</v>
      </c>
      <c r="P3" s="5" cm="1">
        <f t="array" ref="P3">_xlfn.IFS(O3=0, 0, AND(M3=1, O3=1, Q3=1), I3/3, AND(M3=1, O3=1, Q3=0), I3/2, AND(M3=0, O3=1, Q3=0), I3, AND(M3=0, O3=1, Q3=1), I3/2)</f>
        <v>0</v>
      </c>
      <c r="Q3" s="3">
        <v>1</v>
      </c>
      <c r="R3" s="6" cm="1">
        <f t="array" ref="R3">_xlfn.IFS(Q3=0, 0, AND(M3=1, O3=1, Q3=1), I3/3, AND(M3=0, O3=1, Q3=1), I3/2, AND(M3=1, O3=0, Q3=1), I3/2, AND(M3=0, O3=0, Q3=1), I3)</f>
        <v>28.857056193799473</v>
      </c>
      <c r="S3"/>
    </row>
    <row r="4" spans="1:21" x14ac:dyDescent="0.3">
      <c r="A4" s="3">
        <v>326</v>
      </c>
      <c r="B4" s="4">
        <v>44200</v>
      </c>
      <c r="C4" s="3" t="s">
        <v>4</v>
      </c>
      <c r="D4" s="3" t="s">
        <v>24</v>
      </c>
      <c r="E4" s="3" t="s">
        <v>31</v>
      </c>
      <c r="F4" s="3" t="s">
        <v>262</v>
      </c>
      <c r="G4" s="15">
        <v>55</v>
      </c>
      <c r="H4" s="13">
        <v>8.5135744506306192</v>
      </c>
      <c r="I4" s="13">
        <f t="shared" si="0"/>
        <v>37.189140439495503</v>
      </c>
      <c r="J4" s="15">
        <f t="shared" si="2"/>
        <v>9.2972851098738758</v>
      </c>
      <c r="K4" s="3">
        <v>1</v>
      </c>
      <c r="L4" s="4">
        <f t="shared" si="1"/>
        <v>44201</v>
      </c>
      <c r="M4" s="3">
        <v>1</v>
      </c>
      <c r="N4" s="5" cm="1">
        <f t="array" ref="N4">_xlfn.IFS(M4=0, 0, AND(M4=1, O4=1, Q4=1), I4/3, AND(M4=1, O4=0, Q4=1), I4/2, AND(M4=1, O4=1, Q4=0), I4/2, AND(M4=1, O4=0, Q4=0), I4)</f>
        <v>37.189140439495503</v>
      </c>
      <c r="O4" s="3">
        <v>0</v>
      </c>
      <c r="P4" s="5" cm="1">
        <f t="array" ref="P4">_xlfn.IFS(O4=0, 0, AND(M4=1, O4=1, Q4=1), I4/3, AND(M4=1, O4=1, Q4=0), I4/2, AND(M4=0, O4=1, Q4=0), I4, AND(M4=0, O4=1, Q4=1), I4/2)</f>
        <v>0</v>
      </c>
      <c r="Q4" s="3">
        <v>0</v>
      </c>
      <c r="R4" s="6" cm="1">
        <f t="array" ref="R4">_xlfn.IFS(Q4=0, 0, AND(M4=1, O4=1, Q4=1), I4/3, AND(M4=0, O4=1, Q4=1), I4/2, AND(M4=1, O4=0, Q4=1), I4/2, AND(M4=0, O4=0, Q4=1), I4)</f>
        <v>0</v>
      </c>
      <c r="S4"/>
    </row>
    <row r="5" spans="1:21" x14ac:dyDescent="0.3">
      <c r="A5" s="3">
        <v>327</v>
      </c>
      <c r="B5" s="4">
        <v>44200</v>
      </c>
      <c r="C5" s="3" t="s">
        <v>29</v>
      </c>
      <c r="D5" s="3" t="s">
        <v>24</v>
      </c>
      <c r="E5" s="3" t="s">
        <v>32</v>
      </c>
      <c r="F5" s="3" t="s">
        <v>267</v>
      </c>
      <c r="G5" s="15">
        <v>1055</v>
      </c>
      <c r="H5" s="13">
        <v>99.795758771948044</v>
      </c>
      <c r="I5" s="13">
        <f t="shared" si="0"/>
        <v>764.16339298244156</v>
      </c>
      <c r="J5" s="15">
        <f t="shared" si="2"/>
        <v>191.04084824561039</v>
      </c>
      <c r="K5" s="3">
        <v>1</v>
      </c>
      <c r="L5" s="4">
        <f t="shared" si="1"/>
        <v>44201</v>
      </c>
      <c r="M5" s="3">
        <v>1</v>
      </c>
      <c r="N5" s="5" cm="1">
        <f t="array" ref="N5">_xlfn.IFS(M5=0, 0, AND(M5=1, O5=1, Q5=1), I5/3, AND(M5=1, O5=0, Q5=1), I5/2, AND(M5=1, O5=1, Q5=0), I5/2, AND(M5=1, O5=0, Q5=0), I5)</f>
        <v>382.08169649122078</v>
      </c>
      <c r="O5" s="3">
        <v>1</v>
      </c>
      <c r="P5" s="5" cm="1">
        <f t="array" ref="P5">_xlfn.IFS(O5=0, 0, AND(M5=1, O5=1, Q5=1), I5/3, AND(M5=1, O5=1, Q5=0), I5/2, AND(M5=0, O5=1, Q5=0), I5, AND(M5=0, O5=1, Q5=1), I5/2)</f>
        <v>382.08169649122078</v>
      </c>
      <c r="Q5" s="3">
        <v>0</v>
      </c>
      <c r="R5" s="6" cm="1">
        <f t="array" ref="R5">_xlfn.IFS(Q5=0, 0, AND(M5=1, O5=1, Q5=1), I5/3, AND(M5=0, O5=1, Q5=1), I5/2, AND(M5=1, O5=0, Q5=1), I5/2, AND(M5=0, O5=0, Q5=1), I5)</f>
        <v>0</v>
      </c>
      <c r="S5"/>
    </row>
    <row r="6" spans="1:21" x14ac:dyDescent="0.3">
      <c r="A6" s="3">
        <v>328</v>
      </c>
      <c r="B6" s="4">
        <v>44201</v>
      </c>
      <c r="C6" s="3" t="s">
        <v>6</v>
      </c>
      <c r="D6" s="3" t="s">
        <v>24</v>
      </c>
      <c r="E6" s="3" t="s">
        <v>31</v>
      </c>
      <c r="F6" s="3" t="s">
        <v>262</v>
      </c>
      <c r="G6" s="15">
        <v>185</v>
      </c>
      <c r="H6" s="13">
        <v>20.770902741122242</v>
      </c>
      <c r="I6" s="13">
        <f t="shared" si="0"/>
        <v>131.38327780710219</v>
      </c>
      <c r="J6" s="15">
        <f t="shared" si="2"/>
        <v>32.845819451775547</v>
      </c>
      <c r="K6" s="3">
        <v>1</v>
      </c>
      <c r="L6" s="4">
        <f t="shared" si="1"/>
        <v>44202</v>
      </c>
      <c r="M6" s="3">
        <v>1</v>
      </c>
      <c r="N6" s="5" cm="1">
        <f t="array" ref="N6">_xlfn.IFS(M6=0, 0, AND(M6=1, O6=1, Q6=1), I6/3, AND(M6=1, O6=0, Q6=1), I6/2, AND(M6=1, O6=1, Q6=0), I6/2, AND(M6=1, O6=0, Q6=0), I6)</f>
        <v>131.38327780710219</v>
      </c>
      <c r="O6" s="3">
        <v>0</v>
      </c>
      <c r="P6" s="5" cm="1">
        <f t="array" ref="P6">_xlfn.IFS(O6=0, 0, AND(M6=1, O6=1, Q6=1), I6/3, AND(M6=1, O6=1, Q6=0), I6/2, AND(M6=0, O6=1, Q6=0), I6, AND(M6=0, O6=1, Q6=1), I6/2)</f>
        <v>0</v>
      </c>
      <c r="Q6" s="3">
        <v>0</v>
      </c>
      <c r="R6" s="6" cm="1">
        <f t="array" ref="R6">_xlfn.IFS(Q6=0, 0, AND(M6=1, O6=1, Q6=1), I6/3, AND(M6=0, O6=1, Q6=1), I6/2, AND(M6=1, O6=0, Q6=1), I6/2, AND(M6=0, O6=0, Q6=1), I6)</f>
        <v>0</v>
      </c>
      <c r="S6"/>
    </row>
    <row r="7" spans="1:21" x14ac:dyDescent="0.3">
      <c r="A7" s="3">
        <v>329</v>
      </c>
      <c r="B7" s="4">
        <v>44201</v>
      </c>
      <c r="C7" s="3" t="s">
        <v>7</v>
      </c>
      <c r="D7" s="3" t="s">
        <v>24</v>
      </c>
      <c r="E7" s="3" t="s">
        <v>31</v>
      </c>
      <c r="F7" s="3" t="s">
        <v>262</v>
      </c>
      <c r="G7" s="15">
        <v>145</v>
      </c>
      <c r="H7" s="13">
        <v>34.036512909344658</v>
      </c>
      <c r="I7" s="13">
        <f t="shared" si="0"/>
        <v>88.770789672524273</v>
      </c>
      <c r="J7" s="15">
        <f t="shared" si="2"/>
        <v>22.192697418131072</v>
      </c>
      <c r="K7" s="3">
        <v>1</v>
      </c>
      <c r="L7" s="4">
        <f t="shared" si="1"/>
        <v>44202</v>
      </c>
      <c r="M7" s="3">
        <v>1</v>
      </c>
      <c r="N7" s="5" cm="1">
        <f t="array" ref="N7">_xlfn.IFS(M7=0, 0, AND(M7=1, O7=1, Q7=1), I7/3, AND(M7=1, O7=0, Q7=1), I7/2, AND(M7=1, O7=1, Q7=0), I7/2, AND(M7=1, O7=0, Q7=0), I7)</f>
        <v>88.770789672524273</v>
      </c>
      <c r="O7" s="3">
        <v>0</v>
      </c>
      <c r="P7" s="5" cm="1">
        <f t="array" ref="P7">_xlfn.IFS(O7=0, 0, AND(M7=1, O7=1, Q7=1), I7/3, AND(M7=1, O7=1, Q7=0), I7/2, AND(M7=0, O7=1, Q7=0), I7, AND(M7=0, O7=1, Q7=1), I7/2)</f>
        <v>0</v>
      </c>
      <c r="Q7" s="3">
        <v>0</v>
      </c>
      <c r="R7" s="6" cm="1">
        <f t="array" ref="R7">_xlfn.IFS(Q7=0, 0, AND(M7=1, O7=1, Q7=1), I7/3, AND(M7=0, O7=1, Q7=1), I7/2, AND(M7=1, O7=0, Q7=1), I7/2, AND(M7=0, O7=0, Q7=1), I7)</f>
        <v>0</v>
      </c>
      <c r="S7"/>
    </row>
    <row r="8" spans="1:21" x14ac:dyDescent="0.3">
      <c r="A8" s="3">
        <v>330</v>
      </c>
      <c r="B8" s="4">
        <v>44201</v>
      </c>
      <c r="C8" s="3" t="s">
        <v>8</v>
      </c>
      <c r="D8" s="3" t="s">
        <v>24</v>
      </c>
      <c r="E8" s="3" t="s">
        <v>31</v>
      </c>
      <c r="F8" s="3" t="s">
        <v>262</v>
      </c>
      <c r="G8" s="15">
        <v>65</v>
      </c>
      <c r="H8" s="13">
        <v>32.426270811188417</v>
      </c>
      <c r="I8" s="13">
        <f t="shared" si="0"/>
        <v>26.058983351049267</v>
      </c>
      <c r="J8" s="15">
        <f t="shared" si="2"/>
        <v>6.5147458377623169</v>
      </c>
      <c r="K8" s="3">
        <v>1</v>
      </c>
      <c r="L8" s="4">
        <f t="shared" si="1"/>
        <v>44202</v>
      </c>
      <c r="M8" s="3">
        <v>1</v>
      </c>
      <c r="N8" s="5" cm="1">
        <f t="array" ref="N8">_xlfn.IFS(M8=0, 0, AND(M8=1, O8=1, Q8=1), I8/3, AND(M8=1, O8=0, Q8=1), I8/2, AND(M8=1, O8=1, Q8=0), I8/2, AND(M8=1, O8=0, Q8=0), I8)</f>
        <v>26.058983351049267</v>
      </c>
      <c r="O8" s="3">
        <v>0</v>
      </c>
      <c r="P8" s="5" cm="1">
        <f t="array" ref="P8">_xlfn.IFS(O8=0, 0, AND(M8=1, O8=1, Q8=1), I8/3, AND(M8=1, O8=1, Q8=0), I8/2, AND(M8=0, O8=1, Q8=0), I8, AND(M8=0, O8=1, Q8=1), I8/2)</f>
        <v>0</v>
      </c>
      <c r="Q8" s="3">
        <v>0</v>
      </c>
      <c r="R8" s="6" cm="1">
        <f t="array" ref="R8">_xlfn.IFS(Q8=0, 0, AND(M8=1, O8=1, Q8=1), I8/3, AND(M8=0, O8=1, Q8=1), I8/2, AND(M8=1, O8=0, Q8=1), I8/2, AND(M8=0, O8=0, Q8=1), I8)</f>
        <v>0</v>
      </c>
      <c r="S8"/>
    </row>
    <row r="9" spans="1:21" x14ac:dyDescent="0.3">
      <c r="A9" s="3">
        <v>331</v>
      </c>
      <c r="B9" s="4">
        <v>44202</v>
      </c>
      <c r="C9" s="3" t="s">
        <v>6</v>
      </c>
      <c r="D9" s="3" t="s">
        <v>24</v>
      </c>
      <c r="E9" s="3" t="s">
        <v>31</v>
      </c>
      <c r="F9" s="3" t="s">
        <v>262</v>
      </c>
      <c r="G9" s="15">
        <v>380</v>
      </c>
      <c r="H9" s="13">
        <v>113.95414181801071</v>
      </c>
      <c r="I9" s="13">
        <f t="shared" si="0"/>
        <v>212.83668654559142</v>
      </c>
      <c r="J9" s="15">
        <f t="shared" si="2"/>
        <v>53.209171636397855</v>
      </c>
      <c r="K9" s="3">
        <v>1</v>
      </c>
      <c r="L9" s="4">
        <f t="shared" si="1"/>
        <v>44203</v>
      </c>
      <c r="M9" s="3">
        <v>1</v>
      </c>
      <c r="N9" s="5" cm="1">
        <f t="array" ref="N9">_xlfn.IFS(M9=0, 0, AND(M9=1, O9=1, Q9=1), I9/3, AND(M9=1, O9=0, Q9=1), I9/2, AND(M9=1, O9=1, Q9=0), I9/2, AND(M9=1, O9=0, Q9=0), I9)</f>
        <v>106.41834327279571</v>
      </c>
      <c r="O9" s="3">
        <v>0</v>
      </c>
      <c r="P9" s="5" cm="1">
        <f t="array" ref="P9">_xlfn.IFS(O9=0, 0, AND(M9=1, O9=1, Q9=1), I9/3, AND(M9=1, O9=1, Q9=0), I9/2, AND(M9=0, O9=1, Q9=0), I9, AND(M9=0, O9=1, Q9=1), I9/2)</f>
        <v>0</v>
      </c>
      <c r="Q9" s="3">
        <v>1</v>
      </c>
      <c r="R9" s="6" cm="1">
        <f t="array" ref="R9">_xlfn.IFS(Q9=0, 0, AND(M9=1, O9=1, Q9=1), I9/3, AND(M9=0, O9=1, Q9=1), I9/2, AND(M9=1, O9=0, Q9=1), I9/2, AND(M9=0, O9=0, Q9=1), I9)</f>
        <v>106.41834327279571</v>
      </c>
      <c r="S9"/>
    </row>
    <row r="10" spans="1:21" x14ac:dyDescent="0.3">
      <c r="A10" s="3">
        <v>332</v>
      </c>
      <c r="B10" s="4">
        <v>44204</v>
      </c>
      <c r="C10" s="3" t="s">
        <v>9</v>
      </c>
      <c r="D10" s="3" t="s">
        <v>24</v>
      </c>
      <c r="E10" s="3" t="s">
        <v>31</v>
      </c>
      <c r="F10" s="3" t="s">
        <v>262</v>
      </c>
      <c r="G10" s="15">
        <v>225</v>
      </c>
      <c r="H10" s="13">
        <v>35.694602489111304</v>
      </c>
      <c r="I10" s="13">
        <f t="shared" si="0"/>
        <v>151.44431800871095</v>
      </c>
      <c r="J10" s="15">
        <f t="shared" si="2"/>
        <v>37.861079502177738</v>
      </c>
      <c r="K10" s="3">
        <v>1</v>
      </c>
      <c r="L10" s="4">
        <f t="shared" si="1"/>
        <v>44205</v>
      </c>
      <c r="M10" s="3">
        <v>1</v>
      </c>
      <c r="N10" s="5" cm="1">
        <f t="array" ref="N10">_xlfn.IFS(M10=0, 0, AND(M10=1, O10=1, Q10=1), I10/3, AND(M10=1, O10=0, Q10=1), I10/2, AND(M10=1, O10=1, Q10=0), I10/2, AND(M10=1, O10=0, Q10=0), I10)</f>
        <v>50.481439336236981</v>
      </c>
      <c r="O10" s="3">
        <v>1</v>
      </c>
      <c r="P10" s="5" cm="1">
        <f t="array" ref="P10">_xlfn.IFS(O10=0, 0, AND(M10=1, O10=1, Q10=1), I10/3, AND(M10=1, O10=1, Q10=0), I10/2, AND(M10=0, O10=1, Q10=0), I10, AND(M10=0, O10=1, Q10=1), I10/2)</f>
        <v>50.481439336236981</v>
      </c>
      <c r="Q10" s="3">
        <v>1</v>
      </c>
      <c r="R10" s="6" cm="1">
        <f t="array" ref="R10">_xlfn.IFS(Q10=0, 0, AND(M10=1, O10=1, Q10=1), I10/3, AND(M10=0, O10=1, Q10=1), I10/2, AND(M10=1, O10=0, Q10=1), I10/2, AND(M10=0, O10=0, Q10=1), I10)</f>
        <v>50.481439336236981</v>
      </c>
      <c r="S10"/>
    </row>
    <row r="11" spans="1:21" x14ac:dyDescent="0.3">
      <c r="A11" s="3">
        <v>333</v>
      </c>
      <c r="B11" s="4">
        <v>44204</v>
      </c>
      <c r="C11" s="3" t="s">
        <v>6</v>
      </c>
      <c r="D11" s="3" t="s">
        <v>24</v>
      </c>
      <c r="E11" s="3" t="s">
        <v>31</v>
      </c>
      <c r="F11" s="3" t="s">
        <v>262</v>
      </c>
      <c r="G11" s="15">
        <v>500</v>
      </c>
      <c r="H11" s="13">
        <v>43.145858757990439</v>
      </c>
      <c r="I11" s="13">
        <f t="shared" si="0"/>
        <v>365.48331299360768</v>
      </c>
      <c r="J11" s="15">
        <f t="shared" si="2"/>
        <v>91.370828248401921</v>
      </c>
      <c r="K11" s="3">
        <v>1</v>
      </c>
      <c r="L11" s="4">
        <f t="shared" si="1"/>
        <v>44205</v>
      </c>
      <c r="M11" s="3">
        <v>1</v>
      </c>
      <c r="N11" s="5" cm="1">
        <f t="array" ref="N11">_xlfn.IFS(M11=0, 0, AND(M11=1, O11=1, Q11=1), I11/3, AND(M11=1, O11=0, Q11=1), I11/2, AND(M11=1, O11=1, Q11=0), I11/2, AND(M11=1, O11=0, Q11=0), I11)</f>
        <v>121.82777099786922</v>
      </c>
      <c r="O11" s="3">
        <v>1</v>
      </c>
      <c r="P11" s="5" cm="1">
        <f t="array" ref="P11">_xlfn.IFS(O11=0, 0, AND(M11=1, O11=1, Q11=1), I11/3, AND(M11=1, O11=1, Q11=0), I11/2, AND(M11=0, O11=1, Q11=0), I11, AND(M11=0, O11=1, Q11=1), I11/2)</f>
        <v>121.82777099786922</v>
      </c>
      <c r="Q11" s="3">
        <v>1</v>
      </c>
      <c r="R11" s="6" cm="1">
        <f t="array" ref="R11">_xlfn.IFS(Q11=0, 0, AND(M11=1, O11=1, Q11=1), I11/3, AND(M11=0, O11=1, Q11=1), I11/2, AND(M11=1, O11=0, Q11=1), I11/2, AND(M11=0, O11=0, Q11=1), I11)</f>
        <v>121.82777099786922</v>
      </c>
      <c r="S11"/>
    </row>
    <row r="12" spans="1:21" x14ac:dyDescent="0.3">
      <c r="A12" s="3">
        <v>334</v>
      </c>
      <c r="B12" s="4">
        <v>44204</v>
      </c>
      <c r="C12" s="3" t="s">
        <v>10</v>
      </c>
      <c r="D12" s="3" t="s">
        <v>24</v>
      </c>
      <c r="E12" s="3" t="s">
        <v>31</v>
      </c>
      <c r="F12" s="3" t="s">
        <v>262</v>
      </c>
      <c r="G12" s="15">
        <v>1850</v>
      </c>
      <c r="H12" s="13">
        <v>598.39443695565228</v>
      </c>
      <c r="I12" s="13">
        <f t="shared" si="0"/>
        <v>1001.2844504354782</v>
      </c>
      <c r="J12" s="15">
        <f t="shared" si="2"/>
        <v>250.32111260886956</v>
      </c>
      <c r="K12" s="3">
        <v>1</v>
      </c>
      <c r="L12" s="4">
        <f t="shared" si="1"/>
        <v>44205</v>
      </c>
      <c r="M12" s="3">
        <v>1</v>
      </c>
      <c r="N12" s="5" cm="1">
        <f t="array" ref="N12">_xlfn.IFS(M12=0, 0, AND(M12=1, O12=1, Q12=1), I12/3, AND(M12=1, O12=0, Q12=1), I12/2, AND(M12=1, O12=1, Q12=0), I12/2, AND(M12=1, O12=0, Q12=0), I12)</f>
        <v>333.76148347849272</v>
      </c>
      <c r="O12" s="3">
        <v>1</v>
      </c>
      <c r="P12" s="5" cm="1">
        <f t="array" ref="P12">_xlfn.IFS(O12=0, 0, AND(M12=1, O12=1, Q12=1), I12/3, AND(M12=1, O12=1, Q12=0), I12/2, AND(M12=0, O12=1, Q12=0), I12, AND(M12=0, O12=1, Q12=1), I12/2)</f>
        <v>333.76148347849272</v>
      </c>
      <c r="Q12" s="3">
        <v>1</v>
      </c>
      <c r="R12" s="6" cm="1">
        <f t="array" ref="R12">_xlfn.IFS(Q12=0, 0, AND(M12=1, O12=1, Q12=1), I12/3, AND(M12=0, O12=1, Q12=1), I12/2, AND(M12=1, O12=0, Q12=1), I12/2, AND(M12=0, O12=0, Q12=1), I12)</f>
        <v>333.76148347849272</v>
      </c>
      <c r="S12"/>
    </row>
    <row r="13" spans="1:21" x14ac:dyDescent="0.3">
      <c r="A13" s="3">
        <v>335</v>
      </c>
      <c r="B13" s="4">
        <v>44204</v>
      </c>
      <c r="C13" s="3" t="s">
        <v>11</v>
      </c>
      <c r="D13" s="3" t="s">
        <v>24</v>
      </c>
      <c r="E13" s="3" t="s">
        <v>31</v>
      </c>
      <c r="F13" s="3" t="s">
        <v>262</v>
      </c>
      <c r="G13" s="15">
        <v>150</v>
      </c>
      <c r="H13" s="13">
        <v>12.59451009823619</v>
      </c>
      <c r="I13" s="13">
        <f t="shared" si="0"/>
        <v>109.92439192141106</v>
      </c>
      <c r="J13" s="15">
        <f t="shared" si="2"/>
        <v>27.481097980352764</v>
      </c>
      <c r="K13" s="3">
        <v>1</v>
      </c>
      <c r="L13" s="4">
        <f t="shared" si="1"/>
        <v>44205</v>
      </c>
      <c r="M13" s="3">
        <v>0</v>
      </c>
      <c r="N13" s="5" cm="1">
        <f t="array" ref="N13">_xlfn.IFS(M13=0, 0, AND(M13=1, O13=1, Q13=1), I13/3, AND(M13=1, O13=0, Q13=1), I13/2, AND(M13=1, O13=1, Q13=0), I13/2, AND(M13=1, O13=0, Q13=0), I13)</f>
        <v>0</v>
      </c>
      <c r="O13" s="3">
        <v>1</v>
      </c>
      <c r="P13" s="5" cm="1">
        <f t="array" ref="P13">_xlfn.IFS(O13=0, 0, AND(M13=1, O13=1, Q13=1), I13/3, AND(M13=1, O13=1, Q13=0), I13/2, AND(M13=0, O13=1, Q13=0), I13, AND(M13=0, O13=1, Q13=1), I13/2)</f>
        <v>54.962195960705529</v>
      </c>
      <c r="Q13" s="3">
        <v>1</v>
      </c>
      <c r="R13" s="6" cm="1">
        <f t="array" ref="R13">_xlfn.IFS(Q13=0, 0, AND(M13=1, O13=1, Q13=1), I13/3, AND(M13=0, O13=1, Q13=1), I13/2, AND(M13=1, O13=0, Q13=1), I13/2, AND(M13=0, O13=0, Q13=1), I13)</f>
        <v>54.962195960705529</v>
      </c>
      <c r="S13"/>
    </row>
    <row r="14" spans="1:21" x14ac:dyDescent="0.3">
      <c r="A14" s="3">
        <v>336</v>
      </c>
      <c r="B14" s="4">
        <v>44204</v>
      </c>
      <c r="C14" s="3" t="s">
        <v>12</v>
      </c>
      <c r="D14" s="3" t="s">
        <v>24</v>
      </c>
      <c r="E14" s="3" t="s">
        <v>31</v>
      </c>
      <c r="F14" s="3" t="s">
        <v>262</v>
      </c>
      <c r="G14" s="15">
        <v>65</v>
      </c>
      <c r="H14" s="13">
        <v>15.998138141736764</v>
      </c>
      <c r="I14" s="13">
        <f t="shared" si="0"/>
        <v>39.201489486610591</v>
      </c>
      <c r="J14" s="15">
        <f t="shared" si="2"/>
        <v>9.8003723716526494</v>
      </c>
      <c r="K14" s="3">
        <v>1</v>
      </c>
      <c r="L14" s="4">
        <f t="shared" si="1"/>
        <v>44205</v>
      </c>
      <c r="M14" s="3">
        <v>0</v>
      </c>
      <c r="N14" s="5" cm="1">
        <f t="array" ref="N14">_xlfn.IFS(M14=0, 0, AND(M14=1, O14=1, Q14=1), I14/3, AND(M14=1, O14=0, Q14=1), I14/2, AND(M14=1, O14=1, Q14=0), I14/2, AND(M14=1, O14=0, Q14=0), I14)</f>
        <v>0</v>
      </c>
      <c r="O14" s="3">
        <v>0</v>
      </c>
      <c r="P14" s="5" cm="1">
        <f t="array" ref="P14">_xlfn.IFS(O14=0, 0, AND(M14=1, O14=1, Q14=1), I14/3, AND(M14=1, O14=1, Q14=0), I14/2, AND(M14=0, O14=1, Q14=0), I14, AND(M14=0, O14=1, Q14=1), I14/2)</f>
        <v>0</v>
      </c>
      <c r="Q14" s="3">
        <v>1</v>
      </c>
      <c r="R14" s="6" cm="1">
        <f t="array" ref="R14">_xlfn.IFS(Q14=0, 0, AND(M14=1, O14=1, Q14=1), I14/3, AND(M14=0, O14=1, Q14=1), I14/2, AND(M14=1, O14=0, Q14=1), I14/2, AND(M14=0, O14=0, Q14=1), I14)</f>
        <v>39.201489486610591</v>
      </c>
      <c r="S14"/>
    </row>
    <row r="15" spans="1:21" x14ac:dyDescent="0.3">
      <c r="A15" s="3">
        <v>337</v>
      </c>
      <c r="B15" s="4">
        <v>44205</v>
      </c>
      <c r="C15" s="3" t="s">
        <v>13</v>
      </c>
      <c r="D15" s="3" t="s">
        <v>24</v>
      </c>
      <c r="E15" s="3" t="s">
        <v>31</v>
      </c>
      <c r="F15" s="3" t="s">
        <v>262</v>
      </c>
      <c r="G15" s="15">
        <v>650</v>
      </c>
      <c r="H15" s="13">
        <v>207.94575406574879</v>
      </c>
      <c r="I15" s="13">
        <f t="shared" si="0"/>
        <v>353.64339674740097</v>
      </c>
      <c r="J15" s="15">
        <f t="shared" si="2"/>
        <v>88.410849186850243</v>
      </c>
      <c r="K15" s="3">
        <v>1</v>
      </c>
      <c r="L15" s="4">
        <f t="shared" si="1"/>
        <v>44206</v>
      </c>
      <c r="M15" s="3">
        <v>1</v>
      </c>
      <c r="N15" s="5" cm="1">
        <f t="array" ref="N15">_xlfn.IFS(M15=0, 0, AND(M15=1, O15=1, Q15=1), I15/3, AND(M15=1, O15=0, Q15=1), I15/2, AND(M15=1, O15=1, Q15=0), I15/2, AND(M15=1, O15=0, Q15=0), I15)</f>
        <v>117.88113224913366</v>
      </c>
      <c r="O15" s="3">
        <v>1</v>
      </c>
      <c r="P15" s="5" cm="1">
        <f t="array" ref="P15">_xlfn.IFS(O15=0, 0, AND(M15=1, O15=1, Q15=1), I15/3, AND(M15=1, O15=1, Q15=0), I15/2, AND(M15=0, O15=1, Q15=0), I15, AND(M15=0, O15=1, Q15=1), I15/2)</f>
        <v>117.88113224913366</v>
      </c>
      <c r="Q15" s="3">
        <v>1</v>
      </c>
      <c r="R15" s="6" cm="1">
        <f t="array" ref="R15">_xlfn.IFS(Q15=0, 0, AND(M15=1, O15=1, Q15=1), I15/3, AND(M15=0, O15=1, Q15=1), I15/2, AND(M15=1, O15=0, Q15=1), I15/2, AND(M15=0, O15=0, Q15=1), I15)</f>
        <v>117.88113224913366</v>
      </c>
      <c r="S15"/>
    </row>
    <row r="16" spans="1:21" x14ac:dyDescent="0.3">
      <c r="A16" s="3">
        <v>338</v>
      </c>
      <c r="B16" s="4">
        <v>44205</v>
      </c>
      <c r="C16" s="3" t="s">
        <v>14</v>
      </c>
      <c r="D16" s="3" t="s">
        <v>24</v>
      </c>
      <c r="E16" s="3" t="s">
        <v>31</v>
      </c>
      <c r="F16" s="3" t="s">
        <v>270</v>
      </c>
      <c r="G16" s="15">
        <v>365</v>
      </c>
      <c r="H16" s="13">
        <v>150.66055633560222</v>
      </c>
      <c r="I16" s="13">
        <f t="shared" si="0"/>
        <v>171.47155493151823</v>
      </c>
      <c r="J16" s="15">
        <f t="shared" si="2"/>
        <v>42.867888732879557</v>
      </c>
      <c r="K16" s="3">
        <v>1</v>
      </c>
      <c r="L16" s="4">
        <f t="shared" si="1"/>
        <v>44206</v>
      </c>
      <c r="M16" s="3">
        <v>1</v>
      </c>
      <c r="N16" s="5" cm="1">
        <f t="array" ref="N16">_xlfn.IFS(M16=0, 0, AND(M16=1, O16=1, Q16=1), I16/3, AND(M16=1, O16=0, Q16=1), I16/2, AND(M16=1, O16=1, Q16=0), I16/2, AND(M16=1, O16=0, Q16=0), I16)</f>
        <v>57.15718497717274</v>
      </c>
      <c r="O16" s="3">
        <v>1</v>
      </c>
      <c r="P16" s="5" cm="1">
        <f t="array" ref="P16">_xlfn.IFS(O16=0, 0, AND(M16=1, O16=1, Q16=1), I16/3, AND(M16=1, O16=1, Q16=0), I16/2, AND(M16=0, O16=1, Q16=0), I16, AND(M16=0, O16=1, Q16=1), I16/2)</f>
        <v>57.15718497717274</v>
      </c>
      <c r="Q16" s="3">
        <v>1</v>
      </c>
      <c r="R16" s="6" cm="1">
        <f t="array" ref="R16">_xlfn.IFS(Q16=0, 0, AND(M16=1, O16=1, Q16=1), I16/3, AND(M16=0, O16=1, Q16=1), I16/2, AND(M16=1, O16=0, Q16=1), I16/2, AND(M16=0, O16=0, Q16=1), I16)</f>
        <v>57.15718497717274</v>
      </c>
      <c r="S16"/>
    </row>
    <row r="17" spans="1:19" x14ac:dyDescent="0.3">
      <c r="A17" s="3">
        <v>339</v>
      </c>
      <c r="B17" s="4">
        <v>44206</v>
      </c>
      <c r="C17" s="3" t="s">
        <v>15</v>
      </c>
      <c r="D17" s="3" t="s">
        <v>24</v>
      </c>
      <c r="E17" s="3" t="s">
        <v>31</v>
      </c>
      <c r="F17" s="3" t="s">
        <v>262</v>
      </c>
      <c r="G17" s="15">
        <v>1200</v>
      </c>
      <c r="H17" s="13">
        <v>362.33914640669042</v>
      </c>
      <c r="I17" s="13">
        <f t="shared" si="0"/>
        <v>670.12868287464767</v>
      </c>
      <c r="J17" s="15">
        <f t="shared" si="2"/>
        <v>167.53217071866194</v>
      </c>
      <c r="K17" s="3">
        <v>1</v>
      </c>
      <c r="L17" s="4">
        <f t="shared" si="1"/>
        <v>44207</v>
      </c>
      <c r="M17" s="3">
        <v>1</v>
      </c>
      <c r="N17" s="5" cm="1">
        <f t="array" ref="N17">_xlfn.IFS(M17=0, 0, AND(M17=1, O17=1, Q17=1), I17/3, AND(M17=1, O17=0, Q17=1), I17/2, AND(M17=1, O17=1, Q17=0), I17/2, AND(M17=1, O17=0, Q17=0), I17)</f>
        <v>223.37622762488255</v>
      </c>
      <c r="O17" s="3">
        <v>1</v>
      </c>
      <c r="P17" s="5" cm="1">
        <f t="array" ref="P17">_xlfn.IFS(O17=0, 0, AND(M17=1, O17=1, Q17=1), I17/3, AND(M17=1, O17=1, Q17=0), I17/2, AND(M17=0, O17=1, Q17=0), I17, AND(M17=0, O17=1, Q17=1), I17/2)</f>
        <v>223.37622762488255</v>
      </c>
      <c r="Q17" s="3">
        <v>1</v>
      </c>
      <c r="R17" s="6" cm="1">
        <f t="array" ref="R17">_xlfn.IFS(Q17=0, 0, AND(M17=1, O17=1, Q17=1), I17/3, AND(M17=0, O17=1, Q17=1), I17/2, AND(M17=1, O17=0, Q17=1), I17/2, AND(M17=0, O17=0, Q17=1), I17)</f>
        <v>223.37622762488255</v>
      </c>
      <c r="S17"/>
    </row>
    <row r="18" spans="1:19" x14ac:dyDescent="0.3">
      <c r="A18" s="3">
        <v>340</v>
      </c>
      <c r="B18" s="4">
        <v>44208</v>
      </c>
      <c r="C18" s="3" t="s">
        <v>12</v>
      </c>
      <c r="D18" s="3" t="s">
        <v>24</v>
      </c>
      <c r="E18" s="3" t="s">
        <v>31</v>
      </c>
      <c r="F18" s="3" t="s">
        <v>262</v>
      </c>
      <c r="G18" s="15">
        <v>225</v>
      </c>
      <c r="H18" s="13">
        <v>39.835540299715291</v>
      </c>
      <c r="I18" s="13">
        <f t="shared" si="0"/>
        <v>148.13156776022777</v>
      </c>
      <c r="J18" s="15">
        <f t="shared" si="2"/>
        <v>37.032891940056942</v>
      </c>
      <c r="K18" s="3">
        <v>1</v>
      </c>
      <c r="L18" s="4">
        <f t="shared" si="1"/>
        <v>44209</v>
      </c>
      <c r="M18" s="3">
        <v>1</v>
      </c>
      <c r="N18" s="5" cm="1">
        <f t="array" ref="N18">_xlfn.IFS(M18=0, 0, AND(M18=1, O18=1, Q18=1), I18/3, AND(M18=1, O18=0, Q18=1), I18/2, AND(M18=1, O18=1, Q18=0), I18/2, AND(M18=1, O18=0, Q18=0), I18)</f>
        <v>49.377189253409256</v>
      </c>
      <c r="O18" s="3">
        <v>1</v>
      </c>
      <c r="P18" s="5" cm="1">
        <f t="array" ref="P18">_xlfn.IFS(O18=0, 0, AND(M18=1, O18=1, Q18=1), I18/3, AND(M18=1, O18=1, Q18=0), I18/2, AND(M18=0, O18=1, Q18=0), I18, AND(M18=0, O18=1, Q18=1), I18/2)</f>
        <v>49.377189253409256</v>
      </c>
      <c r="Q18" s="3">
        <v>1</v>
      </c>
      <c r="R18" s="6" cm="1">
        <f t="array" ref="R18">_xlfn.IFS(Q18=0, 0, AND(M18=1, O18=1, Q18=1), I18/3, AND(M18=0, O18=1, Q18=1), I18/2, AND(M18=1, O18=0, Q18=1), I18/2, AND(M18=0, O18=0, Q18=1), I18)</f>
        <v>49.377189253409256</v>
      </c>
      <c r="S18"/>
    </row>
    <row r="19" spans="1:19" x14ac:dyDescent="0.3">
      <c r="A19" s="3">
        <v>341</v>
      </c>
      <c r="B19" s="4">
        <v>44208</v>
      </c>
      <c r="C19" s="3" t="s">
        <v>15</v>
      </c>
      <c r="D19" s="3" t="s">
        <v>24</v>
      </c>
      <c r="E19" s="3" t="s">
        <v>31</v>
      </c>
      <c r="F19" s="3" t="s">
        <v>262</v>
      </c>
      <c r="G19" s="15">
        <v>500</v>
      </c>
      <c r="H19" s="13">
        <v>165.53235471753501</v>
      </c>
      <c r="I19" s="13">
        <f t="shared" si="0"/>
        <v>267.57411622597203</v>
      </c>
      <c r="J19" s="15">
        <f t="shared" si="2"/>
        <v>66.893529056493009</v>
      </c>
      <c r="K19" s="3">
        <v>1</v>
      </c>
      <c r="L19" s="4">
        <f t="shared" si="1"/>
        <v>44209</v>
      </c>
      <c r="M19" s="3">
        <v>1</v>
      </c>
      <c r="N19" s="5" cm="1">
        <f t="array" ref="N19">_xlfn.IFS(M19=0, 0, AND(M19=1, O19=1, Q19=1), I19/3, AND(M19=1, O19=0, Q19=1), I19/2, AND(M19=1, O19=1, Q19=0), I19/2, AND(M19=1, O19=0, Q19=0), I19)</f>
        <v>89.191372075324011</v>
      </c>
      <c r="O19" s="3">
        <v>1</v>
      </c>
      <c r="P19" s="5" cm="1">
        <f t="array" ref="P19">_xlfn.IFS(O19=0, 0, AND(M19=1, O19=1, Q19=1), I19/3, AND(M19=1, O19=1, Q19=0), I19/2, AND(M19=0, O19=1, Q19=0), I19, AND(M19=0, O19=1, Q19=1), I19/2)</f>
        <v>89.191372075324011</v>
      </c>
      <c r="Q19" s="3">
        <v>1</v>
      </c>
      <c r="R19" s="6" cm="1">
        <f t="array" ref="R19">_xlfn.IFS(Q19=0, 0, AND(M19=1, O19=1, Q19=1), I19/3, AND(M19=0, O19=1, Q19=1), I19/2, AND(M19=1, O19=0, Q19=1), I19/2, AND(M19=0, O19=0, Q19=1), I19)</f>
        <v>89.191372075324011</v>
      </c>
      <c r="S19"/>
    </row>
    <row r="20" spans="1:19" x14ac:dyDescent="0.3">
      <c r="A20" s="3">
        <v>342</v>
      </c>
      <c r="B20" s="4">
        <v>44210</v>
      </c>
      <c r="C20" s="3" t="s">
        <v>15</v>
      </c>
      <c r="D20" s="3" t="s">
        <v>24</v>
      </c>
      <c r="E20" s="3" t="s">
        <v>31</v>
      </c>
      <c r="F20" s="3" t="s">
        <v>262</v>
      </c>
      <c r="G20" s="15">
        <v>430</v>
      </c>
      <c r="H20" s="13">
        <v>232.27171189296399</v>
      </c>
      <c r="I20" s="13">
        <f t="shared" si="0"/>
        <v>158.18263048562881</v>
      </c>
      <c r="J20" s="15">
        <f t="shared" si="2"/>
        <v>39.545657621407202</v>
      </c>
      <c r="K20" s="3">
        <v>1</v>
      </c>
      <c r="L20" s="4">
        <f t="shared" si="1"/>
        <v>44211</v>
      </c>
      <c r="M20" s="3">
        <v>1</v>
      </c>
      <c r="N20" s="5" cm="1">
        <f t="array" ref="N20">_xlfn.IFS(M20=0, 0, AND(M20=1, O20=1, Q20=1), I20/3, AND(M20=1, O20=0, Q20=1), I20/2, AND(M20=1, O20=1, Q20=0), I20/2, AND(M20=1, O20=0, Q20=0), I20)</f>
        <v>79.091315242814403</v>
      </c>
      <c r="O20" s="3">
        <v>0</v>
      </c>
      <c r="P20" s="5" cm="1">
        <f t="array" ref="P20">_xlfn.IFS(O20=0, 0, AND(M20=1, O20=1, Q20=1), I20/3, AND(M20=1, O20=1, Q20=0), I20/2, AND(M20=0, O20=1, Q20=0), I20, AND(M20=0, O20=1, Q20=1), I20/2)</f>
        <v>0</v>
      </c>
      <c r="Q20" s="3">
        <v>1</v>
      </c>
      <c r="R20" s="6" cm="1">
        <f t="array" ref="R20">_xlfn.IFS(Q20=0, 0, AND(M20=1, O20=1, Q20=1), I20/3, AND(M20=0, O20=1, Q20=1), I20/2, AND(M20=1, O20=0, Q20=1), I20/2, AND(M20=0, O20=0, Q20=1), I20)</f>
        <v>79.091315242814403</v>
      </c>
      <c r="S20"/>
    </row>
    <row r="21" spans="1:19" x14ac:dyDescent="0.3">
      <c r="A21" s="3">
        <v>343</v>
      </c>
      <c r="B21" s="4">
        <v>44211</v>
      </c>
      <c r="C21" s="3" t="s">
        <v>28</v>
      </c>
      <c r="D21" s="3" t="s">
        <v>25</v>
      </c>
      <c r="E21" s="3" t="s">
        <v>31</v>
      </c>
      <c r="F21" s="3" t="s">
        <v>262</v>
      </c>
      <c r="G21" s="15">
        <v>325</v>
      </c>
      <c r="H21" s="13">
        <v>51.252974800383242</v>
      </c>
      <c r="I21" s="13">
        <f t="shared" si="0"/>
        <v>218.99762015969341</v>
      </c>
      <c r="J21" s="15">
        <f t="shared" si="2"/>
        <v>54.749405039923353</v>
      </c>
      <c r="K21" s="3">
        <v>1</v>
      </c>
      <c r="L21" s="4">
        <f t="shared" si="1"/>
        <v>44212</v>
      </c>
      <c r="M21" s="3">
        <v>1</v>
      </c>
      <c r="N21" s="5" cm="1">
        <f t="array" ref="N21">_xlfn.IFS(M21=0, 0, AND(M21=1, O21=1, Q21=1), I21/3, AND(M21=1, O21=0, Q21=1), I21/2, AND(M21=1, O21=1, Q21=0), I21/2, AND(M21=1, O21=0, Q21=0), I21)</f>
        <v>218.99762015969341</v>
      </c>
      <c r="O21" s="3">
        <v>0</v>
      </c>
      <c r="P21" s="5" cm="1">
        <f t="array" ref="P21">_xlfn.IFS(O21=0, 0, AND(M21=1, O21=1, Q21=1), I21/3, AND(M21=1, O21=1, Q21=0), I21/2, AND(M21=0, O21=1, Q21=0), I21, AND(M21=0, O21=1, Q21=1), I21/2)</f>
        <v>0</v>
      </c>
      <c r="Q21" s="3">
        <v>0</v>
      </c>
      <c r="R21" s="6" cm="1">
        <f t="array" ref="R21">_xlfn.IFS(Q21=0, 0, AND(M21=1, O21=1, Q21=1), I21/3, AND(M21=0, O21=1, Q21=1), I21/2, AND(M21=1, O21=0, Q21=1), I21/2, AND(M21=0, O21=0, Q21=1), I21)</f>
        <v>0</v>
      </c>
      <c r="S21"/>
    </row>
    <row r="22" spans="1:19" x14ac:dyDescent="0.3">
      <c r="A22" s="3">
        <v>344</v>
      </c>
      <c r="B22" s="4">
        <v>44214</v>
      </c>
      <c r="C22" s="3" t="s">
        <v>13</v>
      </c>
      <c r="D22" s="3" t="s">
        <v>24</v>
      </c>
      <c r="E22" s="3" t="s">
        <v>31</v>
      </c>
      <c r="F22" s="3" t="s">
        <v>262</v>
      </c>
      <c r="G22" s="15">
        <v>215</v>
      </c>
      <c r="H22" s="13">
        <v>100.70603646613623</v>
      </c>
      <c r="I22" s="13">
        <f t="shared" si="0"/>
        <v>91.435170827091014</v>
      </c>
      <c r="J22" s="15">
        <f t="shared" si="2"/>
        <v>22.858792706772757</v>
      </c>
      <c r="K22" s="3">
        <v>1</v>
      </c>
      <c r="L22" s="4">
        <f t="shared" si="1"/>
        <v>44215</v>
      </c>
      <c r="M22" s="3">
        <v>1</v>
      </c>
      <c r="N22" s="5" cm="1">
        <f t="array" ref="N22">_xlfn.IFS(M22=0, 0, AND(M22=1, O22=1, Q22=1), I22/3, AND(M22=1, O22=0, Q22=1), I22/2, AND(M22=1, O22=1, Q22=0), I22/2, AND(M22=1, O22=0, Q22=0), I22)</f>
        <v>45.717585413545507</v>
      </c>
      <c r="O22" s="3">
        <v>1</v>
      </c>
      <c r="P22" s="5" cm="1">
        <f t="array" ref="P22">_xlfn.IFS(O22=0, 0, AND(M22=1, O22=1, Q22=1), I22/3, AND(M22=1, O22=1, Q22=0), I22/2, AND(M22=0, O22=1, Q22=0), I22, AND(M22=0, O22=1, Q22=1), I22/2)</f>
        <v>45.717585413545507</v>
      </c>
      <c r="Q22" s="3">
        <v>0</v>
      </c>
      <c r="R22" s="6" cm="1">
        <f t="array" ref="R22">_xlfn.IFS(Q22=0, 0, AND(M22=1, O22=1, Q22=1), I22/3, AND(M22=0, O22=1, Q22=1), I22/2, AND(M22=1, O22=0, Q22=1), I22/2, AND(M22=0, O22=0, Q22=1), I22)</f>
        <v>0</v>
      </c>
      <c r="S22"/>
    </row>
    <row r="23" spans="1:19" x14ac:dyDescent="0.3">
      <c r="A23" s="3">
        <v>345</v>
      </c>
      <c r="B23" s="4">
        <v>44216</v>
      </c>
      <c r="C23" s="3" t="s">
        <v>12</v>
      </c>
      <c r="D23" s="3" t="s">
        <v>24</v>
      </c>
      <c r="E23" s="3" t="s">
        <v>31</v>
      </c>
      <c r="F23" s="3" t="s">
        <v>262</v>
      </c>
      <c r="G23" s="15">
        <v>85</v>
      </c>
      <c r="H23" s="13">
        <v>14.125082165918464</v>
      </c>
      <c r="I23" s="13">
        <f t="shared" si="0"/>
        <v>56.699934267265235</v>
      </c>
      <c r="J23" s="15">
        <f t="shared" si="2"/>
        <v>14.174983566816309</v>
      </c>
      <c r="K23" s="3">
        <v>1</v>
      </c>
      <c r="L23" s="4">
        <f t="shared" si="1"/>
        <v>44217</v>
      </c>
      <c r="M23" s="3">
        <v>1</v>
      </c>
      <c r="N23" s="5" cm="1">
        <f t="array" ref="N23">_xlfn.IFS(M23=0, 0, AND(M23=1, O23=1, Q23=1), I23/3, AND(M23=1, O23=0, Q23=1), I23/2, AND(M23=1, O23=1, Q23=0), I23/2, AND(M23=1, O23=0, Q23=0), I23)</f>
        <v>18.89997808908841</v>
      </c>
      <c r="O23" s="3">
        <v>1</v>
      </c>
      <c r="P23" s="5" cm="1">
        <f t="array" ref="P23">_xlfn.IFS(O23=0, 0, AND(M23=1, O23=1, Q23=1), I23/3, AND(M23=1, O23=1, Q23=0), I23/2, AND(M23=0, O23=1, Q23=0), I23, AND(M23=0, O23=1, Q23=1), I23/2)</f>
        <v>18.89997808908841</v>
      </c>
      <c r="Q23" s="3">
        <v>1</v>
      </c>
      <c r="R23" s="6" cm="1">
        <f t="array" ref="R23">_xlfn.IFS(Q23=0, 0, AND(M23=1, O23=1, Q23=1), I23/3, AND(M23=0, O23=1, Q23=1), I23/2, AND(M23=1, O23=0, Q23=1), I23/2, AND(M23=0, O23=0, Q23=1), I23)</f>
        <v>18.89997808908841</v>
      </c>
      <c r="S23"/>
    </row>
    <row r="24" spans="1:19" x14ac:dyDescent="0.3">
      <c r="A24" s="3">
        <v>346</v>
      </c>
      <c r="B24" s="4">
        <v>44222</v>
      </c>
      <c r="C24" s="3" t="s">
        <v>16</v>
      </c>
      <c r="D24" s="3" t="s">
        <v>24</v>
      </c>
      <c r="E24" s="3" t="s">
        <v>31</v>
      </c>
      <c r="F24" s="3" t="s">
        <v>262</v>
      </c>
      <c r="G24" s="15">
        <v>525</v>
      </c>
      <c r="H24" s="13">
        <v>129.02036837450575</v>
      </c>
      <c r="I24" s="13">
        <f t="shared" si="0"/>
        <v>316.78370530039535</v>
      </c>
      <c r="J24" s="15">
        <f t="shared" si="2"/>
        <v>79.195926325098853</v>
      </c>
      <c r="K24" s="3">
        <v>1</v>
      </c>
      <c r="L24" s="4">
        <f t="shared" si="1"/>
        <v>44223</v>
      </c>
      <c r="M24" s="3">
        <v>1</v>
      </c>
      <c r="N24" s="5" cm="1">
        <f t="array" ref="N24">_xlfn.IFS(M24=0, 0, AND(M24=1, O24=1, Q24=1), I24/3, AND(M24=1, O24=0, Q24=1), I24/2, AND(M24=1, O24=1, Q24=0), I24/2, AND(M24=1, O24=0, Q24=0), I24)</f>
        <v>105.59456843346511</v>
      </c>
      <c r="O24" s="3">
        <v>1</v>
      </c>
      <c r="P24" s="5" cm="1">
        <f t="array" ref="P24">_xlfn.IFS(O24=0, 0, AND(M24=1, O24=1, Q24=1), I24/3, AND(M24=1, O24=1, Q24=0), I24/2, AND(M24=0, O24=1, Q24=0), I24, AND(M24=0, O24=1, Q24=1), I24/2)</f>
        <v>105.59456843346511</v>
      </c>
      <c r="Q24" s="3">
        <v>1</v>
      </c>
      <c r="R24" s="6" cm="1">
        <f t="array" ref="R24">_xlfn.IFS(Q24=0, 0, AND(M24=1, O24=1, Q24=1), I24/3, AND(M24=0, O24=1, Q24=1), I24/2, AND(M24=1, O24=0, Q24=1), I24/2, AND(M24=0, O24=0, Q24=1), I24)</f>
        <v>105.59456843346511</v>
      </c>
      <c r="S24"/>
    </row>
    <row r="25" spans="1:19" x14ac:dyDescent="0.3">
      <c r="A25" s="3">
        <v>347</v>
      </c>
      <c r="B25" s="4">
        <v>44222</v>
      </c>
      <c r="C25" s="3" t="s">
        <v>1</v>
      </c>
      <c r="D25" s="3" t="s">
        <v>24</v>
      </c>
      <c r="E25" s="3" t="s">
        <v>31</v>
      </c>
      <c r="F25" s="3" t="s">
        <v>262</v>
      </c>
      <c r="G25" s="15">
        <v>565</v>
      </c>
      <c r="H25" s="13">
        <v>39.349939454819534</v>
      </c>
      <c r="I25" s="13">
        <f t="shared" si="0"/>
        <v>420.52004843614441</v>
      </c>
      <c r="J25" s="15">
        <f t="shared" si="2"/>
        <v>105.1300121090361</v>
      </c>
      <c r="K25" s="3">
        <v>1</v>
      </c>
      <c r="L25" s="4">
        <f t="shared" si="1"/>
        <v>44223</v>
      </c>
      <c r="M25" s="3">
        <v>0</v>
      </c>
      <c r="N25" s="5" cm="1">
        <f t="array" ref="N25">_xlfn.IFS(M25=0, 0, AND(M25=1, O25=1, Q25=1), I25/3, AND(M25=1, O25=0, Q25=1), I25/2, AND(M25=1, O25=1, Q25=0), I25/2, AND(M25=1, O25=0, Q25=0), I25)</f>
        <v>0</v>
      </c>
      <c r="O25" s="3">
        <v>0</v>
      </c>
      <c r="P25" s="5" cm="1">
        <f t="array" ref="P25">_xlfn.IFS(O25=0, 0, AND(M25=1, O25=1, Q25=1), I25/3, AND(M25=1, O25=1, Q25=0), I25/2, AND(M25=0, O25=1, Q25=0), I25, AND(M25=0, O25=1, Q25=1), I25/2)</f>
        <v>0</v>
      </c>
      <c r="Q25" s="3">
        <v>1</v>
      </c>
      <c r="R25" s="6" cm="1">
        <f t="array" ref="R25">_xlfn.IFS(Q25=0, 0, AND(M25=1, O25=1, Q25=1), I25/3, AND(M25=0, O25=1, Q25=1), I25/2, AND(M25=1, O25=0, Q25=1), I25/2, AND(M25=0, O25=0, Q25=1), I25)</f>
        <v>420.52004843614441</v>
      </c>
      <c r="S25"/>
    </row>
    <row r="26" spans="1:19" x14ac:dyDescent="0.3">
      <c r="A26" s="3">
        <v>348</v>
      </c>
      <c r="B26" s="4">
        <v>44224</v>
      </c>
      <c r="C26" s="3" t="s">
        <v>17</v>
      </c>
      <c r="D26" s="3" t="s">
        <v>24</v>
      </c>
      <c r="E26" s="3" t="s">
        <v>31</v>
      </c>
      <c r="F26" s="3" t="s">
        <v>265</v>
      </c>
      <c r="G26" s="15">
        <v>444</v>
      </c>
      <c r="H26" s="13">
        <v>97.845700464322348</v>
      </c>
      <c r="I26" s="13">
        <f t="shared" si="0"/>
        <v>276.9234396285421</v>
      </c>
      <c r="J26" s="15">
        <f t="shared" si="2"/>
        <v>69.230859907135525</v>
      </c>
      <c r="K26" s="3">
        <v>1</v>
      </c>
      <c r="L26" s="4">
        <f t="shared" si="1"/>
        <v>44225</v>
      </c>
      <c r="M26" s="3">
        <v>1</v>
      </c>
      <c r="N26" s="5" cm="1">
        <f t="array" ref="N26">_xlfn.IFS(M26=0, 0, AND(M26=1, O26=1, Q26=1), I26/3, AND(M26=1, O26=0, Q26=1), I26/2, AND(M26=1, O26=1, Q26=0), I26/2, AND(M26=1, O26=0, Q26=0), I26)</f>
        <v>138.46171981427105</v>
      </c>
      <c r="O26" s="3">
        <v>0</v>
      </c>
      <c r="P26" s="5" cm="1">
        <f t="array" ref="P26">_xlfn.IFS(O26=0, 0, AND(M26=1, O26=1, Q26=1), I26/3, AND(M26=1, O26=1, Q26=0), I26/2, AND(M26=0, O26=1, Q26=0), I26, AND(M26=0, O26=1, Q26=1), I26/2)</f>
        <v>0</v>
      </c>
      <c r="Q26" s="3">
        <v>1</v>
      </c>
      <c r="R26" s="6" cm="1">
        <f t="array" ref="R26">_xlfn.IFS(Q26=0, 0, AND(M26=1, O26=1, Q26=1), I26/3, AND(M26=0, O26=1, Q26=1), I26/2, AND(M26=1, O26=0, Q26=1), I26/2, AND(M26=0, O26=0, Q26=1), I26)</f>
        <v>138.46171981427105</v>
      </c>
      <c r="S26"/>
    </row>
    <row r="27" spans="1:19" x14ac:dyDescent="0.3">
      <c r="A27" s="3">
        <v>349</v>
      </c>
      <c r="B27" s="4">
        <v>44228</v>
      </c>
      <c r="C27" s="3" t="s">
        <v>12</v>
      </c>
      <c r="D27" s="3" t="s">
        <v>24</v>
      </c>
      <c r="E27" s="3" t="s">
        <v>31</v>
      </c>
      <c r="F27" s="3" t="s">
        <v>262</v>
      </c>
      <c r="G27" s="15">
        <v>85</v>
      </c>
      <c r="H27" s="13">
        <v>21.116785328231416</v>
      </c>
      <c r="I27" s="13">
        <f t="shared" si="0"/>
        <v>51.106571737414868</v>
      </c>
      <c r="J27" s="15">
        <f t="shared" si="2"/>
        <v>12.776642934353717</v>
      </c>
      <c r="K27" s="3">
        <v>1</v>
      </c>
      <c r="L27" s="4">
        <f t="shared" si="1"/>
        <v>44229</v>
      </c>
      <c r="M27" s="3">
        <v>1</v>
      </c>
      <c r="N27" s="5" cm="1">
        <f t="array" ref="N27">_xlfn.IFS(M27=0, 0, AND(M27=1, O27=1, Q27=1), I27/3, AND(M27=1, O27=0, Q27=1), I27/2, AND(M27=1, O27=1, Q27=0), I27/2, AND(M27=1, O27=0, Q27=0), I27)</f>
        <v>25.553285868707434</v>
      </c>
      <c r="O27" s="3">
        <v>0</v>
      </c>
      <c r="P27" s="5" cm="1">
        <f t="array" ref="P27">_xlfn.IFS(O27=0, 0, AND(M27=1, O27=1, Q27=1), I27/3, AND(M27=1, O27=1, Q27=0), I27/2, AND(M27=0, O27=1, Q27=0), I27, AND(M27=0, O27=1, Q27=1), I27/2)</f>
        <v>0</v>
      </c>
      <c r="Q27" s="3">
        <v>1</v>
      </c>
      <c r="R27" s="6" cm="1">
        <f t="array" ref="R27">_xlfn.IFS(Q27=0, 0, AND(M27=1, O27=1, Q27=1), I27/3, AND(M27=0, O27=1, Q27=1), I27/2, AND(M27=1, O27=0, Q27=1), I27/2, AND(M27=0, O27=0, Q27=1), I27)</f>
        <v>25.553285868707434</v>
      </c>
      <c r="S27"/>
    </row>
    <row r="28" spans="1:19" x14ac:dyDescent="0.3">
      <c r="A28" s="3">
        <v>350</v>
      </c>
      <c r="B28" s="4">
        <v>44229</v>
      </c>
      <c r="C28" s="3" t="s">
        <v>18</v>
      </c>
      <c r="D28" s="3" t="s">
        <v>24</v>
      </c>
      <c r="E28" s="3" t="s">
        <v>31</v>
      </c>
      <c r="F28" s="3" t="s">
        <v>262</v>
      </c>
      <c r="G28" s="15">
        <v>165</v>
      </c>
      <c r="H28" s="13">
        <v>75.71732697266134</v>
      </c>
      <c r="I28" s="13">
        <f t="shared" si="0"/>
        <v>71.426138421870931</v>
      </c>
      <c r="J28" s="15">
        <f t="shared" si="2"/>
        <v>17.856534605467733</v>
      </c>
      <c r="K28" s="3">
        <v>1</v>
      </c>
      <c r="L28" s="4">
        <f t="shared" si="1"/>
        <v>44230</v>
      </c>
      <c r="M28" s="3">
        <v>1</v>
      </c>
      <c r="N28" s="5" cm="1">
        <f t="array" ref="N28">_xlfn.IFS(M28=0, 0, AND(M28=1, O28=1, Q28=1), I28/3, AND(M28=1, O28=0, Q28=1), I28/2, AND(M28=1, O28=1, Q28=0), I28/2, AND(M28=1, O28=0, Q28=0), I28)</f>
        <v>35.713069210935465</v>
      </c>
      <c r="O28" s="3">
        <v>1</v>
      </c>
      <c r="P28" s="5" cm="1">
        <f t="array" ref="P28">_xlfn.IFS(O28=0, 0, AND(M28=1, O28=1, Q28=1), I28/3, AND(M28=1, O28=1, Q28=0), I28/2, AND(M28=0, O28=1, Q28=0), I28, AND(M28=0, O28=1, Q28=1), I28/2)</f>
        <v>35.713069210935465</v>
      </c>
      <c r="Q28" s="3">
        <v>0</v>
      </c>
      <c r="R28" s="6" cm="1">
        <f t="array" ref="R28">_xlfn.IFS(Q28=0, 0, AND(M28=1, O28=1, Q28=1), I28/3, AND(M28=0, O28=1, Q28=1), I28/2, AND(M28=1, O28=0, Q28=1), I28/2, AND(M28=0, O28=0, Q28=1), I28)</f>
        <v>0</v>
      </c>
      <c r="S28"/>
    </row>
    <row r="29" spans="1:19" x14ac:dyDescent="0.3">
      <c r="A29" s="3">
        <v>351</v>
      </c>
      <c r="B29" s="4">
        <v>44231</v>
      </c>
      <c r="C29" s="3" t="s">
        <v>19</v>
      </c>
      <c r="D29" s="3" t="s">
        <v>24</v>
      </c>
      <c r="E29" s="3" t="s">
        <v>31</v>
      </c>
      <c r="F29" s="3" t="s">
        <v>262</v>
      </c>
      <c r="G29" s="15">
        <v>645</v>
      </c>
      <c r="H29" s="13">
        <v>240.40273564743219</v>
      </c>
      <c r="I29" s="13">
        <f t="shared" si="0"/>
        <v>323.67781148205421</v>
      </c>
      <c r="J29" s="15">
        <f t="shared" si="2"/>
        <v>80.919452870513567</v>
      </c>
      <c r="K29" s="3">
        <v>5</v>
      </c>
      <c r="L29" s="4">
        <f t="shared" si="1"/>
        <v>44236</v>
      </c>
      <c r="M29" s="3">
        <v>1</v>
      </c>
      <c r="N29" s="5" cm="1">
        <f t="array" ref="N29">_xlfn.IFS(M29=0, 0, AND(M29=1, O29=1, Q29=1), I29/3, AND(M29=1, O29=0, Q29=1), I29/2, AND(M29=1, O29=1, Q29=0), I29/2, AND(M29=1, O29=0, Q29=0), I29)</f>
        <v>107.89260382735141</v>
      </c>
      <c r="O29" s="3">
        <v>1</v>
      </c>
      <c r="P29" s="5" cm="1">
        <f t="array" ref="P29">_xlfn.IFS(O29=0, 0, AND(M29=1, O29=1, Q29=1), I29/3, AND(M29=1, O29=1, Q29=0), I29/2, AND(M29=0, O29=1, Q29=0), I29, AND(M29=0, O29=1, Q29=1), I29/2)</f>
        <v>107.89260382735141</v>
      </c>
      <c r="Q29" s="3">
        <v>1</v>
      </c>
      <c r="R29" s="6" cm="1">
        <f t="array" ref="R29">_xlfn.IFS(Q29=0, 0, AND(M29=1, O29=1, Q29=1), I29/3, AND(M29=0, O29=1, Q29=1), I29/2, AND(M29=1, O29=0, Q29=1), I29/2, AND(M29=0, O29=0, Q29=1), I29)</f>
        <v>107.89260382735141</v>
      </c>
      <c r="S29"/>
    </row>
    <row r="30" spans="1:19" x14ac:dyDescent="0.3">
      <c r="A30" s="3">
        <v>352</v>
      </c>
      <c r="B30" s="4">
        <v>44234</v>
      </c>
      <c r="C30" s="3" t="s">
        <v>20</v>
      </c>
      <c r="D30" s="3" t="s">
        <v>24</v>
      </c>
      <c r="E30" s="3" t="s">
        <v>31</v>
      </c>
      <c r="F30" s="3" t="s">
        <v>267</v>
      </c>
      <c r="G30" s="15">
        <v>236.17</v>
      </c>
      <c r="H30" s="13">
        <v>63.49742162673742</v>
      </c>
      <c r="I30" s="13">
        <f t="shared" si="0"/>
        <v>138.13806269861007</v>
      </c>
      <c r="J30" s="15">
        <f t="shared" si="2"/>
        <v>34.534515674652518</v>
      </c>
      <c r="K30" s="3">
        <v>1</v>
      </c>
      <c r="L30" s="4">
        <f t="shared" si="1"/>
        <v>44235</v>
      </c>
      <c r="M30" s="3">
        <v>1</v>
      </c>
      <c r="N30" s="5" cm="1">
        <f t="array" ref="N30">_xlfn.IFS(M30=0, 0, AND(M30=1, O30=1, Q30=1), I30/3, AND(M30=1, O30=0, Q30=1), I30/2, AND(M30=1, O30=1, Q30=0), I30/2, AND(M30=1, O30=0, Q30=0), I30)</f>
        <v>138.13806269861007</v>
      </c>
      <c r="O30" s="3">
        <v>0</v>
      </c>
      <c r="P30" s="5" cm="1">
        <f t="array" ref="P30">_xlfn.IFS(O30=0, 0, AND(M30=1, O30=1, Q30=1), I30/3, AND(M30=1, O30=1, Q30=0), I30/2, AND(M30=0, O30=1, Q30=0), I30, AND(M30=0, O30=1, Q30=1), I30/2)</f>
        <v>0</v>
      </c>
      <c r="Q30" s="3">
        <v>0</v>
      </c>
      <c r="R30" s="6" cm="1">
        <f t="array" ref="R30">_xlfn.IFS(Q30=0, 0, AND(M30=1, O30=1, Q30=1), I30/3, AND(M30=0, O30=1, Q30=1), I30/2, AND(M30=1, O30=0, Q30=1), I30/2, AND(M30=0, O30=0, Q30=1), I30)</f>
        <v>0</v>
      </c>
      <c r="S30"/>
    </row>
    <row r="31" spans="1:19" x14ac:dyDescent="0.3">
      <c r="A31" s="3">
        <v>353</v>
      </c>
      <c r="B31" s="4">
        <v>44234</v>
      </c>
      <c r="C31" s="3" t="s">
        <v>26</v>
      </c>
      <c r="D31" s="3" t="s">
        <v>25</v>
      </c>
      <c r="E31" s="3" t="s">
        <v>31</v>
      </c>
      <c r="F31" s="3" t="s">
        <v>262</v>
      </c>
      <c r="G31" s="15">
        <v>500</v>
      </c>
      <c r="H31" s="13">
        <v>62.672052827727562</v>
      </c>
      <c r="I31" s="13">
        <f t="shared" si="0"/>
        <v>349.86235773781794</v>
      </c>
      <c r="J31" s="15">
        <f t="shared" si="2"/>
        <v>87.4655894344545</v>
      </c>
      <c r="K31" s="3">
        <v>0.5</v>
      </c>
      <c r="L31" s="4">
        <f t="shared" si="1"/>
        <v>44234.5</v>
      </c>
      <c r="M31" s="3">
        <v>1</v>
      </c>
      <c r="N31" s="5" cm="1">
        <f t="array" ref="N31">_xlfn.IFS(M31=0, 0, AND(M31=1, O31=1, Q31=1), I31/3, AND(M31=1, O31=0, Q31=1), I31/2, AND(M31=1, O31=1, Q31=0), I31/2, AND(M31=1, O31=0, Q31=0), I31)</f>
        <v>349.86235773781794</v>
      </c>
      <c r="O31" s="3">
        <v>0</v>
      </c>
      <c r="P31" s="5" cm="1">
        <f t="array" ref="P31">_xlfn.IFS(O31=0, 0, AND(M31=1, O31=1, Q31=1), I31/3, AND(M31=1, O31=1, Q31=0), I31/2, AND(M31=0, O31=1, Q31=0), I31, AND(M31=0, O31=1, Q31=1), I31/2)</f>
        <v>0</v>
      </c>
      <c r="Q31" s="3">
        <v>0</v>
      </c>
      <c r="R31" s="6" cm="1">
        <f t="array" ref="R31">_xlfn.IFS(Q31=0, 0, AND(M31=1, O31=1, Q31=1), I31/3, AND(M31=0, O31=1, Q31=1), I31/2, AND(M31=1, O31=0, Q31=1), I31/2, AND(M31=0, O31=0, Q31=1), I31)</f>
        <v>0</v>
      </c>
      <c r="S31"/>
    </row>
    <row r="32" spans="1:19" x14ac:dyDescent="0.3">
      <c r="A32" s="3">
        <v>354</v>
      </c>
      <c r="B32" s="4">
        <v>44237</v>
      </c>
      <c r="C32" s="3" t="s">
        <v>27</v>
      </c>
      <c r="D32" s="3" t="s">
        <v>24</v>
      </c>
      <c r="E32" s="3" t="s">
        <v>32</v>
      </c>
      <c r="F32" s="3" t="s">
        <v>263</v>
      </c>
      <c r="G32" s="15">
        <v>635</v>
      </c>
      <c r="H32" s="13">
        <v>149.46254918437981</v>
      </c>
      <c r="I32" s="13">
        <f t="shared" si="0"/>
        <v>388.42996065249616</v>
      </c>
      <c r="J32" s="15">
        <f t="shared" si="2"/>
        <v>97.107490163124055</v>
      </c>
      <c r="K32" s="3">
        <v>3</v>
      </c>
      <c r="L32" s="4">
        <f t="shared" si="1"/>
        <v>44240</v>
      </c>
      <c r="M32" s="3">
        <v>1</v>
      </c>
      <c r="N32" s="5" cm="1">
        <f t="array" ref="N32">_xlfn.IFS(M32=0, 0, AND(M32=1, O32=1, Q32=1), I32/3, AND(M32=1, O32=0, Q32=1), I32/2, AND(M32=1, O32=1, Q32=0), I32/2, AND(M32=1, O32=0, Q32=0), I32)</f>
        <v>129.47665355083205</v>
      </c>
      <c r="O32" s="3">
        <v>1</v>
      </c>
      <c r="P32" s="5" cm="1">
        <f t="array" ref="P32">_xlfn.IFS(O32=0, 0, AND(M32=1, O32=1, Q32=1), I32/3, AND(M32=1, O32=1, Q32=0), I32/2, AND(M32=0, O32=1, Q32=0), I32, AND(M32=0, O32=1, Q32=1), I32/2)</f>
        <v>129.47665355083205</v>
      </c>
      <c r="Q32" s="3">
        <v>1</v>
      </c>
      <c r="R32" s="6" cm="1">
        <f t="array" ref="R32">_xlfn.IFS(Q32=0, 0, AND(M32=1, O32=1, Q32=1), I32/3, AND(M32=0, O32=1, Q32=1), I32/2, AND(M32=1, O32=0, Q32=1), I32/2, AND(M32=0, O32=0, Q32=1), I32)</f>
        <v>129.47665355083205</v>
      </c>
      <c r="S32"/>
    </row>
    <row r="33" spans="1:19" x14ac:dyDescent="0.3">
      <c r="A33" s="3">
        <v>355</v>
      </c>
      <c r="B33" s="4">
        <v>44237</v>
      </c>
      <c r="C33" s="3" t="s">
        <v>21</v>
      </c>
      <c r="D33" s="3" t="s">
        <v>24</v>
      </c>
      <c r="E33" s="3" t="s">
        <v>31</v>
      </c>
      <c r="F33" s="3" t="s">
        <v>262</v>
      </c>
      <c r="G33" s="15">
        <v>200</v>
      </c>
      <c r="H33" s="13">
        <v>87.365247778422528</v>
      </c>
      <c r="I33" s="13">
        <f t="shared" si="0"/>
        <v>90.107801777261983</v>
      </c>
      <c r="J33" s="15">
        <f t="shared" si="2"/>
        <v>22.526950444315496</v>
      </c>
      <c r="K33" s="3">
        <v>1</v>
      </c>
      <c r="L33" s="4">
        <f t="shared" si="1"/>
        <v>44238</v>
      </c>
      <c r="M33" s="3">
        <v>0</v>
      </c>
      <c r="N33" s="5" cm="1">
        <f t="array" ref="N33">_xlfn.IFS(M33=0, 0, AND(M33=1, O33=1, Q33=1), I33/3, AND(M33=1, O33=0, Q33=1), I33/2, AND(M33=1, O33=1, Q33=0), I33/2, AND(M33=1, O33=0, Q33=0), I33)</f>
        <v>0</v>
      </c>
      <c r="O33" s="3">
        <v>1</v>
      </c>
      <c r="P33" s="5" cm="1">
        <f t="array" ref="P33">_xlfn.IFS(O33=0, 0, AND(M33=1, O33=1, Q33=1), I33/3, AND(M33=1, O33=1, Q33=0), I33/2, AND(M33=0, O33=1, Q33=0), I33, AND(M33=0, O33=1, Q33=1), I33/2)</f>
        <v>45.053900888630992</v>
      </c>
      <c r="Q33" s="3">
        <v>1</v>
      </c>
      <c r="R33" s="6" cm="1">
        <f t="array" ref="R33">_xlfn.IFS(Q33=0, 0, AND(M33=1, O33=1, Q33=1), I33/3, AND(M33=0, O33=1, Q33=1), I33/2, AND(M33=1, O33=0, Q33=1), I33/2, AND(M33=0, O33=0, Q33=1), I33)</f>
        <v>45.053900888630992</v>
      </c>
      <c r="S33"/>
    </row>
    <row r="34" spans="1:19" x14ac:dyDescent="0.3">
      <c r="A34" s="3">
        <v>356</v>
      </c>
      <c r="B34" s="4">
        <v>44237</v>
      </c>
      <c r="C34" s="3" t="s">
        <v>12</v>
      </c>
      <c r="D34" s="3" t="s">
        <v>24</v>
      </c>
      <c r="E34" s="3" t="s">
        <v>31</v>
      </c>
      <c r="F34" s="3" t="s">
        <v>262</v>
      </c>
      <c r="G34" s="15">
        <v>265</v>
      </c>
      <c r="H34" s="13">
        <v>121.10988285922802</v>
      </c>
      <c r="I34" s="13">
        <f t="shared" si="0"/>
        <v>115.11209371261756</v>
      </c>
      <c r="J34" s="15">
        <f t="shared" si="2"/>
        <v>28.778023428154395</v>
      </c>
      <c r="K34" s="3">
        <v>1</v>
      </c>
      <c r="L34" s="4">
        <f t="shared" si="1"/>
        <v>44238</v>
      </c>
      <c r="M34" s="3">
        <v>1</v>
      </c>
      <c r="N34" s="5" cm="1">
        <f t="array" ref="N34">_xlfn.IFS(M34=0, 0, AND(M34=1, O34=1, Q34=1), I34/3, AND(M34=1, O34=0, Q34=1), I34/2, AND(M34=1, O34=1, Q34=0), I34/2, AND(M34=1, O34=0, Q34=0), I34)</f>
        <v>57.556046856308782</v>
      </c>
      <c r="O34" s="3">
        <v>1</v>
      </c>
      <c r="P34" s="5" cm="1">
        <f t="array" ref="P34">_xlfn.IFS(O34=0, 0, AND(M34=1, O34=1, Q34=1), I34/3, AND(M34=1, O34=1, Q34=0), I34/2, AND(M34=0, O34=1, Q34=0), I34, AND(M34=0, O34=1, Q34=1), I34/2)</f>
        <v>57.556046856308782</v>
      </c>
      <c r="Q34" s="3">
        <v>0</v>
      </c>
      <c r="R34" s="6" cm="1">
        <f t="array" ref="R34">_xlfn.IFS(Q34=0, 0, AND(M34=1, O34=1, Q34=1), I34/3, AND(M34=0, O34=1, Q34=1), I34/2, AND(M34=1, O34=0, Q34=1), I34/2, AND(M34=0, O34=0, Q34=1), I34)</f>
        <v>0</v>
      </c>
      <c r="S34"/>
    </row>
    <row r="35" spans="1:19" x14ac:dyDescent="0.3">
      <c r="A35" s="3">
        <v>357</v>
      </c>
      <c r="B35" s="4">
        <v>44237</v>
      </c>
      <c r="C35" s="3" t="s">
        <v>1</v>
      </c>
      <c r="D35" s="3" t="s">
        <v>24</v>
      </c>
      <c r="E35" s="3" t="s">
        <v>31</v>
      </c>
      <c r="F35" s="3" t="s">
        <v>262</v>
      </c>
      <c r="G35" s="15">
        <v>65</v>
      </c>
      <c r="H35" s="13">
        <v>11.84780487876545</v>
      </c>
      <c r="I35" s="13">
        <f t="shared" si="0"/>
        <v>42.521756096987637</v>
      </c>
      <c r="J35" s="15">
        <f t="shared" si="2"/>
        <v>10.630439024246911</v>
      </c>
      <c r="K35" s="3">
        <v>1</v>
      </c>
      <c r="L35" s="4">
        <f t="shared" si="1"/>
        <v>44238</v>
      </c>
      <c r="M35" s="3">
        <v>1</v>
      </c>
      <c r="N35" s="5" cm="1">
        <f t="array" ref="N35">_xlfn.IFS(M35=0, 0, AND(M35=1, O35=1, Q35=1), I35/3, AND(M35=1, O35=0, Q35=1), I35/2, AND(M35=1, O35=1, Q35=0), I35/2, AND(M35=1, O35=0, Q35=0), I35)</f>
        <v>42.521756096987637</v>
      </c>
      <c r="O35" s="3">
        <v>0</v>
      </c>
      <c r="P35" s="5" cm="1">
        <f t="array" ref="P35">_xlfn.IFS(O35=0, 0, AND(M35=1, O35=1, Q35=1), I35/3, AND(M35=1, O35=1, Q35=0), I35/2, AND(M35=0, O35=1, Q35=0), I35, AND(M35=0, O35=1, Q35=1), I35/2)</f>
        <v>0</v>
      </c>
      <c r="Q35" s="3">
        <v>0</v>
      </c>
      <c r="R35" s="6" cm="1">
        <f t="array" ref="R35">_xlfn.IFS(Q35=0, 0, AND(M35=1, O35=1, Q35=1), I35/3, AND(M35=0, O35=1, Q35=1), I35/2, AND(M35=1, O35=0, Q35=1), I35/2, AND(M35=0, O35=0, Q35=1), I35)</f>
        <v>0</v>
      </c>
      <c r="S35"/>
    </row>
    <row r="36" spans="1:19" x14ac:dyDescent="0.3">
      <c r="A36" s="3">
        <v>358</v>
      </c>
      <c r="B36" s="4">
        <v>44238</v>
      </c>
      <c r="C36" s="3" t="s">
        <v>39</v>
      </c>
      <c r="D36" s="3" t="s">
        <v>25</v>
      </c>
      <c r="E36" s="3" t="s">
        <v>31</v>
      </c>
      <c r="F36" s="3" t="s">
        <v>262</v>
      </c>
      <c r="G36" s="15">
        <v>700</v>
      </c>
      <c r="H36" s="13">
        <v>268.04727595944735</v>
      </c>
      <c r="I36" s="13">
        <f t="shared" si="0"/>
        <v>345.56217923244213</v>
      </c>
      <c r="J36" s="15">
        <f t="shared" si="2"/>
        <v>86.390544808110533</v>
      </c>
      <c r="K36" s="3">
        <v>1</v>
      </c>
      <c r="L36" s="4">
        <f t="shared" si="1"/>
        <v>44239</v>
      </c>
      <c r="M36" s="3">
        <v>1</v>
      </c>
      <c r="N36" s="5" cm="1">
        <f t="array" ref="N36">_xlfn.IFS(M36=0, 0, AND(M36=1, O36=1, Q36=1), I36/3, AND(M36=1, O36=0, Q36=1), I36/2, AND(M36=1, O36=1, Q36=0), I36/2, AND(M36=1, O36=0, Q36=0), I36)</f>
        <v>115.18739307748071</v>
      </c>
      <c r="O36" s="3">
        <v>1</v>
      </c>
      <c r="P36" s="5" cm="1">
        <f t="array" ref="P36">_xlfn.IFS(O36=0, 0, AND(M36=1, O36=1, Q36=1), I36/3, AND(M36=1, O36=1, Q36=0), I36/2, AND(M36=0, O36=1, Q36=0), I36, AND(M36=0, O36=1, Q36=1), I36/2)</f>
        <v>115.18739307748071</v>
      </c>
      <c r="Q36" s="3">
        <v>1</v>
      </c>
      <c r="R36" s="6" cm="1">
        <f t="array" ref="R36">_xlfn.IFS(Q36=0, 0, AND(M36=1, O36=1, Q36=1), I36/3, AND(M36=0, O36=1, Q36=1), I36/2, AND(M36=1, O36=0, Q36=1), I36/2, AND(M36=0, O36=0, Q36=1), I36)</f>
        <v>115.18739307748071</v>
      </c>
      <c r="S36"/>
    </row>
    <row r="37" spans="1:19" x14ac:dyDescent="0.3">
      <c r="A37" s="3">
        <v>359</v>
      </c>
      <c r="B37" s="4">
        <v>44238</v>
      </c>
      <c r="C37" s="3" t="s">
        <v>27</v>
      </c>
      <c r="D37" s="3" t="s">
        <v>24</v>
      </c>
      <c r="E37" s="3" t="s">
        <v>32</v>
      </c>
      <c r="F37" s="3" t="s">
        <v>263</v>
      </c>
      <c r="G37" s="15">
        <v>868</v>
      </c>
      <c r="H37" s="13">
        <v>112.04366128983388</v>
      </c>
      <c r="I37" s="13">
        <f t="shared" si="0"/>
        <v>604.76507096813293</v>
      </c>
      <c r="J37" s="15">
        <f t="shared" si="2"/>
        <v>151.19126774203323</v>
      </c>
      <c r="K37" s="3">
        <v>2</v>
      </c>
      <c r="L37" s="4">
        <f t="shared" si="1"/>
        <v>44240</v>
      </c>
      <c r="M37" s="3">
        <v>1</v>
      </c>
      <c r="N37" s="5" cm="1">
        <f t="array" ref="N37">_xlfn.IFS(M37=0, 0, AND(M37=1, O37=1, Q37=1), I37/3, AND(M37=1, O37=0, Q37=1), I37/2, AND(M37=1, O37=1, Q37=0), I37/2, AND(M37=1, O37=0, Q37=0), I37)</f>
        <v>201.58835698937764</v>
      </c>
      <c r="O37" s="3">
        <v>1</v>
      </c>
      <c r="P37" s="5" cm="1">
        <f t="array" ref="P37">_xlfn.IFS(O37=0, 0, AND(M37=1, O37=1, Q37=1), I37/3, AND(M37=1, O37=1, Q37=0), I37/2, AND(M37=0, O37=1, Q37=0), I37, AND(M37=0, O37=1, Q37=1), I37/2)</f>
        <v>201.58835698937764</v>
      </c>
      <c r="Q37" s="3">
        <v>1</v>
      </c>
      <c r="R37" s="6" cm="1">
        <f t="array" ref="R37">_xlfn.IFS(Q37=0, 0, AND(M37=1, O37=1, Q37=1), I37/3, AND(M37=0, O37=1, Q37=1), I37/2, AND(M37=1, O37=0, Q37=1), I37/2, AND(M37=0, O37=0, Q37=1), I37)</f>
        <v>201.58835698937764</v>
      </c>
      <c r="S37"/>
    </row>
    <row r="38" spans="1:19" x14ac:dyDescent="0.3">
      <c r="A38" s="3">
        <v>360</v>
      </c>
      <c r="B38" s="4">
        <v>44239</v>
      </c>
      <c r="C38" s="3" t="s">
        <v>40</v>
      </c>
      <c r="D38" s="3" t="s">
        <v>24</v>
      </c>
      <c r="E38" s="3" t="s">
        <v>31</v>
      </c>
      <c r="F38" s="3" t="s">
        <v>262</v>
      </c>
      <c r="G38" s="15">
        <v>485</v>
      </c>
      <c r="H38" s="13">
        <v>28.207993828614452</v>
      </c>
      <c r="I38" s="13">
        <f t="shared" si="0"/>
        <v>365.43360493710844</v>
      </c>
      <c r="J38" s="15">
        <f t="shared" si="2"/>
        <v>91.35840123427711</v>
      </c>
      <c r="K38" s="3">
        <v>1</v>
      </c>
      <c r="L38" s="4">
        <f t="shared" si="1"/>
        <v>44240</v>
      </c>
      <c r="M38" s="3">
        <v>1</v>
      </c>
      <c r="N38" s="5" cm="1">
        <f t="array" ref="N38">_xlfn.IFS(M38=0, 0, AND(M38=1, O38=1, Q38=1), I38/3, AND(M38=1, O38=0, Q38=1), I38/2, AND(M38=1, O38=1, Q38=0), I38/2, AND(M38=1, O38=0, Q38=0), I38)</f>
        <v>182.71680246855422</v>
      </c>
      <c r="O38" s="3">
        <v>0</v>
      </c>
      <c r="P38" s="5" cm="1">
        <f t="array" ref="P38">_xlfn.IFS(O38=0, 0, AND(M38=1, O38=1, Q38=1), I38/3, AND(M38=1, O38=1, Q38=0), I38/2, AND(M38=0, O38=1, Q38=0), I38, AND(M38=0, O38=1, Q38=1), I38/2)</f>
        <v>0</v>
      </c>
      <c r="Q38" s="3">
        <v>1</v>
      </c>
      <c r="R38" s="6" cm="1">
        <f t="array" ref="R38">_xlfn.IFS(Q38=0, 0, AND(M38=1, O38=1, Q38=1), I38/3, AND(M38=0, O38=1, Q38=1), I38/2, AND(M38=1, O38=0, Q38=1), I38/2, AND(M38=0, O38=0, Q38=1), I38)</f>
        <v>182.71680246855422</v>
      </c>
      <c r="S38"/>
    </row>
    <row r="39" spans="1:19" x14ac:dyDescent="0.3">
      <c r="A39" s="3">
        <v>361</v>
      </c>
      <c r="B39" s="4">
        <v>44241</v>
      </c>
      <c r="C39" s="3" t="s">
        <v>41</v>
      </c>
      <c r="D39" s="3" t="s">
        <v>24</v>
      </c>
      <c r="E39" s="3" t="s">
        <v>31</v>
      </c>
      <c r="F39" s="3" t="s">
        <v>267</v>
      </c>
      <c r="G39" s="15">
        <v>250</v>
      </c>
      <c r="H39" s="13">
        <v>64.640187189011115</v>
      </c>
      <c r="I39" s="13">
        <f t="shared" si="0"/>
        <v>148.28785024879113</v>
      </c>
      <c r="J39" s="15">
        <f t="shared" si="2"/>
        <v>37.071962562197783</v>
      </c>
      <c r="K39" s="3">
        <v>1</v>
      </c>
      <c r="L39" s="4">
        <f t="shared" si="1"/>
        <v>44242</v>
      </c>
      <c r="M39" s="3">
        <v>1</v>
      </c>
      <c r="N39" s="5" cm="1">
        <f t="array" ref="N39">_xlfn.IFS(M39=0, 0, AND(M39=1, O39=1, Q39=1), I39/3, AND(M39=1, O39=0, Q39=1), I39/2, AND(M39=1, O39=1, Q39=0), I39/2, AND(M39=1, O39=0, Q39=0), I39)</f>
        <v>148.28785024879113</v>
      </c>
      <c r="O39" s="3">
        <v>0</v>
      </c>
      <c r="P39" s="5" cm="1">
        <f t="array" ref="P39">_xlfn.IFS(O39=0, 0, AND(M39=1, O39=1, Q39=1), I39/3, AND(M39=1, O39=1, Q39=0), I39/2, AND(M39=0, O39=1, Q39=0), I39, AND(M39=0, O39=1, Q39=1), I39/2)</f>
        <v>0</v>
      </c>
      <c r="Q39" s="3">
        <v>0</v>
      </c>
      <c r="R39" s="6" cm="1">
        <f t="array" ref="R39">_xlfn.IFS(Q39=0, 0, AND(M39=1, O39=1, Q39=1), I39/3, AND(M39=0, O39=1, Q39=1), I39/2, AND(M39=1, O39=0, Q39=1), I39/2, AND(M39=0, O39=0, Q39=1), I39)</f>
        <v>0</v>
      </c>
      <c r="S39"/>
    </row>
    <row r="40" spans="1:19" x14ac:dyDescent="0.3">
      <c r="A40" s="3">
        <v>362</v>
      </c>
      <c r="B40" s="4">
        <v>44241</v>
      </c>
      <c r="C40" s="3" t="s">
        <v>42</v>
      </c>
      <c r="D40" s="3" t="s">
        <v>24</v>
      </c>
      <c r="E40" s="3" t="s">
        <v>31</v>
      </c>
      <c r="F40" s="3" t="s">
        <v>262</v>
      </c>
      <c r="G40" s="15">
        <v>65</v>
      </c>
      <c r="H40" s="13">
        <v>5.2152216267539053</v>
      </c>
      <c r="I40" s="13">
        <f t="shared" si="0"/>
        <v>47.827822698596876</v>
      </c>
      <c r="J40" s="15">
        <f t="shared" si="2"/>
        <v>11.956955674649221</v>
      </c>
      <c r="K40" s="3">
        <v>1</v>
      </c>
      <c r="L40" s="4">
        <f t="shared" si="1"/>
        <v>44242</v>
      </c>
      <c r="M40" s="3">
        <v>1</v>
      </c>
      <c r="N40" s="5" cm="1">
        <f t="array" ref="N40">_xlfn.IFS(M40=0, 0, AND(M40=1, O40=1, Q40=1), I40/3, AND(M40=1, O40=0, Q40=1), I40/2, AND(M40=1, O40=1, Q40=0), I40/2, AND(M40=1, O40=0, Q40=0), I40)</f>
        <v>23.913911349298438</v>
      </c>
      <c r="O40" s="3">
        <v>0</v>
      </c>
      <c r="P40" s="5" cm="1">
        <f t="array" ref="P40">_xlfn.IFS(O40=0, 0, AND(M40=1, O40=1, Q40=1), I40/3, AND(M40=1, O40=1, Q40=0), I40/2, AND(M40=0, O40=1, Q40=0), I40, AND(M40=0, O40=1, Q40=1), I40/2)</f>
        <v>0</v>
      </c>
      <c r="Q40" s="3">
        <v>1</v>
      </c>
      <c r="R40" s="6" cm="1">
        <f t="array" ref="R40">_xlfn.IFS(Q40=0, 0, AND(M40=1, O40=1, Q40=1), I40/3, AND(M40=0, O40=1, Q40=1), I40/2, AND(M40=1, O40=0, Q40=1), I40/2, AND(M40=0, O40=0, Q40=1), I40)</f>
        <v>23.913911349298438</v>
      </c>
      <c r="S40"/>
    </row>
    <row r="41" spans="1:19" x14ac:dyDescent="0.3">
      <c r="A41" s="3">
        <v>363</v>
      </c>
      <c r="B41" s="4">
        <v>44242</v>
      </c>
      <c r="C41" s="3" t="s">
        <v>15</v>
      </c>
      <c r="D41" s="3" t="s">
        <v>24</v>
      </c>
      <c r="E41" s="3" t="s">
        <v>31</v>
      </c>
      <c r="F41" s="3" t="s">
        <v>262</v>
      </c>
      <c r="G41" s="15">
        <v>500</v>
      </c>
      <c r="H41" s="13">
        <v>64.264014039263429</v>
      </c>
      <c r="I41" s="13">
        <f t="shared" si="0"/>
        <v>348.58878876858927</v>
      </c>
      <c r="J41" s="15">
        <f t="shared" si="2"/>
        <v>87.147197192147317</v>
      </c>
      <c r="K41" s="3">
        <v>2.5</v>
      </c>
      <c r="L41" s="4">
        <f t="shared" si="1"/>
        <v>44244.5</v>
      </c>
      <c r="M41" s="3">
        <v>1</v>
      </c>
      <c r="N41" s="5" cm="1">
        <f t="array" ref="N41">_xlfn.IFS(M41=0, 0, AND(M41=1, O41=1, Q41=1), I41/3, AND(M41=1, O41=0, Q41=1), I41/2, AND(M41=1, O41=1, Q41=0), I41/2, AND(M41=1, O41=0, Q41=0), I41)</f>
        <v>116.19626292286308</v>
      </c>
      <c r="O41" s="3">
        <v>1</v>
      </c>
      <c r="P41" s="5" cm="1">
        <f t="array" ref="P41">_xlfn.IFS(O41=0, 0, AND(M41=1, O41=1, Q41=1), I41/3, AND(M41=1, O41=1, Q41=0), I41/2, AND(M41=0, O41=1, Q41=0), I41, AND(M41=0, O41=1, Q41=1), I41/2)</f>
        <v>116.19626292286308</v>
      </c>
      <c r="Q41" s="3">
        <v>1</v>
      </c>
      <c r="R41" s="6" cm="1">
        <f t="array" ref="R41">_xlfn.IFS(Q41=0, 0, AND(M41=1, O41=1, Q41=1), I41/3, AND(M41=0, O41=1, Q41=1), I41/2, AND(M41=1, O41=0, Q41=1), I41/2, AND(M41=0, O41=0, Q41=1), I41)</f>
        <v>116.19626292286308</v>
      </c>
      <c r="S41"/>
    </row>
    <row r="42" spans="1:19" x14ac:dyDescent="0.3">
      <c r="A42" s="3">
        <v>364</v>
      </c>
      <c r="B42" s="4">
        <v>44242</v>
      </c>
      <c r="C42" s="3" t="s">
        <v>43</v>
      </c>
      <c r="D42" s="3" t="s">
        <v>24</v>
      </c>
      <c r="E42" s="3" t="s">
        <v>31</v>
      </c>
      <c r="F42" s="3" t="s">
        <v>265</v>
      </c>
      <c r="G42" s="15">
        <v>285</v>
      </c>
      <c r="H42" s="13">
        <v>15.846494973187205</v>
      </c>
      <c r="I42" s="13">
        <f t="shared" si="0"/>
        <v>215.32280402145025</v>
      </c>
      <c r="J42" s="15">
        <f t="shared" si="2"/>
        <v>53.830701005362563</v>
      </c>
      <c r="K42" s="3">
        <v>1</v>
      </c>
      <c r="L42" s="4">
        <f t="shared" si="1"/>
        <v>44243</v>
      </c>
      <c r="M42" s="3">
        <v>1</v>
      </c>
      <c r="N42" s="5" cm="1">
        <f t="array" ref="N42">_xlfn.IFS(M42=0, 0, AND(M42=1, O42=1, Q42=1), I42/3, AND(M42=1, O42=0, Q42=1), I42/2, AND(M42=1, O42=1, Q42=0), I42/2, AND(M42=1, O42=0, Q42=0), I42)</f>
        <v>71.774268007150084</v>
      </c>
      <c r="O42" s="3">
        <v>1</v>
      </c>
      <c r="P42" s="5" cm="1">
        <f t="array" ref="P42">_xlfn.IFS(O42=0, 0, AND(M42=1, O42=1, Q42=1), I42/3, AND(M42=1, O42=1, Q42=0), I42/2, AND(M42=0, O42=1, Q42=0), I42, AND(M42=0, O42=1, Q42=1), I42/2)</f>
        <v>71.774268007150084</v>
      </c>
      <c r="Q42" s="3">
        <v>1</v>
      </c>
      <c r="R42" s="6" cm="1">
        <f t="array" ref="R42">_xlfn.IFS(Q42=0, 0, AND(M42=1, O42=1, Q42=1), I42/3, AND(M42=0, O42=1, Q42=1), I42/2, AND(M42=1, O42=0, Q42=1), I42/2, AND(M42=0, O42=0, Q42=1), I42)</f>
        <v>71.774268007150084</v>
      </c>
      <c r="S42"/>
    </row>
    <row r="43" spans="1:19" x14ac:dyDescent="0.3">
      <c r="A43" s="3">
        <v>365</v>
      </c>
      <c r="B43" s="4">
        <v>44243</v>
      </c>
      <c r="C43" s="3" t="s">
        <v>44</v>
      </c>
      <c r="D43" s="3" t="s">
        <v>24</v>
      </c>
      <c r="E43" s="3" t="s">
        <v>31</v>
      </c>
      <c r="F43" s="3" t="s">
        <v>267</v>
      </c>
      <c r="G43" s="15">
        <v>335</v>
      </c>
      <c r="H43" s="13">
        <v>142.85361307056684</v>
      </c>
      <c r="I43" s="13">
        <f t="shared" si="0"/>
        <v>153.71710954354654</v>
      </c>
      <c r="J43" s="15">
        <f t="shared" si="2"/>
        <v>38.429277385886635</v>
      </c>
      <c r="K43" s="3">
        <v>1</v>
      </c>
      <c r="L43" s="4">
        <f t="shared" si="1"/>
        <v>44244</v>
      </c>
      <c r="M43" s="3">
        <v>1</v>
      </c>
      <c r="N43" s="5" cm="1">
        <f t="array" ref="N43">_xlfn.IFS(M43=0, 0, AND(M43=1, O43=1, Q43=1), I43/3, AND(M43=1, O43=0, Q43=1), I43/2, AND(M43=1, O43=1, Q43=0), I43/2, AND(M43=1, O43=0, Q43=0), I43)</f>
        <v>51.239036514515512</v>
      </c>
      <c r="O43" s="3">
        <v>1</v>
      </c>
      <c r="P43" s="5" cm="1">
        <f t="array" ref="P43">_xlfn.IFS(O43=0, 0, AND(M43=1, O43=1, Q43=1), I43/3, AND(M43=1, O43=1, Q43=0), I43/2, AND(M43=0, O43=1, Q43=0), I43, AND(M43=0, O43=1, Q43=1), I43/2)</f>
        <v>51.239036514515512</v>
      </c>
      <c r="Q43" s="3">
        <v>1</v>
      </c>
      <c r="R43" s="6" cm="1">
        <f t="array" ref="R43">_xlfn.IFS(Q43=0, 0, AND(M43=1, O43=1, Q43=1), I43/3, AND(M43=0, O43=1, Q43=1), I43/2, AND(M43=1, O43=0, Q43=1), I43/2, AND(M43=0, O43=0, Q43=1), I43)</f>
        <v>51.239036514515512</v>
      </c>
      <c r="S43"/>
    </row>
    <row r="44" spans="1:19" x14ac:dyDescent="0.3">
      <c r="A44" s="3">
        <v>366</v>
      </c>
      <c r="B44" s="4">
        <v>44243</v>
      </c>
      <c r="C44" s="3" t="s">
        <v>45</v>
      </c>
      <c r="D44" s="3" t="s">
        <v>24</v>
      </c>
      <c r="E44" s="3" t="s">
        <v>31</v>
      </c>
      <c r="F44" s="3" t="s">
        <v>262</v>
      </c>
      <c r="G44" s="15">
        <v>125</v>
      </c>
      <c r="H44" s="13">
        <v>67.429837523489709</v>
      </c>
      <c r="I44" s="13">
        <f t="shared" si="0"/>
        <v>46.05612998120823</v>
      </c>
      <c r="J44" s="15">
        <f t="shared" si="2"/>
        <v>11.514032495302059</v>
      </c>
      <c r="K44" s="3">
        <v>1</v>
      </c>
      <c r="L44" s="4">
        <f t="shared" si="1"/>
        <v>44244</v>
      </c>
      <c r="M44" s="3">
        <v>0</v>
      </c>
      <c r="N44" s="5" cm="1">
        <f t="array" ref="N44">_xlfn.IFS(M44=0, 0, AND(M44=1, O44=1, Q44=1), I44/3, AND(M44=1, O44=0, Q44=1), I44/2, AND(M44=1, O44=1, Q44=0), I44/2, AND(M44=1, O44=0, Q44=0), I44)</f>
        <v>0</v>
      </c>
      <c r="O44" s="3">
        <v>1</v>
      </c>
      <c r="P44" s="5" cm="1">
        <f t="array" ref="P44">_xlfn.IFS(O44=0, 0, AND(M44=1, O44=1, Q44=1), I44/3, AND(M44=1, O44=1, Q44=0), I44/2, AND(M44=0, O44=1, Q44=0), I44, AND(M44=0, O44=1, Q44=1), I44/2)</f>
        <v>23.028064990604115</v>
      </c>
      <c r="Q44" s="3">
        <v>1</v>
      </c>
      <c r="R44" s="6" cm="1">
        <f t="array" ref="R44">_xlfn.IFS(Q44=0, 0, AND(M44=1, O44=1, Q44=1), I44/3, AND(M44=0, O44=1, Q44=1), I44/2, AND(M44=1, O44=0, Q44=1), I44/2, AND(M44=0, O44=0, Q44=1), I44)</f>
        <v>23.028064990604115</v>
      </c>
      <c r="S44"/>
    </row>
    <row r="45" spans="1:19" x14ac:dyDescent="0.3">
      <c r="A45" s="3">
        <v>367</v>
      </c>
      <c r="B45" s="4">
        <v>44255</v>
      </c>
      <c r="C45" s="3" t="s">
        <v>46</v>
      </c>
      <c r="D45" s="3" t="s">
        <v>25</v>
      </c>
      <c r="E45" s="3" t="s">
        <v>31</v>
      </c>
      <c r="F45" s="3" t="s">
        <v>262</v>
      </c>
      <c r="G45" s="15">
        <v>418</v>
      </c>
      <c r="H45" s="13">
        <v>96.989789054094643</v>
      </c>
      <c r="I45" s="13">
        <f t="shared" si="0"/>
        <v>256.80816875672429</v>
      </c>
      <c r="J45" s="15">
        <f t="shared" si="2"/>
        <v>64.202042189181071</v>
      </c>
      <c r="K45" s="3">
        <v>4</v>
      </c>
      <c r="L45" s="4">
        <f t="shared" si="1"/>
        <v>44259</v>
      </c>
      <c r="M45" s="3">
        <v>1</v>
      </c>
      <c r="N45" s="5" cm="1">
        <f t="array" ref="N45">_xlfn.IFS(M45=0, 0, AND(M45=1, O45=1, Q45=1), I45/3, AND(M45=1, O45=0, Q45=1), I45/2, AND(M45=1, O45=1, Q45=0), I45/2, AND(M45=1, O45=0, Q45=0), I45)</f>
        <v>85.6027229189081</v>
      </c>
      <c r="O45" s="3">
        <v>1</v>
      </c>
      <c r="P45" s="5" cm="1">
        <f t="array" ref="P45">_xlfn.IFS(O45=0, 0, AND(M45=1, O45=1, Q45=1), I45/3, AND(M45=1, O45=1, Q45=0), I45/2, AND(M45=0, O45=1, Q45=0), I45, AND(M45=0, O45=1, Q45=1), I45/2)</f>
        <v>85.6027229189081</v>
      </c>
      <c r="Q45" s="3">
        <v>1</v>
      </c>
      <c r="R45" s="6" cm="1">
        <f t="array" ref="R45">_xlfn.IFS(Q45=0, 0, AND(M45=1, O45=1, Q45=1), I45/3, AND(M45=0, O45=1, Q45=1), I45/2, AND(M45=1, O45=0, Q45=1), I45/2, AND(M45=0, O45=0, Q45=1), I45)</f>
        <v>85.6027229189081</v>
      </c>
      <c r="S45"/>
    </row>
    <row r="46" spans="1:19" x14ac:dyDescent="0.3">
      <c r="A46" s="3">
        <v>368</v>
      </c>
      <c r="B46" s="4">
        <v>44262</v>
      </c>
      <c r="C46" s="3" t="s">
        <v>47</v>
      </c>
      <c r="D46" s="3" t="s">
        <v>24</v>
      </c>
      <c r="E46" s="3" t="s">
        <v>31</v>
      </c>
      <c r="F46" s="3" t="s">
        <v>266</v>
      </c>
      <c r="G46" s="15">
        <v>2000</v>
      </c>
      <c r="H46" s="13">
        <v>431.98884166851593</v>
      </c>
      <c r="I46" s="13">
        <f t="shared" si="0"/>
        <v>1254.4089266651872</v>
      </c>
      <c r="J46" s="15">
        <f t="shared" si="2"/>
        <v>313.6022316662968</v>
      </c>
      <c r="K46" s="3">
        <v>10</v>
      </c>
      <c r="L46" s="4">
        <f t="shared" si="1"/>
        <v>44272</v>
      </c>
      <c r="M46" s="3">
        <v>1</v>
      </c>
      <c r="N46" s="5" cm="1">
        <f t="array" ref="N46">_xlfn.IFS(M46=0, 0, AND(M46=1, O46=1, Q46=1), I46/3, AND(M46=1, O46=0, Q46=1), I46/2, AND(M46=1, O46=1, Q46=0), I46/2, AND(M46=1, O46=0, Q46=0), I46)</f>
        <v>418.13630888839572</v>
      </c>
      <c r="O46" s="3">
        <v>1</v>
      </c>
      <c r="P46" s="5" cm="1">
        <f t="array" ref="P46">_xlfn.IFS(O46=0, 0, AND(M46=1, O46=1, Q46=1), I46/3, AND(M46=1, O46=1, Q46=0), I46/2, AND(M46=0, O46=1, Q46=0), I46, AND(M46=0, O46=1, Q46=1), I46/2)</f>
        <v>418.13630888839572</v>
      </c>
      <c r="Q46" s="3">
        <v>1</v>
      </c>
      <c r="R46" s="6" cm="1">
        <f t="array" ref="R46">_xlfn.IFS(Q46=0, 0, AND(M46=1, O46=1, Q46=1), I46/3, AND(M46=0, O46=1, Q46=1), I46/2, AND(M46=1, O46=0, Q46=1), I46/2, AND(M46=0, O46=0, Q46=1), I46)</f>
        <v>418.13630888839572</v>
      </c>
      <c r="S46"/>
    </row>
    <row r="47" spans="1:19" x14ac:dyDescent="0.3">
      <c r="A47" s="3">
        <v>369</v>
      </c>
      <c r="B47" s="4">
        <v>44263</v>
      </c>
      <c r="C47" s="3" t="s">
        <v>48</v>
      </c>
      <c r="D47" s="3" t="s">
        <v>24</v>
      </c>
      <c r="E47" s="3" t="s">
        <v>31</v>
      </c>
      <c r="F47" s="3" t="s">
        <v>262</v>
      </c>
      <c r="G47" s="15">
        <v>150</v>
      </c>
      <c r="H47" s="13">
        <v>78.591738893766021</v>
      </c>
      <c r="I47" s="13">
        <f t="shared" si="0"/>
        <v>57.126608884987185</v>
      </c>
      <c r="J47" s="15">
        <f t="shared" si="2"/>
        <v>14.281652221246796</v>
      </c>
      <c r="K47" s="3">
        <v>1</v>
      </c>
      <c r="L47" s="4">
        <f t="shared" si="1"/>
        <v>44264</v>
      </c>
      <c r="M47" s="3">
        <v>0</v>
      </c>
      <c r="N47" s="5" cm="1">
        <f t="array" ref="N47">_xlfn.IFS(M47=0, 0, AND(M47=1, O47=1, Q47=1), I47/3, AND(M47=1, O47=0, Q47=1), I47/2, AND(M47=1, O47=1, Q47=0), I47/2, AND(M47=1, O47=0, Q47=0), I47)</f>
        <v>0</v>
      </c>
      <c r="O47" s="3">
        <v>0</v>
      </c>
      <c r="P47" s="5" cm="1">
        <f t="array" ref="P47">_xlfn.IFS(O47=0, 0, AND(M47=1, O47=1, Q47=1), I47/3, AND(M47=1, O47=1, Q47=0), I47/2, AND(M47=0, O47=1, Q47=0), I47, AND(M47=0, O47=1, Q47=1), I47/2)</f>
        <v>0</v>
      </c>
      <c r="Q47" s="3">
        <v>1</v>
      </c>
      <c r="R47" s="6" cm="1">
        <f t="array" ref="R47">_xlfn.IFS(Q47=0, 0, AND(M47=1, O47=1, Q47=1), I47/3, AND(M47=0, O47=1, Q47=1), I47/2, AND(M47=1, O47=0, Q47=1), I47/2, AND(M47=0, O47=0, Q47=1), I47)</f>
        <v>57.126608884987185</v>
      </c>
      <c r="S47"/>
    </row>
    <row r="48" spans="1:19" x14ac:dyDescent="0.3">
      <c r="A48" s="3">
        <v>370</v>
      </c>
      <c r="B48" s="4">
        <v>44264</v>
      </c>
      <c r="C48" s="3" t="s">
        <v>49</v>
      </c>
      <c r="D48" s="3" t="s">
        <v>24</v>
      </c>
      <c r="E48" s="3" t="s">
        <v>32</v>
      </c>
      <c r="F48" s="3" t="s">
        <v>263</v>
      </c>
      <c r="G48" s="15">
        <v>450</v>
      </c>
      <c r="H48" s="13">
        <v>110.14033222001279</v>
      </c>
      <c r="I48" s="13">
        <f t="shared" si="0"/>
        <v>271.88773422398975</v>
      </c>
      <c r="J48" s="15">
        <f t="shared" si="2"/>
        <v>67.971933555997438</v>
      </c>
      <c r="K48" s="3">
        <v>2</v>
      </c>
      <c r="L48" s="4">
        <f t="shared" si="1"/>
        <v>44266</v>
      </c>
      <c r="M48" s="3">
        <v>1</v>
      </c>
      <c r="N48" s="5" cm="1">
        <f t="array" ref="N48">_xlfn.IFS(M48=0, 0, AND(M48=1, O48=1, Q48=1), I48/3, AND(M48=1, O48=0, Q48=1), I48/2, AND(M48=1, O48=1, Q48=0), I48/2, AND(M48=1, O48=0, Q48=0), I48)</f>
        <v>90.629244741329913</v>
      </c>
      <c r="O48" s="3">
        <v>1</v>
      </c>
      <c r="P48" s="5" cm="1">
        <f t="array" ref="P48">_xlfn.IFS(O48=0, 0, AND(M48=1, O48=1, Q48=1), I48/3, AND(M48=1, O48=1, Q48=0), I48/2, AND(M48=0, O48=1, Q48=0), I48, AND(M48=0, O48=1, Q48=1), I48/2)</f>
        <v>90.629244741329913</v>
      </c>
      <c r="Q48" s="3">
        <v>1</v>
      </c>
      <c r="R48" s="6" cm="1">
        <f t="array" ref="R48">_xlfn.IFS(Q48=0, 0, AND(M48=1, O48=1, Q48=1), I48/3, AND(M48=0, O48=1, Q48=1), I48/2, AND(M48=1, O48=0, Q48=1), I48/2, AND(M48=0, O48=0, Q48=1), I48)</f>
        <v>90.629244741329913</v>
      </c>
      <c r="S48"/>
    </row>
    <row r="49" spans="1:19" x14ac:dyDescent="0.3">
      <c r="A49" s="3">
        <v>371</v>
      </c>
      <c r="B49" s="4">
        <v>44266</v>
      </c>
      <c r="C49" s="3" t="s">
        <v>42</v>
      </c>
      <c r="D49" s="3" t="s">
        <v>24</v>
      </c>
      <c r="E49" s="3" t="s">
        <v>31</v>
      </c>
      <c r="F49" s="3" t="s">
        <v>262</v>
      </c>
      <c r="G49" s="15">
        <v>340</v>
      </c>
      <c r="H49" s="13">
        <v>58.354281544924703</v>
      </c>
      <c r="I49" s="13">
        <f t="shared" si="0"/>
        <v>225.31657476406025</v>
      </c>
      <c r="J49" s="15">
        <f t="shared" si="2"/>
        <v>56.329143691015069</v>
      </c>
      <c r="K49" s="3">
        <v>1</v>
      </c>
      <c r="L49" s="4">
        <f t="shared" si="1"/>
        <v>44267</v>
      </c>
      <c r="M49" s="3">
        <v>0</v>
      </c>
      <c r="N49" s="5" cm="1">
        <f t="array" ref="N49">_xlfn.IFS(M49=0, 0, AND(M49=1, O49=1, Q49=1), I49/3, AND(M49=1, O49=0, Q49=1), I49/2, AND(M49=1, O49=1, Q49=0), I49/2, AND(M49=1, O49=0, Q49=0), I49)</f>
        <v>0</v>
      </c>
      <c r="O49" s="3">
        <v>1</v>
      </c>
      <c r="P49" s="5" cm="1">
        <f t="array" ref="P49">_xlfn.IFS(O49=0, 0, AND(M49=1, O49=1, Q49=1), I49/3, AND(M49=1, O49=1, Q49=0), I49/2, AND(M49=0, O49=1, Q49=0), I49, AND(M49=0, O49=1, Q49=1), I49/2)</f>
        <v>112.65828738203012</v>
      </c>
      <c r="Q49" s="3">
        <v>1</v>
      </c>
      <c r="R49" s="6" cm="1">
        <f t="array" ref="R49">_xlfn.IFS(Q49=0, 0, AND(M49=1, O49=1, Q49=1), I49/3, AND(M49=0, O49=1, Q49=1), I49/2, AND(M49=1, O49=0, Q49=1), I49/2, AND(M49=0, O49=0, Q49=1), I49)</f>
        <v>112.65828738203012</v>
      </c>
      <c r="S49"/>
    </row>
    <row r="50" spans="1:19" x14ac:dyDescent="0.3">
      <c r="A50" s="3">
        <v>372</v>
      </c>
      <c r="B50" s="4">
        <v>44267</v>
      </c>
      <c r="C50" s="3" t="s">
        <v>50</v>
      </c>
      <c r="D50" s="3" t="s">
        <v>24</v>
      </c>
      <c r="E50" s="3" t="s">
        <v>32</v>
      </c>
      <c r="F50" s="3" t="s">
        <v>268</v>
      </c>
      <c r="G50" s="15">
        <v>55</v>
      </c>
      <c r="H50" s="13">
        <v>11.318943745595563</v>
      </c>
      <c r="I50" s="13">
        <f t="shared" si="0"/>
        <v>34.944845003523554</v>
      </c>
      <c r="J50" s="15">
        <f t="shared" si="2"/>
        <v>8.7362112508808885</v>
      </c>
      <c r="K50" s="3">
        <v>1</v>
      </c>
      <c r="L50" s="4">
        <f t="shared" si="1"/>
        <v>44268</v>
      </c>
      <c r="M50" s="3">
        <v>1</v>
      </c>
      <c r="N50" s="5" cm="1">
        <f t="array" ref="N50">_xlfn.IFS(M50=0, 0, AND(M50=1, O50=1, Q50=1), I50/3, AND(M50=1, O50=0, Q50=1), I50/2, AND(M50=1, O50=1, Q50=0), I50/2, AND(M50=1, O50=0, Q50=0), I50)</f>
        <v>34.944845003523554</v>
      </c>
      <c r="O50" s="3">
        <v>0</v>
      </c>
      <c r="P50" s="5" cm="1">
        <f t="array" ref="P50">_xlfn.IFS(O50=0, 0, AND(M50=1, O50=1, Q50=1), I50/3, AND(M50=1, O50=1, Q50=0), I50/2, AND(M50=0, O50=1, Q50=0), I50, AND(M50=0, O50=1, Q50=1), I50/2)</f>
        <v>0</v>
      </c>
      <c r="Q50" s="3">
        <v>0</v>
      </c>
      <c r="R50" s="6" cm="1">
        <f t="array" ref="R50">_xlfn.IFS(Q50=0, 0, AND(M50=1, O50=1, Q50=1), I50/3, AND(M50=0, O50=1, Q50=1), I50/2, AND(M50=1, O50=0, Q50=1), I50/2, AND(M50=0, O50=0, Q50=1), I50)</f>
        <v>0</v>
      </c>
      <c r="S50"/>
    </row>
    <row r="51" spans="1:19" x14ac:dyDescent="0.3">
      <c r="A51" s="3">
        <v>373</v>
      </c>
      <c r="B51" s="4">
        <v>44268</v>
      </c>
      <c r="C51" s="3" t="s">
        <v>51</v>
      </c>
      <c r="D51" s="3" t="s">
        <v>24</v>
      </c>
      <c r="E51" s="3" t="s">
        <v>32</v>
      </c>
      <c r="F51" s="3" t="s">
        <v>263</v>
      </c>
      <c r="G51" s="15">
        <v>725</v>
      </c>
      <c r="H51" s="13">
        <v>338.76955842219496</v>
      </c>
      <c r="I51" s="13">
        <f t="shared" si="0"/>
        <v>308.98435326224404</v>
      </c>
      <c r="J51" s="15">
        <f t="shared" si="2"/>
        <v>77.246088315561011</v>
      </c>
      <c r="K51" s="3">
        <v>2</v>
      </c>
      <c r="L51" s="4">
        <f t="shared" si="1"/>
        <v>44270</v>
      </c>
      <c r="M51" s="3">
        <v>1</v>
      </c>
      <c r="N51" s="5" cm="1">
        <f t="array" ref="N51">_xlfn.IFS(M51=0, 0, AND(M51=1, O51=1, Q51=1), I51/3, AND(M51=1, O51=0, Q51=1), I51/2, AND(M51=1, O51=1, Q51=0), I51/2, AND(M51=1, O51=0, Q51=0), I51)</f>
        <v>102.99478442074802</v>
      </c>
      <c r="O51" s="3">
        <v>1</v>
      </c>
      <c r="P51" s="5" cm="1">
        <f t="array" ref="P51">_xlfn.IFS(O51=0, 0, AND(M51=1, O51=1, Q51=1), I51/3, AND(M51=1, O51=1, Q51=0), I51/2, AND(M51=0, O51=1, Q51=0), I51, AND(M51=0, O51=1, Q51=1), I51/2)</f>
        <v>102.99478442074802</v>
      </c>
      <c r="Q51" s="3">
        <v>1</v>
      </c>
      <c r="R51" s="6" cm="1">
        <f t="array" ref="R51">_xlfn.IFS(Q51=0, 0, AND(M51=1, O51=1, Q51=1), I51/3, AND(M51=0, O51=1, Q51=1), I51/2, AND(M51=1, O51=0, Q51=1), I51/2, AND(M51=0, O51=0, Q51=1), I51)</f>
        <v>102.99478442074802</v>
      </c>
      <c r="S51"/>
    </row>
    <row r="52" spans="1:19" x14ac:dyDescent="0.3">
      <c r="A52" s="3">
        <v>374</v>
      </c>
      <c r="B52" s="4">
        <v>44269</v>
      </c>
      <c r="C52" s="3" t="s">
        <v>49</v>
      </c>
      <c r="D52" s="3" t="s">
        <v>24</v>
      </c>
      <c r="E52" s="3" t="s">
        <v>32</v>
      </c>
      <c r="F52" s="3" t="s">
        <v>263</v>
      </c>
      <c r="G52" s="15">
        <v>3720</v>
      </c>
      <c r="H52" s="13">
        <v>1979.6992997902696</v>
      </c>
      <c r="I52" s="13">
        <f t="shared" si="0"/>
        <v>1392.2405601677842</v>
      </c>
      <c r="J52" s="15">
        <f t="shared" si="2"/>
        <v>348.06014004194611</v>
      </c>
      <c r="K52" s="3">
        <v>8</v>
      </c>
      <c r="L52" s="4">
        <f t="shared" si="1"/>
        <v>44277</v>
      </c>
      <c r="M52" s="3">
        <v>1</v>
      </c>
      <c r="N52" s="5" cm="1">
        <f t="array" ref="N52">_xlfn.IFS(M52=0, 0, AND(M52=1, O52=1, Q52=1), I52/3, AND(M52=1, O52=0, Q52=1), I52/2, AND(M52=1, O52=1, Q52=0), I52/2, AND(M52=1, O52=0, Q52=0), I52)</f>
        <v>464.08018672259476</v>
      </c>
      <c r="O52" s="3">
        <v>1</v>
      </c>
      <c r="P52" s="5" cm="1">
        <f t="array" ref="P52">_xlfn.IFS(O52=0, 0, AND(M52=1, O52=1, Q52=1), I52/3, AND(M52=1, O52=1, Q52=0), I52/2, AND(M52=0, O52=1, Q52=0), I52, AND(M52=0, O52=1, Q52=1), I52/2)</f>
        <v>464.08018672259476</v>
      </c>
      <c r="Q52" s="3">
        <v>1</v>
      </c>
      <c r="R52" s="6" cm="1">
        <f t="array" ref="R52">_xlfn.IFS(Q52=0, 0, AND(M52=1, O52=1, Q52=1), I52/3, AND(M52=0, O52=1, Q52=1), I52/2, AND(M52=1, O52=0, Q52=1), I52/2, AND(M52=0, O52=0, Q52=1), I52)</f>
        <v>464.08018672259476</v>
      </c>
      <c r="S52"/>
    </row>
    <row r="53" spans="1:19" x14ac:dyDescent="0.3">
      <c r="A53" s="3">
        <v>375</v>
      </c>
      <c r="B53" s="4">
        <v>44269</v>
      </c>
      <c r="C53" s="3" t="s">
        <v>52</v>
      </c>
      <c r="D53" s="3" t="s">
        <v>24</v>
      </c>
      <c r="E53" s="3" t="s">
        <v>32</v>
      </c>
      <c r="F53" s="3" t="s">
        <v>263</v>
      </c>
      <c r="G53" s="15">
        <v>145</v>
      </c>
      <c r="H53" s="13">
        <v>10.119964719211564</v>
      </c>
      <c r="I53" s="13">
        <f t="shared" si="0"/>
        <v>107.90402822463075</v>
      </c>
      <c r="J53" s="15">
        <f t="shared" si="2"/>
        <v>26.976007056157687</v>
      </c>
      <c r="K53" s="3">
        <v>1</v>
      </c>
      <c r="L53" s="4">
        <f t="shared" si="1"/>
        <v>44270</v>
      </c>
      <c r="M53" s="3">
        <v>0</v>
      </c>
      <c r="N53" s="5" cm="1">
        <f t="array" ref="N53">_xlfn.IFS(M53=0, 0, AND(M53=1, O53=1, Q53=1), I53/3, AND(M53=1, O53=0, Q53=1), I53/2, AND(M53=1, O53=1, Q53=0), I53/2, AND(M53=1, O53=0, Q53=0), I53)</f>
        <v>0</v>
      </c>
      <c r="O53" s="3">
        <v>1</v>
      </c>
      <c r="P53" s="5" cm="1">
        <f t="array" ref="P53">_xlfn.IFS(O53=0, 0, AND(M53=1, O53=1, Q53=1), I53/3, AND(M53=1, O53=1, Q53=0), I53/2, AND(M53=0, O53=1, Q53=0), I53, AND(M53=0, O53=1, Q53=1), I53/2)</f>
        <v>53.952014112315375</v>
      </c>
      <c r="Q53" s="3">
        <v>1</v>
      </c>
      <c r="R53" s="6" cm="1">
        <f t="array" ref="R53">_xlfn.IFS(Q53=0, 0, AND(M53=1, O53=1, Q53=1), I53/3, AND(M53=0, O53=1, Q53=1), I53/2, AND(M53=1, O53=0, Q53=1), I53/2, AND(M53=0, O53=0, Q53=1), I53)</f>
        <v>53.952014112315375</v>
      </c>
      <c r="S53"/>
    </row>
    <row r="54" spans="1:19" x14ac:dyDescent="0.3">
      <c r="A54" s="3">
        <v>376</v>
      </c>
      <c r="B54" s="4">
        <v>44273</v>
      </c>
      <c r="C54" s="3" t="s">
        <v>53</v>
      </c>
      <c r="D54" s="3" t="s">
        <v>24</v>
      </c>
      <c r="E54" s="3" t="s">
        <v>32</v>
      </c>
      <c r="F54" s="3" t="s">
        <v>263</v>
      </c>
      <c r="G54" s="15">
        <v>285</v>
      </c>
      <c r="H54" s="13">
        <v>23.137703751594639</v>
      </c>
      <c r="I54" s="13">
        <f t="shared" si="0"/>
        <v>209.48983699872429</v>
      </c>
      <c r="J54" s="15">
        <f t="shared" si="2"/>
        <v>52.372459249681071</v>
      </c>
      <c r="K54" s="3">
        <v>2</v>
      </c>
      <c r="L54" s="4">
        <f t="shared" si="1"/>
        <v>44275</v>
      </c>
      <c r="M54" s="3">
        <v>1</v>
      </c>
      <c r="N54" s="5" cm="1">
        <f t="array" ref="N54">_xlfn.IFS(M54=0, 0, AND(M54=1, O54=1, Q54=1), I54/3, AND(M54=1, O54=0, Q54=1), I54/2, AND(M54=1, O54=1, Q54=0), I54/2, AND(M54=1, O54=0, Q54=0), I54)</f>
        <v>69.829945666241429</v>
      </c>
      <c r="O54" s="3">
        <v>1</v>
      </c>
      <c r="P54" s="5" cm="1">
        <f t="array" ref="P54">_xlfn.IFS(O54=0, 0, AND(M54=1, O54=1, Q54=1), I54/3, AND(M54=1, O54=1, Q54=0), I54/2, AND(M54=0, O54=1, Q54=0), I54, AND(M54=0, O54=1, Q54=1), I54/2)</f>
        <v>69.829945666241429</v>
      </c>
      <c r="Q54" s="3">
        <v>1</v>
      </c>
      <c r="R54" s="6" cm="1">
        <f t="array" ref="R54">_xlfn.IFS(Q54=0, 0, AND(M54=1, O54=1, Q54=1), I54/3, AND(M54=0, O54=1, Q54=1), I54/2, AND(M54=1, O54=0, Q54=1), I54/2, AND(M54=0, O54=0, Q54=1), I54)</f>
        <v>69.829945666241429</v>
      </c>
      <c r="S54"/>
    </row>
    <row r="55" spans="1:19" x14ac:dyDescent="0.3">
      <c r="A55" s="3">
        <v>377</v>
      </c>
      <c r="B55" s="4">
        <v>44274</v>
      </c>
      <c r="C55" s="3" t="s">
        <v>54</v>
      </c>
      <c r="D55" s="3" t="s">
        <v>24</v>
      </c>
      <c r="E55" s="3" t="s">
        <v>31</v>
      </c>
      <c r="F55" s="3" t="s">
        <v>265</v>
      </c>
      <c r="G55" s="15">
        <v>400</v>
      </c>
      <c r="H55" s="13">
        <v>143.992366675227</v>
      </c>
      <c r="I55" s="13">
        <f t="shared" si="0"/>
        <v>204.8061066598184</v>
      </c>
      <c r="J55" s="15">
        <f t="shared" si="2"/>
        <v>51.201526664954599</v>
      </c>
      <c r="K55" s="3">
        <v>2</v>
      </c>
      <c r="L55" s="4">
        <f t="shared" si="1"/>
        <v>44276</v>
      </c>
      <c r="M55" s="3">
        <v>1</v>
      </c>
      <c r="N55" s="5" cm="1">
        <f t="array" ref="N55">_xlfn.IFS(M55=0, 0, AND(M55=1, O55=1, Q55=1), I55/3, AND(M55=1, O55=0, Q55=1), I55/2, AND(M55=1, O55=1, Q55=0), I55/2, AND(M55=1, O55=0, Q55=0), I55)</f>
        <v>68.26870221993947</v>
      </c>
      <c r="O55" s="3">
        <v>1</v>
      </c>
      <c r="P55" s="5" cm="1">
        <f t="array" ref="P55">_xlfn.IFS(O55=0, 0, AND(M55=1, O55=1, Q55=1), I55/3, AND(M55=1, O55=1, Q55=0), I55/2, AND(M55=0, O55=1, Q55=0), I55, AND(M55=0, O55=1, Q55=1), I55/2)</f>
        <v>68.26870221993947</v>
      </c>
      <c r="Q55" s="3">
        <v>1</v>
      </c>
      <c r="R55" s="6" cm="1">
        <f t="array" ref="R55">_xlfn.IFS(Q55=0, 0, AND(M55=1, O55=1, Q55=1), I55/3, AND(M55=0, O55=1, Q55=1), I55/2, AND(M55=1, O55=0, Q55=1), I55/2, AND(M55=0, O55=0, Q55=1), I55)</f>
        <v>68.26870221993947</v>
      </c>
      <c r="S55"/>
    </row>
    <row r="56" spans="1:19" x14ac:dyDescent="0.3">
      <c r="A56" s="3">
        <v>378</v>
      </c>
      <c r="B56" s="4">
        <v>44276</v>
      </c>
      <c r="C56" s="3" t="s">
        <v>55</v>
      </c>
      <c r="D56" s="3" t="s">
        <v>24</v>
      </c>
      <c r="E56" s="3" t="s">
        <v>31</v>
      </c>
      <c r="F56" s="3" t="s">
        <v>265</v>
      </c>
      <c r="G56" s="15">
        <v>80</v>
      </c>
      <c r="H56" s="13">
        <v>42.48339784922203</v>
      </c>
      <c r="I56" s="13">
        <f t="shared" si="0"/>
        <v>30.013281720622377</v>
      </c>
      <c r="J56" s="15">
        <f t="shared" si="2"/>
        <v>7.5033204301555942</v>
      </c>
      <c r="K56" s="3">
        <v>1</v>
      </c>
      <c r="L56" s="4">
        <f t="shared" si="1"/>
        <v>44277</v>
      </c>
      <c r="M56" s="3">
        <v>1</v>
      </c>
      <c r="N56" s="5" cm="1">
        <f t="array" ref="N56">_xlfn.IFS(M56=0, 0, AND(M56=1, O56=1, Q56=1), I56/3, AND(M56=1, O56=0, Q56=1), I56/2, AND(M56=1, O56=1, Q56=0), I56/2, AND(M56=1, O56=0, Q56=0), I56)</f>
        <v>30.013281720622377</v>
      </c>
      <c r="O56" s="3">
        <v>0</v>
      </c>
      <c r="P56" s="5" cm="1">
        <f t="array" ref="P56">_xlfn.IFS(O56=0, 0, AND(M56=1, O56=1, Q56=1), I56/3, AND(M56=1, O56=1, Q56=0), I56/2, AND(M56=0, O56=1, Q56=0), I56, AND(M56=0, O56=1, Q56=1), I56/2)</f>
        <v>0</v>
      </c>
      <c r="Q56" s="3">
        <v>0</v>
      </c>
      <c r="R56" s="6" cm="1">
        <f t="array" ref="R56">_xlfn.IFS(Q56=0, 0, AND(M56=1, O56=1, Q56=1), I56/3, AND(M56=0, O56=1, Q56=1), I56/2, AND(M56=1, O56=0, Q56=1), I56/2, AND(M56=0, O56=0, Q56=1), I56)</f>
        <v>0</v>
      </c>
      <c r="S56"/>
    </row>
    <row r="57" spans="1:19" x14ac:dyDescent="0.3">
      <c r="A57" s="3">
        <v>379</v>
      </c>
      <c r="B57" s="4">
        <v>44276</v>
      </c>
      <c r="C57" s="3" t="s">
        <v>49</v>
      </c>
      <c r="D57" s="3" t="s">
        <v>24</v>
      </c>
      <c r="E57" s="3" t="s">
        <v>32</v>
      </c>
      <c r="F57" s="3" t="s">
        <v>263</v>
      </c>
      <c r="G57" s="15">
        <v>150</v>
      </c>
      <c r="H57" s="13">
        <v>24.809410376445626</v>
      </c>
      <c r="I57" s="13">
        <f t="shared" si="0"/>
        <v>100.1524716988435</v>
      </c>
      <c r="J57" s="15">
        <f t="shared" si="2"/>
        <v>25.038117924710875</v>
      </c>
      <c r="K57" s="3">
        <v>1</v>
      </c>
      <c r="L57" s="4">
        <f t="shared" si="1"/>
        <v>44277</v>
      </c>
      <c r="M57" s="3">
        <v>1</v>
      </c>
      <c r="N57" s="5" cm="1">
        <f t="array" ref="N57">_xlfn.IFS(M57=0, 0, AND(M57=1, O57=1, Q57=1), I57/3, AND(M57=1, O57=0, Q57=1), I57/2, AND(M57=1, O57=1, Q57=0), I57/2, AND(M57=1, O57=0, Q57=0), I57)</f>
        <v>50.076235849421749</v>
      </c>
      <c r="O57" s="3">
        <v>1</v>
      </c>
      <c r="P57" s="5" cm="1">
        <f t="array" ref="P57">_xlfn.IFS(O57=0, 0, AND(M57=1, O57=1, Q57=1), I57/3, AND(M57=1, O57=1, Q57=0), I57/2, AND(M57=0, O57=1, Q57=0), I57, AND(M57=0, O57=1, Q57=1), I57/2)</f>
        <v>50.076235849421749</v>
      </c>
      <c r="Q57" s="3">
        <v>0</v>
      </c>
      <c r="R57" s="6" cm="1">
        <f t="array" ref="R57">_xlfn.IFS(Q57=0, 0, AND(M57=1, O57=1, Q57=1), I57/3, AND(M57=0, O57=1, Q57=1), I57/2, AND(M57=1, O57=0, Q57=1), I57/2, AND(M57=0, O57=0, Q57=1), I57)</f>
        <v>0</v>
      </c>
      <c r="S57"/>
    </row>
    <row r="58" spans="1:19" x14ac:dyDescent="0.3">
      <c r="A58" s="3">
        <v>380</v>
      </c>
      <c r="B58" s="4">
        <v>44276</v>
      </c>
      <c r="C58" s="3" t="s">
        <v>56</v>
      </c>
      <c r="D58" s="3" t="s">
        <v>24</v>
      </c>
      <c r="E58" s="3" t="s">
        <v>32</v>
      </c>
      <c r="F58" s="3" t="s">
        <v>263</v>
      </c>
      <c r="G58" s="15">
        <v>750</v>
      </c>
      <c r="H58" s="13">
        <v>93.929013777064739</v>
      </c>
      <c r="I58" s="13">
        <f t="shared" si="0"/>
        <v>524.85678897834828</v>
      </c>
      <c r="J58" s="15">
        <f t="shared" si="2"/>
        <v>131.21419724458707</v>
      </c>
      <c r="K58" s="3">
        <v>3</v>
      </c>
      <c r="L58" s="4">
        <f t="shared" si="1"/>
        <v>44279</v>
      </c>
      <c r="M58" s="3">
        <v>1</v>
      </c>
      <c r="N58" s="5" cm="1">
        <f t="array" ref="N58">_xlfn.IFS(M58=0, 0, AND(M58=1, O58=1, Q58=1), I58/3, AND(M58=1, O58=0, Q58=1), I58/2, AND(M58=1, O58=1, Q58=0), I58/2, AND(M58=1, O58=0, Q58=0), I58)</f>
        <v>174.95226299278275</v>
      </c>
      <c r="O58" s="3">
        <v>1</v>
      </c>
      <c r="P58" s="5" cm="1">
        <f t="array" ref="P58">_xlfn.IFS(O58=0, 0, AND(M58=1, O58=1, Q58=1), I58/3, AND(M58=1, O58=1, Q58=0), I58/2, AND(M58=0, O58=1, Q58=0), I58, AND(M58=0, O58=1, Q58=1), I58/2)</f>
        <v>174.95226299278275</v>
      </c>
      <c r="Q58" s="3">
        <v>1</v>
      </c>
      <c r="R58" s="6" cm="1">
        <f t="array" ref="R58">_xlfn.IFS(Q58=0, 0, AND(M58=1, O58=1, Q58=1), I58/3, AND(M58=0, O58=1, Q58=1), I58/2, AND(M58=1, O58=0, Q58=1), I58/2, AND(M58=0, O58=0, Q58=1), I58)</f>
        <v>174.95226299278275</v>
      </c>
      <c r="S58"/>
    </row>
    <row r="59" spans="1:19" x14ac:dyDescent="0.3">
      <c r="A59" s="3">
        <v>381</v>
      </c>
      <c r="B59" s="4">
        <v>44276</v>
      </c>
      <c r="C59" s="3" t="s">
        <v>57</v>
      </c>
      <c r="D59" s="3" t="s">
        <v>24</v>
      </c>
      <c r="E59" s="3" t="s">
        <v>31</v>
      </c>
      <c r="F59" s="3" t="s">
        <v>266</v>
      </c>
      <c r="G59" s="15">
        <v>400</v>
      </c>
      <c r="H59" s="13">
        <v>56.485829938340324</v>
      </c>
      <c r="I59" s="13">
        <f t="shared" si="0"/>
        <v>274.81133604932774</v>
      </c>
      <c r="J59" s="15">
        <f t="shared" si="2"/>
        <v>68.702834012331934</v>
      </c>
      <c r="K59" s="3">
        <v>2</v>
      </c>
      <c r="L59" s="4">
        <f t="shared" si="1"/>
        <v>44278</v>
      </c>
      <c r="M59" s="3">
        <v>0</v>
      </c>
      <c r="N59" s="5" cm="1">
        <f t="array" ref="N59">_xlfn.IFS(M59=0, 0, AND(M59=1, O59=1, Q59=1), I59/3, AND(M59=1, O59=0, Q59=1), I59/2, AND(M59=1, O59=1, Q59=0), I59/2, AND(M59=1, O59=0, Q59=0), I59)</f>
        <v>0</v>
      </c>
      <c r="O59" s="3">
        <v>1</v>
      </c>
      <c r="P59" s="5" cm="1">
        <f t="array" ref="P59">_xlfn.IFS(O59=0, 0, AND(M59=1, O59=1, Q59=1), I59/3, AND(M59=1, O59=1, Q59=0), I59/2, AND(M59=0, O59=1, Q59=0), I59, AND(M59=0, O59=1, Q59=1), I59/2)</f>
        <v>137.40566802466387</v>
      </c>
      <c r="Q59" s="3">
        <v>1</v>
      </c>
      <c r="R59" s="6" cm="1">
        <f t="array" ref="R59">_xlfn.IFS(Q59=0, 0, AND(M59=1, O59=1, Q59=1), I59/3, AND(M59=0, O59=1, Q59=1), I59/2, AND(M59=1, O59=0, Q59=1), I59/2, AND(M59=0, O59=0, Q59=1), I59)</f>
        <v>137.40566802466387</v>
      </c>
      <c r="S59"/>
    </row>
    <row r="60" spans="1:19" x14ac:dyDescent="0.3">
      <c r="A60" s="3">
        <v>382</v>
      </c>
      <c r="B60" s="4">
        <v>44278</v>
      </c>
      <c r="C60" s="3" t="s">
        <v>58</v>
      </c>
      <c r="D60" s="3" t="s">
        <v>24</v>
      </c>
      <c r="E60" s="3" t="s">
        <v>32</v>
      </c>
      <c r="F60" s="3" t="s">
        <v>263</v>
      </c>
      <c r="G60" s="15">
        <v>250</v>
      </c>
      <c r="H60" s="13">
        <v>124.90054395881437</v>
      </c>
      <c r="I60" s="13">
        <f t="shared" si="0"/>
        <v>100.07956483294851</v>
      </c>
      <c r="J60" s="15">
        <f t="shared" si="2"/>
        <v>25.019891208237127</v>
      </c>
      <c r="K60" s="3">
        <v>1</v>
      </c>
      <c r="L60" s="4">
        <f t="shared" si="1"/>
        <v>44279</v>
      </c>
      <c r="M60" s="3">
        <v>1</v>
      </c>
      <c r="N60" s="5" cm="1">
        <f t="array" ref="N60">_xlfn.IFS(M60=0, 0, AND(M60=1, O60=1, Q60=1), I60/3, AND(M60=1, O60=0, Q60=1), I60/2, AND(M60=1, O60=1, Q60=0), I60/2, AND(M60=1, O60=0, Q60=0), I60)</f>
        <v>50.039782416474253</v>
      </c>
      <c r="O60" s="3">
        <v>0</v>
      </c>
      <c r="P60" s="5" cm="1">
        <f t="array" ref="P60">_xlfn.IFS(O60=0, 0, AND(M60=1, O60=1, Q60=1), I60/3, AND(M60=1, O60=1, Q60=0), I60/2, AND(M60=0, O60=1, Q60=0), I60, AND(M60=0, O60=1, Q60=1), I60/2)</f>
        <v>0</v>
      </c>
      <c r="Q60" s="3">
        <v>1</v>
      </c>
      <c r="R60" s="6" cm="1">
        <f t="array" ref="R60">_xlfn.IFS(Q60=0, 0, AND(M60=1, O60=1, Q60=1), I60/3, AND(M60=0, O60=1, Q60=1), I60/2, AND(M60=1, O60=0, Q60=1), I60/2, AND(M60=0, O60=0, Q60=1), I60)</f>
        <v>50.039782416474253</v>
      </c>
      <c r="S60"/>
    </row>
    <row r="61" spans="1:19" x14ac:dyDescent="0.3">
      <c r="A61" s="3">
        <v>383</v>
      </c>
      <c r="B61" s="4">
        <v>44278</v>
      </c>
      <c r="C61" s="3" t="s">
        <v>59</v>
      </c>
      <c r="D61" s="3" t="s">
        <v>24</v>
      </c>
      <c r="E61" s="3" t="s">
        <v>32</v>
      </c>
      <c r="F61" s="3" t="s">
        <v>263</v>
      </c>
      <c r="G61" s="15">
        <v>180</v>
      </c>
      <c r="H61" s="13">
        <v>84.31425057509307</v>
      </c>
      <c r="I61" s="13">
        <f t="shared" si="0"/>
        <v>76.548599539925547</v>
      </c>
      <c r="J61" s="15">
        <f t="shared" si="2"/>
        <v>19.137149884981387</v>
      </c>
      <c r="K61" s="3">
        <v>1</v>
      </c>
      <c r="L61" s="4">
        <f t="shared" si="1"/>
        <v>44279</v>
      </c>
      <c r="M61" s="3">
        <v>1</v>
      </c>
      <c r="N61" s="5" cm="1">
        <f t="array" ref="N61">_xlfn.IFS(M61=0, 0, AND(M61=1, O61=1, Q61=1), I61/3, AND(M61=1, O61=0, Q61=1), I61/2, AND(M61=1, O61=1, Q61=0), I61/2, AND(M61=1, O61=0, Q61=0), I61)</f>
        <v>38.274299769962774</v>
      </c>
      <c r="O61" s="3">
        <v>1</v>
      </c>
      <c r="P61" s="5" cm="1">
        <f t="array" ref="P61">_xlfn.IFS(O61=0, 0, AND(M61=1, O61=1, Q61=1), I61/3, AND(M61=1, O61=1, Q61=0), I61/2, AND(M61=0, O61=1, Q61=0), I61, AND(M61=0, O61=1, Q61=1), I61/2)</f>
        <v>38.274299769962774</v>
      </c>
      <c r="Q61" s="3">
        <v>0</v>
      </c>
      <c r="R61" s="6" cm="1">
        <f t="array" ref="R61">_xlfn.IFS(Q61=0, 0, AND(M61=1, O61=1, Q61=1), I61/3, AND(M61=0, O61=1, Q61=1), I61/2, AND(M61=1, O61=0, Q61=1), I61/2, AND(M61=0, O61=0, Q61=1), I61)</f>
        <v>0</v>
      </c>
      <c r="S61"/>
    </row>
    <row r="62" spans="1:19" x14ac:dyDescent="0.3">
      <c r="A62" s="3">
        <v>384</v>
      </c>
      <c r="B62" s="4">
        <v>44280</v>
      </c>
      <c r="C62" s="3" t="s">
        <v>60</v>
      </c>
      <c r="D62" s="3" t="s">
        <v>25</v>
      </c>
      <c r="E62" s="3" t="s">
        <v>31</v>
      </c>
      <c r="F62" s="3" t="s">
        <v>267</v>
      </c>
      <c r="G62" s="15">
        <v>85</v>
      </c>
      <c r="H62" s="13">
        <v>23.3803877622214</v>
      </c>
      <c r="I62" s="13">
        <f t="shared" si="0"/>
        <v>49.29568979022288</v>
      </c>
      <c r="J62" s="15">
        <f t="shared" si="2"/>
        <v>12.32392244755572</v>
      </c>
      <c r="K62" s="3">
        <v>1</v>
      </c>
      <c r="L62" s="4">
        <f t="shared" si="1"/>
        <v>44281</v>
      </c>
      <c r="M62" s="3">
        <v>0</v>
      </c>
      <c r="N62" s="5" cm="1">
        <f t="array" ref="N62">_xlfn.IFS(M62=0, 0, AND(M62=1, O62=1, Q62=1), I62/3, AND(M62=1, O62=0, Q62=1), I62/2, AND(M62=1, O62=1, Q62=0), I62/2, AND(M62=1, O62=0, Q62=0), I62)</f>
        <v>0</v>
      </c>
      <c r="O62" s="3">
        <v>1</v>
      </c>
      <c r="P62" s="5" cm="1">
        <f t="array" ref="P62">_xlfn.IFS(O62=0, 0, AND(M62=1, O62=1, Q62=1), I62/3, AND(M62=1, O62=1, Q62=0), I62/2, AND(M62=0, O62=1, Q62=0), I62, AND(M62=0, O62=1, Q62=1), I62/2)</f>
        <v>24.64784489511144</v>
      </c>
      <c r="Q62" s="3">
        <v>1</v>
      </c>
      <c r="R62" s="6" cm="1">
        <f t="array" ref="R62">_xlfn.IFS(Q62=0, 0, AND(M62=1, O62=1, Q62=1), I62/3, AND(M62=0, O62=1, Q62=1), I62/2, AND(M62=1, O62=0, Q62=1), I62/2, AND(M62=0, O62=0, Q62=1), I62)</f>
        <v>24.64784489511144</v>
      </c>
      <c r="S62"/>
    </row>
    <row r="63" spans="1:19" x14ac:dyDescent="0.3">
      <c r="A63" s="3">
        <v>385</v>
      </c>
      <c r="B63" s="4">
        <v>44280</v>
      </c>
      <c r="C63" s="3" t="s">
        <v>61</v>
      </c>
      <c r="D63" s="3" t="s">
        <v>24</v>
      </c>
      <c r="E63" s="3" t="s">
        <v>32</v>
      </c>
      <c r="F63" s="3" t="s">
        <v>263</v>
      </c>
      <c r="G63" s="15">
        <v>281</v>
      </c>
      <c r="H63" s="13">
        <v>89.833006812774613</v>
      </c>
      <c r="I63" s="13">
        <f t="shared" si="0"/>
        <v>152.93359454978031</v>
      </c>
      <c r="J63" s="15">
        <f t="shared" si="2"/>
        <v>38.233398637445077</v>
      </c>
      <c r="K63" s="3">
        <v>1</v>
      </c>
      <c r="L63" s="4">
        <f t="shared" si="1"/>
        <v>44281</v>
      </c>
      <c r="M63" s="3">
        <v>0</v>
      </c>
      <c r="N63" s="5" cm="1">
        <f t="array" ref="N63">_xlfn.IFS(M63=0, 0, AND(M63=1, O63=1, Q63=1), I63/3, AND(M63=1, O63=0, Q63=1), I63/2, AND(M63=1, O63=1, Q63=0), I63/2, AND(M63=1, O63=0, Q63=0), I63)</f>
        <v>0</v>
      </c>
      <c r="O63" s="3">
        <v>0</v>
      </c>
      <c r="P63" s="5" cm="1">
        <f t="array" ref="P63">_xlfn.IFS(O63=0, 0, AND(M63=1, O63=1, Q63=1), I63/3, AND(M63=1, O63=1, Q63=0), I63/2, AND(M63=0, O63=1, Q63=0), I63, AND(M63=0, O63=1, Q63=1), I63/2)</f>
        <v>0</v>
      </c>
      <c r="Q63" s="3">
        <v>1</v>
      </c>
      <c r="R63" s="6" cm="1">
        <f t="array" ref="R63">_xlfn.IFS(Q63=0, 0, AND(M63=1, O63=1, Q63=1), I63/3, AND(M63=0, O63=1, Q63=1), I63/2, AND(M63=1, O63=0, Q63=1), I63/2, AND(M63=0, O63=0, Q63=1), I63)</f>
        <v>152.93359454978031</v>
      </c>
      <c r="S63"/>
    </row>
    <row r="64" spans="1:19" x14ac:dyDescent="0.3">
      <c r="A64" s="3">
        <v>386</v>
      </c>
      <c r="B64" s="4">
        <v>44282</v>
      </c>
      <c r="C64" s="3" t="s">
        <v>62</v>
      </c>
      <c r="D64" s="3" t="s">
        <v>24</v>
      </c>
      <c r="E64" s="3" t="s">
        <v>31</v>
      </c>
      <c r="F64" s="3" t="s">
        <v>266</v>
      </c>
      <c r="G64" s="15">
        <v>914</v>
      </c>
      <c r="H64" s="13">
        <v>413.83046063735748</v>
      </c>
      <c r="I64" s="13">
        <f t="shared" si="0"/>
        <v>400.13563149011401</v>
      </c>
      <c r="J64" s="15">
        <f t="shared" si="2"/>
        <v>100.03390787252852</v>
      </c>
      <c r="K64" s="3">
        <v>3</v>
      </c>
      <c r="L64" s="4">
        <f t="shared" si="1"/>
        <v>44285</v>
      </c>
      <c r="M64" s="3">
        <v>0</v>
      </c>
      <c r="N64" s="5" cm="1">
        <f t="array" ref="N64">_xlfn.IFS(M64=0, 0, AND(M64=1, O64=1, Q64=1), I64/3, AND(M64=1, O64=0, Q64=1), I64/2, AND(M64=1, O64=1, Q64=0), I64/2, AND(M64=1, O64=0, Q64=0), I64)</f>
        <v>0</v>
      </c>
      <c r="O64" s="3">
        <v>0</v>
      </c>
      <c r="P64" s="5" cm="1">
        <f t="array" ref="P64">_xlfn.IFS(O64=0, 0, AND(M64=1, O64=1, Q64=1), I64/3, AND(M64=1, O64=1, Q64=0), I64/2, AND(M64=0, O64=1, Q64=0), I64, AND(M64=0, O64=1, Q64=1), I64/2)</f>
        <v>0</v>
      </c>
      <c r="Q64" s="3">
        <v>1</v>
      </c>
      <c r="R64" s="6" cm="1">
        <f t="array" ref="R64">_xlfn.IFS(Q64=0, 0, AND(M64=1, O64=1, Q64=1), I64/3, AND(M64=0, O64=1, Q64=1), I64/2, AND(M64=1, O64=0, Q64=1), I64/2, AND(M64=0, O64=0, Q64=1), I64)</f>
        <v>400.13563149011401</v>
      </c>
      <c r="S64"/>
    </row>
    <row r="65" spans="1:19" x14ac:dyDescent="0.3">
      <c r="A65" s="3">
        <v>387</v>
      </c>
      <c r="B65" s="4">
        <v>44283</v>
      </c>
      <c r="C65" s="3" t="s">
        <v>63</v>
      </c>
      <c r="D65" s="3" t="s">
        <v>24</v>
      </c>
      <c r="E65" s="3" t="s">
        <v>31</v>
      </c>
      <c r="F65" s="3" t="s">
        <v>262</v>
      </c>
      <c r="G65" s="15">
        <v>101</v>
      </c>
      <c r="H65" s="13">
        <v>20.665323384519603</v>
      </c>
      <c r="I65" s="13">
        <f t="shared" si="0"/>
        <v>64.267741292384315</v>
      </c>
      <c r="J65" s="15">
        <f t="shared" si="2"/>
        <v>16.066935323096079</v>
      </c>
      <c r="K65" s="3">
        <v>1</v>
      </c>
      <c r="L65" s="4">
        <f t="shared" si="1"/>
        <v>44284</v>
      </c>
      <c r="M65" s="3">
        <v>1</v>
      </c>
      <c r="N65" s="5" cm="1">
        <f t="array" ref="N65">_xlfn.IFS(M65=0, 0, AND(M65=1, O65=1, Q65=1), I65/3, AND(M65=1, O65=0, Q65=1), I65/2, AND(M65=1, O65=1, Q65=0), I65/2, AND(M65=1, O65=0, Q65=0), I65)</f>
        <v>64.267741292384315</v>
      </c>
      <c r="O65" s="3">
        <v>0</v>
      </c>
      <c r="P65" s="5" cm="1">
        <f t="array" ref="P65">_xlfn.IFS(O65=0, 0, AND(M65=1, O65=1, Q65=1), I65/3, AND(M65=1, O65=1, Q65=0), I65/2, AND(M65=0, O65=1, Q65=0), I65, AND(M65=0, O65=1, Q65=1), I65/2)</f>
        <v>0</v>
      </c>
      <c r="Q65" s="3">
        <v>0</v>
      </c>
      <c r="R65" s="6" cm="1">
        <f t="array" ref="R65">_xlfn.IFS(Q65=0, 0, AND(M65=1, O65=1, Q65=1), I65/3, AND(M65=0, O65=1, Q65=1), I65/2, AND(M65=1, O65=0, Q65=1), I65/2, AND(M65=0, O65=0, Q65=1), I65)</f>
        <v>0</v>
      </c>
      <c r="S65"/>
    </row>
    <row r="66" spans="1:19" x14ac:dyDescent="0.3">
      <c r="A66" s="3">
        <v>388</v>
      </c>
      <c r="B66" s="4">
        <v>44284</v>
      </c>
      <c r="C66" s="3" t="s">
        <v>64</v>
      </c>
      <c r="D66" s="3" t="s">
        <v>24</v>
      </c>
      <c r="E66" s="3" t="s">
        <v>32</v>
      </c>
      <c r="F66" s="3" t="s">
        <v>263</v>
      </c>
      <c r="G66" s="15">
        <v>636</v>
      </c>
      <c r="H66" s="13">
        <v>245.71816279159856</v>
      </c>
      <c r="I66" s="13">
        <f t="shared" ref="I66:I129" si="3">G66-H66-J66</f>
        <v>312.22546976672118</v>
      </c>
      <c r="J66" s="15">
        <f t="shared" si="2"/>
        <v>78.056367441680294</v>
      </c>
      <c r="K66" s="3">
        <v>2</v>
      </c>
      <c r="L66" s="4">
        <f t="shared" ref="L66:L129" si="4">B66+K66</f>
        <v>44286</v>
      </c>
      <c r="M66" s="3">
        <v>1</v>
      </c>
      <c r="N66" s="5" cm="1">
        <f t="array" ref="N66">_xlfn.IFS(M66=0, 0, AND(M66=1, O66=1, Q66=1), I66/3, AND(M66=1, O66=0, Q66=1), I66/2, AND(M66=1, O66=1, Q66=0), I66/2, AND(M66=1, O66=0, Q66=0), I66)</f>
        <v>156.11273488336059</v>
      </c>
      <c r="O66" s="3">
        <v>1</v>
      </c>
      <c r="P66" s="5" cm="1">
        <f t="array" ref="P66">_xlfn.IFS(O66=0, 0, AND(M66=1, O66=1, Q66=1), I66/3, AND(M66=1, O66=1, Q66=0), I66/2, AND(M66=0, O66=1, Q66=0), I66, AND(M66=0, O66=1, Q66=1), I66/2)</f>
        <v>156.11273488336059</v>
      </c>
      <c r="Q66" s="3">
        <v>0</v>
      </c>
      <c r="R66" s="6" cm="1">
        <f t="array" ref="R66">_xlfn.IFS(Q66=0, 0, AND(M66=1, O66=1, Q66=1), I66/3, AND(M66=0, O66=1, Q66=1), I66/2, AND(M66=1, O66=0, Q66=1), I66/2, AND(M66=0, O66=0, Q66=1), I66)</f>
        <v>0</v>
      </c>
      <c r="S66"/>
    </row>
    <row r="67" spans="1:19" x14ac:dyDescent="0.3">
      <c r="A67" s="3">
        <v>389</v>
      </c>
      <c r="B67" s="4">
        <v>44284</v>
      </c>
      <c r="C67" s="3" t="s">
        <v>65</v>
      </c>
      <c r="D67" s="3" t="s">
        <v>24</v>
      </c>
      <c r="E67" s="3" t="s">
        <v>31</v>
      </c>
      <c r="F67" s="3" t="s">
        <v>262</v>
      </c>
      <c r="G67" s="15">
        <v>486</v>
      </c>
      <c r="H67" s="13">
        <v>67.74662588607066</v>
      </c>
      <c r="I67" s="13">
        <f t="shared" si="3"/>
        <v>334.60269929114349</v>
      </c>
      <c r="J67" s="15">
        <f t="shared" ref="J67:J130" si="5">0.2*(G67-H67)</f>
        <v>83.650674822785874</v>
      </c>
      <c r="K67" s="3">
        <v>2</v>
      </c>
      <c r="L67" s="4">
        <f t="shared" si="4"/>
        <v>44286</v>
      </c>
      <c r="M67" s="3">
        <v>1</v>
      </c>
      <c r="N67" s="5" cm="1">
        <f t="array" ref="N67">_xlfn.IFS(M67=0, 0, AND(M67=1, O67=1, Q67=1), I67/3, AND(M67=1, O67=0, Q67=1), I67/2, AND(M67=1, O67=1, Q67=0), I67/2, AND(M67=1, O67=0, Q67=0), I67)</f>
        <v>334.60269929114349</v>
      </c>
      <c r="O67" s="3">
        <v>0</v>
      </c>
      <c r="P67" s="5" cm="1">
        <f t="array" ref="P67">_xlfn.IFS(O67=0, 0, AND(M67=1, O67=1, Q67=1), I67/3, AND(M67=1, O67=1, Q67=0), I67/2, AND(M67=0, O67=1, Q67=0), I67, AND(M67=0, O67=1, Q67=1), I67/2)</f>
        <v>0</v>
      </c>
      <c r="Q67" s="3">
        <v>0</v>
      </c>
      <c r="R67" s="6" cm="1">
        <f t="array" ref="R67">_xlfn.IFS(Q67=0, 0, AND(M67=1, O67=1, Q67=1), I67/3, AND(M67=0, O67=1, Q67=1), I67/2, AND(M67=1, O67=0, Q67=1), I67/2, AND(M67=0, O67=0, Q67=1), I67)</f>
        <v>0</v>
      </c>
      <c r="S67"/>
    </row>
    <row r="68" spans="1:19" x14ac:dyDescent="0.3">
      <c r="A68" s="3">
        <v>390</v>
      </c>
      <c r="B68" s="4">
        <v>44284</v>
      </c>
      <c r="C68" s="3" t="s">
        <v>66</v>
      </c>
      <c r="D68" s="3" t="s">
        <v>24</v>
      </c>
      <c r="E68" s="3" t="s">
        <v>32</v>
      </c>
      <c r="F68" s="3" t="s">
        <v>264</v>
      </c>
      <c r="G68" s="15">
        <v>452</v>
      </c>
      <c r="H68" s="13">
        <v>235.57517790580718</v>
      </c>
      <c r="I68" s="13">
        <f t="shared" si="3"/>
        <v>173.13985767535425</v>
      </c>
      <c r="J68" s="15">
        <f t="shared" si="5"/>
        <v>43.28496441883857</v>
      </c>
      <c r="K68" s="3">
        <v>2</v>
      </c>
      <c r="L68" s="4">
        <f t="shared" si="4"/>
        <v>44286</v>
      </c>
      <c r="M68" s="3">
        <v>1</v>
      </c>
      <c r="N68" s="5" cm="1">
        <f t="array" ref="N68">_xlfn.IFS(M68=0, 0, AND(M68=1, O68=1, Q68=1), I68/3, AND(M68=1, O68=0, Q68=1), I68/2, AND(M68=1, O68=1, Q68=0), I68/2, AND(M68=1, O68=0, Q68=0), I68)</f>
        <v>173.13985767535425</v>
      </c>
      <c r="O68" s="3">
        <v>0</v>
      </c>
      <c r="P68" s="5" cm="1">
        <f t="array" ref="P68">_xlfn.IFS(O68=0, 0, AND(M68=1, O68=1, Q68=1), I68/3, AND(M68=1, O68=1, Q68=0), I68/2, AND(M68=0, O68=1, Q68=0), I68, AND(M68=0, O68=1, Q68=1), I68/2)</f>
        <v>0</v>
      </c>
      <c r="Q68" s="3">
        <v>0</v>
      </c>
      <c r="R68" s="6" cm="1">
        <f t="array" ref="R68">_xlfn.IFS(Q68=0, 0, AND(M68=1, O68=1, Q68=1), I68/3, AND(M68=0, O68=1, Q68=1), I68/2, AND(M68=1, O68=0, Q68=1), I68/2, AND(M68=0, O68=0, Q68=1), I68)</f>
        <v>0</v>
      </c>
      <c r="S68"/>
    </row>
    <row r="69" spans="1:19" x14ac:dyDescent="0.3">
      <c r="A69" s="3">
        <v>391</v>
      </c>
      <c r="B69" s="4">
        <v>44285</v>
      </c>
      <c r="C69" s="3" t="s">
        <v>67</v>
      </c>
      <c r="D69" s="3" t="s">
        <v>24</v>
      </c>
      <c r="E69" s="3" t="s">
        <v>32</v>
      </c>
      <c r="F69" s="3" t="s">
        <v>263</v>
      </c>
      <c r="G69" s="15">
        <v>987</v>
      </c>
      <c r="H69" s="13">
        <v>214.10973702951404</v>
      </c>
      <c r="I69" s="13">
        <f t="shared" si="3"/>
        <v>618.31221037638875</v>
      </c>
      <c r="J69" s="15">
        <f t="shared" si="5"/>
        <v>154.57805259409722</v>
      </c>
      <c r="K69" s="3">
        <v>3</v>
      </c>
      <c r="L69" s="4">
        <f t="shared" si="4"/>
        <v>44288</v>
      </c>
      <c r="M69" s="3">
        <v>1</v>
      </c>
      <c r="N69" s="5" cm="1">
        <f t="array" ref="N69">_xlfn.IFS(M69=0, 0, AND(M69=1, O69=1, Q69=1), I69/3, AND(M69=1, O69=0, Q69=1), I69/2, AND(M69=1, O69=1, Q69=0), I69/2, AND(M69=1, O69=0, Q69=0), I69)</f>
        <v>618.31221037638875</v>
      </c>
      <c r="O69" s="3">
        <v>0</v>
      </c>
      <c r="P69" s="5" cm="1">
        <f t="array" ref="P69">_xlfn.IFS(O69=0, 0, AND(M69=1, O69=1, Q69=1), I69/3, AND(M69=1, O69=1, Q69=0), I69/2, AND(M69=0, O69=1, Q69=0), I69, AND(M69=0, O69=1, Q69=1), I69/2)</f>
        <v>0</v>
      </c>
      <c r="Q69" s="3">
        <v>0</v>
      </c>
      <c r="R69" s="6" cm="1">
        <f t="array" ref="R69">_xlfn.IFS(Q69=0, 0, AND(M69=1, O69=1, Q69=1), I69/3, AND(M69=0, O69=1, Q69=1), I69/2, AND(M69=1, O69=0, Q69=1), I69/2, AND(M69=0, O69=0, Q69=1), I69)</f>
        <v>0</v>
      </c>
      <c r="S69"/>
    </row>
    <row r="70" spans="1:19" x14ac:dyDescent="0.3">
      <c r="A70" s="3">
        <v>392</v>
      </c>
      <c r="B70" s="4">
        <v>44286</v>
      </c>
      <c r="C70" s="3" t="s">
        <v>68</v>
      </c>
      <c r="D70" s="3" t="s">
        <v>24</v>
      </c>
      <c r="E70" s="3" t="s">
        <v>32</v>
      </c>
      <c r="F70" s="3" t="s">
        <v>263</v>
      </c>
      <c r="G70" s="15">
        <v>810</v>
      </c>
      <c r="H70" s="13">
        <v>82.118530430694008</v>
      </c>
      <c r="I70" s="13">
        <f t="shared" si="3"/>
        <v>582.30517565544483</v>
      </c>
      <c r="J70" s="15">
        <f t="shared" si="5"/>
        <v>145.57629391386121</v>
      </c>
      <c r="K70" s="3">
        <v>3</v>
      </c>
      <c r="L70" s="4">
        <f t="shared" si="4"/>
        <v>44289</v>
      </c>
      <c r="M70" s="3">
        <v>1</v>
      </c>
      <c r="N70" s="5" cm="1">
        <f t="array" ref="N70">_xlfn.IFS(M70=0, 0, AND(M70=1, O70=1, Q70=1), I70/3, AND(M70=1, O70=0, Q70=1), I70/2, AND(M70=1, O70=1, Q70=0), I70/2, AND(M70=1, O70=0, Q70=0), I70)</f>
        <v>291.15258782772241</v>
      </c>
      <c r="O70" s="3">
        <v>0</v>
      </c>
      <c r="P70" s="5" cm="1">
        <f t="array" ref="P70">_xlfn.IFS(O70=0, 0, AND(M70=1, O70=1, Q70=1), I70/3, AND(M70=1, O70=1, Q70=0), I70/2, AND(M70=0, O70=1, Q70=0), I70, AND(M70=0, O70=1, Q70=1), I70/2)</f>
        <v>0</v>
      </c>
      <c r="Q70" s="3">
        <v>1</v>
      </c>
      <c r="R70" s="6" cm="1">
        <f t="array" ref="R70">_xlfn.IFS(Q70=0, 0, AND(M70=1, O70=1, Q70=1), I70/3, AND(M70=0, O70=1, Q70=1), I70/2, AND(M70=1, O70=0, Q70=1), I70/2, AND(M70=0, O70=0, Q70=1), I70)</f>
        <v>291.15258782772241</v>
      </c>
      <c r="S70"/>
    </row>
    <row r="71" spans="1:19" x14ac:dyDescent="0.3">
      <c r="A71" s="3">
        <v>393</v>
      </c>
      <c r="B71" s="4">
        <v>44286</v>
      </c>
      <c r="C71" s="3" t="s">
        <v>66</v>
      </c>
      <c r="D71" s="3" t="s">
        <v>24</v>
      </c>
      <c r="E71" s="3" t="s">
        <v>32</v>
      </c>
      <c r="F71" s="3" t="s">
        <v>263</v>
      </c>
      <c r="G71" s="15">
        <v>360</v>
      </c>
      <c r="H71" s="13">
        <v>24.161826655891655</v>
      </c>
      <c r="I71" s="13">
        <f t="shared" si="3"/>
        <v>268.67053867528665</v>
      </c>
      <c r="J71" s="15">
        <f t="shared" si="5"/>
        <v>67.167634668821663</v>
      </c>
      <c r="K71" s="3">
        <v>2</v>
      </c>
      <c r="L71" s="4">
        <f t="shared" si="4"/>
        <v>44288</v>
      </c>
      <c r="M71" s="3">
        <v>1</v>
      </c>
      <c r="N71" s="5" cm="1">
        <f t="array" ref="N71">_xlfn.IFS(M71=0, 0, AND(M71=1, O71=1, Q71=1), I71/3, AND(M71=1, O71=0, Q71=1), I71/2, AND(M71=1, O71=1, Q71=0), I71/2, AND(M71=1, O71=0, Q71=0), I71)</f>
        <v>89.556846225095555</v>
      </c>
      <c r="O71" s="3">
        <v>1</v>
      </c>
      <c r="P71" s="5" cm="1">
        <f t="array" ref="P71">_xlfn.IFS(O71=0, 0, AND(M71=1, O71=1, Q71=1), I71/3, AND(M71=1, O71=1, Q71=0), I71/2, AND(M71=0, O71=1, Q71=0), I71, AND(M71=0, O71=1, Q71=1), I71/2)</f>
        <v>89.556846225095555</v>
      </c>
      <c r="Q71" s="3">
        <v>1</v>
      </c>
      <c r="R71" s="6" cm="1">
        <f t="array" ref="R71">_xlfn.IFS(Q71=0, 0, AND(M71=1, O71=1, Q71=1), I71/3, AND(M71=0, O71=1, Q71=1), I71/2, AND(M71=1, O71=0, Q71=1), I71/2, AND(M71=0, O71=0, Q71=1), I71)</f>
        <v>89.556846225095555</v>
      </c>
      <c r="S71"/>
    </row>
    <row r="72" spans="1:19" x14ac:dyDescent="0.3">
      <c r="A72" s="3">
        <v>394</v>
      </c>
      <c r="B72" s="4">
        <v>44288</v>
      </c>
      <c r="C72" s="3" t="s">
        <v>9</v>
      </c>
      <c r="D72" s="3" t="s">
        <v>24</v>
      </c>
      <c r="E72" s="3" t="s">
        <v>32</v>
      </c>
      <c r="F72" s="3" t="s">
        <v>263</v>
      </c>
      <c r="G72" s="15">
        <v>1261</v>
      </c>
      <c r="H72" s="13">
        <v>327.61581457678375</v>
      </c>
      <c r="I72" s="13">
        <f t="shared" si="3"/>
        <v>746.70734833857296</v>
      </c>
      <c r="J72" s="15">
        <f t="shared" si="5"/>
        <v>186.67683708464324</v>
      </c>
      <c r="K72" s="3">
        <v>3</v>
      </c>
      <c r="L72" s="4">
        <f t="shared" si="4"/>
        <v>44291</v>
      </c>
      <c r="M72" s="3">
        <v>1</v>
      </c>
      <c r="N72" s="5" cm="1">
        <f t="array" ref="N72">_xlfn.IFS(M72=0, 0, AND(M72=1, O72=1, Q72=1), I72/3, AND(M72=1, O72=0, Q72=1), I72/2, AND(M72=1, O72=1, Q72=0), I72/2, AND(M72=1, O72=0, Q72=0), I72)</f>
        <v>248.90244944619099</v>
      </c>
      <c r="O72" s="3">
        <v>1</v>
      </c>
      <c r="P72" s="5" cm="1">
        <f t="array" ref="P72">_xlfn.IFS(O72=0, 0, AND(M72=1, O72=1, Q72=1), I72/3, AND(M72=1, O72=1, Q72=0), I72/2, AND(M72=0, O72=1, Q72=0), I72, AND(M72=0, O72=1, Q72=1), I72/2)</f>
        <v>248.90244944619099</v>
      </c>
      <c r="Q72" s="3">
        <v>1</v>
      </c>
      <c r="R72" s="6" cm="1">
        <f t="array" ref="R72">_xlfn.IFS(Q72=0, 0, AND(M72=1, O72=1, Q72=1), I72/3, AND(M72=0, O72=1, Q72=1), I72/2, AND(M72=1, O72=0, Q72=1), I72/2, AND(M72=0, O72=0, Q72=1), I72)</f>
        <v>248.90244944619099</v>
      </c>
      <c r="S72"/>
    </row>
    <row r="73" spans="1:19" x14ac:dyDescent="0.3">
      <c r="A73" s="3">
        <v>395</v>
      </c>
      <c r="B73" s="4">
        <v>44288</v>
      </c>
      <c r="C73" s="3" t="s">
        <v>66</v>
      </c>
      <c r="D73" s="3" t="s">
        <v>24</v>
      </c>
      <c r="E73" s="3" t="s">
        <v>31</v>
      </c>
      <c r="F73" s="3" t="s">
        <v>265</v>
      </c>
      <c r="G73" s="15">
        <v>1115</v>
      </c>
      <c r="H73" s="13">
        <v>494.01015909825526</v>
      </c>
      <c r="I73" s="13">
        <f t="shared" si="3"/>
        <v>496.79187272139581</v>
      </c>
      <c r="J73" s="15">
        <f t="shared" si="5"/>
        <v>124.19796818034895</v>
      </c>
      <c r="K73" s="3">
        <v>3</v>
      </c>
      <c r="L73" s="4">
        <f t="shared" si="4"/>
        <v>44291</v>
      </c>
      <c r="M73" s="3">
        <v>1</v>
      </c>
      <c r="N73" s="5" cm="1">
        <f t="array" ref="N73">_xlfn.IFS(M73=0, 0, AND(M73=1, O73=1, Q73=1), I73/3, AND(M73=1, O73=0, Q73=1), I73/2, AND(M73=1, O73=1, Q73=0), I73/2, AND(M73=1, O73=0, Q73=0), I73)</f>
        <v>165.59729090713194</v>
      </c>
      <c r="O73" s="3">
        <v>1</v>
      </c>
      <c r="P73" s="5" cm="1">
        <f t="array" ref="P73">_xlfn.IFS(O73=0, 0, AND(M73=1, O73=1, Q73=1), I73/3, AND(M73=1, O73=1, Q73=0), I73/2, AND(M73=0, O73=1, Q73=0), I73, AND(M73=0, O73=1, Q73=1), I73/2)</f>
        <v>165.59729090713194</v>
      </c>
      <c r="Q73" s="3">
        <v>1</v>
      </c>
      <c r="R73" s="6" cm="1">
        <f t="array" ref="R73">_xlfn.IFS(Q73=0, 0, AND(M73=1, O73=1, Q73=1), I73/3, AND(M73=0, O73=1, Q73=1), I73/2, AND(M73=1, O73=0, Q73=1), I73/2, AND(M73=0, O73=0, Q73=1), I73)</f>
        <v>165.59729090713194</v>
      </c>
      <c r="S73"/>
    </row>
    <row r="74" spans="1:19" x14ac:dyDescent="0.3">
      <c r="A74" s="3">
        <v>396</v>
      </c>
      <c r="B74" s="4">
        <v>44290</v>
      </c>
      <c r="C74" s="3" t="s">
        <v>69</v>
      </c>
      <c r="D74" s="3" t="s">
        <v>24</v>
      </c>
      <c r="E74" s="3" t="s">
        <v>31</v>
      </c>
      <c r="F74" s="3" t="s">
        <v>265</v>
      </c>
      <c r="G74" s="15">
        <v>1230</v>
      </c>
      <c r="H74" s="13">
        <v>452.24667172506815</v>
      </c>
      <c r="I74" s="13">
        <f t="shared" si="3"/>
        <v>622.2026626199455</v>
      </c>
      <c r="J74" s="15">
        <f t="shared" si="5"/>
        <v>155.55066565498637</v>
      </c>
      <c r="K74" s="3">
        <v>3</v>
      </c>
      <c r="L74" s="4">
        <f t="shared" si="4"/>
        <v>44293</v>
      </c>
      <c r="M74" s="3">
        <v>0</v>
      </c>
      <c r="N74" s="5" cm="1">
        <f t="array" ref="N74">_xlfn.IFS(M74=0, 0, AND(M74=1, O74=1, Q74=1), I74/3, AND(M74=1, O74=0, Q74=1), I74/2, AND(M74=1, O74=1, Q74=0), I74/2, AND(M74=1, O74=0, Q74=0), I74)</f>
        <v>0</v>
      </c>
      <c r="O74" s="3">
        <v>1</v>
      </c>
      <c r="P74" s="5" cm="1">
        <f t="array" ref="P74">_xlfn.IFS(O74=0, 0, AND(M74=1, O74=1, Q74=1), I74/3, AND(M74=1, O74=1, Q74=0), I74/2, AND(M74=0, O74=1, Q74=0), I74, AND(M74=0, O74=1, Q74=1), I74/2)</f>
        <v>311.10133130997275</v>
      </c>
      <c r="Q74" s="3">
        <v>1</v>
      </c>
      <c r="R74" s="6" cm="1">
        <f t="array" ref="R74">_xlfn.IFS(Q74=0, 0, AND(M74=1, O74=1, Q74=1), I74/3, AND(M74=0, O74=1, Q74=1), I74/2, AND(M74=1, O74=0, Q74=1), I74/2, AND(M74=0, O74=0, Q74=1), I74)</f>
        <v>311.10133130997275</v>
      </c>
      <c r="S74"/>
    </row>
    <row r="75" spans="1:19" x14ac:dyDescent="0.3">
      <c r="A75" s="3">
        <v>397</v>
      </c>
      <c r="B75" s="4">
        <v>44291</v>
      </c>
      <c r="C75" s="3" t="s">
        <v>70</v>
      </c>
      <c r="D75" s="3" t="s">
        <v>24</v>
      </c>
      <c r="E75" s="3" t="s">
        <v>32</v>
      </c>
      <c r="F75" s="3" t="s">
        <v>263</v>
      </c>
      <c r="G75" s="15">
        <v>234</v>
      </c>
      <c r="H75" s="13">
        <v>62.396071450313066</v>
      </c>
      <c r="I75" s="13">
        <f t="shared" si="3"/>
        <v>137.28314283974956</v>
      </c>
      <c r="J75" s="15">
        <f t="shared" si="5"/>
        <v>34.32078570993739</v>
      </c>
      <c r="K75" s="3">
        <v>1</v>
      </c>
      <c r="L75" s="4">
        <f t="shared" si="4"/>
        <v>44292</v>
      </c>
      <c r="M75" s="3">
        <v>0</v>
      </c>
      <c r="N75" s="5" cm="1">
        <f t="array" ref="N75">_xlfn.IFS(M75=0, 0, AND(M75=1, O75=1, Q75=1), I75/3, AND(M75=1, O75=0, Q75=1), I75/2, AND(M75=1, O75=1, Q75=0), I75/2, AND(M75=1, O75=0, Q75=0), I75)</f>
        <v>0</v>
      </c>
      <c r="O75" s="3">
        <v>0</v>
      </c>
      <c r="P75" s="5" cm="1">
        <f t="array" ref="P75">_xlfn.IFS(O75=0, 0, AND(M75=1, O75=1, Q75=1), I75/3, AND(M75=1, O75=1, Q75=0), I75/2, AND(M75=0, O75=1, Q75=0), I75, AND(M75=0, O75=1, Q75=1), I75/2)</f>
        <v>0</v>
      </c>
      <c r="Q75" s="3">
        <v>1</v>
      </c>
      <c r="R75" s="6" cm="1">
        <f t="array" ref="R75">_xlfn.IFS(Q75=0, 0, AND(M75=1, O75=1, Q75=1), I75/3, AND(M75=0, O75=1, Q75=1), I75/2, AND(M75=1, O75=0, Q75=1), I75/2, AND(M75=0, O75=0, Q75=1), I75)</f>
        <v>137.28314283974956</v>
      </c>
      <c r="S75"/>
    </row>
    <row r="76" spans="1:19" x14ac:dyDescent="0.3">
      <c r="A76" s="3">
        <v>398</v>
      </c>
      <c r="B76" s="4">
        <v>44292</v>
      </c>
      <c r="C76" s="3" t="s">
        <v>71</v>
      </c>
      <c r="D76" s="3" t="s">
        <v>24</v>
      </c>
      <c r="E76" s="3" t="s">
        <v>32</v>
      </c>
      <c r="F76" s="3" t="s">
        <v>263</v>
      </c>
      <c r="G76" s="15">
        <v>1174</v>
      </c>
      <c r="H76" s="13">
        <v>478.92423306778289</v>
      </c>
      <c r="I76" s="13">
        <f t="shared" si="3"/>
        <v>556.06061354577366</v>
      </c>
      <c r="J76" s="15">
        <f t="shared" si="5"/>
        <v>139.01515338644342</v>
      </c>
      <c r="K76" s="3">
        <v>3</v>
      </c>
      <c r="L76" s="4">
        <f t="shared" si="4"/>
        <v>44295</v>
      </c>
      <c r="M76" s="3">
        <v>1</v>
      </c>
      <c r="N76" s="5" cm="1">
        <f t="array" ref="N76">_xlfn.IFS(M76=0, 0, AND(M76=1, O76=1, Q76=1), I76/3, AND(M76=1, O76=0, Q76=1), I76/2, AND(M76=1, O76=1, Q76=0), I76/2, AND(M76=1, O76=0, Q76=0), I76)</f>
        <v>185.35353784859123</v>
      </c>
      <c r="O76" s="3">
        <v>1</v>
      </c>
      <c r="P76" s="5" cm="1">
        <f t="array" ref="P76">_xlfn.IFS(O76=0, 0, AND(M76=1, O76=1, Q76=1), I76/3, AND(M76=1, O76=1, Q76=0), I76/2, AND(M76=0, O76=1, Q76=0), I76, AND(M76=0, O76=1, Q76=1), I76/2)</f>
        <v>185.35353784859123</v>
      </c>
      <c r="Q76" s="3">
        <v>1</v>
      </c>
      <c r="R76" s="6" cm="1">
        <f t="array" ref="R76">_xlfn.IFS(Q76=0, 0, AND(M76=1, O76=1, Q76=1), I76/3, AND(M76=0, O76=1, Q76=1), I76/2, AND(M76=1, O76=0, Q76=1), I76/2, AND(M76=0, O76=0, Q76=1), I76)</f>
        <v>185.35353784859123</v>
      </c>
      <c r="S76"/>
    </row>
    <row r="77" spans="1:19" x14ac:dyDescent="0.3">
      <c r="A77" s="3">
        <v>399</v>
      </c>
      <c r="B77" s="4">
        <v>44292</v>
      </c>
      <c r="C77" s="3" t="s">
        <v>72</v>
      </c>
      <c r="D77" s="3" t="s">
        <v>24</v>
      </c>
      <c r="E77" s="3" t="s">
        <v>31</v>
      </c>
      <c r="F77" s="3" t="s">
        <v>266</v>
      </c>
      <c r="G77" s="15">
        <v>250</v>
      </c>
      <c r="H77" s="13">
        <v>116.83146722878368</v>
      </c>
      <c r="I77" s="13">
        <f t="shared" si="3"/>
        <v>106.53482621697306</v>
      </c>
      <c r="J77" s="15">
        <f t="shared" si="5"/>
        <v>26.633706554243265</v>
      </c>
      <c r="K77" s="3">
        <v>1</v>
      </c>
      <c r="L77" s="4">
        <f t="shared" si="4"/>
        <v>44293</v>
      </c>
      <c r="M77" s="3">
        <v>1</v>
      </c>
      <c r="N77" s="5" cm="1">
        <f t="array" ref="N77">_xlfn.IFS(M77=0, 0, AND(M77=1, O77=1, Q77=1), I77/3, AND(M77=1, O77=0, Q77=1), I77/2, AND(M77=1, O77=1, Q77=0), I77/2, AND(M77=1, O77=0, Q77=0), I77)</f>
        <v>35.511608738991022</v>
      </c>
      <c r="O77" s="3">
        <v>1</v>
      </c>
      <c r="P77" s="5" cm="1">
        <f t="array" ref="P77">_xlfn.IFS(O77=0, 0, AND(M77=1, O77=1, Q77=1), I77/3, AND(M77=1, O77=1, Q77=0), I77/2, AND(M77=0, O77=1, Q77=0), I77, AND(M77=0, O77=1, Q77=1), I77/2)</f>
        <v>35.511608738991022</v>
      </c>
      <c r="Q77" s="3">
        <v>1</v>
      </c>
      <c r="R77" s="6" cm="1">
        <f t="array" ref="R77">_xlfn.IFS(Q77=0, 0, AND(M77=1, O77=1, Q77=1), I77/3, AND(M77=0, O77=1, Q77=1), I77/2, AND(M77=1, O77=0, Q77=1), I77/2, AND(M77=0, O77=0, Q77=1), I77)</f>
        <v>35.511608738991022</v>
      </c>
      <c r="S77"/>
    </row>
    <row r="78" spans="1:19" x14ac:dyDescent="0.3">
      <c r="A78" s="3">
        <v>400</v>
      </c>
      <c r="B78" s="4">
        <v>44293</v>
      </c>
      <c r="C78" s="3" t="s">
        <v>73</v>
      </c>
      <c r="D78" s="3" t="s">
        <v>24</v>
      </c>
      <c r="E78" s="3" t="s">
        <v>32</v>
      </c>
      <c r="F78" s="3" t="s">
        <v>263</v>
      </c>
      <c r="G78" s="15">
        <v>1307</v>
      </c>
      <c r="H78" s="13">
        <v>498.27539993850735</v>
      </c>
      <c r="I78" s="13">
        <f t="shared" si="3"/>
        <v>646.97968004919414</v>
      </c>
      <c r="J78" s="15">
        <f t="shared" si="5"/>
        <v>161.74492001229854</v>
      </c>
      <c r="K78" s="3">
        <v>3</v>
      </c>
      <c r="L78" s="4">
        <f t="shared" si="4"/>
        <v>44296</v>
      </c>
      <c r="M78" s="3">
        <v>1</v>
      </c>
      <c r="N78" s="5" cm="1">
        <f t="array" ref="N78">_xlfn.IFS(M78=0, 0, AND(M78=1, O78=1, Q78=1), I78/3, AND(M78=1, O78=0, Q78=1), I78/2, AND(M78=1, O78=1, Q78=0), I78/2, AND(M78=1, O78=0, Q78=0), I78)</f>
        <v>215.65989334973139</v>
      </c>
      <c r="O78" s="3">
        <v>1</v>
      </c>
      <c r="P78" s="5" cm="1">
        <f t="array" ref="P78">_xlfn.IFS(O78=0, 0, AND(M78=1, O78=1, Q78=1), I78/3, AND(M78=1, O78=1, Q78=0), I78/2, AND(M78=0, O78=1, Q78=0), I78, AND(M78=0, O78=1, Q78=1), I78/2)</f>
        <v>215.65989334973139</v>
      </c>
      <c r="Q78" s="3">
        <v>1</v>
      </c>
      <c r="R78" s="6" cm="1">
        <f t="array" ref="R78">_xlfn.IFS(Q78=0, 0, AND(M78=1, O78=1, Q78=1), I78/3, AND(M78=0, O78=1, Q78=1), I78/2, AND(M78=1, O78=0, Q78=1), I78/2, AND(M78=0, O78=0, Q78=1), I78)</f>
        <v>215.65989334973139</v>
      </c>
      <c r="S78"/>
    </row>
    <row r="79" spans="1:19" x14ac:dyDescent="0.3">
      <c r="A79" s="3">
        <v>401</v>
      </c>
      <c r="B79" s="4">
        <v>44293</v>
      </c>
      <c r="C79" s="3" t="s">
        <v>74</v>
      </c>
      <c r="D79" s="3" t="s">
        <v>24</v>
      </c>
      <c r="E79" s="3" t="s">
        <v>32</v>
      </c>
      <c r="F79" s="3" t="s">
        <v>263</v>
      </c>
      <c r="G79" s="15">
        <v>536</v>
      </c>
      <c r="H79" s="13">
        <v>75.255836410075602</v>
      </c>
      <c r="I79" s="13">
        <f t="shared" si="3"/>
        <v>368.5953308719395</v>
      </c>
      <c r="J79" s="15">
        <f t="shared" si="5"/>
        <v>92.148832717984874</v>
      </c>
      <c r="K79" s="3">
        <v>2</v>
      </c>
      <c r="L79" s="4">
        <f t="shared" si="4"/>
        <v>44295</v>
      </c>
      <c r="M79" s="3">
        <v>1</v>
      </c>
      <c r="N79" s="5" cm="1">
        <f t="array" ref="N79">_xlfn.IFS(M79=0, 0, AND(M79=1, O79=1, Q79=1), I79/3, AND(M79=1, O79=0, Q79=1), I79/2, AND(M79=1, O79=1, Q79=0), I79/2, AND(M79=1, O79=0, Q79=0), I79)</f>
        <v>122.8651102906465</v>
      </c>
      <c r="O79" s="3">
        <v>1</v>
      </c>
      <c r="P79" s="5" cm="1">
        <f t="array" ref="P79">_xlfn.IFS(O79=0, 0, AND(M79=1, O79=1, Q79=1), I79/3, AND(M79=1, O79=1, Q79=0), I79/2, AND(M79=0, O79=1, Q79=0), I79, AND(M79=0, O79=1, Q79=1), I79/2)</f>
        <v>122.8651102906465</v>
      </c>
      <c r="Q79" s="3">
        <v>1</v>
      </c>
      <c r="R79" s="6" cm="1">
        <f t="array" ref="R79">_xlfn.IFS(Q79=0, 0, AND(M79=1, O79=1, Q79=1), I79/3, AND(M79=0, O79=1, Q79=1), I79/2, AND(M79=1, O79=0, Q79=1), I79/2, AND(M79=0, O79=0, Q79=1), I79)</f>
        <v>122.8651102906465</v>
      </c>
      <c r="S79"/>
    </row>
    <row r="80" spans="1:19" x14ac:dyDescent="0.3">
      <c r="A80" s="3">
        <v>402</v>
      </c>
      <c r="B80" s="4">
        <v>44295</v>
      </c>
      <c r="C80" s="3" t="s">
        <v>71</v>
      </c>
      <c r="D80" s="3" t="s">
        <v>24</v>
      </c>
      <c r="E80" s="3" t="s">
        <v>31</v>
      </c>
      <c r="F80" s="3" t="s">
        <v>267</v>
      </c>
      <c r="G80" s="15">
        <v>757</v>
      </c>
      <c r="H80" s="13">
        <v>47.286628450216604</v>
      </c>
      <c r="I80" s="13">
        <f t="shared" si="3"/>
        <v>567.77069723982663</v>
      </c>
      <c r="J80" s="15">
        <f t="shared" si="5"/>
        <v>141.94267430995669</v>
      </c>
      <c r="K80" s="3">
        <v>2</v>
      </c>
      <c r="L80" s="4">
        <f t="shared" si="4"/>
        <v>44297</v>
      </c>
      <c r="M80" s="3">
        <v>1</v>
      </c>
      <c r="N80" s="5" cm="1">
        <f t="array" ref="N80">_xlfn.IFS(M80=0, 0, AND(M80=1, O80=1, Q80=1), I80/3, AND(M80=1, O80=0, Q80=1), I80/2, AND(M80=1, O80=1, Q80=0), I80/2, AND(M80=1, O80=0, Q80=0), I80)</f>
        <v>189.2568990799422</v>
      </c>
      <c r="O80" s="3">
        <v>1</v>
      </c>
      <c r="P80" s="5" cm="1">
        <f t="array" ref="P80">_xlfn.IFS(O80=0, 0, AND(M80=1, O80=1, Q80=1), I80/3, AND(M80=1, O80=1, Q80=0), I80/2, AND(M80=0, O80=1, Q80=0), I80, AND(M80=0, O80=1, Q80=1), I80/2)</f>
        <v>189.2568990799422</v>
      </c>
      <c r="Q80" s="3">
        <v>1</v>
      </c>
      <c r="R80" s="6" cm="1">
        <f t="array" ref="R80">_xlfn.IFS(Q80=0, 0, AND(M80=1, O80=1, Q80=1), I80/3, AND(M80=0, O80=1, Q80=1), I80/2, AND(M80=1, O80=0, Q80=1), I80/2, AND(M80=0, O80=0, Q80=1), I80)</f>
        <v>189.2568990799422</v>
      </c>
      <c r="S80"/>
    </row>
    <row r="81" spans="1:19" x14ac:dyDescent="0.3">
      <c r="A81" s="3">
        <v>403</v>
      </c>
      <c r="B81" s="4">
        <v>44296</v>
      </c>
      <c r="C81" s="3" t="s">
        <v>15</v>
      </c>
      <c r="D81" s="3" t="s">
        <v>24</v>
      </c>
      <c r="E81" s="3" t="s">
        <v>32</v>
      </c>
      <c r="F81" s="3" t="s">
        <v>263</v>
      </c>
      <c r="G81" s="15">
        <v>1007</v>
      </c>
      <c r="H81" s="13">
        <v>506.88229583344634</v>
      </c>
      <c r="I81" s="13">
        <f t="shared" si="3"/>
        <v>400.09416333324293</v>
      </c>
      <c r="J81" s="15">
        <f t="shared" si="5"/>
        <v>100.02354083331073</v>
      </c>
      <c r="K81" s="3">
        <v>3</v>
      </c>
      <c r="L81" s="4">
        <f t="shared" si="4"/>
        <v>44299</v>
      </c>
      <c r="M81" s="3">
        <v>1</v>
      </c>
      <c r="N81" s="5" cm="1">
        <f t="array" ref="N81">_xlfn.IFS(M81=0, 0, AND(M81=1, O81=1, Q81=1), I81/3, AND(M81=1, O81=0, Q81=1), I81/2, AND(M81=1, O81=1, Q81=0), I81/2, AND(M81=1, O81=0, Q81=0), I81)</f>
        <v>200.04708166662147</v>
      </c>
      <c r="O81" s="3">
        <v>0</v>
      </c>
      <c r="P81" s="5" cm="1">
        <f t="array" ref="P81">_xlfn.IFS(O81=0, 0, AND(M81=1, O81=1, Q81=1), I81/3, AND(M81=1, O81=1, Q81=0), I81/2, AND(M81=0, O81=1, Q81=0), I81, AND(M81=0, O81=1, Q81=1), I81/2)</f>
        <v>0</v>
      </c>
      <c r="Q81" s="3">
        <v>1</v>
      </c>
      <c r="R81" s="6" cm="1">
        <f t="array" ref="R81">_xlfn.IFS(Q81=0, 0, AND(M81=1, O81=1, Q81=1), I81/3, AND(M81=0, O81=1, Q81=1), I81/2, AND(M81=1, O81=0, Q81=1), I81/2, AND(M81=0, O81=0, Q81=1), I81)</f>
        <v>200.04708166662147</v>
      </c>
      <c r="S81"/>
    </row>
    <row r="82" spans="1:19" x14ac:dyDescent="0.3">
      <c r="A82" s="3">
        <v>404</v>
      </c>
      <c r="B82" s="4">
        <v>44297</v>
      </c>
      <c r="C82" s="3" t="s">
        <v>15</v>
      </c>
      <c r="D82" s="3" t="s">
        <v>24</v>
      </c>
      <c r="E82" s="3" t="s">
        <v>31</v>
      </c>
      <c r="F82" s="3" t="s">
        <v>266</v>
      </c>
      <c r="G82" s="15">
        <v>498</v>
      </c>
      <c r="H82" s="13">
        <v>196.22628731188945</v>
      </c>
      <c r="I82" s="13">
        <f t="shared" si="3"/>
        <v>241.41897015048843</v>
      </c>
      <c r="J82" s="15">
        <f t="shared" si="5"/>
        <v>60.354742537622116</v>
      </c>
      <c r="K82" s="3">
        <v>2</v>
      </c>
      <c r="L82" s="4">
        <f t="shared" si="4"/>
        <v>44299</v>
      </c>
      <c r="M82" s="3">
        <v>1</v>
      </c>
      <c r="N82" s="5" cm="1">
        <f t="array" ref="N82">_xlfn.IFS(M82=0, 0, AND(M82=1, O82=1, Q82=1), I82/3, AND(M82=1, O82=0, Q82=1), I82/2, AND(M82=1, O82=1, Q82=0), I82/2, AND(M82=1, O82=0, Q82=0), I82)</f>
        <v>241.41897015048843</v>
      </c>
      <c r="O82" s="3">
        <v>0</v>
      </c>
      <c r="P82" s="5" cm="1">
        <f t="array" ref="P82">_xlfn.IFS(O82=0, 0, AND(M82=1, O82=1, Q82=1), I82/3, AND(M82=1, O82=1, Q82=0), I82/2, AND(M82=0, O82=1, Q82=0), I82, AND(M82=0, O82=1, Q82=1), I82/2)</f>
        <v>0</v>
      </c>
      <c r="Q82" s="3">
        <v>0</v>
      </c>
      <c r="R82" s="6" cm="1">
        <f t="array" ref="R82">_xlfn.IFS(Q82=0, 0, AND(M82=1, O82=1, Q82=1), I82/3, AND(M82=0, O82=1, Q82=1), I82/2, AND(M82=1, O82=0, Q82=1), I82/2, AND(M82=0, O82=0, Q82=1), I82)</f>
        <v>0</v>
      </c>
      <c r="S82"/>
    </row>
    <row r="83" spans="1:19" x14ac:dyDescent="0.3">
      <c r="A83" s="3">
        <v>405</v>
      </c>
      <c r="B83" s="4">
        <v>44298</v>
      </c>
      <c r="C83" s="3" t="s">
        <v>75</v>
      </c>
      <c r="D83" s="3" t="s">
        <v>25</v>
      </c>
      <c r="E83" s="3" t="s">
        <v>31</v>
      </c>
      <c r="F83" s="3" t="s">
        <v>262</v>
      </c>
      <c r="G83" s="15">
        <v>146</v>
      </c>
      <c r="H83" s="13">
        <v>50.908628918625887</v>
      </c>
      <c r="I83" s="13">
        <f t="shared" si="3"/>
        <v>76.073096865099302</v>
      </c>
      <c r="J83" s="15">
        <f t="shared" si="5"/>
        <v>19.018274216274826</v>
      </c>
      <c r="K83" s="3">
        <v>1</v>
      </c>
      <c r="L83" s="4">
        <f t="shared" si="4"/>
        <v>44299</v>
      </c>
      <c r="M83" s="3">
        <v>1</v>
      </c>
      <c r="N83" s="5" cm="1">
        <f t="array" ref="N83">_xlfn.IFS(M83=0, 0, AND(M83=1, O83=1, Q83=1), I83/3, AND(M83=1, O83=0, Q83=1), I83/2, AND(M83=1, O83=1, Q83=0), I83/2, AND(M83=1, O83=0, Q83=0), I83)</f>
        <v>38.036548432549651</v>
      </c>
      <c r="O83" s="3">
        <v>1</v>
      </c>
      <c r="P83" s="5" cm="1">
        <f t="array" ref="P83">_xlfn.IFS(O83=0, 0, AND(M83=1, O83=1, Q83=1), I83/3, AND(M83=1, O83=1, Q83=0), I83/2, AND(M83=0, O83=1, Q83=0), I83, AND(M83=0, O83=1, Q83=1), I83/2)</f>
        <v>38.036548432549651</v>
      </c>
      <c r="Q83" s="3">
        <v>0</v>
      </c>
      <c r="R83" s="6" cm="1">
        <f t="array" ref="R83">_xlfn.IFS(Q83=0, 0, AND(M83=1, O83=1, Q83=1), I83/3, AND(M83=0, O83=1, Q83=1), I83/2, AND(M83=1, O83=0, Q83=1), I83/2, AND(M83=0, O83=0, Q83=1), I83)</f>
        <v>0</v>
      </c>
      <c r="S83"/>
    </row>
    <row r="84" spans="1:19" x14ac:dyDescent="0.3">
      <c r="A84" s="3">
        <v>406</v>
      </c>
      <c r="B84" s="4">
        <v>44299</v>
      </c>
      <c r="C84" s="3" t="s">
        <v>72</v>
      </c>
      <c r="D84" s="3" t="s">
        <v>24</v>
      </c>
      <c r="E84" s="3" t="s">
        <v>32</v>
      </c>
      <c r="F84" s="3" t="s">
        <v>263</v>
      </c>
      <c r="G84" s="15">
        <v>912</v>
      </c>
      <c r="H84" s="13">
        <v>467.26023561709775</v>
      </c>
      <c r="I84" s="13">
        <f t="shared" si="3"/>
        <v>355.79181150632178</v>
      </c>
      <c r="J84" s="15">
        <f t="shared" si="5"/>
        <v>88.947952876580459</v>
      </c>
      <c r="K84" s="3">
        <v>3</v>
      </c>
      <c r="L84" s="4">
        <f t="shared" si="4"/>
        <v>44302</v>
      </c>
      <c r="M84" s="3">
        <v>1</v>
      </c>
      <c r="N84" s="5" cm="1">
        <f t="array" ref="N84">_xlfn.IFS(M84=0, 0, AND(M84=1, O84=1, Q84=1), I84/3, AND(M84=1, O84=0, Q84=1), I84/2, AND(M84=1, O84=1, Q84=0), I84/2, AND(M84=1, O84=0, Q84=0), I84)</f>
        <v>118.59727050210726</v>
      </c>
      <c r="O84" s="3">
        <v>1</v>
      </c>
      <c r="P84" s="5" cm="1">
        <f t="array" ref="P84">_xlfn.IFS(O84=0, 0, AND(M84=1, O84=1, Q84=1), I84/3, AND(M84=1, O84=1, Q84=0), I84/2, AND(M84=0, O84=1, Q84=0), I84, AND(M84=0, O84=1, Q84=1), I84/2)</f>
        <v>118.59727050210726</v>
      </c>
      <c r="Q84" s="3">
        <v>1</v>
      </c>
      <c r="R84" s="6" cm="1">
        <f t="array" ref="R84">_xlfn.IFS(Q84=0, 0, AND(M84=1, O84=1, Q84=1), I84/3, AND(M84=0, O84=1, Q84=1), I84/2, AND(M84=1, O84=0, Q84=1), I84/2, AND(M84=0, O84=0, Q84=1), I84)</f>
        <v>118.59727050210726</v>
      </c>
      <c r="S84"/>
    </row>
    <row r="85" spans="1:19" x14ac:dyDescent="0.3">
      <c r="A85" s="3">
        <v>407</v>
      </c>
      <c r="B85" s="4">
        <v>44299</v>
      </c>
      <c r="C85" s="3" t="s">
        <v>71</v>
      </c>
      <c r="D85" s="3" t="s">
        <v>24</v>
      </c>
      <c r="E85" s="3" t="s">
        <v>31</v>
      </c>
      <c r="F85" s="3" t="s">
        <v>262</v>
      </c>
      <c r="G85" s="15">
        <v>1186</v>
      </c>
      <c r="H85" s="13">
        <v>522.95557964028364</v>
      </c>
      <c r="I85" s="13">
        <f t="shared" si="3"/>
        <v>530.43553628777306</v>
      </c>
      <c r="J85" s="15">
        <f t="shared" si="5"/>
        <v>132.60888407194327</v>
      </c>
      <c r="K85" s="3">
        <v>3</v>
      </c>
      <c r="L85" s="4">
        <f t="shared" si="4"/>
        <v>44302</v>
      </c>
      <c r="M85" s="3">
        <v>1</v>
      </c>
      <c r="N85" s="5" cm="1">
        <f t="array" ref="N85">_xlfn.IFS(M85=0, 0, AND(M85=1, O85=1, Q85=1), I85/3, AND(M85=1, O85=0, Q85=1), I85/2, AND(M85=1, O85=1, Q85=0), I85/2, AND(M85=1, O85=0, Q85=0), I85)</f>
        <v>176.81184542925769</v>
      </c>
      <c r="O85" s="3">
        <v>1</v>
      </c>
      <c r="P85" s="5" cm="1">
        <f t="array" ref="P85">_xlfn.IFS(O85=0, 0, AND(M85=1, O85=1, Q85=1), I85/3, AND(M85=1, O85=1, Q85=0), I85/2, AND(M85=0, O85=1, Q85=0), I85, AND(M85=0, O85=1, Q85=1), I85/2)</f>
        <v>176.81184542925769</v>
      </c>
      <c r="Q85" s="3">
        <v>1</v>
      </c>
      <c r="R85" s="6" cm="1">
        <f t="array" ref="R85">_xlfn.IFS(Q85=0, 0, AND(M85=1, O85=1, Q85=1), I85/3, AND(M85=0, O85=1, Q85=1), I85/2, AND(M85=1, O85=0, Q85=1), I85/2, AND(M85=0, O85=0, Q85=1), I85)</f>
        <v>176.81184542925769</v>
      </c>
      <c r="S85"/>
    </row>
    <row r="86" spans="1:19" x14ac:dyDescent="0.3">
      <c r="A86" s="3">
        <v>408</v>
      </c>
      <c r="B86" s="4">
        <v>44300</v>
      </c>
      <c r="C86" s="3" t="s">
        <v>76</v>
      </c>
      <c r="D86" s="3" t="s">
        <v>24</v>
      </c>
      <c r="E86" s="3" t="s">
        <v>32</v>
      </c>
      <c r="F86" s="3" t="s">
        <v>264</v>
      </c>
      <c r="G86" s="15">
        <v>965</v>
      </c>
      <c r="H86" s="13">
        <v>54.726550305388976</v>
      </c>
      <c r="I86" s="13">
        <f t="shared" si="3"/>
        <v>728.21875975568878</v>
      </c>
      <c r="J86" s="15">
        <f t="shared" si="5"/>
        <v>182.05468993892222</v>
      </c>
      <c r="K86" s="3">
        <v>3</v>
      </c>
      <c r="L86" s="4">
        <f t="shared" si="4"/>
        <v>44303</v>
      </c>
      <c r="M86" s="3">
        <v>0</v>
      </c>
      <c r="N86" s="5" cm="1">
        <f t="array" ref="N86">_xlfn.IFS(M86=0, 0, AND(M86=1, O86=1, Q86=1), I86/3, AND(M86=1, O86=0, Q86=1), I86/2, AND(M86=1, O86=1, Q86=0), I86/2, AND(M86=1, O86=0, Q86=0), I86)</f>
        <v>0</v>
      </c>
      <c r="O86" s="3">
        <v>0</v>
      </c>
      <c r="P86" s="5" cm="1">
        <f t="array" ref="P86">_xlfn.IFS(O86=0, 0, AND(M86=1, O86=1, Q86=1), I86/3, AND(M86=1, O86=1, Q86=0), I86/2, AND(M86=0, O86=1, Q86=0), I86, AND(M86=0, O86=1, Q86=1), I86/2)</f>
        <v>0</v>
      </c>
      <c r="Q86" s="3">
        <v>1</v>
      </c>
      <c r="R86" s="6" cm="1">
        <f t="array" ref="R86">_xlfn.IFS(Q86=0, 0, AND(M86=1, O86=1, Q86=1), I86/3, AND(M86=0, O86=1, Q86=1), I86/2, AND(M86=1, O86=0, Q86=1), I86/2, AND(M86=0, O86=0, Q86=1), I86)</f>
        <v>728.21875975568878</v>
      </c>
      <c r="S86"/>
    </row>
    <row r="87" spans="1:19" x14ac:dyDescent="0.3">
      <c r="A87" s="3">
        <v>409</v>
      </c>
      <c r="B87" s="4">
        <v>44300</v>
      </c>
      <c r="C87" s="3" t="s">
        <v>62</v>
      </c>
      <c r="D87" s="3" t="s">
        <v>24</v>
      </c>
      <c r="E87" s="3" t="s">
        <v>32</v>
      </c>
      <c r="F87" s="3" t="s">
        <v>263</v>
      </c>
      <c r="G87" s="15">
        <v>673</v>
      </c>
      <c r="H87" s="13">
        <v>196.52635499207145</v>
      </c>
      <c r="I87" s="13">
        <f t="shared" si="3"/>
        <v>381.17891600634283</v>
      </c>
      <c r="J87" s="15">
        <f t="shared" si="5"/>
        <v>95.294729001585722</v>
      </c>
      <c r="K87" s="3">
        <v>2</v>
      </c>
      <c r="L87" s="4">
        <f t="shared" si="4"/>
        <v>44302</v>
      </c>
      <c r="M87" s="3">
        <v>1</v>
      </c>
      <c r="N87" s="5" cm="1">
        <f t="array" ref="N87">_xlfn.IFS(M87=0, 0, AND(M87=1, O87=1, Q87=1), I87/3, AND(M87=1, O87=0, Q87=1), I87/2, AND(M87=1, O87=1, Q87=0), I87/2, AND(M87=1, O87=0, Q87=0), I87)</f>
        <v>190.58945800317142</v>
      </c>
      <c r="O87" s="3">
        <v>0</v>
      </c>
      <c r="P87" s="5" cm="1">
        <f t="array" ref="P87">_xlfn.IFS(O87=0, 0, AND(M87=1, O87=1, Q87=1), I87/3, AND(M87=1, O87=1, Q87=0), I87/2, AND(M87=0, O87=1, Q87=0), I87, AND(M87=0, O87=1, Q87=1), I87/2)</f>
        <v>0</v>
      </c>
      <c r="Q87" s="3">
        <v>1</v>
      </c>
      <c r="R87" s="6" cm="1">
        <f t="array" ref="R87">_xlfn.IFS(Q87=0, 0, AND(M87=1, O87=1, Q87=1), I87/3, AND(M87=0, O87=1, Q87=1), I87/2, AND(M87=1, O87=0, Q87=1), I87/2, AND(M87=0, O87=0, Q87=1), I87)</f>
        <v>190.58945800317142</v>
      </c>
      <c r="S87"/>
    </row>
    <row r="88" spans="1:19" x14ac:dyDescent="0.3">
      <c r="A88" s="3">
        <v>410</v>
      </c>
      <c r="B88" s="4">
        <v>44305</v>
      </c>
      <c r="C88" s="3" t="s">
        <v>77</v>
      </c>
      <c r="D88" s="3" t="s">
        <v>24</v>
      </c>
      <c r="E88" s="3" t="s">
        <v>32</v>
      </c>
      <c r="F88" s="3" t="s">
        <v>263</v>
      </c>
      <c r="G88" s="15">
        <v>1326</v>
      </c>
      <c r="H88" s="13">
        <v>427.38190323190861</v>
      </c>
      <c r="I88" s="13">
        <f t="shared" si="3"/>
        <v>718.89447741447316</v>
      </c>
      <c r="J88" s="15">
        <f t="shared" si="5"/>
        <v>179.72361935361829</v>
      </c>
      <c r="K88" s="3">
        <v>3</v>
      </c>
      <c r="L88" s="4">
        <f t="shared" si="4"/>
        <v>44308</v>
      </c>
      <c r="M88" s="3">
        <v>1</v>
      </c>
      <c r="N88" s="5" cm="1">
        <f t="array" ref="N88">_xlfn.IFS(M88=0, 0, AND(M88=1, O88=1, Q88=1), I88/3, AND(M88=1, O88=0, Q88=1), I88/2, AND(M88=1, O88=1, Q88=0), I88/2, AND(M88=1, O88=0, Q88=0), I88)</f>
        <v>359.44723870723658</v>
      </c>
      <c r="O88" s="3">
        <v>0</v>
      </c>
      <c r="P88" s="5" cm="1">
        <f t="array" ref="P88">_xlfn.IFS(O88=0, 0, AND(M88=1, O88=1, Q88=1), I88/3, AND(M88=1, O88=1, Q88=0), I88/2, AND(M88=0, O88=1, Q88=0), I88, AND(M88=0, O88=1, Q88=1), I88/2)</f>
        <v>0</v>
      </c>
      <c r="Q88" s="3">
        <v>1</v>
      </c>
      <c r="R88" s="6" cm="1">
        <f t="array" ref="R88">_xlfn.IFS(Q88=0, 0, AND(M88=1, O88=1, Q88=1), I88/3, AND(M88=0, O88=1, Q88=1), I88/2, AND(M88=1, O88=0, Q88=1), I88/2, AND(M88=0, O88=0, Q88=1), I88)</f>
        <v>359.44723870723658</v>
      </c>
      <c r="S88"/>
    </row>
    <row r="89" spans="1:19" x14ac:dyDescent="0.3">
      <c r="A89" s="3">
        <v>411</v>
      </c>
      <c r="B89" s="4">
        <v>44305</v>
      </c>
      <c r="C89" s="3" t="s">
        <v>71</v>
      </c>
      <c r="D89" s="3" t="s">
        <v>24</v>
      </c>
      <c r="E89" s="3" t="s">
        <v>32</v>
      </c>
      <c r="F89" s="3" t="s">
        <v>263</v>
      </c>
      <c r="G89" s="15">
        <v>648</v>
      </c>
      <c r="H89" s="13">
        <v>119.63514500123003</v>
      </c>
      <c r="I89" s="13">
        <f t="shared" si="3"/>
        <v>422.69188399901594</v>
      </c>
      <c r="J89" s="15">
        <f t="shared" si="5"/>
        <v>105.672970999754</v>
      </c>
      <c r="K89" s="3">
        <v>2</v>
      </c>
      <c r="L89" s="4">
        <f t="shared" si="4"/>
        <v>44307</v>
      </c>
      <c r="M89" s="3">
        <v>1</v>
      </c>
      <c r="N89" s="5" cm="1">
        <f t="array" ref="N89">_xlfn.IFS(M89=0, 0, AND(M89=1, O89=1, Q89=1), I89/3, AND(M89=1, O89=0, Q89=1), I89/2, AND(M89=1, O89=1, Q89=0), I89/2, AND(M89=1, O89=0, Q89=0), I89)</f>
        <v>211.34594199950797</v>
      </c>
      <c r="O89" s="3">
        <v>1</v>
      </c>
      <c r="P89" s="5" cm="1">
        <f t="array" ref="P89">_xlfn.IFS(O89=0, 0, AND(M89=1, O89=1, Q89=1), I89/3, AND(M89=1, O89=1, Q89=0), I89/2, AND(M89=0, O89=1, Q89=0), I89, AND(M89=0, O89=1, Q89=1), I89/2)</f>
        <v>211.34594199950797</v>
      </c>
      <c r="Q89" s="3">
        <v>0</v>
      </c>
      <c r="R89" s="6" cm="1">
        <f t="array" ref="R89">_xlfn.IFS(Q89=0, 0, AND(M89=1, O89=1, Q89=1), I89/3, AND(M89=0, O89=1, Q89=1), I89/2, AND(M89=1, O89=0, Q89=1), I89/2, AND(M89=0, O89=0, Q89=1), I89)</f>
        <v>0</v>
      </c>
      <c r="S89"/>
    </row>
    <row r="90" spans="1:19" x14ac:dyDescent="0.3">
      <c r="A90" s="3">
        <v>412</v>
      </c>
      <c r="B90" s="4">
        <v>44306</v>
      </c>
      <c r="C90" s="3" t="s">
        <v>18</v>
      </c>
      <c r="D90" s="3" t="s">
        <v>24</v>
      </c>
      <c r="E90" s="3" t="s">
        <v>32</v>
      </c>
      <c r="F90" s="3" t="s">
        <v>263</v>
      </c>
      <c r="G90" s="15">
        <v>748</v>
      </c>
      <c r="H90" s="13">
        <v>204.48506820339873</v>
      </c>
      <c r="I90" s="13">
        <f t="shared" si="3"/>
        <v>434.81194543728105</v>
      </c>
      <c r="J90" s="15">
        <f t="shared" si="5"/>
        <v>108.70298635932028</v>
      </c>
      <c r="K90" s="3">
        <v>2</v>
      </c>
      <c r="L90" s="4">
        <f t="shared" si="4"/>
        <v>44308</v>
      </c>
      <c r="M90" s="3">
        <v>1</v>
      </c>
      <c r="N90" s="5" cm="1">
        <f t="array" ref="N90">_xlfn.IFS(M90=0, 0, AND(M90=1, O90=1, Q90=1), I90/3, AND(M90=1, O90=0, Q90=1), I90/2, AND(M90=1, O90=1, Q90=0), I90/2, AND(M90=1, O90=0, Q90=0), I90)</f>
        <v>144.93731514576035</v>
      </c>
      <c r="O90" s="3">
        <v>1</v>
      </c>
      <c r="P90" s="5" cm="1">
        <f t="array" ref="P90">_xlfn.IFS(O90=0, 0, AND(M90=1, O90=1, Q90=1), I90/3, AND(M90=1, O90=1, Q90=0), I90/2, AND(M90=0, O90=1, Q90=0), I90, AND(M90=0, O90=1, Q90=1), I90/2)</f>
        <v>144.93731514576035</v>
      </c>
      <c r="Q90" s="3">
        <v>1</v>
      </c>
      <c r="R90" s="6" cm="1">
        <f t="array" ref="R90">_xlfn.IFS(Q90=0, 0, AND(M90=1, O90=1, Q90=1), I90/3, AND(M90=0, O90=1, Q90=1), I90/2, AND(M90=1, O90=0, Q90=1), I90/2, AND(M90=0, O90=0, Q90=1), I90)</f>
        <v>144.93731514576035</v>
      </c>
      <c r="S90"/>
    </row>
    <row r="91" spans="1:19" x14ac:dyDescent="0.3">
      <c r="A91" s="3">
        <v>413</v>
      </c>
      <c r="B91" s="4">
        <v>44306</v>
      </c>
      <c r="C91" s="3" t="s">
        <v>78</v>
      </c>
      <c r="D91" s="3" t="s">
        <v>24</v>
      </c>
      <c r="E91" s="3" t="s">
        <v>31</v>
      </c>
      <c r="F91" s="3" t="s">
        <v>265</v>
      </c>
      <c r="G91" s="15">
        <v>172</v>
      </c>
      <c r="H91" s="13">
        <v>37.656450151594171</v>
      </c>
      <c r="I91" s="13">
        <f t="shared" si="3"/>
        <v>107.47483987872465</v>
      </c>
      <c r="J91" s="15">
        <f t="shared" si="5"/>
        <v>26.868709969681163</v>
      </c>
      <c r="K91" s="3">
        <v>1</v>
      </c>
      <c r="L91" s="4">
        <f t="shared" si="4"/>
        <v>44307</v>
      </c>
      <c r="M91" s="3">
        <v>1</v>
      </c>
      <c r="N91" s="5" cm="1">
        <f t="array" ref="N91">_xlfn.IFS(M91=0, 0, AND(M91=1, O91=1, Q91=1), I91/3, AND(M91=1, O91=0, Q91=1), I91/2, AND(M91=1, O91=1, Q91=0), I91/2, AND(M91=1, O91=0, Q91=0), I91)</f>
        <v>107.47483987872465</v>
      </c>
      <c r="O91" s="3">
        <v>0</v>
      </c>
      <c r="P91" s="5" cm="1">
        <f t="array" ref="P91">_xlfn.IFS(O91=0, 0, AND(M91=1, O91=1, Q91=1), I91/3, AND(M91=1, O91=1, Q91=0), I91/2, AND(M91=0, O91=1, Q91=0), I91, AND(M91=0, O91=1, Q91=1), I91/2)</f>
        <v>0</v>
      </c>
      <c r="Q91" s="3">
        <v>0</v>
      </c>
      <c r="R91" s="6" cm="1">
        <f t="array" ref="R91">_xlfn.IFS(Q91=0, 0, AND(M91=1, O91=1, Q91=1), I91/3, AND(M91=0, O91=1, Q91=1), I91/2, AND(M91=1, O91=0, Q91=1), I91/2, AND(M91=0, O91=0, Q91=1), I91)</f>
        <v>0</v>
      </c>
      <c r="S91"/>
    </row>
    <row r="92" spans="1:19" x14ac:dyDescent="0.3">
      <c r="A92" s="3">
        <v>414</v>
      </c>
      <c r="B92" s="4">
        <v>44306</v>
      </c>
      <c r="C92" s="3" t="s">
        <v>79</v>
      </c>
      <c r="D92" s="3" t="s">
        <v>24</v>
      </c>
      <c r="E92" s="3" t="s">
        <v>31</v>
      </c>
      <c r="F92" s="3" t="s">
        <v>265</v>
      </c>
      <c r="G92" s="15">
        <v>744</v>
      </c>
      <c r="H92" s="13">
        <v>215.42706276168173</v>
      </c>
      <c r="I92" s="13">
        <f t="shared" si="3"/>
        <v>422.85834979065459</v>
      </c>
      <c r="J92" s="15">
        <f t="shared" si="5"/>
        <v>105.71458744766365</v>
      </c>
      <c r="K92" s="3">
        <v>2</v>
      </c>
      <c r="L92" s="4">
        <f t="shared" si="4"/>
        <v>44308</v>
      </c>
      <c r="M92" s="3">
        <v>1</v>
      </c>
      <c r="N92" s="5" cm="1">
        <f t="array" ref="N92">_xlfn.IFS(M92=0, 0, AND(M92=1, O92=1, Q92=1), I92/3, AND(M92=1, O92=0, Q92=1), I92/2, AND(M92=1, O92=1, Q92=0), I92/2, AND(M92=1, O92=0, Q92=0), I92)</f>
        <v>422.85834979065459</v>
      </c>
      <c r="O92" s="3">
        <v>0</v>
      </c>
      <c r="P92" s="5" cm="1">
        <f t="array" ref="P92">_xlfn.IFS(O92=0, 0, AND(M92=1, O92=1, Q92=1), I92/3, AND(M92=1, O92=1, Q92=0), I92/2, AND(M92=0, O92=1, Q92=0), I92, AND(M92=0, O92=1, Q92=1), I92/2)</f>
        <v>0</v>
      </c>
      <c r="Q92" s="3">
        <v>0</v>
      </c>
      <c r="R92" s="6" cm="1">
        <f t="array" ref="R92">_xlfn.IFS(Q92=0, 0, AND(M92=1, O92=1, Q92=1), I92/3, AND(M92=0, O92=1, Q92=1), I92/2, AND(M92=1, O92=0, Q92=1), I92/2, AND(M92=0, O92=0, Q92=1), I92)</f>
        <v>0</v>
      </c>
      <c r="S92"/>
    </row>
    <row r="93" spans="1:19" x14ac:dyDescent="0.3">
      <c r="A93" s="3">
        <v>415</v>
      </c>
      <c r="B93" s="4">
        <v>44307</v>
      </c>
      <c r="C93" s="3" t="s">
        <v>26</v>
      </c>
      <c r="D93" s="3" t="s">
        <v>25</v>
      </c>
      <c r="E93" s="3" t="s">
        <v>32</v>
      </c>
      <c r="F93" s="3" t="s">
        <v>263</v>
      </c>
      <c r="G93" s="15">
        <v>1217</v>
      </c>
      <c r="H93" s="13">
        <v>338.96421578143622</v>
      </c>
      <c r="I93" s="13">
        <f t="shared" si="3"/>
        <v>702.42862737485098</v>
      </c>
      <c r="J93" s="15">
        <f t="shared" si="5"/>
        <v>175.60715684371277</v>
      </c>
      <c r="K93" s="3">
        <v>3</v>
      </c>
      <c r="L93" s="4">
        <f t="shared" si="4"/>
        <v>44310</v>
      </c>
      <c r="M93" s="3">
        <v>1</v>
      </c>
      <c r="N93" s="5" cm="1">
        <f t="array" ref="N93">_xlfn.IFS(M93=0, 0, AND(M93=1, O93=1, Q93=1), I93/3, AND(M93=1, O93=0, Q93=1), I93/2, AND(M93=1, O93=1, Q93=0), I93/2, AND(M93=1, O93=0, Q93=0), I93)</f>
        <v>234.142875791617</v>
      </c>
      <c r="O93" s="3">
        <v>1</v>
      </c>
      <c r="P93" s="5" cm="1">
        <f t="array" ref="P93">_xlfn.IFS(O93=0, 0, AND(M93=1, O93=1, Q93=1), I93/3, AND(M93=1, O93=1, Q93=0), I93/2, AND(M93=0, O93=1, Q93=0), I93, AND(M93=0, O93=1, Q93=1), I93/2)</f>
        <v>234.142875791617</v>
      </c>
      <c r="Q93" s="3">
        <v>1</v>
      </c>
      <c r="R93" s="6" cm="1">
        <f t="array" ref="R93">_xlfn.IFS(Q93=0, 0, AND(M93=1, O93=1, Q93=1), I93/3, AND(M93=0, O93=1, Q93=1), I93/2, AND(M93=1, O93=0, Q93=1), I93/2, AND(M93=0, O93=0, Q93=1), I93)</f>
        <v>234.142875791617</v>
      </c>
      <c r="S93"/>
    </row>
    <row r="94" spans="1:19" x14ac:dyDescent="0.3">
      <c r="A94" s="3">
        <v>416</v>
      </c>
      <c r="B94" s="4">
        <v>44308</v>
      </c>
      <c r="C94" s="3" t="s">
        <v>80</v>
      </c>
      <c r="D94" s="3" t="s">
        <v>24</v>
      </c>
      <c r="E94" s="3" t="s">
        <v>32</v>
      </c>
      <c r="F94" s="3" t="s">
        <v>263</v>
      </c>
      <c r="G94" s="15">
        <v>1358</v>
      </c>
      <c r="H94" s="13">
        <v>315.21363307100398</v>
      </c>
      <c r="I94" s="13">
        <f t="shared" si="3"/>
        <v>834.22909354319677</v>
      </c>
      <c r="J94" s="15">
        <f t="shared" si="5"/>
        <v>208.55727338579919</v>
      </c>
      <c r="K94" s="3">
        <v>3</v>
      </c>
      <c r="L94" s="4">
        <f t="shared" si="4"/>
        <v>44311</v>
      </c>
      <c r="M94" s="3">
        <v>0</v>
      </c>
      <c r="N94" s="5" cm="1">
        <f t="array" ref="N94">_xlfn.IFS(M94=0, 0, AND(M94=1, O94=1, Q94=1), I94/3, AND(M94=1, O94=0, Q94=1), I94/2, AND(M94=1, O94=1, Q94=0), I94/2, AND(M94=1, O94=0, Q94=0), I94)</f>
        <v>0</v>
      </c>
      <c r="O94" s="3">
        <v>1</v>
      </c>
      <c r="P94" s="5" cm="1">
        <f t="array" ref="P94">_xlfn.IFS(O94=0, 0, AND(M94=1, O94=1, Q94=1), I94/3, AND(M94=1, O94=1, Q94=0), I94/2, AND(M94=0, O94=1, Q94=0), I94, AND(M94=0, O94=1, Q94=1), I94/2)</f>
        <v>417.11454677159838</v>
      </c>
      <c r="Q94" s="3">
        <v>1</v>
      </c>
      <c r="R94" s="6" cm="1">
        <f t="array" ref="R94">_xlfn.IFS(Q94=0, 0, AND(M94=1, O94=1, Q94=1), I94/3, AND(M94=0, O94=1, Q94=1), I94/2, AND(M94=1, O94=0, Q94=1), I94/2, AND(M94=0, O94=0, Q94=1), I94)</f>
        <v>417.11454677159838</v>
      </c>
      <c r="S94"/>
    </row>
    <row r="95" spans="1:19" x14ac:dyDescent="0.3">
      <c r="A95" s="3">
        <v>417</v>
      </c>
      <c r="B95" s="4">
        <v>44308</v>
      </c>
      <c r="C95" s="3" t="s">
        <v>81</v>
      </c>
      <c r="D95" s="3" t="s">
        <v>24</v>
      </c>
      <c r="E95" s="3" t="s">
        <v>31</v>
      </c>
      <c r="F95" s="3" t="s">
        <v>266</v>
      </c>
      <c r="G95" s="15">
        <v>793</v>
      </c>
      <c r="H95" s="13">
        <v>137.98518832429579</v>
      </c>
      <c r="I95" s="13">
        <f t="shared" si="3"/>
        <v>524.01184934056334</v>
      </c>
      <c r="J95" s="15">
        <f t="shared" si="5"/>
        <v>131.00296233514084</v>
      </c>
      <c r="K95" s="3">
        <v>2</v>
      </c>
      <c r="L95" s="4">
        <f t="shared" si="4"/>
        <v>44310</v>
      </c>
      <c r="M95" s="3">
        <v>1</v>
      </c>
      <c r="N95" s="5" cm="1">
        <f t="array" ref="N95">_xlfn.IFS(M95=0, 0, AND(M95=1, O95=1, Q95=1), I95/3, AND(M95=1, O95=0, Q95=1), I95/2, AND(M95=1, O95=1, Q95=0), I95/2, AND(M95=1, O95=0, Q95=0), I95)</f>
        <v>262.00592467028167</v>
      </c>
      <c r="O95" s="3">
        <v>1</v>
      </c>
      <c r="P95" s="5" cm="1">
        <f t="array" ref="P95">_xlfn.IFS(O95=0, 0, AND(M95=1, O95=1, Q95=1), I95/3, AND(M95=1, O95=1, Q95=0), I95/2, AND(M95=0, O95=1, Q95=0), I95, AND(M95=0, O95=1, Q95=1), I95/2)</f>
        <v>262.00592467028167</v>
      </c>
      <c r="Q95" s="3">
        <v>0</v>
      </c>
      <c r="R95" s="6" cm="1">
        <f t="array" ref="R95">_xlfn.IFS(Q95=0, 0, AND(M95=1, O95=1, Q95=1), I95/3, AND(M95=0, O95=1, Q95=1), I95/2, AND(M95=1, O95=0, Q95=1), I95/2, AND(M95=0, O95=0, Q95=1), I95)</f>
        <v>0</v>
      </c>
      <c r="S95"/>
    </row>
    <row r="96" spans="1:19" x14ac:dyDescent="0.3">
      <c r="A96" s="3">
        <v>418</v>
      </c>
      <c r="B96" s="4">
        <v>44311</v>
      </c>
      <c r="C96" s="3" t="s">
        <v>71</v>
      </c>
      <c r="D96" s="3" t="s">
        <v>24</v>
      </c>
      <c r="E96" s="3" t="s">
        <v>32</v>
      </c>
      <c r="F96" s="3" t="s">
        <v>263</v>
      </c>
      <c r="G96" s="15">
        <v>845</v>
      </c>
      <c r="H96" s="13">
        <v>383.16505560468983</v>
      </c>
      <c r="I96" s="13">
        <f t="shared" si="3"/>
        <v>369.46795551624814</v>
      </c>
      <c r="J96" s="15">
        <f t="shared" si="5"/>
        <v>92.366988879062035</v>
      </c>
      <c r="K96" s="3">
        <v>3</v>
      </c>
      <c r="L96" s="4">
        <f t="shared" si="4"/>
        <v>44314</v>
      </c>
      <c r="M96" s="3">
        <v>1</v>
      </c>
      <c r="N96" s="5" cm="1">
        <f t="array" ref="N96">_xlfn.IFS(M96=0, 0, AND(M96=1, O96=1, Q96=1), I96/3, AND(M96=1, O96=0, Q96=1), I96/2, AND(M96=1, O96=1, Q96=0), I96/2, AND(M96=1, O96=0, Q96=0), I96)</f>
        <v>369.46795551624814</v>
      </c>
      <c r="O96" s="3">
        <v>0</v>
      </c>
      <c r="P96" s="5" cm="1">
        <f t="array" ref="P96">_xlfn.IFS(O96=0, 0, AND(M96=1, O96=1, Q96=1), I96/3, AND(M96=1, O96=1, Q96=0), I96/2, AND(M96=0, O96=1, Q96=0), I96, AND(M96=0, O96=1, Q96=1), I96/2)</f>
        <v>0</v>
      </c>
      <c r="Q96" s="3">
        <v>0</v>
      </c>
      <c r="R96" s="6" cm="1">
        <f t="array" ref="R96">_xlfn.IFS(Q96=0, 0, AND(M96=1, O96=1, Q96=1), I96/3, AND(M96=0, O96=1, Q96=1), I96/2, AND(M96=1, O96=0, Q96=1), I96/2, AND(M96=0, O96=0, Q96=1), I96)</f>
        <v>0</v>
      </c>
      <c r="S96"/>
    </row>
    <row r="97" spans="1:19" x14ac:dyDescent="0.3">
      <c r="A97" s="3">
        <v>419</v>
      </c>
      <c r="B97" s="4">
        <v>44312</v>
      </c>
      <c r="C97" s="3" t="s">
        <v>62</v>
      </c>
      <c r="D97" s="3" t="s">
        <v>24</v>
      </c>
      <c r="E97" s="3" t="s">
        <v>32</v>
      </c>
      <c r="F97" s="3" t="s">
        <v>263</v>
      </c>
      <c r="G97" s="15">
        <v>1201</v>
      </c>
      <c r="H97" s="13">
        <v>488.10161329974187</v>
      </c>
      <c r="I97" s="13">
        <f t="shared" si="3"/>
        <v>570.31870936020653</v>
      </c>
      <c r="J97" s="15">
        <f t="shared" si="5"/>
        <v>142.57967734005163</v>
      </c>
      <c r="K97" s="3">
        <v>3</v>
      </c>
      <c r="L97" s="4">
        <f t="shared" si="4"/>
        <v>44315</v>
      </c>
      <c r="M97" s="3">
        <v>1</v>
      </c>
      <c r="N97" s="5" cm="1">
        <f t="array" ref="N97">_xlfn.IFS(M97=0, 0, AND(M97=1, O97=1, Q97=1), I97/3, AND(M97=1, O97=0, Q97=1), I97/2, AND(M97=1, O97=1, Q97=0), I97/2, AND(M97=1, O97=0, Q97=0), I97)</f>
        <v>190.10623645340218</v>
      </c>
      <c r="O97" s="3">
        <v>1</v>
      </c>
      <c r="P97" s="5" cm="1">
        <f t="array" ref="P97">_xlfn.IFS(O97=0, 0, AND(M97=1, O97=1, Q97=1), I97/3, AND(M97=1, O97=1, Q97=0), I97/2, AND(M97=0, O97=1, Q97=0), I97, AND(M97=0, O97=1, Q97=1), I97/2)</f>
        <v>190.10623645340218</v>
      </c>
      <c r="Q97" s="3">
        <v>1</v>
      </c>
      <c r="R97" s="6" cm="1">
        <f t="array" ref="R97">_xlfn.IFS(Q97=0, 0, AND(M97=1, O97=1, Q97=1), I97/3, AND(M97=0, O97=1, Q97=1), I97/2, AND(M97=1, O97=0, Q97=1), I97/2, AND(M97=0, O97=0, Q97=1), I97)</f>
        <v>190.10623645340218</v>
      </c>
      <c r="S97"/>
    </row>
    <row r="98" spans="1:19" x14ac:dyDescent="0.3">
      <c r="A98" s="3">
        <v>420</v>
      </c>
      <c r="B98" s="4">
        <v>44314</v>
      </c>
      <c r="C98" s="3" t="s">
        <v>82</v>
      </c>
      <c r="D98" s="3" t="s">
        <v>25</v>
      </c>
      <c r="E98" s="3" t="s">
        <v>31</v>
      </c>
      <c r="F98" s="3" t="s">
        <v>267</v>
      </c>
      <c r="G98" s="15">
        <v>723</v>
      </c>
      <c r="H98" s="13">
        <v>357.8935952561269</v>
      </c>
      <c r="I98" s="13">
        <f t="shared" si="3"/>
        <v>292.08512379509847</v>
      </c>
      <c r="J98" s="15">
        <f t="shared" si="5"/>
        <v>73.021280948774617</v>
      </c>
      <c r="K98" s="3">
        <v>2</v>
      </c>
      <c r="L98" s="4">
        <f t="shared" si="4"/>
        <v>44316</v>
      </c>
      <c r="M98" s="3">
        <v>1</v>
      </c>
      <c r="N98" s="5" cm="1">
        <f t="array" ref="N98">_xlfn.IFS(M98=0, 0, AND(M98=1, O98=1, Q98=1), I98/3, AND(M98=1, O98=0, Q98=1), I98/2, AND(M98=1, O98=1, Q98=0), I98/2, AND(M98=1, O98=0, Q98=0), I98)</f>
        <v>97.361707931699485</v>
      </c>
      <c r="O98" s="3">
        <v>1</v>
      </c>
      <c r="P98" s="5" cm="1">
        <f t="array" ref="P98">_xlfn.IFS(O98=0, 0, AND(M98=1, O98=1, Q98=1), I98/3, AND(M98=1, O98=1, Q98=0), I98/2, AND(M98=0, O98=1, Q98=0), I98, AND(M98=0, O98=1, Q98=1), I98/2)</f>
        <v>97.361707931699485</v>
      </c>
      <c r="Q98" s="3">
        <v>1</v>
      </c>
      <c r="R98" s="6" cm="1">
        <f t="array" ref="R98">_xlfn.IFS(Q98=0, 0, AND(M98=1, O98=1, Q98=1), I98/3, AND(M98=0, O98=1, Q98=1), I98/2, AND(M98=1, O98=0, Q98=1), I98/2, AND(M98=0, O98=0, Q98=1), I98)</f>
        <v>97.361707931699485</v>
      </c>
      <c r="S98"/>
    </row>
    <row r="99" spans="1:19" x14ac:dyDescent="0.3">
      <c r="A99" s="3">
        <v>421</v>
      </c>
      <c r="B99" s="4">
        <v>44314</v>
      </c>
      <c r="C99" s="3" t="s">
        <v>80</v>
      </c>
      <c r="D99" s="3" t="s">
        <v>24</v>
      </c>
      <c r="E99" s="3" t="s">
        <v>32</v>
      </c>
      <c r="F99" s="3" t="s">
        <v>263</v>
      </c>
      <c r="G99" s="15">
        <v>970</v>
      </c>
      <c r="H99" s="13">
        <v>232.59962794296308</v>
      </c>
      <c r="I99" s="13">
        <f t="shared" si="3"/>
        <v>589.9202976456296</v>
      </c>
      <c r="J99" s="15">
        <f t="shared" si="5"/>
        <v>147.4800744114074</v>
      </c>
      <c r="K99" s="3">
        <v>3</v>
      </c>
      <c r="L99" s="4">
        <f t="shared" si="4"/>
        <v>44317</v>
      </c>
      <c r="M99" s="3">
        <v>1</v>
      </c>
      <c r="N99" s="5" cm="1">
        <f t="array" ref="N99">_xlfn.IFS(M99=0, 0, AND(M99=1, O99=1, Q99=1), I99/3, AND(M99=1, O99=0, Q99=1), I99/2, AND(M99=1, O99=1, Q99=0), I99/2, AND(M99=1, O99=0, Q99=0), I99)</f>
        <v>294.9601488228148</v>
      </c>
      <c r="O99" s="3">
        <v>0</v>
      </c>
      <c r="P99" s="5" cm="1">
        <f t="array" ref="P99">_xlfn.IFS(O99=0, 0, AND(M99=1, O99=1, Q99=1), I99/3, AND(M99=1, O99=1, Q99=0), I99/2, AND(M99=0, O99=1, Q99=0), I99, AND(M99=0, O99=1, Q99=1), I99/2)</f>
        <v>0</v>
      </c>
      <c r="Q99" s="3">
        <v>1</v>
      </c>
      <c r="R99" s="6" cm="1">
        <f t="array" ref="R99">_xlfn.IFS(Q99=0, 0, AND(M99=1, O99=1, Q99=1), I99/3, AND(M99=0, O99=1, Q99=1), I99/2, AND(M99=1, O99=0, Q99=1), I99/2, AND(M99=0, O99=0, Q99=1), I99)</f>
        <v>294.9601488228148</v>
      </c>
      <c r="S99"/>
    </row>
    <row r="100" spans="1:19" x14ac:dyDescent="0.3">
      <c r="A100" s="3">
        <v>422</v>
      </c>
      <c r="B100" s="4">
        <v>44315</v>
      </c>
      <c r="C100" s="3" t="s">
        <v>83</v>
      </c>
      <c r="D100" s="3" t="s">
        <v>24</v>
      </c>
      <c r="E100" s="3" t="s">
        <v>31</v>
      </c>
      <c r="F100" s="3" t="s">
        <v>266</v>
      </c>
      <c r="G100" s="15">
        <v>780</v>
      </c>
      <c r="H100" s="13">
        <v>94.507073547065872</v>
      </c>
      <c r="I100" s="13">
        <f t="shared" si="3"/>
        <v>548.39434116234736</v>
      </c>
      <c r="J100" s="15">
        <f t="shared" si="5"/>
        <v>137.09858529058684</v>
      </c>
      <c r="K100" s="3">
        <v>2</v>
      </c>
      <c r="L100" s="4">
        <f t="shared" si="4"/>
        <v>44317</v>
      </c>
      <c r="M100" s="3">
        <v>1</v>
      </c>
      <c r="N100" s="5" cm="1">
        <f t="array" ref="N100">_xlfn.IFS(M100=0, 0, AND(M100=1, O100=1, Q100=1), I100/3, AND(M100=1, O100=0, Q100=1), I100/2, AND(M100=1, O100=1, Q100=0), I100/2, AND(M100=1, O100=0, Q100=0), I100)</f>
        <v>548.39434116234736</v>
      </c>
      <c r="O100" s="3">
        <v>0</v>
      </c>
      <c r="P100" s="5" cm="1">
        <f t="array" ref="P100">_xlfn.IFS(O100=0, 0, AND(M100=1, O100=1, Q100=1), I100/3, AND(M100=1, O100=1, Q100=0), I100/2, AND(M100=0, O100=1, Q100=0), I100, AND(M100=0, O100=1, Q100=1), I100/2)</f>
        <v>0</v>
      </c>
      <c r="Q100" s="3">
        <v>0</v>
      </c>
      <c r="R100" s="6" cm="1">
        <f t="array" ref="R100">_xlfn.IFS(Q100=0, 0, AND(M100=1, O100=1, Q100=1), I100/3, AND(M100=0, O100=1, Q100=1), I100/2, AND(M100=1, O100=0, Q100=1), I100/2, AND(M100=0, O100=0, Q100=1), I100)</f>
        <v>0</v>
      </c>
      <c r="S100"/>
    </row>
    <row r="101" spans="1:19" x14ac:dyDescent="0.3">
      <c r="A101" s="3">
        <v>423</v>
      </c>
      <c r="B101" s="4">
        <v>44315</v>
      </c>
      <c r="C101" s="3" t="s">
        <v>84</v>
      </c>
      <c r="D101" s="3" t="s">
        <v>24</v>
      </c>
      <c r="E101" s="3" t="s">
        <v>31</v>
      </c>
      <c r="F101" s="3" t="s">
        <v>262</v>
      </c>
      <c r="G101" s="15">
        <v>758</v>
      </c>
      <c r="H101" s="13">
        <v>297.94798890694824</v>
      </c>
      <c r="I101" s="13">
        <f t="shared" si="3"/>
        <v>368.04160887444141</v>
      </c>
      <c r="J101" s="15">
        <f t="shared" si="5"/>
        <v>92.010402218610352</v>
      </c>
      <c r="K101" s="3">
        <v>2</v>
      </c>
      <c r="L101" s="4">
        <f t="shared" si="4"/>
        <v>44317</v>
      </c>
      <c r="M101" s="3">
        <v>1</v>
      </c>
      <c r="N101" s="5" cm="1">
        <f t="array" ref="N101">_xlfn.IFS(M101=0, 0, AND(M101=1, O101=1, Q101=1), I101/3, AND(M101=1, O101=0, Q101=1), I101/2, AND(M101=1, O101=1, Q101=0), I101/2, AND(M101=1, O101=0, Q101=0), I101)</f>
        <v>184.0208044372207</v>
      </c>
      <c r="O101" s="3">
        <v>0</v>
      </c>
      <c r="P101" s="5" cm="1">
        <f t="array" ref="P101">_xlfn.IFS(O101=0, 0, AND(M101=1, O101=1, Q101=1), I101/3, AND(M101=1, O101=1, Q101=0), I101/2, AND(M101=0, O101=1, Q101=0), I101, AND(M101=0, O101=1, Q101=1), I101/2)</f>
        <v>0</v>
      </c>
      <c r="Q101" s="3">
        <v>1</v>
      </c>
      <c r="R101" s="6" cm="1">
        <f t="array" ref="R101">_xlfn.IFS(Q101=0, 0, AND(M101=1, O101=1, Q101=1), I101/3, AND(M101=0, O101=1, Q101=1), I101/2, AND(M101=1, O101=0, Q101=1), I101/2, AND(M101=0, O101=0, Q101=1), I101)</f>
        <v>184.0208044372207</v>
      </c>
      <c r="S101"/>
    </row>
    <row r="102" spans="1:19" x14ac:dyDescent="0.3">
      <c r="A102" s="3">
        <v>424</v>
      </c>
      <c r="B102" s="4">
        <v>44315</v>
      </c>
      <c r="C102" s="3" t="s">
        <v>85</v>
      </c>
      <c r="D102" s="3" t="s">
        <v>24</v>
      </c>
      <c r="E102" s="3" t="s">
        <v>32</v>
      </c>
      <c r="F102" s="3" t="s">
        <v>263</v>
      </c>
      <c r="G102" s="15">
        <v>307</v>
      </c>
      <c r="H102" s="13">
        <v>68.707393888956446</v>
      </c>
      <c r="I102" s="13">
        <f t="shared" si="3"/>
        <v>190.63408488883482</v>
      </c>
      <c r="J102" s="15">
        <f t="shared" si="5"/>
        <v>47.658521222208712</v>
      </c>
      <c r="K102" s="3">
        <v>2</v>
      </c>
      <c r="L102" s="4">
        <f t="shared" si="4"/>
        <v>44317</v>
      </c>
      <c r="M102" s="3">
        <v>1</v>
      </c>
      <c r="N102" s="5" cm="1">
        <f t="array" ref="N102">_xlfn.IFS(M102=0, 0, AND(M102=1, O102=1, Q102=1), I102/3, AND(M102=1, O102=0, Q102=1), I102/2, AND(M102=1, O102=1, Q102=0), I102/2, AND(M102=1, O102=0, Q102=0), I102)</f>
        <v>63.544694962944938</v>
      </c>
      <c r="O102" s="3">
        <v>1</v>
      </c>
      <c r="P102" s="5" cm="1">
        <f t="array" ref="P102">_xlfn.IFS(O102=0, 0, AND(M102=1, O102=1, Q102=1), I102/3, AND(M102=1, O102=1, Q102=0), I102/2, AND(M102=0, O102=1, Q102=0), I102, AND(M102=0, O102=1, Q102=1), I102/2)</f>
        <v>63.544694962944938</v>
      </c>
      <c r="Q102" s="3">
        <v>1</v>
      </c>
      <c r="R102" s="6" cm="1">
        <f t="array" ref="R102">_xlfn.IFS(Q102=0, 0, AND(M102=1, O102=1, Q102=1), I102/3, AND(M102=0, O102=1, Q102=1), I102/2, AND(M102=1, O102=0, Q102=1), I102/2, AND(M102=0, O102=0, Q102=1), I102)</f>
        <v>63.544694962944938</v>
      </c>
      <c r="S102"/>
    </row>
    <row r="103" spans="1:19" x14ac:dyDescent="0.3">
      <c r="A103" s="3">
        <v>425</v>
      </c>
      <c r="B103" s="4">
        <v>44316</v>
      </c>
      <c r="C103" s="3" t="s">
        <v>74</v>
      </c>
      <c r="D103" s="3" t="s">
        <v>24</v>
      </c>
      <c r="E103" s="3" t="s">
        <v>31</v>
      </c>
      <c r="F103" s="3" t="s">
        <v>262</v>
      </c>
      <c r="G103" s="15">
        <v>1225</v>
      </c>
      <c r="H103" s="13">
        <v>413.51534933852997</v>
      </c>
      <c r="I103" s="13">
        <f t="shared" si="3"/>
        <v>649.18772052917598</v>
      </c>
      <c r="J103" s="15">
        <f t="shared" si="5"/>
        <v>162.29693013229402</v>
      </c>
      <c r="K103" s="3">
        <v>3</v>
      </c>
      <c r="L103" s="4">
        <f t="shared" si="4"/>
        <v>44319</v>
      </c>
      <c r="M103" s="3">
        <v>1</v>
      </c>
      <c r="N103" s="5" cm="1">
        <f t="array" ref="N103">_xlfn.IFS(M103=0, 0, AND(M103=1, O103=1, Q103=1), I103/3, AND(M103=1, O103=0, Q103=1), I103/2, AND(M103=1, O103=1, Q103=0), I103/2, AND(M103=1, O103=0, Q103=0), I103)</f>
        <v>216.39590684305867</v>
      </c>
      <c r="O103" s="3">
        <v>1</v>
      </c>
      <c r="P103" s="5" cm="1">
        <f t="array" ref="P103">_xlfn.IFS(O103=0, 0, AND(M103=1, O103=1, Q103=1), I103/3, AND(M103=1, O103=1, Q103=0), I103/2, AND(M103=0, O103=1, Q103=0), I103, AND(M103=0, O103=1, Q103=1), I103/2)</f>
        <v>216.39590684305867</v>
      </c>
      <c r="Q103" s="3">
        <v>1</v>
      </c>
      <c r="R103" s="6" cm="1">
        <f t="array" ref="R103">_xlfn.IFS(Q103=0, 0, AND(M103=1, O103=1, Q103=1), I103/3, AND(M103=0, O103=1, Q103=1), I103/2, AND(M103=1, O103=0, Q103=1), I103/2, AND(M103=0, O103=0, Q103=1), I103)</f>
        <v>216.39590684305867</v>
      </c>
      <c r="S103"/>
    </row>
    <row r="104" spans="1:19" x14ac:dyDescent="0.3">
      <c r="A104" s="3">
        <v>426</v>
      </c>
      <c r="B104" s="4">
        <v>44317</v>
      </c>
      <c r="C104" s="3" t="s">
        <v>86</v>
      </c>
      <c r="D104" s="3" t="s">
        <v>24</v>
      </c>
      <c r="E104" s="3" t="s">
        <v>32</v>
      </c>
      <c r="F104" s="3" t="s">
        <v>264</v>
      </c>
      <c r="G104" s="15">
        <v>1378</v>
      </c>
      <c r="H104" s="13">
        <v>394.77734004454402</v>
      </c>
      <c r="I104" s="13">
        <f t="shared" si="3"/>
        <v>786.57812796436485</v>
      </c>
      <c r="J104" s="15">
        <f t="shared" si="5"/>
        <v>196.64453199109121</v>
      </c>
      <c r="K104" s="3">
        <v>3</v>
      </c>
      <c r="L104" s="4">
        <f t="shared" si="4"/>
        <v>44320</v>
      </c>
      <c r="M104" s="3">
        <v>1</v>
      </c>
      <c r="N104" s="5" cm="1">
        <f t="array" ref="N104">_xlfn.IFS(M104=0, 0, AND(M104=1, O104=1, Q104=1), I104/3, AND(M104=1, O104=0, Q104=1), I104/2, AND(M104=1, O104=1, Q104=0), I104/2, AND(M104=1, O104=0, Q104=0), I104)</f>
        <v>262.19270932145497</v>
      </c>
      <c r="O104" s="3">
        <v>1</v>
      </c>
      <c r="P104" s="5" cm="1">
        <f t="array" ref="P104">_xlfn.IFS(O104=0, 0, AND(M104=1, O104=1, Q104=1), I104/3, AND(M104=1, O104=1, Q104=0), I104/2, AND(M104=0, O104=1, Q104=0), I104, AND(M104=0, O104=1, Q104=1), I104/2)</f>
        <v>262.19270932145497</v>
      </c>
      <c r="Q104" s="3">
        <v>1</v>
      </c>
      <c r="R104" s="6" cm="1">
        <f t="array" ref="R104">_xlfn.IFS(Q104=0, 0, AND(M104=1, O104=1, Q104=1), I104/3, AND(M104=0, O104=1, Q104=1), I104/2, AND(M104=1, O104=0, Q104=1), I104/2, AND(M104=0, O104=0, Q104=1), I104)</f>
        <v>262.19270932145497</v>
      </c>
      <c r="S104"/>
    </row>
    <row r="105" spans="1:19" x14ac:dyDescent="0.3">
      <c r="A105" s="3">
        <v>427</v>
      </c>
      <c r="B105" s="4">
        <v>44317</v>
      </c>
      <c r="C105" s="3" t="s">
        <v>87</v>
      </c>
      <c r="D105" s="3" t="s">
        <v>24</v>
      </c>
      <c r="E105" s="3" t="s">
        <v>32</v>
      </c>
      <c r="F105" s="3" t="s">
        <v>263</v>
      </c>
      <c r="G105" s="15">
        <v>398</v>
      </c>
      <c r="H105" s="13">
        <v>46.046020604614078</v>
      </c>
      <c r="I105" s="13">
        <f t="shared" si="3"/>
        <v>281.56318351630875</v>
      </c>
      <c r="J105" s="15">
        <f t="shared" si="5"/>
        <v>70.390795879077189</v>
      </c>
      <c r="K105" s="3">
        <v>2</v>
      </c>
      <c r="L105" s="4">
        <f t="shared" si="4"/>
        <v>44319</v>
      </c>
      <c r="M105" s="3">
        <v>0</v>
      </c>
      <c r="N105" s="5" cm="1">
        <f t="array" ref="N105">_xlfn.IFS(M105=0, 0, AND(M105=1, O105=1, Q105=1), I105/3, AND(M105=1, O105=0, Q105=1), I105/2, AND(M105=1, O105=1, Q105=0), I105/2, AND(M105=1, O105=0, Q105=0), I105)</f>
        <v>0</v>
      </c>
      <c r="O105" s="3">
        <v>1</v>
      </c>
      <c r="P105" s="5" cm="1">
        <f t="array" ref="P105">_xlfn.IFS(O105=0, 0, AND(M105=1, O105=1, Q105=1), I105/3, AND(M105=1, O105=1, Q105=0), I105/2, AND(M105=0, O105=1, Q105=0), I105, AND(M105=0, O105=1, Q105=1), I105/2)</f>
        <v>140.78159175815438</v>
      </c>
      <c r="Q105" s="3">
        <v>1</v>
      </c>
      <c r="R105" s="6" cm="1">
        <f t="array" ref="R105">_xlfn.IFS(Q105=0, 0, AND(M105=1, O105=1, Q105=1), I105/3, AND(M105=0, O105=1, Q105=1), I105/2, AND(M105=1, O105=0, Q105=1), I105/2, AND(M105=0, O105=0, Q105=1), I105)</f>
        <v>140.78159175815438</v>
      </c>
      <c r="S105"/>
    </row>
    <row r="106" spans="1:19" x14ac:dyDescent="0.3">
      <c r="A106" s="3">
        <v>428</v>
      </c>
      <c r="B106" s="4">
        <v>44319</v>
      </c>
      <c r="C106" s="3" t="s">
        <v>88</v>
      </c>
      <c r="D106" s="3" t="s">
        <v>24</v>
      </c>
      <c r="E106" s="3" t="s">
        <v>32</v>
      </c>
      <c r="F106" s="3" t="s">
        <v>263</v>
      </c>
      <c r="G106" s="15">
        <v>1281</v>
      </c>
      <c r="H106" s="13">
        <v>146.87738921472513</v>
      </c>
      <c r="I106" s="13">
        <f t="shared" si="3"/>
        <v>907.29808862821994</v>
      </c>
      <c r="J106" s="15">
        <f t="shared" si="5"/>
        <v>226.82452215705499</v>
      </c>
      <c r="K106" s="3">
        <v>3</v>
      </c>
      <c r="L106" s="4">
        <f t="shared" si="4"/>
        <v>44322</v>
      </c>
      <c r="M106" s="3">
        <v>1</v>
      </c>
      <c r="N106" s="5" cm="1">
        <f t="array" ref="N106">_xlfn.IFS(M106=0, 0, AND(M106=1, O106=1, Q106=1), I106/3, AND(M106=1, O106=0, Q106=1), I106/2, AND(M106=1, O106=1, Q106=0), I106/2, AND(M106=1, O106=0, Q106=0), I106)</f>
        <v>302.43269620940663</v>
      </c>
      <c r="O106" s="3">
        <v>1</v>
      </c>
      <c r="P106" s="5" cm="1">
        <f t="array" ref="P106">_xlfn.IFS(O106=0, 0, AND(M106=1, O106=1, Q106=1), I106/3, AND(M106=1, O106=1, Q106=0), I106/2, AND(M106=0, O106=1, Q106=0), I106, AND(M106=0, O106=1, Q106=1), I106/2)</f>
        <v>302.43269620940663</v>
      </c>
      <c r="Q106" s="3">
        <v>1</v>
      </c>
      <c r="R106" s="6" cm="1">
        <f t="array" ref="R106">_xlfn.IFS(Q106=0, 0, AND(M106=1, O106=1, Q106=1), I106/3, AND(M106=0, O106=1, Q106=1), I106/2, AND(M106=1, O106=0, Q106=1), I106/2, AND(M106=0, O106=0, Q106=1), I106)</f>
        <v>302.43269620940663</v>
      </c>
      <c r="S106"/>
    </row>
    <row r="107" spans="1:19" x14ac:dyDescent="0.3">
      <c r="A107" s="3">
        <v>429</v>
      </c>
      <c r="B107" s="4">
        <v>44319</v>
      </c>
      <c r="C107" s="3" t="s">
        <v>46</v>
      </c>
      <c r="D107" s="3" t="s">
        <v>25</v>
      </c>
      <c r="E107" s="3" t="s">
        <v>32</v>
      </c>
      <c r="F107" s="3" t="s">
        <v>263</v>
      </c>
      <c r="G107" s="15">
        <v>667</v>
      </c>
      <c r="H107" s="13">
        <v>187.53598028327698</v>
      </c>
      <c r="I107" s="13">
        <f t="shared" si="3"/>
        <v>383.57121577337841</v>
      </c>
      <c r="J107" s="15">
        <f t="shared" si="5"/>
        <v>95.892803943344603</v>
      </c>
      <c r="K107" s="3">
        <v>2</v>
      </c>
      <c r="L107" s="4">
        <f t="shared" si="4"/>
        <v>44321</v>
      </c>
      <c r="M107" s="3">
        <v>1</v>
      </c>
      <c r="N107" s="5" cm="1">
        <f t="array" ref="N107">_xlfn.IFS(M107=0, 0, AND(M107=1, O107=1, Q107=1), I107/3, AND(M107=1, O107=0, Q107=1), I107/2, AND(M107=1, O107=1, Q107=0), I107/2, AND(M107=1, O107=0, Q107=0), I107)</f>
        <v>127.85707192445948</v>
      </c>
      <c r="O107" s="3">
        <v>1</v>
      </c>
      <c r="P107" s="5" cm="1">
        <f t="array" ref="P107">_xlfn.IFS(O107=0, 0, AND(M107=1, O107=1, Q107=1), I107/3, AND(M107=1, O107=1, Q107=0), I107/2, AND(M107=0, O107=1, Q107=0), I107, AND(M107=0, O107=1, Q107=1), I107/2)</f>
        <v>127.85707192445948</v>
      </c>
      <c r="Q107" s="3">
        <v>1</v>
      </c>
      <c r="R107" s="6" cm="1">
        <f t="array" ref="R107">_xlfn.IFS(Q107=0, 0, AND(M107=1, O107=1, Q107=1), I107/3, AND(M107=0, O107=1, Q107=1), I107/2, AND(M107=1, O107=0, Q107=1), I107/2, AND(M107=0, O107=0, Q107=1), I107)</f>
        <v>127.85707192445948</v>
      </c>
      <c r="S107"/>
    </row>
    <row r="108" spans="1:19" x14ac:dyDescent="0.3">
      <c r="A108" s="3">
        <v>430</v>
      </c>
      <c r="B108" s="4">
        <v>44320</v>
      </c>
      <c r="C108" s="3" t="s">
        <v>89</v>
      </c>
      <c r="D108" s="3" t="s">
        <v>24</v>
      </c>
      <c r="E108" s="3" t="s">
        <v>32</v>
      </c>
      <c r="F108" s="3" t="s">
        <v>263</v>
      </c>
      <c r="G108" s="15">
        <v>991</v>
      </c>
      <c r="H108" s="13">
        <v>396.0287539572555</v>
      </c>
      <c r="I108" s="13">
        <f t="shared" si="3"/>
        <v>475.97699683419557</v>
      </c>
      <c r="J108" s="15">
        <f t="shared" si="5"/>
        <v>118.99424920854891</v>
      </c>
      <c r="K108" s="3">
        <v>3</v>
      </c>
      <c r="L108" s="4">
        <f t="shared" si="4"/>
        <v>44323</v>
      </c>
      <c r="M108" s="3">
        <v>0</v>
      </c>
      <c r="N108" s="5" cm="1">
        <f t="array" ref="N108">_xlfn.IFS(M108=0, 0, AND(M108=1, O108=1, Q108=1), I108/3, AND(M108=1, O108=0, Q108=1), I108/2, AND(M108=1, O108=1, Q108=0), I108/2, AND(M108=1, O108=0, Q108=0), I108)</f>
        <v>0</v>
      </c>
      <c r="O108" s="3">
        <v>0</v>
      </c>
      <c r="P108" s="5" cm="1">
        <f t="array" ref="P108">_xlfn.IFS(O108=0, 0, AND(M108=1, O108=1, Q108=1), I108/3, AND(M108=1, O108=1, Q108=0), I108/2, AND(M108=0, O108=1, Q108=0), I108, AND(M108=0, O108=1, Q108=1), I108/2)</f>
        <v>0</v>
      </c>
      <c r="Q108" s="3">
        <v>1</v>
      </c>
      <c r="R108" s="6" cm="1">
        <f t="array" ref="R108">_xlfn.IFS(Q108=0, 0, AND(M108=1, O108=1, Q108=1), I108/3, AND(M108=0, O108=1, Q108=1), I108/2, AND(M108=1, O108=0, Q108=1), I108/2, AND(M108=0, O108=0, Q108=1), I108)</f>
        <v>475.97699683419557</v>
      </c>
      <c r="S108"/>
    </row>
    <row r="109" spans="1:19" x14ac:dyDescent="0.3">
      <c r="A109" s="3">
        <v>431</v>
      </c>
      <c r="B109" s="4">
        <v>44320</v>
      </c>
      <c r="C109" s="3" t="s">
        <v>90</v>
      </c>
      <c r="D109" s="3" t="s">
        <v>24</v>
      </c>
      <c r="E109" s="3" t="s">
        <v>31</v>
      </c>
      <c r="F109" s="3" t="s">
        <v>265</v>
      </c>
      <c r="G109" s="15">
        <v>334</v>
      </c>
      <c r="H109" s="13">
        <v>142.45724265706909</v>
      </c>
      <c r="I109" s="13">
        <f t="shared" si="3"/>
        <v>153.23420587434472</v>
      </c>
      <c r="J109" s="15">
        <f t="shared" si="5"/>
        <v>38.308551468586181</v>
      </c>
      <c r="K109" s="3">
        <v>2</v>
      </c>
      <c r="L109" s="4">
        <f t="shared" si="4"/>
        <v>44322</v>
      </c>
      <c r="M109" s="3">
        <v>1</v>
      </c>
      <c r="N109" s="5" cm="1">
        <f t="array" ref="N109">_xlfn.IFS(M109=0, 0, AND(M109=1, O109=1, Q109=1), I109/3, AND(M109=1, O109=0, Q109=1), I109/2, AND(M109=1, O109=1, Q109=0), I109/2, AND(M109=1, O109=0, Q109=0), I109)</f>
        <v>51.078068624781572</v>
      </c>
      <c r="O109" s="3">
        <v>1</v>
      </c>
      <c r="P109" s="5" cm="1">
        <f t="array" ref="P109">_xlfn.IFS(O109=0, 0, AND(M109=1, O109=1, Q109=1), I109/3, AND(M109=1, O109=1, Q109=0), I109/2, AND(M109=0, O109=1, Q109=0), I109, AND(M109=0, O109=1, Q109=1), I109/2)</f>
        <v>51.078068624781572</v>
      </c>
      <c r="Q109" s="3">
        <v>1</v>
      </c>
      <c r="R109" s="6" cm="1">
        <f t="array" ref="R109">_xlfn.IFS(Q109=0, 0, AND(M109=1, O109=1, Q109=1), I109/3, AND(M109=0, O109=1, Q109=1), I109/2, AND(M109=1, O109=0, Q109=1), I109/2, AND(M109=0, O109=0, Q109=1), I109)</f>
        <v>51.078068624781572</v>
      </c>
      <c r="S109"/>
    </row>
    <row r="110" spans="1:19" x14ac:dyDescent="0.3">
      <c r="A110" s="3">
        <v>432</v>
      </c>
      <c r="B110" s="4">
        <v>44322</v>
      </c>
      <c r="C110" s="3" t="s">
        <v>91</v>
      </c>
      <c r="D110" s="3" t="s">
        <v>24</v>
      </c>
      <c r="E110" s="3" t="s">
        <v>31</v>
      </c>
      <c r="F110" s="3" t="s">
        <v>265</v>
      </c>
      <c r="G110" s="15">
        <v>1184</v>
      </c>
      <c r="H110" s="13">
        <v>611.62695656034225</v>
      </c>
      <c r="I110" s="13">
        <f t="shared" si="3"/>
        <v>457.8984347517262</v>
      </c>
      <c r="J110" s="15">
        <f t="shared" si="5"/>
        <v>114.47460868793155</v>
      </c>
      <c r="K110" s="3">
        <v>3</v>
      </c>
      <c r="L110" s="4">
        <f t="shared" si="4"/>
        <v>44325</v>
      </c>
      <c r="M110" s="3">
        <v>0</v>
      </c>
      <c r="N110" s="5" cm="1">
        <f t="array" ref="N110">_xlfn.IFS(M110=0, 0, AND(M110=1, O110=1, Q110=1), I110/3, AND(M110=1, O110=0, Q110=1), I110/2, AND(M110=1, O110=1, Q110=0), I110/2, AND(M110=1, O110=0, Q110=0), I110)</f>
        <v>0</v>
      </c>
      <c r="O110" s="3">
        <v>1</v>
      </c>
      <c r="P110" s="5" cm="1">
        <f t="array" ref="P110">_xlfn.IFS(O110=0, 0, AND(M110=1, O110=1, Q110=1), I110/3, AND(M110=1, O110=1, Q110=0), I110/2, AND(M110=0, O110=1, Q110=0), I110, AND(M110=0, O110=1, Q110=1), I110/2)</f>
        <v>228.9492173758631</v>
      </c>
      <c r="Q110" s="3">
        <v>1</v>
      </c>
      <c r="R110" s="6" cm="1">
        <f t="array" ref="R110">_xlfn.IFS(Q110=0, 0, AND(M110=1, O110=1, Q110=1), I110/3, AND(M110=0, O110=1, Q110=1), I110/2, AND(M110=1, O110=0, Q110=1), I110/2, AND(M110=0, O110=0, Q110=1), I110)</f>
        <v>228.9492173758631</v>
      </c>
      <c r="S110"/>
    </row>
    <row r="111" spans="1:19" x14ac:dyDescent="0.3">
      <c r="A111" s="3">
        <v>433</v>
      </c>
      <c r="B111" s="4">
        <v>44323</v>
      </c>
      <c r="C111" s="3" t="s">
        <v>85</v>
      </c>
      <c r="D111" s="3" t="s">
        <v>24</v>
      </c>
      <c r="E111" s="3" t="s">
        <v>32</v>
      </c>
      <c r="F111" s="3" t="s">
        <v>263</v>
      </c>
      <c r="G111" s="15">
        <v>274</v>
      </c>
      <c r="H111" s="13">
        <v>125.74428615570322</v>
      </c>
      <c r="I111" s="13">
        <f t="shared" si="3"/>
        <v>118.60457107543743</v>
      </c>
      <c r="J111" s="15">
        <f t="shared" si="5"/>
        <v>29.651142768859359</v>
      </c>
      <c r="K111" s="3">
        <v>1</v>
      </c>
      <c r="L111" s="4">
        <f t="shared" si="4"/>
        <v>44324</v>
      </c>
      <c r="M111" s="3">
        <v>1</v>
      </c>
      <c r="N111" s="5" cm="1">
        <f t="array" ref="N111">_xlfn.IFS(M111=0, 0, AND(M111=1, O111=1, Q111=1), I111/3, AND(M111=1, O111=0, Q111=1), I111/2, AND(M111=1, O111=1, Q111=0), I111/2, AND(M111=1, O111=0, Q111=0), I111)</f>
        <v>118.60457107543743</v>
      </c>
      <c r="O111" s="3">
        <v>0</v>
      </c>
      <c r="P111" s="5" cm="1">
        <f t="array" ref="P111">_xlfn.IFS(O111=0, 0, AND(M111=1, O111=1, Q111=1), I111/3, AND(M111=1, O111=1, Q111=0), I111/2, AND(M111=0, O111=1, Q111=0), I111, AND(M111=0, O111=1, Q111=1), I111/2)</f>
        <v>0</v>
      </c>
      <c r="Q111" s="3">
        <v>0</v>
      </c>
      <c r="R111" s="6" cm="1">
        <f t="array" ref="R111">_xlfn.IFS(Q111=0, 0, AND(M111=1, O111=1, Q111=1), I111/3, AND(M111=0, O111=1, Q111=1), I111/2, AND(M111=1, O111=0, Q111=1), I111/2, AND(M111=0, O111=0, Q111=1), I111)</f>
        <v>0</v>
      </c>
      <c r="S111"/>
    </row>
    <row r="112" spans="1:19" x14ac:dyDescent="0.3">
      <c r="A112" s="3">
        <v>434</v>
      </c>
      <c r="B112" s="4">
        <v>44324</v>
      </c>
      <c r="C112" s="3" t="s">
        <v>92</v>
      </c>
      <c r="D112" s="3" t="s">
        <v>24</v>
      </c>
      <c r="E112" s="3" t="s">
        <v>32</v>
      </c>
      <c r="F112" s="3" t="s">
        <v>263</v>
      </c>
      <c r="G112" s="15">
        <v>909</v>
      </c>
      <c r="H112" s="13">
        <v>180.95867288547493</v>
      </c>
      <c r="I112" s="13">
        <f t="shared" si="3"/>
        <v>582.43306169162008</v>
      </c>
      <c r="J112" s="15">
        <f t="shared" si="5"/>
        <v>145.60826542290502</v>
      </c>
      <c r="K112" s="3">
        <v>3</v>
      </c>
      <c r="L112" s="4">
        <f t="shared" si="4"/>
        <v>44327</v>
      </c>
      <c r="M112" s="3">
        <v>1</v>
      </c>
      <c r="N112" s="5" cm="1">
        <f t="array" ref="N112">_xlfn.IFS(M112=0, 0, AND(M112=1, O112=1, Q112=1), I112/3, AND(M112=1, O112=0, Q112=1), I112/2, AND(M112=1, O112=1, Q112=0), I112/2, AND(M112=1, O112=0, Q112=0), I112)</f>
        <v>194.14435389720668</v>
      </c>
      <c r="O112" s="3">
        <v>1</v>
      </c>
      <c r="P112" s="5" cm="1">
        <f t="array" ref="P112">_xlfn.IFS(O112=0, 0, AND(M112=1, O112=1, Q112=1), I112/3, AND(M112=1, O112=1, Q112=0), I112/2, AND(M112=0, O112=1, Q112=0), I112, AND(M112=0, O112=1, Q112=1), I112/2)</f>
        <v>194.14435389720668</v>
      </c>
      <c r="Q112" s="3">
        <v>1</v>
      </c>
      <c r="R112" s="6" cm="1">
        <f t="array" ref="R112">_xlfn.IFS(Q112=0, 0, AND(M112=1, O112=1, Q112=1), I112/3, AND(M112=0, O112=1, Q112=1), I112/2, AND(M112=1, O112=0, Q112=1), I112/2, AND(M112=0, O112=0, Q112=1), I112)</f>
        <v>194.14435389720668</v>
      </c>
      <c r="S112"/>
    </row>
    <row r="113" spans="1:19" x14ac:dyDescent="0.3">
      <c r="A113" s="3">
        <v>435</v>
      </c>
      <c r="B113" s="4">
        <v>44325</v>
      </c>
      <c r="C113" s="3" t="s">
        <v>93</v>
      </c>
      <c r="D113" s="3" t="s">
        <v>24</v>
      </c>
      <c r="E113" s="3" t="s">
        <v>31</v>
      </c>
      <c r="F113" s="3" t="s">
        <v>266</v>
      </c>
      <c r="G113" s="15">
        <v>829</v>
      </c>
      <c r="H113" s="13">
        <v>388.85844448786094</v>
      </c>
      <c r="I113" s="13">
        <f t="shared" si="3"/>
        <v>352.11324440971123</v>
      </c>
      <c r="J113" s="15">
        <f t="shared" si="5"/>
        <v>88.028311102427821</v>
      </c>
      <c r="K113" s="3">
        <v>3</v>
      </c>
      <c r="L113" s="4">
        <f t="shared" si="4"/>
        <v>44328</v>
      </c>
      <c r="M113" s="3">
        <v>1</v>
      </c>
      <c r="N113" s="5" cm="1">
        <f t="array" ref="N113">_xlfn.IFS(M113=0, 0, AND(M113=1, O113=1, Q113=1), I113/3, AND(M113=1, O113=0, Q113=1), I113/2, AND(M113=1, O113=1, Q113=0), I113/2, AND(M113=1, O113=0, Q113=0), I113)</f>
        <v>117.37108146990374</v>
      </c>
      <c r="O113" s="3">
        <v>1</v>
      </c>
      <c r="P113" s="5" cm="1">
        <f t="array" ref="P113">_xlfn.IFS(O113=0, 0, AND(M113=1, O113=1, Q113=1), I113/3, AND(M113=1, O113=1, Q113=0), I113/2, AND(M113=0, O113=1, Q113=0), I113, AND(M113=0, O113=1, Q113=1), I113/2)</f>
        <v>117.37108146990374</v>
      </c>
      <c r="Q113" s="3">
        <v>1</v>
      </c>
      <c r="R113" s="6" cm="1">
        <f t="array" ref="R113">_xlfn.IFS(Q113=0, 0, AND(M113=1, O113=1, Q113=1), I113/3, AND(M113=0, O113=1, Q113=1), I113/2, AND(M113=1, O113=0, Q113=1), I113/2, AND(M113=0, O113=0, Q113=1), I113)</f>
        <v>117.37108146990374</v>
      </c>
      <c r="S113"/>
    </row>
    <row r="114" spans="1:19" x14ac:dyDescent="0.3">
      <c r="A114" s="3">
        <v>436</v>
      </c>
      <c r="B114" s="4">
        <v>44326</v>
      </c>
      <c r="C114" s="3" t="s">
        <v>91</v>
      </c>
      <c r="D114" s="3" t="s">
        <v>24</v>
      </c>
      <c r="E114" s="3" t="s">
        <v>32</v>
      </c>
      <c r="F114" s="3" t="s">
        <v>263</v>
      </c>
      <c r="G114" s="15">
        <v>475</v>
      </c>
      <c r="H114" s="13">
        <v>163.79473127746724</v>
      </c>
      <c r="I114" s="13">
        <f t="shared" si="3"/>
        <v>248.96421497802621</v>
      </c>
      <c r="J114" s="15">
        <f t="shared" si="5"/>
        <v>62.241053744506559</v>
      </c>
      <c r="K114" s="3">
        <v>2</v>
      </c>
      <c r="L114" s="4">
        <f t="shared" si="4"/>
        <v>44328</v>
      </c>
      <c r="M114" s="3">
        <v>0</v>
      </c>
      <c r="N114" s="5" cm="1">
        <f t="array" ref="N114">_xlfn.IFS(M114=0, 0, AND(M114=1, O114=1, Q114=1), I114/3, AND(M114=1, O114=0, Q114=1), I114/2, AND(M114=1, O114=1, Q114=0), I114/2, AND(M114=1, O114=0, Q114=0), I114)</f>
        <v>0</v>
      </c>
      <c r="O114" s="3">
        <v>1</v>
      </c>
      <c r="P114" s="5" cm="1">
        <f t="array" ref="P114">_xlfn.IFS(O114=0, 0, AND(M114=1, O114=1, Q114=1), I114/3, AND(M114=1, O114=1, Q114=0), I114/2, AND(M114=0, O114=1, Q114=0), I114, AND(M114=0, O114=1, Q114=1), I114/2)</f>
        <v>124.4821074890131</v>
      </c>
      <c r="Q114" s="3">
        <v>1</v>
      </c>
      <c r="R114" s="6" cm="1">
        <f t="array" ref="R114">_xlfn.IFS(Q114=0, 0, AND(M114=1, O114=1, Q114=1), I114/3, AND(M114=0, O114=1, Q114=1), I114/2, AND(M114=1, O114=0, Q114=1), I114/2, AND(M114=0, O114=0, Q114=1), I114)</f>
        <v>124.4821074890131</v>
      </c>
      <c r="S114"/>
    </row>
    <row r="115" spans="1:19" x14ac:dyDescent="0.3">
      <c r="A115" s="3">
        <v>437</v>
      </c>
      <c r="B115" s="4">
        <v>44327</v>
      </c>
      <c r="C115" s="3" t="s">
        <v>52</v>
      </c>
      <c r="D115" s="3" t="s">
        <v>24</v>
      </c>
      <c r="E115" s="3" t="s">
        <v>32</v>
      </c>
      <c r="F115" s="3" t="s">
        <v>263</v>
      </c>
      <c r="G115" s="15">
        <v>1170</v>
      </c>
      <c r="H115" s="13">
        <v>142.16770062575239</v>
      </c>
      <c r="I115" s="13">
        <f t="shared" si="3"/>
        <v>822.26583949939811</v>
      </c>
      <c r="J115" s="15">
        <f t="shared" si="5"/>
        <v>205.56645987484956</v>
      </c>
      <c r="K115" s="3">
        <v>3</v>
      </c>
      <c r="L115" s="4">
        <f t="shared" si="4"/>
        <v>44330</v>
      </c>
      <c r="M115" s="3">
        <v>1</v>
      </c>
      <c r="N115" s="5" cm="1">
        <f t="array" ref="N115">_xlfn.IFS(M115=0, 0, AND(M115=1, O115=1, Q115=1), I115/3, AND(M115=1, O115=0, Q115=1), I115/2, AND(M115=1, O115=1, Q115=0), I115/2, AND(M115=1, O115=0, Q115=0), I115)</f>
        <v>274.08861316646602</v>
      </c>
      <c r="O115" s="3">
        <v>1</v>
      </c>
      <c r="P115" s="5" cm="1">
        <f t="array" ref="P115">_xlfn.IFS(O115=0, 0, AND(M115=1, O115=1, Q115=1), I115/3, AND(M115=1, O115=1, Q115=0), I115/2, AND(M115=0, O115=1, Q115=0), I115, AND(M115=0, O115=1, Q115=1), I115/2)</f>
        <v>274.08861316646602</v>
      </c>
      <c r="Q115" s="3">
        <v>1</v>
      </c>
      <c r="R115" s="6" cm="1">
        <f t="array" ref="R115">_xlfn.IFS(Q115=0, 0, AND(M115=1, O115=1, Q115=1), I115/3, AND(M115=0, O115=1, Q115=1), I115/2, AND(M115=1, O115=0, Q115=1), I115/2, AND(M115=0, O115=0, Q115=1), I115)</f>
        <v>274.08861316646602</v>
      </c>
      <c r="S115"/>
    </row>
    <row r="116" spans="1:19" x14ac:dyDescent="0.3">
      <c r="A116" s="3">
        <v>438</v>
      </c>
      <c r="B116" s="4">
        <v>44332</v>
      </c>
      <c r="C116" s="3" t="s">
        <v>94</v>
      </c>
      <c r="D116" s="3" t="s">
        <v>24</v>
      </c>
      <c r="E116" s="3" t="s">
        <v>31</v>
      </c>
      <c r="F116" s="3" t="s">
        <v>267</v>
      </c>
      <c r="G116" s="15">
        <v>531</v>
      </c>
      <c r="H116" s="13">
        <v>180.25907195400782</v>
      </c>
      <c r="I116" s="13">
        <f t="shared" si="3"/>
        <v>280.59274243679374</v>
      </c>
      <c r="J116" s="15">
        <f t="shared" si="5"/>
        <v>70.148185609198435</v>
      </c>
      <c r="K116" s="3">
        <v>2</v>
      </c>
      <c r="L116" s="4">
        <f t="shared" si="4"/>
        <v>44334</v>
      </c>
      <c r="M116" s="3">
        <v>1</v>
      </c>
      <c r="N116" s="5" cm="1">
        <f t="array" ref="N116">_xlfn.IFS(M116=0, 0, AND(M116=1, O116=1, Q116=1), I116/3, AND(M116=1, O116=0, Q116=1), I116/2, AND(M116=1, O116=1, Q116=0), I116/2, AND(M116=1, O116=0, Q116=0), I116)</f>
        <v>93.530914145597919</v>
      </c>
      <c r="O116" s="3">
        <v>1</v>
      </c>
      <c r="P116" s="5" cm="1">
        <f t="array" ref="P116">_xlfn.IFS(O116=0, 0, AND(M116=1, O116=1, Q116=1), I116/3, AND(M116=1, O116=1, Q116=0), I116/2, AND(M116=0, O116=1, Q116=0), I116, AND(M116=0, O116=1, Q116=1), I116/2)</f>
        <v>93.530914145597919</v>
      </c>
      <c r="Q116" s="3">
        <v>1</v>
      </c>
      <c r="R116" s="6" cm="1">
        <f t="array" ref="R116">_xlfn.IFS(Q116=0, 0, AND(M116=1, O116=1, Q116=1), I116/3, AND(M116=0, O116=1, Q116=1), I116/2, AND(M116=1, O116=0, Q116=1), I116/2, AND(M116=0, O116=0, Q116=1), I116)</f>
        <v>93.530914145597919</v>
      </c>
      <c r="S116"/>
    </row>
    <row r="117" spans="1:19" x14ac:dyDescent="0.3">
      <c r="A117" s="3">
        <v>439</v>
      </c>
      <c r="B117" s="4">
        <v>44336</v>
      </c>
      <c r="C117" s="3" t="s">
        <v>54</v>
      </c>
      <c r="D117" s="3" t="s">
        <v>24</v>
      </c>
      <c r="E117" s="3" t="s">
        <v>32</v>
      </c>
      <c r="F117" s="3" t="s">
        <v>263</v>
      </c>
      <c r="G117" s="15">
        <v>1279</v>
      </c>
      <c r="H117" s="13">
        <v>161.09423540614677</v>
      </c>
      <c r="I117" s="13">
        <f t="shared" si="3"/>
        <v>894.32461167508268</v>
      </c>
      <c r="J117" s="15">
        <f t="shared" si="5"/>
        <v>223.58115291877067</v>
      </c>
      <c r="K117" s="3">
        <v>3</v>
      </c>
      <c r="L117" s="4">
        <f t="shared" si="4"/>
        <v>44339</v>
      </c>
      <c r="M117" s="3">
        <v>1</v>
      </c>
      <c r="N117" s="5" cm="1">
        <f t="array" ref="N117">_xlfn.IFS(M117=0, 0, AND(M117=1, O117=1, Q117=1), I117/3, AND(M117=1, O117=0, Q117=1), I117/2, AND(M117=1, O117=1, Q117=0), I117/2, AND(M117=1, O117=0, Q117=0), I117)</f>
        <v>894.32461167508268</v>
      </c>
      <c r="O117" s="3">
        <v>0</v>
      </c>
      <c r="P117" s="5" cm="1">
        <f t="array" ref="P117">_xlfn.IFS(O117=0, 0, AND(M117=1, O117=1, Q117=1), I117/3, AND(M117=1, O117=1, Q117=0), I117/2, AND(M117=0, O117=1, Q117=0), I117, AND(M117=0, O117=1, Q117=1), I117/2)</f>
        <v>0</v>
      </c>
      <c r="Q117" s="3">
        <v>0</v>
      </c>
      <c r="R117" s="6" cm="1">
        <f t="array" ref="R117">_xlfn.IFS(Q117=0, 0, AND(M117=1, O117=1, Q117=1), I117/3, AND(M117=0, O117=1, Q117=1), I117/2, AND(M117=1, O117=0, Q117=1), I117/2, AND(M117=0, O117=0, Q117=1), I117)</f>
        <v>0</v>
      </c>
      <c r="S117"/>
    </row>
    <row r="118" spans="1:19" x14ac:dyDescent="0.3">
      <c r="A118" s="3">
        <v>440</v>
      </c>
      <c r="B118" s="4">
        <v>44339</v>
      </c>
      <c r="C118" s="3" t="s">
        <v>55</v>
      </c>
      <c r="D118" s="3" t="s">
        <v>24</v>
      </c>
      <c r="E118" s="3" t="s">
        <v>31</v>
      </c>
      <c r="F118" s="3" t="s">
        <v>266</v>
      </c>
      <c r="G118" s="15">
        <v>675</v>
      </c>
      <c r="H118" s="13">
        <v>364.79764248826757</v>
      </c>
      <c r="I118" s="13">
        <f t="shared" si="3"/>
        <v>248.16188600938594</v>
      </c>
      <c r="J118" s="15">
        <f t="shared" si="5"/>
        <v>62.040471502346492</v>
      </c>
      <c r="K118" s="3">
        <v>2</v>
      </c>
      <c r="L118" s="4">
        <f t="shared" si="4"/>
        <v>44341</v>
      </c>
      <c r="M118" s="3">
        <v>1</v>
      </c>
      <c r="N118" s="5" cm="1">
        <f t="array" ref="N118">_xlfn.IFS(M118=0, 0, AND(M118=1, O118=1, Q118=1), I118/3, AND(M118=1, O118=0, Q118=1), I118/2, AND(M118=1, O118=1, Q118=0), I118/2, AND(M118=1, O118=0, Q118=0), I118)</f>
        <v>124.08094300469297</v>
      </c>
      <c r="O118" s="3">
        <v>1</v>
      </c>
      <c r="P118" s="5" cm="1">
        <f t="array" ref="P118">_xlfn.IFS(O118=0, 0, AND(M118=1, O118=1, Q118=1), I118/3, AND(M118=1, O118=1, Q118=0), I118/2, AND(M118=0, O118=1, Q118=0), I118, AND(M118=0, O118=1, Q118=1), I118/2)</f>
        <v>124.08094300469297</v>
      </c>
      <c r="Q118" s="3">
        <v>0</v>
      </c>
      <c r="R118" s="6" cm="1">
        <f t="array" ref="R118">_xlfn.IFS(Q118=0, 0, AND(M118=1, O118=1, Q118=1), I118/3, AND(M118=0, O118=1, Q118=1), I118/2, AND(M118=1, O118=0, Q118=1), I118/2, AND(M118=0, O118=0, Q118=1), I118)</f>
        <v>0</v>
      </c>
      <c r="S118"/>
    </row>
    <row r="119" spans="1:19" x14ac:dyDescent="0.3">
      <c r="A119" s="3">
        <v>441</v>
      </c>
      <c r="B119" s="4">
        <v>44341</v>
      </c>
      <c r="C119" s="3" t="s">
        <v>91</v>
      </c>
      <c r="D119" s="3" t="s">
        <v>24</v>
      </c>
      <c r="E119" s="3" t="s">
        <v>31</v>
      </c>
      <c r="F119" s="3" t="s">
        <v>262</v>
      </c>
      <c r="G119" s="15">
        <v>213</v>
      </c>
      <c r="H119" s="13">
        <v>89.311847876242979</v>
      </c>
      <c r="I119" s="13">
        <f t="shared" si="3"/>
        <v>98.95052169900562</v>
      </c>
      <c r="J119" s="15">
        <f t="shared" si="5"/>
        <v>24.737630424751405</v>
      </c>
      <c r="K119" s="3">
        <v>1</v>
      </c>
      <c r="L119" s="4">
        <f t="shared" si="4"/>
        <v>44342</v>
      </c>
      <c r="M119" s="3">
        <v>1</v>
      </c>
      <c r="N119" s="5" cm="1">
        <f t="array" ref="N119">_xlfn.IFS(M119=0, 0, AND(M119=1, O119=1, Q119=1), I119/3, AND(M119=1, O119=0, Q119=1), I119/2, AND(M119=1, O119=1, Q119=0), I119/2, AND(M119=1, O119=0, Q119=0), I119)</f>
        <v>32.983507233001873</v>
      </c>
      <c r="O119" s="3">
        <v>1</v>
      </c>
      <c r="P119" s="5" cm="1">
        <f t="array" ref="P119">_xlfn.IFS(O119=0, 0, AND(M119=1, O119=1, Q119=1), I119/3, AND(M119=1, O119=1, Q119=0), I119/2, AND(M119=0, O119=1, Q119=0), I119, AND(M119=0, O119=1, Q119=1), I119/2)</f>
        <v>32.983507233001873</v>
      </c>
      <c r="Q119" s="3">
        <v>1</v>
      </c>
      <c r="R119" s="6" cm="1">
        <f t="array" ref="R119">_xlfn.IFS(Q119=0, 0, AND(M119=1, O119=1, Q119=1), I119/3, AND(M119=0, O119=1, Q119=1), I119/2, AND(M119=1, O119=0, Q119=1), I119/2, AND(M119=0, O119=0, Q119=1), I119)</f>
        <v>32.983507233001873</v>
      </c>
      <c r="S119"/>
    </row>
    <row r="120" spans="1:19" x14ac:dyDescent="0.3">
      <c r="A120" s="3">
        <v>442</v>
      </c>
      <c r="B120" s="4">
        <v>44341</v>
      </c>
      <c r="C120" s="3" t="s">
        <v>95</v>
      </c>
      <c r="D120" s="3" t="s">
        <v>24</v>
      </c>
      <c r="E120" s="3" t="s">
        <v>32</v>
      </c>
      <c r="F120" s="3" t="s">
        <v>263</v>
      </c>
      <c r="G120" s="15">
        <v>340</v>
      </c>
      <c r="H120" s="13">
        <v>39.693241747578583</v>
      </c>
      <c r="I120" s="13">
        <f t="shared" si="3"/>
        <v>240.24540660193716</v>
      </c>
      <c r="J120" s="15">
        <f t="shared" si="5"/>
        <v>60.061351650484291</v>
      </c>
      <c r="K120" s="3">
        <v>2</v>
      </c>
      <c r="L120" s="4">
        <f t="shared" si="4"/>
        <v>44343</v>
      </c>
      <c r="M120" s="3">
        <v>0</v>
      </c>
      <c r="N120" s="5" cm="1">
        <f t="array" ref="N120">_xlfn.IFS(M120=0, 0, AND(M120=1, O120=1, Q120=1), I120/3, AND(M120=1, O120=0, Q120=1), I120/2, AND(M120=1, O120=1, Q120=0), I120/2, AND(M120=1, O120=0, Q120=0), I120)</f>
        <v>0</v>
      </c>
      <c r="O120" s="3">
        <v>1</v>
      </c>
      <c r="P120" s="5" cm="1">
        <f t="array" ref="P120">_xlfn.IFS(O120=0, 0, AND(M120=1, O120=1, Q120=1), I120/3, AND(M120=1, O120=1, Q120=0), I120/2, AND(M120=0, O120=1, Q120=0), I120, AND(M120=0, O120=1, Q120=1), I120/2)</f>
        <v>120.12270330096858</v>
      </c>
      <c r="Q120" s="3">
        <v>1</v>
      </c>
      <c r="R120" s="6" cm="1">
        <f t="array" ref="R120">_xlfn.IFS(Q120=0, 0, AND(M120=1, O120=1, Q120=1), I120/3, AND(M120=0, O120=1, Q120=1), I120/2, AND(M120=1, O120=0, Q120=1), I120/2, AND(M120=0, O120=0, Q120=1), I120)</f>
        <v>120.12270330096858</v>
      </c>
      <c r="S120"/>
    </row>
    <row r="121" spans="1:19" x14ac:dyDescent="0.3">
      <c r="A121" s="3">
        <v>443</v>
      </c>
      <c r="B121" s="4">
        <v>44343</v>
      </c>
      <c r="C121" s="3" t="s">
        <v>96</v>
      </c>
      <c r="D121" s="3" t="s">
        <v>24</v>
      </c>
      <c r="E121" s="3" t="s">
        <v>31</v>
      </c>
      <c r="F121" s="3" t="s">
        <v>262</v>
      </c>
      <c r="G121" s="15">
        <v>279</v>
      </c>
      <c r="H121" s="13">
        <v>59.695262424553327</v>
      </c>
      <c r="I121" s="13">
        <f t="shared" si="3"/>
        <v>175.44379006035734</v>
      </c>
      <c r="J121" s="15">
        <f t="shared" si="5"/>
        <v>43.860947515089336</v>
      </c>
      <c r="K121" s="3">
        <v>1</v>
      </c>
      <c r="L121" s="4">
        <f t="shared" si="4"/>
        <v>44344</v>
      </c>
      <c r="M121" s="3">
        <v>1</v>
      </c>
      <c r="N121" s="5" cm="1">
        <f t="array" ref="N121">_xlfn.IFS(M121=0, 0, AND(M121=1, O121=1, Q121=1), I121/3, AND(M121=1, O121=0, Q121=1), I121/2, AND(M121=1, O121=1, Q121=0), I121/2, AND(M121=1, O121=0, Q121=0), I121)</f>
        <v>87.721895030178672</v>
      </c>
      <c r="O121" s="3">
        <v>0</v>
      </c>
      <c r="P121" s="5" cm="1">
        <f t="array" ref="P121">_xlfn.IFS(O121=0, 0, AND(M121=1, O121=1, Q121=1), I121/3, AND(M121=1, O121=1, Q121=0), I121/2, AND(M121=0, O121=1, Q121=0), I121, AND(M121=0, O121=1, Q121=1), I121/2)</f>
        <v>0</v>
      </c>
      <c r="Q121" s="3">
        <v>1</v>
      </c>
      <c r="R121" s="6" cm="1">
        <f t="array" ref="R121">_xlfn.IFS(Q121=0, 0, AND(M121=1, O121=1, Q121=1), I121/3, AND(M121=0, O121=1, Q121=1), I121/2, AND(M121=1, O121=0, Q121=1), I121/2, AND(M121=0, O121=0, Q121=1), I121)</f>
        <v>87.721895030178672</v>
      </c>
      <c r="S121"/>
    </row>
    <row r="122" spans="1:19" x14ac:dyDescent="0.3">
      <c r="A122" s="3">
        <v>444</v>
      </c>
      <c r="B122" s="4">
        <v>44343</v>
      </c>
      <c r="C122" s="3" t="s">
        <v>97</v>
      </c>
      <c r="D122" s="3" t="s">
        <v>24</v>
      </c>
      <c r="E122" s="3" t="s">
        <v>32</v>
      </c>
      <c r="F122" s="3" t="s">
        <v>264</v>
      </c>
      <c r="G122" s="15">
        <v>563</v>
      </c>
      <c r="H122" s="13">
        <v>91.176787757412185</v>
      </c>
      <c r="I122" s="13">
        <f t="shared" si="3"/>
        <v>377.45856979407029</v>
      </c>
      <c r="J122" s="15">
        <f t="shared" si="5"/>
        <v>94.364642448517571</v>
      </c>
      <c r="K122" s="3">
        <v>2</v>
      </c>
      <c r="L122" s="4">
        <f t="shared" si="4"/>
        <v>44345</v>
      </c>
      <c r="M122" s="3">
        <v>1</v>
      </c>
      <c r="N122" s="5" cm="1">
        <f t="array" ref="N122">_xlfn.IFS(M122=0, 0, AND(M122=1, O122=1, Q122=1), I122/3, AND(M122=1, O122=0, Q122=1), I122/2, AND(M122=1, O122=1, Q122=0), I122/2, AND(M122=1, O122=0, Q122=0), I122)</f>
        <v>188.72928489703514</v>
      </c>
      <c r="O122" s="3">
        <v>1</v>
      </c>
      <c r="P122" s="5" cm="1">
        <f t="array" ref="P122">_xlfn.IFS(O122=0, 0, AND(M122=1, O122=1, Q122=1), I122/3, AND(M122=1, O122=1, Q122=0), I122/2, AND(M122=0, O122=1, Q122=0), I122, AND(M122=0, O122=1, Q122=1), I122/2)</f>
        <v>188.72928489703514</v>
      </c>
      <c r="Q122" s="3">
        <v>0</v>
      </c>
      <c r="R122" s="6" cm="1">
        <f t="array" ref="R122">_xlfn.IFS(Q122=0, 0, AND(M122=1, O122=1, Q122=1), I122/3, AND(M122=0, O122=1, Q122=1), I122/2, AND(M122=1, O122=0, Q122=1), I122/2, AND(M122=0, O122=0, Q122=1), I122)</f>
        <v>0</v>
      </c>
      <c r="S122"/>
    </row>
    <row r="123" spans="1:19" x14ac:dyDescent="0.3">
      <c r="A123" s="3">
        <v>445</v>
      </c>
      <c r="B123" s="4">
        <v>44344</v>
      </c>
      <c r="C123" s="3" t="s">
        <v>98</v>
      </c>
      <c r="D123" s="3" t="s">
        <v>24</v>
      </c>
      <c r="E123" s="3" t="s">
        <v>32</v>
      </c>
      <c r="F123" s="3" t="s">
        <v>263</v>
      </c>
      <c r="G123" s="15">
        <v>1235</v>
      </c>
      <c r="H123" s="13">
        <v>215.55717182763755</v>
      </c>
      <c r="I123" s="13">
        <f t="shared" si="3"/>
        <v>815.55426253788994</v>
      </c>
      <c r="J123" s="15">
        <f t="shared" si="5"/>
        <v>203.88856563447249</v>
      </c>
      <c r="K123" s="3">
        <v>3</v>
      </c>
      <c r="L123" s="4">
        <f t="shared" si="4"/>
        <v>44347</v>
      </c>
      <c r="M123" s="3">
        <v>0</v>
      </c>
      <c r="N123" s="5" cm="1">
        <f t="array" ref="N123">_xlfn.IFS(M123=0, 0, AND(M123=1, O123=1, Q123=1), I123/3, AND(M123=1, O123=0, Q123=1), I123/2, AND(M123=1, O123=1, Q123=0), I123/2, AND(M123=1, O123=0, Q123=0), I123)</f>
        <v>0</v>
      </c>
      <c r="O123" s="3">
        <v>1</v>
      </c>
      <c r="P123" s="5" cm="1">
        <f t="array" ref="P123">_xlfn.IFS(O123=0, 0, AND(M123=1, O123=1, Q123=1), I123/3, AND(M123=1, O123=1, Q123=0), I123/2, AND(M123=0, O123=1, Q123=0), I123, AND(M123=0, O123=1, Q123=1), I123/2)</f>
        <v>407.77713126894497</v>
      </c>
      <c r="Q123" s="3">
        <v>1</v>
      </c>
      <c r="R123" s="6" cm="1">
        <f t="array" ref="R123">_xlfn.IFS(Q123=0, 0, AND(M123=1, O123=1, Q123=1), I123/3, AND(M123=0, O123=1, Q123=1), I123/2, AND(M123=1, O123=0, Q123=1), I123/2, AND(M123=0, O123=0, Q123=1), I123)</f>
        <v>407.77713126894497</v>
      </c>
      <c r="S123"/>
    </row>
    <row r="124" spans="1:19" x14ac:dyDescent="0.3">
      <c r="A124" s="3">
        <v>446</v>
      </c>
      <c r="B124" s="4">
        <v>44344</v>
      </c>
      <c r="C124" s="3" t="s">
        <v>99</v>
      </c>
      <c r="D124" s="3" t="s">
        <v>25</v>
      </c>
      <c r="E124" s="3" t="s">
        <v>32</v>
      </c>
      <c r="F124" s="3" t="s">
        <v>263</v>
      </c>
      <c r="G124" s="15">
        <v>966</v>
      </c>
      <c r="H124" s="13">
        <v>293.68295438092389</v>
      </c>
      <c r="I124" s="13">
        <f t="shared" si="3"/>
        <v>537.85363649526084</v>
      </c>
      <c r="J124" s="15">
        <f t="shared" si="5"/>
        <v>134.46340912381524</v>
      </c>
      <c r="K124" s="3">
        <v>3</v>
      </c>
      <c r="L124" s="4">
        <f t="shared" si="4"/>
        <v>44347</v>
      </c>
      <c r="M124" s="3">
        <v>0</v>
      </c>
      <c r="N124" s="5" cm="1">
        <f t="array" ref="N124">_xlfn.IFS(M124=0, 0, AND(M124=1, O124=1, Q124=1), I124/3, AND(M124=1, O124=0, Q124=1), I124/2, AND(M124=1, O124=1, Q124=0), I124/2, AND(M124=1, O124=0, Q124=0), I124)</f>
        <v>0</v>
      </c>
      <c r="O124" s="3">
        <v>0</v>
      </c>
      <c r="P124" s="5" cm="1">
        <f t="array" ref="P124">_xlfn.IFS(O124=0, 0, AND(M124=1, O124=1, Q124=1), I124/3, AND(M124=1, O124=1, Q124=0), I124/2, AND(M124=0, O124=1, Q124=0), I124, AND(M124=0, O124=1, Q124=1), I124/2)</f>
        <v>0</v>
      </c>
      <c r="Q124" s="3">
        <v>1</v>
      </c>
      <c r="R124" s="6" cm="1">
        <f t="array" ref="R124">_xlfn.IFS(Q124=0, 0, AND(M124=1, O124=1, Q124=1), I124/3, AND(M124=0, O124=1, Q124=1), I124/2, AND(M124=1, O124=0, Q124=1), I124/2, AND(M124=0, O124=0, Q124=1), I124)</f>
        <v>537.85363649526084</v>
      </c>
      <c r="S124"/>
    </row>
    <row r="125" spans="1:19" x14ac:dyDescent="0.3">
      <c r="A125" s="3">
        <v>447</v>
      </c>
      <c r="B125" s="4">
        <v>44345</v>
      </c>
      <c r="C125" s="3" t="s">
        <v>100</v>
      </c>
      <c r="D125" s="3" t="s">
        <v>24</v>
      </c>
      <c r="E125" s="3" t="s">
        <v>32</v>
      </c>
      <c r="F125" s="3" t="s">
        <v>263</v>
      </c>
      <c r="G125" s="15">
        <v>385</v>
      </c>
      <c r="H125" s="13">
        <v>157.7571564224761</v>
      </c>
      <c r="I125" s="13">
        <f t="shared" si="3"/>
        <v>181.79427486201911</v>
      </c>
      <c r="J125" s="15">
        <f t="shared" si="5"/>
        <v>45.448568715504784</v>
      </c>
      <c r="K125" s="3">
        <v>2</v>
      </c>
      <c r="L125" s="4">
        <f t="shared" si="4"/>
        <v>44347</v>
      </c>
      <c r="M125" s="3">
        <v>0</v>
      </c>
      <c r="N125" s="5" cm="1">
        <f t="array" ref="N125">_xlfn.IFS(M125=0, 0, AND(M125=1, O125=1, Q125=1), I125/3, AND(M125=1, O125=0, Q125=1), I125/2, AND(M125=1, O125=1, Q125=0), I125/2, AND(M125=1, O125=0, Q125=0), I125)</f>
        <v>0</v>
      </c>
      <c r="O125" s="3">
        <v>0</v>
      </c>
      <c r="P125" s="5" cm="1">
        <f t="array" ref="P125">_xlfn.IFS(O125=0, 0, AND(M125=1, O125=1, Q125=1), I125/3, AND(M125=1, O125=1, Q125=0), I125/2, AND(M125=0, O125=1, Q125=0), I125, AND(M125=0, O125=1, Q125=1), I125/2)</f>
        <v>0</v>
      </c>
      <c r="Q125" s="3">
        <v>1</v>
      </c>
      <c r="R125" s="6" cm="1">
        <f t="array" ref="R125">_xlfn.IFS(Q125=0, 0, AND(M125=1, O125=1, Q125=1), I125/3, AND(M125=0, O125=1, Q125=1), I125/2, AND(M125=1, O125=0, Q125=1), I125/2, AND(M125=0, O125=0, Q125=1), I125)</f>
        <v>181.79427486201911</v>
      </c>
      <c r="S125"/>
    </row>
    <row r="126" spans="1:19" x14ac:dyDescent="0.3">
      <c r="A126" s="3">
        <v>448</v>
      </c>
      <c r="B126" s="4">
        <v>44349</v>
      </c>
      <c r="C126" s="3" t="s">
        <v>101</v>
      </c>
      <c r="D126" s="3" t="s">
        <v>24</v>
      </c>
      <c r="E126" s="3" t="s">
        <v>32</v>
      </c>
      <c r="F126" s="3" t="s">
        <v>263</v>
      </c>
      <c r="G126" s="15">
        <v>1215</v>
      </c>
      <c r="H126" s="13">
        <v>468.95051248056734</v>
      </c>
      <c r="I126" s="13">
        <f t="shared" si="3"/>
        <v>596.83959001554615</v>
      </c>
      <c r="J126" s="15">
        <f t="shared" si="5"/>
        <v>149.20989750388654</v>
      </c>
      <c r="K126" s="3">
        <v>3</v>
      </c>
      <c r="L126" s="4">
        <f t="shared" si="4"/>
        <v>44352</v>
      </c>
      <c r="M126" s="3">
        <v>1</v>
      </c>
      <c r="N126" s="5" cm="1">
        <f t="array" ref="N126">_xlfn.IFS(M126=0, 0, AND(M126=1, O126=1, Q126=1), I126/3, AND(M126=1, O126=0, Q126=1), I126/2, AND(M126=1, O126=1, Q126=0), I126/2, AND(M126=1, O126=0, Q126=0), I126)</f>
        <v>596.83959001554615</v>
      </c>
      <c r="O126" s="3">
        <v>0</v>
      </c>
      <c r="P126" s="5" cm="1">
        <f t="array" ref="P126">_xlfn.IFS(O126=0, 0, AND(M126=1, O126=1, Q126=1), I126/3, AND(M126=1, O126=1, Q126=0), I126/2, AND(M126=0, O126=1, Q126=0), I126, AND(M126=0, O126=1, Q126=1), I126/2)</f>
        <v>0</v>
      </c>
      <c r="Q126" s="3">
        <v>0</v>
      </c>
      <c r="R126" s="6" cm="1">
        <f t="array" ref="R126">_xlfn.IFS(Q126=0, 0, AND(M126=1, O126=1, Q126=1), I126/3, AND(M126=0, O126=1, Q126=1), I126/2, AND(M126=1, O126=0, Q126=1), I126/2, AND(M126=0, O126=0, Q126=1), I126)</f>
        <v>0</v>
      </c>
      <c r="S126"/>
    </row>
    <row r="127" spans="1:19" x14ac:dyDescent="0.3">
      <c r="A127" s="3">
        <v>449</v>
      </c>
      <c r="B127" s="4">
        <v>44349</v>
      </c>
      <c r="C127" s="3" t="s">
        <v>102</v>
      </c>
      <c r="D127" s="3" t="s">
        <v>24</v>
      </c>
      <c r="E127" s="3" t="s">
        <v>31</v>
      </c>
      <c r="F127" s="3" t="s">
        <v>265</v>
      </c>
      <c r="G127" s="15">
        <v>204</v>
      </c>
      <c r="H127" s="13">
        <v>88.310841432626177</v>
      </c>
      <c r="I127" s="13">
        <f t="shared" si="3"/>
        <v>92.551326853899056</v>
      </c>
      <c r="J127" s="15">
        <f t="shared" si="5"/>
        <v>23.137831713474768</v>
      </c>
      <c r="K127" s="3">
        <v>1</v>
      </c>
      <c r="L127" s="4">
        <f t="shared" si="4"/>
        <v>44350</v>
      </c>
      <c r="M127" s="3">
        <v>1</v>
      </c>
      <c r="N127" s="5" cm="1">
        <f t="array" ref="N127">_xlfn.IFS(M127=0, 0, AND(M127=1, O127=1, Q127=1), I127/3, AND(M127=1, O127=0, Q127=1), I127/2, AND(M127=1, O127=1, Q127=0), I127/2, AND(M127=1, O127=0, Q127=0), I127)</f>
        <v>46.275663426949528</v>
      </c>
      <c r="O127" s="3">
        <v>1</v>
      </c>
      <c r="P127" s="5" cm="1">
        <f t="array" ref="P127">_xlfn.IFS(O127=0, 0, AND(M127=1, O127=1, Q127=1), I127/3, AND(M127=1, O127=1, Q127=0), I127/2, AND(M127=0, O127=1, Q127=0), I127, AND(M127=0, O127=1, Q127=1), I127/2)</f>
        <v>46.275663426949528</v>
      </c>
      <c r="Q127" s="3">
        <v>0</v>
      </c>
      <c r="R127" s="6" cm="1">
        <f t="array" ref="R127">_xlfn.IFS(Q127=0, 0, AND(M127=1, O127=1, Q127=1), I127/3, AND(M127=0, O127=1, Q127=1), I127/2, AND(M127=1, O127=0, Q127=1), I127/2, AND(M127=0, O127=0, Q127=1), I127)</f>
        <v>0</v>
      </c>
      <c r="S127"/>
    </row>
    <row r="128" spans="1:19" x14ac:dyDescent="0.3">
      <c r="A128" s="3">
        <v>450</v>
      </c>
      <c r="B128" s="4">
        <v>44349</v>
      </c>
      <c r="C128" s="3" t="s">
        <v>103</v>
      </c>
      <c r="D128" s="3" t="s">
        <v>24</v>
      </c>
      <c r="E128" s="3" t="s">
        <v>31</v>
      </c>
      <c r="F128" s="3" t="s">
        <v>265</v>
      </c>
      <c r="G128" s="15">
        <v>945</v>
      </c>
      <c r="H128" s="13">
        <v>481.94255360013761</v>
      </c>
      <c r="I128" s="13">
        <f t="shared" si="3"/>
        <v>370.4459571198899</v>
      </c>
      <c r="J128" s="15">
        <f t="shared" si="5"/>
        <v>92.611489279972488</v>
      </c>
      <c r="K128" s="3">
        <v>3</v>
      </c>
      <c r="L128" s="4">
        <f t="shared" si="4"/>
        <v>44352</v>
      </c>
      <c r="M128" s="3">
        <v>1</v>
      </c>
      <c r="N128" s="5" cm="1">
        <f t="array" ref="N128">_xlfn.IFS(M128=0, 0, AND(M128=1, O128=1, Q128=1), I128/3, AND(M128=1, O128=0, Q128=1), I128/2, AND(M128=1, O128=1, Q128=0), I128/2, AND(M128=1, O128=0, Q128=0), I128)</f>
        <v>370.4459571198899</v>
      </c>
      <c r="O128" s="3">
        <v>0</v>
      </c>
      <c r="P128" s="5" cm="1">
        <f t="array" ref="P128">_xlfn.IFS(O128=0, 0, AND(M128=1, O128=1, Q128=1), I128/3, AND(M128=1, O128=1, Q128=0), I128/2, AND(M128=0, O128=1, Q128=0), I128, AND(M128=0, O128=1, Q128=1), I128/2)</f>
        <v>0</v>
      </c>
      <c r="Q128" s="3">
        <v>0</v>
      </c>
      <c r="R128" s="6" cm="1">
        <f t="array" ref="R128">_xlfn.IFS(Q128=0, 0, AND(M128=1, O128=1, Q128=1), I128/3, AND(M128=0, O128=1, Q128=1), I128/2, AND(M128=1, O128=0, Q128=1), I128/2, AND(M128=0, O128=0, Q128=1), I128)</f>
        <v>0</v>
      </c>
      <c r="S128"/>
    </row>
    <row r="129" spans="1:19" x14ac:dyDescent="0.3">
      <c r="A129" s="3">
        <v>451</v>
      </c>
      <c r="B129" s="4">
        <v>44350</v>
      </c>
      <c r="C129" s="3" t="s">
        <v>104</v>
      </c>
      <c r="D129" s="3" t="s">
        <v>24</v>
      </c>
      <c r="E129" s="3" t="s">
        <v>32</v>
      </c>
      <c r="F129" s="3" t="s">
        <v>263</v>
      </c>
      <c r="G129" s="15">
        <v>657</v>
      </c>
      <c r="H129" s="13">
        <v>333.89490129725584</v>
      </c>
      <c r="I129" s="13">
        <f t="shared" si="3"/>
        <v>258.48407896219533</v>
      </c>
      <c r="J129" s="15">
        <f t="shared" si="5"/>
        <v>64.621019740548832</v>
      </c>
      <c r="K129" s="3">
        <v>2</v>
      </c>
      <c r="L129" s="4">
        <f t="shared" si="4"/>
        <v>44352</v>
      </c>
      <c r="M129" s="3">
        <v>1</v>
      </c>
      <c r="N129" s="5" cm="1">
        <f t="array" ref="N129">_xlfn.IFS(M129=0, 0, AND(M129=1, O129=1, Q129=1), I129/3, AND(M129=1, O129=0, Q129=1), I129/2, AND(M129=1, O129=1, Q129=0), I129/2, AND(M129=1, O129=0, Q129=0), I129)</f>
        <v>258.48407896219533</v>
      </c>
      <c r="O129" s="3">
        <v>0</v>
      </c>
      <c r="P129" s="5" cm="1">
        <f t="array" ref="P129">_xlfn.IFS(O129=0, 0, AND(M129=1, O129=1, Q129=1), I129/3, AND(M129=1, O129=1, Q129=0), I129/2, AND(M129=0, O129=1, Q129=0), I129, AND(M129=0, O129=1, Q129=1), I129/2)</f>
        <v>0</v>
      </c>
      <c r="Q129" s="3">
        <v>0</v>
      </c>
      <c r="R129" s="6" cm="1">
        <f t="array" ref="R129">_xlfn.IFS(Q129=0, 0, AND(M129=1, O129=1, Q129=1), I129/3, AND(M129=0, O129=1, Q129=1), I129/2, AND(M129=1, O129=0, Q129=1), I129/2, AND(M129=0, O129=0, Q129=1), I129)</f>
        <v>0</v>
      </c>
      <c r="S129"/>
    </row>
    <row r="130" spans="1:19" x14ac:dyDescent="0.3">
      <c r="A130" s="3">
        <v>452</v>
      </c>
      <c r="B130" s="4">
        <v>44350</v>
      </c>
      <c r="C130" s="3" t="s">
        <v>105</v>
      </c>
      <c r="D130" s="3" t="s">
        <v>24</v>
      </c>
      <c r="E130" s="3" t="s">
        <v>32</v>
      </c>
      <c r="F130" s="3" t="s">
        <v>263</v>
      </c>
      <c r="G130" s="15">
        <v>1264</v>
      </c>
      <c r="H130" s="13">
        <v>544.4232314824925</v>
      </c>
      <c r="I130" s="13">
        <f t="shared" ref="I130:I193" si="6">G130-H130-J130</f>
        <v>575.66141481400598</v>
      </c>
      <c r="J130" s="15">
        <f t="shared" si="5"/>
        <v>143.91535370350149</v>
      </c>
      <c r="K130" s="3">
        <v>3</v>
      </c>
      <c r="L130" s="4">
        <f t="shared" ref="L130:L193" si="7">B130+K130</f>
        <v>44353</v>
      </c>
      <c r="M130" s="3">
        <v>1</v>
      </c>
      <c r="N130" s="5" cm="1">
        <f t="array" ref="N130">_xlfn.IFS(M130=0, 0, AND(M130=1, O130=1, Q130=1), I130/3, AND(M130=1, O130=0, Q130=1), I130/2, AND(M130=1, O130=1, Q130=0), I130/2, AND(M130=1, O130=0, Q130=0), I130)</f>
        <v>575.66141481400598</v>
      </c>
      <c r="O130" s="3">
        <v>0</v>
      </c>
      <c r="P130" s="5" cm="1">
        <f t="array" ref="P130">_xlfn.IFS(O130=0, 0, AND(M130=1, O130=1, Q130=1), I130/3, AND(M130=1, O130=1, Q130=0), I130/2, AND(M130=0, O130=1, Q130=0), I130, AND(M130=0, O130=1, Q130=1), I130/2)</f>
        <v>0</v>
      </c>
      <c r="Q130" s="3">
        <v>0</v>
      </c>
      <c r="R130" s="6" cm="1">
        <f t="array" ref="R130">_xlfn.IFS(Q130=0, 0, AND(M130=1, O130=1, Q130=1), I130/3, AND(M130=0, O130=1, Q130=1), I130/2, AND(M130=1, O130=0, Q130=1), I130/2, AND(M130=0, O130=0, Q130=1), I130)</f>
        <v>0</v>
      </c>
      <c r="S130"/>
    </row>
    <row r="131" spans="1:19" x14ac:dyDescent="0.3">
      <c r="A131" s="3">
        <v>453</v>
      </c>
      <c r="B131" s="4">
        <v>44351</v>
      </c>
      <c r="C131" s="3" t="s">
        <v>106</v>
      </c>
      <c r="D131" s="3" t="s">
        <v>24</v>
      </c>
      <c r="E131" s="3" t="s">
        <v>31</v>
      </c>
      <c r="F131" s="3" t="s">
        <v>266</v>
      </c>
      <c r="G131" s="15">
        <v>233</v>
      </c>
      <c r="H131" s="13">
        <v>83.151206689946903</v>
      </c>
      <c r="I131" s="13">
        <f t="shared" si="6"/>
        <v>119.87903464804249</v>
      </c>
      <c r="J131" s="15">
        <f t="shared" ref="J131:J194" si="8">0.2*(G131-H131)</f>
        <v>29.969758662010623</v>
      </c>
      <c r="K131" s="3">
        <v>1</v>
      </c>
      <c r="L131" s="4">
        <f t="shared" si="7"/>
        <v>44352</v>
      </c>
      <c r="M131" s="3">
        <v>1</v>
      </c>
      <c r="N131" s="5" cm="1">
        <f t="array" ref="N131">_xlfn.IFS(M131=0, 0, AND(M131=1, O131=1, Q131=1), I131/3, AND(M131=1, O131=0, Q131=1), I131/2, AND(M131=1, O131=1, Q131=0), I131/2, AND(M131=1, O131=0, Q131=0), I131)</f>
        <v>59.939517324021246</v>
      </c>
      <c r="O131" s="3">
        <v>0</v>
      </c>
      <c r="P131" s="5" cm="1">
        <f t="array" ref="P131">_xlfn.IFS(O131=0, 0, AND(M131=1, O131=1, Q131=1), I131/3, AND(M131=1, O131=1, Q131=0), I131/2, AND(M131=0, O131=1, Q131=0), I131, AND(M131=0, O131=1, Q131=1), I131/2)</f>
        <v>0</v>
      </c>
      <c r="Q131" s="3">
        <v>1</v>
      </c>
      <c r="R131" s="6" cm="1">
        <f t="array" ref="R131">_xlfn.IFS(Q131=0, 0, AND(M131=1, O131=1, Q131=1), I131/3, AND(M131=0, O131=1, Q131=1), I131/2, AND(M131=1, O131=0, Q131=1), I131/2, AND(M131=0, O131=0, Q131=1), I131)</f>
        <v>59.939517324021246</v>
      </c>
      <c r="S131"/>
    </row>
    <row r="132" spans="1:19" x14ac:dyDescent="0.3">
      <c r="A132" s="3">
        <v>454</v>
      </c>
      <c r="B132" s="4">
        <v>44352</v>
      </c>
      <c r="C132" s="3" t="s">
        <v>107</v>
      </c>
      <c r="D132" s="3" t="s">
        <v>24</v>
      </c>
      <c r="E132" s="3" t="s">
        <v>32</v>
      </c>
      <c r="F132" s="3" t="s">
        <v>263</v>
      </c>
      <c r="G132" s="15">
        <v>1373</v>
      </c>
      <c r="H132" s="13">
        <v>467.98750102809493</v>
      </c>
      <c r="I132" s="13">
        <f t="shared" si="6"/>
        <v>724.00999917752404</v>
      </c>
      <c r="J132" s="15">
        <f t="shared" si="8"/>
        <v>181.00249979438104</v>
      </c>
      <c r="K132" s="3">
        <v>3</v>
      </c>
      <c r="L132" s="4">
        <f t="shared" si="7"/>
        <v>44355</v>
      </c>
      <c r="M132" s="3">
        <v>1</v>
      </c>
      <c r="N132" s="5" cm="1">
        <f t="array" ref="N132">_xlfn.IFS(M132=0, 0, AND(M132=1, O132=1, Q132=1), I132/3, AND(M132=1, O132=0, Q132=1), I132/2, AND(M132=1, O132=1, Q132=0), I132/2, AND(M132=1, O132=0, Q132=0), I132)</f>
        <v>241.33666639250802</v>
      </c>
      <c r="O132" s="3">
        <v>1</v>
      </c>
      <c r="P132" s="5" cm="1">
        <f t="array" ref="P132">_xlfn.IFS(O132=0, 0, AND(M132=1, O132=1, Q132=1), I132/3, AND(M132=1, O132=1, Q132=0), I132/2, AND(M132=0, O132=1, Q132=0), I132, AND(M132=0, O132=1, Q132=1), I132/2)</f>
        <v>241.33666639250802</v>
      </c>
      <c r="Q132" s="3">
        <v>1</v>
      </c>
      <c r="R132" s="6" cm="1">
        <f t="array" ref="R132">_xlfn.IFS(Q132=0, 0, AND(M132=1, O132=1, Q132=1), I132/3, AND(M132=0, O132=1, Q132=1), I132/2, AND(M132=1, O132=0, Q132=1), I132/2, AND(M132=0, O132=0, Q132=1), I132)</f>
        <v>241.33666639250802</v>
      </c>
      <c r="S132"/>
    </row>
    <row r="133" spans="1:19" x14ac:dyDescent="0.3">
      <c r="A133" s="3">
        <v>455</v>
      </c>
      <c r="B133" s="4">
        <v>44352</v>
      </c>
      <c r="C133" s="3" t="s">
        <v>105</v>
      </c>
      <c r="D133" s="3" t="s">
        <v>24</v>
      </c>
      <c r="E133" s="3" t="s">
        <v>32</v>
      </c>
      <c r="F133" s="3" t="s">
        <v>263</v>
      </c>
      <c r="G133" s="15">
        <v>857</v>
      </c>
      <c r="H133" s="13">
        <v>100.93901425455564</v>
      </c>
      <c r="I133" s="13">
        <f t="shared" si="6"/>
        <v>604.84878859635546</v>
      </c>
      <c r="J133" s="15">
        <f t="shared" si="8"/>
        <v>151.21219714908887</v>
      </c>
      <c r="K133" s="3">
        <v>3</v>
      </c>
      <c r="L133" s="4">
        <f t="shared" si="7"/>
        <v>44355</v>
      </c>
      <c r="M133" s="3">
        <v>1</v>
      </c>
      <c r="N133" s="5" cm="1">
        <f t="array" ref="N133">_xlfn.IFS(M133=0, 0, AND(M133=1, O133=1, Q133=1), I133/3, AND(M133=1, O133=0, Q133=1), I133/2, AND(M133=1, O133=1, Q133=0), I133/2, AND(M133=1, O133=0, Q133=0), I133)</f>
        <v>201.61626286545183</v>
      </c>
      <c r="O133" s="3">
        <v>1</v>
      </c>
      <c r="P133" s="5" cm="1">
        <f t="array" ref="P133">_xlfn.IFS(O133=0, 0, AND(M133=1, O133=1, Q133=1), I133/3, AND(M133=1, O133=1, Q133=0), I133/2, AND(M133=0, O133=1, Q133=0), I133, AND(M133=0, O133=1, Q133=1), I133/2)</f>
        <v>201.61626286545183</v>
      </c>
      <c r="Q133" s="3">
        <v>1</v>
      </c>
      <c r="R133" s="6" cm="1">
        <f t="array" ref="R133">_xlfn.IFS(Q133=0, 0, AND(M133=1, O133=1, Q133=1), I133/3, AND(M133=0, O133=1, Q133=1), I133/2, AND(M133=1, O133=0, Q133=1), I133/2, AND(M133=0, O133=0, Q133=1), I133)</f>
        <v>201.61626286545183</v>
      </c>
      <c r="S133"/>
    </row>
    <row r="134" spans="1:19" x14ac:dyDescent="0.3">
      <c r="A134" s="3">
        <v>456</v>
      </c>
      <c r="B134" s="4">
        <v>44355</v>
      </c>
      <c r="C134" s="3" t="s">
        <v>9</v>
      </c>
      <c r="D134" s="3" t="s">
        <v>24</v>
      </c>
      <c r="E134" s="3" t="s">
        <v>31</v>
      </c>
      <c r="F134" s="3" t="s">
        <v>267</v>
      </c>
      <c r="G134" s="15">
        <v>680</v>
      </c>
      <c r="H134" s="13">
        <v>195.49131197900232</v>
      </c>
      <c r="I134" s="13">
        <f t="shared" si="6"/>
        <v>387.60695041679816</v>
      </c>
      <c r="J134" s="15">
        <f t="shared" si="8"/>
        <v>96.901737604199539</v>
      </c>
      <c r="K134" s="3">
        <v>2</v>
      </c>
      <c r="L134" s="4">
        <f t="shared" si="7"/>
        <v>44357</v>
      </c>
      <c r="M134" s="3">
        <v>1</v>
      </c>
      <c r="N134" s="5" cm="1">
        <f t="array" ref="N134">_xlfn.IFS(M134=0, 0, AND(M134=1, O134=1, Q134=1), I134/3, AND(M134=1, O134=0, Q134=1), I134/2, AND(M134=1, O134=1, Q134=0), I134/2, AND(M134=1, O134=0, Q134=0), I134)</f>
        <v>129.20231680559939</v>
      </c>
      <c r="O134" s="3">
        <v>1</v>
      </c>
      <c r="P134" s="5" cm="1">
        <f t="array" ref="P134">_xlfn.IFS(O134=0, 0, AND(M134=1, O134=1, Q134=1), I134/3, AND(M134=1, O134=1, Q134=0), I134/2, AND(M134=0, O134=1, Q134=0), I134, AND(M134=0, O134=1, Q134=1), I134/2)</f>
        <v>129.20231680559939</v>
      </c>
      <c r="Q134" s="3">
        <v>1</v>
      </c>
      <c r="R134" s="6" cm="1">
        <f t="array" ref="R134">_xlfn.IFS(Q134=0, 0, AND(M134=1, O134=1, Q134=1), I134/3, AND(M134=0, O134=1, Q134=1), I134/2, AND(M134=1, O134=0, Q134=1), I134/2, AND(M134=0, O134=0, Q134=1), I134)</f>
        <v>129.20231680559939</v>
      </c>
      <c r="S134"/>
    </row>
    <row r="135" spans="1:19" x14ac:dyDescent="0.3">
      <c r="A135" s="3">
        <v>457</v>
      </c>
      <c r="B135" s="4">
        <v>44356</v>
      </c>
      <c r="C135" s="3" t="s">
        <v>105</v>
      </c>
      <c r="D135" s="3" t="s">
        <v>24</v>
      </c>
      <c r="E135" s="3" t="s">
        <v>32</v>
      </c>
      <c r="F135" s="3" t="s">
        <v>263</v>
      </c>
      <c r="G135" s="15">
        <v>459</v>
      </c>
      <c r="H135" s="13">
        <v>66.434915176191964</v>
      </c>
      <c r="I135" s="13">
        <f t="shared" si="6"/>
        <v>314.05206785904642</v>
      </c>
      <c r="J135" s="15">
        <f t="shared" si="8"/>
        <v>78.513016964761619</v>
      </c>
      <c r="K135" s="3">
        <v>2</v>
      </c>
      <c r="L135" s="4">
        <f t="shared" si="7"/>
        <v>44358</v>
      </c>
      <c r="M135" s="3">
        <v>0</v>
      </c>
      <c r="N135" s="5" cm="1">
        <f t="array" ref="N135">_xlfn.IFS(M135=0, 0, AND(M135=1, O135=1, Q135=1), I135/3, AND(M135=1, O135=0, Q135=1), I135/2, AND(M135=1, O135=1, Q135=0), I135/2, AND(M135=1, O135=0, Q135=0), I135)</f>
        <v>0</v>
      </c>
      <c r="O135" s="3">
        <v>1</v>
      </c>
      <c r="P135" s="5" cm="1">
        <f t="array" ref="P135">_xlfn.IFS(O135=0, 0, AND(M135=1, O135=1, Q135=1), I135/3, AND(M135=1, O135=1, Q135=0), I135/2, AND(M135=0, O135=1, Q135=0), I135, AND(M135=0, O135=1, Q135=1), I135/2)</f>
        <v>157.02603392952321</v>
      </c>
      <c r="Q135" s="3">
        <v>1</v>
      </c>
      <c r="R135" s="6" cm="1">
        <f t="array" ref="R135">_xlfn.IFS(Q135=0, 0, AND(M135=1, O135=1, Q135=1), I135/3, AND(M135=0, O135=1, Q135=1), I135/2, AND(M135=1, O135=0, Q135=1), I135/2, AND(M135=0, O135=0, Q135=1), I135)</f>
        <v>157.02603392952321</v>
      </c>
      <c r="S135"/>
    </row>
    <row r="136" spans="1:19" x14ac:dyDescent="0.3">
      <c r="A136" s="3">
        <v>458</v>
      </c>
      <c r="B136" s="4">
        <v>44356</v>
      </c>
      <c r="C136" s="3" t="s">
        <v>108</v>
      </c>
      <c r="D136" s="3" t="s">
        <v>24</v>
      </c>
      <c r="E136" s="3" t="s">
        <v>31</v>
      </c>
      <c r="F136" s="3" t="s">
        <v>266</v>
      </c>
      <c r="G136" s="15">
        <v>835</v>
      </c>
      <c r="H136" s="13">
        <v>175.13664217024601</v>
      </c>
      <c r="I136" s="13">
        <f t="shared" si="6"/>
        <v>527.89068626380322</v>
      </c>
      <c r="J136" s="15">
        <f t="shared" si="8"/>
        <v>131.9726715659508</v>
      </c>
      <c r="K136" s="3">
        <v>3</v>
      </c>
      <c r="L136" s="4">
        <f t="shared" si="7"/>
        <v>44359</v>
      </c>
      <c r="M136" s="3">
        <v>0</v>
      </c>
      <c r="N136" s="5" cm="1">
        <f t="array" ref="N136">_xlfn.IFS(M136=0, 0, AND(M136=1, O136=1, Q136=1), I136/3, AND(M136=1, O136=0, Q136=1), I136/2, AND(M136=1, O136=1, Q136=0), I136/2, AND(M136=1, O136=0, Q136=0), I136)</f>
        <v>0</v>
      </c>
      <c r="O136" s="3">
        <v>0</v>
      </c>
      <c r="P136" s="5" cm="1">
        <f t="array" ref="P136">_xlfn.IFS(O136=0, 0, AND(M136=1, O136=1, Q136=1), I136/3, AND(M136=1, O136=1, Q136=0), I136/2, AND(M136=0, O136=1, Q136=0), I136, AND(M136=0, O136=1, Q136=1), I136/2)</f>
        <v>0</v>
      </c>
      <c r="Q136" s="3">
        <v>1</v>
      </c>
      <c r="R136" s="6" cm="1">
        <f t="array" ref="R136">_xlfn.IFS(Q136=0, 0, AND(M136=1, O136=1, Q136=1), I136/3, AND(M136=0, O136=1, Q136=1), I136/2, AND(M136=1, O136=0, Q136=1), I136/2, AND(M136=0, O136=0, Q136=1), I136)</f>
        <v>527.89068626380322</v>
      </c>
      <c r="S136"/>
    </row>
    <row r="137" spans="1:19" x14ac:dyDescent="0.3">
      <c r="A137" s="3">
        <v>459</v>
      </c>
      <c r="B137" s="4">
        <v>44357</v>
      </c>
      <c r="C137" s="3" t="s">
        <v>109</v>
      </c>
      <c r="D137" s="3" t="s">
        <v>24</v>
      </c>
      <c r="E137" s="3" t="s">
        <v>31</v>
      </c>
      <c r="F137" s="3" t="s">
        <v>262</v>
      </c>
      <c r="G137" s="15">
        <v>272</v>
      </c>
      <c r="H137" s="13">
        <v>79.635445089446151</v>
      </c>
      <c r="I137" s="13">
        <f t="shared" si="6"/>
        <v>153.8916439284431</v>
      </c>
      <c r="J137" s="15">
        <f t="shared" si="8"/>
        <v>38.472910982110776</v>
      </c>
      <c r="K137" s="3">
        <v>1</v>
      </c>
      <c r="L137" s="4">
        <f t="shared" si="7"/>
        <v>44358</v>
      </c>
      <c r="M137" s="3">
        <v>1</v>
      </c>
      <c r="N137" s="5" cm="1">
        <f t="array" ref="N137">_xlfn.IFS(M137=0, 0, AND(M137=1, O137=1, Q137=1), I137/3, AND(M137=1, O137=0, Q137=1), I137/2, AND(M137=1, O137=1, Q137=0), I137/2, AND(M137=1, O137=0, Q137=0), I137)</f>
        <v>51.297214642814367</v>
      </c>
      <c r="O137" s="3">
        <v>1</v>
      </c>
      <c r="P137" s="5" cm="1">
        <f t="array" ref="P137">_xlfn.IFS(O137=0, 0, AND(M137=1, O137=1, Q137=1), I137/3, AND(M137=1, O137=1, Q137=0), I137/2, AND(M137=0, O137=1, Q137=0), I137, AND(M137=0, O137=1, Q137=1), I137/2)</f>
        <v>51.297214642814367</v>
      </c>
      <c r="Q137" s="3">
        <v>1</v>
      </c>
      <c r="R137" s="6" cm="1">
        <f t="array" ref="R137">_xlfn.IFS(Q137=0, 0, AND(M137=1, O137=1, Q137=1), I137/3, AND(M137=0, O137=1, Q137=1), I137/2, AND(M137=1, O137=0, Q137=1), I137/2, AND(M137=0, O137=0, Q137=1), I137)</f>
        <v>51.297214642814367</v>
      </c>
      <c r="S137"/>
    </row>
    <row r="138" spans="1:19" x14ac:dyDescent="0.3">
      <c r="A138" s="3">
        <v>460</v>
      </c>
      <c r="B138" s="4">
        <v>44357</v>
      </c>
      <c r="C138" s="3" t="s">
        <v>110</v>
      </c>
      <c r="D138" s="3" t="s">
        <v>24</v>
      </c>
      <c r="E138" s="3" t="s">
        <v>32</v>
      </c>
      <c r="F138" s="3" t="s">
        <v>263</v>
      </c>
      <c r="G138" s="15">
        <v>131</v>
      </c>
      <c r="H138" s="13">
        <v>65.779477457032627</v>
      </c>
      <c r="I138" s="13">
        <f t="shared" si="6"/>
        <v>52.176418034373896</v>
      </c>
      <c r="J138" s="15">
        <f t="shared" si="8"/>
        <v>13.044104508593476</v>
      </c>
      <c r="K138" s="3">
        <v>1</v>
      </c>
      <c r="L138" s="4">
        <f t="shared" si="7"/>
        <v>44358</v>
      </c>
      <c r="M138" s="3">
        <v>1</v>
      </c>
      <c r="N138" s="5" cm="1">
        <f t="array" ref="N138">_xlfn.IFS(M138=0, 0, AND(M138=1, O138=1, Q138=1), I138/3, AND(M138=1, O138=0, Q138=1), I138/2, AND(M138=1, O138=1, Q138=0), I138/2, AND(M138=1, O138=0, Q138=0), I138)</f>
        <v>17.3921393447913</v>
      </c>
      <c r="O138" s="3">
        <v>1</v>
      </c>
      <c r="P138" s="5" cm="1">
        <f t="array" ref="P138">_xlfn.IFS(O138=0, 0, AND(M138=1, O138=1, Q138=1), I138/3, AND(M138=1, O138=1, Q138=0), I138/2, AND(M138=0, O138=1, Q138=0), I138, AND(M138=0, O138=1, Q138=1), I138/2)</f>
        <v>17.3921393447913</v>
      </c>
      <c r="Q138" s="3">
        <v>1</v>
      </c>
      <c r="R138" s="6" cm="1">
        <f t="array" ref="R138">_xlfn.IFS(Q138=0, 0, AND(M138=1, O138=1, Q138=1), I138/3, AND(M138=0, O138=1, Q138=1), I138/2, AND(M138=1, O138=0, Q138=1), I138/2, AND(M138=0, O138=0, Q138=1), I138)</f>
        <v>17.3921393447913</v>
      </c>
      <c r="S138"/>
    </row>
    <row r="139" spans="1:19" x14ac:dyDescent="0.3">
      <c r="A139" s="3">
        <v>461</v>
      </c>
      <c r="B139" s="4">
        <v>44358</v>
      </c>
      <c r="C139" s="3" t="s">
        <v>111</v>
      </c>
      <c r="D139" s="3" t="s">
        <v>24</v>
      </c>
      <c r="E139" s="3" t="s">
        <v>31</v>
      </c>
      <c r="F139" s="3" t="s">
        <v>262</v>
      </c>
      <c r="G139" s="15">
        <v>339</v>
      </c>
      <c r="H139" s="13">
        <v>115.93927259306385</v>
      </c>
      <c r="I139" s="13">
        <f t="shared" si="6"/>
        <v>178.44858192554892</v>
      </c>
      <c r="J139" s="15">
        <f t="shared" si="8"/>
        <v>44.612145481387238</v>
      </c>
      <c r="K139" s="3">
        <v>2</v>
      </c>
      <c r="L139" s="4">
        <f t="shared" si="7"/>
        <v>44360</v>
      </c>
      <c r="M139" s="3">
        <v>1</v>
      </c>
      <c r="N139" s="5" cm="1">
        <f t="array" ref="N139">_xlfn.IFS(M139=0, 0, AND(M139=1, O139=1, Q139=1), I139/3, AND(M139=1, O139=0, Q139=1), I139/2, AND(M139=1, O139=1, Q139=0), I139/2, AND(M139=1, O139=0, Q139=0), I139)</f>
        <v>59.482860641849641</v>
      </c>
      <c r="O139" s="3">
        <v>1</v>
      </c>
      <c r="P139" s="5" cm="1">
        <f t="array" ref="P139">_xlfn.IFS(O139=0, 0, AND(M139=1, O139=1, Q139=1), I139/3, AND(M139=1, O139=1, Q139=0), I139/2, AND(M139=0, O139=1, Q139=0), I139, AND(M139=0, O139=1, Q139=1), I139/2)</f>
        <v>59.482860641849641</v>
      </c>
      <c r="Q139" s="3">
        <v>1</v>
      </c>
      <c r="R139" s="6" cm="1">
        <f t="array" ref="R139">_xlfn.IFS(Q139=0, 0, AND(M139=1, O139=1, Q139=1), I139/3, AND(M139=0, O139=1, Q139=1), I139/2, AND(M139=1, O139=0, Q139=1), I139/2, AND(M139=0, O139=0, Q139=1), I139)</f>
        <v>59.482860641849641</v>
      </c>
      <c r="S139"/>
    </row>
    <row r="140" spans="1:19" x14ac:dyDescent="0.3">
      <c r="A140" s="3">
        <v>462</v>
      </c>
      <c r="B140" s="4">
        <v>44358</v>
      </c>
      <c r="C140" s="3" t="s">
        <v>112</v>
      </c>
      <c r="D140" s="3" t="s">
        <v>24</v>
      </c>
      <c r="E140" s="3" t="s">
        <v>32</v>
      </c>
      <c r="F140" s="3" t="s">
        <v>268</v>
      </c>
      <c r="G140" s="15">
        <v>642</v>
      </c>
      <c r="H140" s="13">
        <v>324.57779452172696</v>
      </c>
      <c r="I140" s="13">
        <f t="shared" si="6"/>
        <v>253.93776438261844</v>
      </c>
      <c r="J140" s="15">
        <f t="shared" si="8"/>
        <v>63.48444109565461</v>
      </c>
      <c r="K140" s="3">
        <v>2</v>
      </c>
      <c r="L140" s="4">
        <f t="shared" si="7"/>
        <v>44360</v>
      </c>
      <c r="M140" s="3">
        <v>1</v>
      </c>
      <c r="N140" s="5" cm="1">
        <f t="array" ref="N140">_xlfn.IFS(M140=0, 0, AND(M140=1, O140=1, Q140=1), I140/3, AND(M140=1, O140=0, Q140=1), I140/2, AND(M140=1, O140=1, Q140=0), I140/2, AND(M140=1, O140=0, Q140=0), I140)</f>
        <v>84.645921460872813</v>
      </c>
      <c r="O140" s="3">
        <v>1</v>
      </c>
      <c r="P140" s="5" cm="1">
        <f t="array" ref="P140">_xlfn.IFS(O140=0, 0, AND(M140=1, O140=1, Q140=1), I140/3, AND(M140=1, O140=1, Q140=0), I140/2, AND(M140=0, O140=1, Q140=0), I140, AND(M140=0, O140=1, Q140=1), I140/2)</f>
        <v>84.645921460872813</v>
      </c>
      <c r="Q140" s="3">
        <v>1</v>
      </c>
      <c r="R140" s="6" cm="1">
        <f t="array" ref="R140">_xlfn.IFS(Q140=0, 0, AND(M140=1, O140=1, Q140=1), I140/3, AND(M140=0, O140=1, Q140=1), I140/2, AND(M140=1, O140=0, Q140=1), I140/2, AND(M140=0, O140=0, Q140=1), I140)</f>
        <v>84.645921460872813</v>
      </c>
      <c r="S140"/>
    </row>
    <row r="141" spans="1:19" x14ac:dyDescent="0.3">
      <c r="A141" s="3">
        <v>463</v>
      </c>
      <c r="B141" s="4">
        <v>44359</v>
      </c>
      <c r="C141" s="3" t="s">
        <v>113</v>
      </c>
      <c r="D141" s="3" t="s">
        <v>24</v>
      </c>
      <c r="E141" s="3" t="s">
        <v>32</v>
      </c>
      <c r="F141" s="3" t="s">
        <v>263</v>
      </c>
      <c r="G141" s="15">
        <v>128</v>
      </c>
      <c r="H141" s="13">
        <v>40.591575797798441</v>
      </c>
      <c r="I141" s="13">
        <f t="shared" si="6"/>
        <v>69.92673936176125</v>
      </c>
      <c r="J141" s="15">
        <f t="shared" si="8"/>
        <v>17.481684840440312</v>
      </c>
      <c r="K141" s="3">
        <v>3</v>
      </c>
      <c r="L141" s="4">
        <f t="shared" si="7"/>
        <v>44362</v>
      </c>
      <c r="M141" s="3">
        <v>1</v>
      </c>
      <c r="N141" s="5" cm="1">
        <f t="array" ref="N141">_xlfn.IFS(M141=0, 0, AND(M141=1, O141=1, Q141=1), I141/3, AND(M141=1, O141=0, Q141=1), I141/2, AND(M141=1, O141=1, Q141=0), I141/2, AND(M141=1, O141=0, Q141=0), I141)</f>
        <v>23.308913120587082</v>
      </c>
      <c r="O141" s="3">
        <v>1</v>
      </c>
      <c r="P141" s="5" cm="1">
        <f t="array" ref="P141">_xlfn.IFS(O141=0, 0, AND(M141=1, O141=1, Q141=1), I141/3, AND(M141=1, O141=1, Q141=0), I141/2, AND(M141=0, O141=1, Q141=0), I141, AND(M141=0, O141=1, Q141=1), I141/2)</f>
        <v>23.308913120587082</v>
      </c>
      <c r="Q141" s="3">
        <v>1</v>
      </c>
      <c r="R141" s="6" cm="1">
        <f t="array" ref="R141">_xlfn.IFS(Q141=0, 0, AND(M141=1, O141=1, Q141=1), I141/3, AND(M141=0, O141=1, Q141=1), I141/2, AND(M141=1, O141=0, Q141=1), I141/2, AND(M141=0, O141=0, Q141=1), I141)</f>
        <v>23.308913120587082</v>
      </c>
      <c r="S141"/>
    </row>
    <row r="142" spans="1:19" x14ac:dyDescent="0.3">
      <c r="A142" s="3">
        <v>464</v>
      </c>
      <c r="B142" s="4">
        <v>44360</v>
      </c>
      <c r="C142" s="3" t="s">
        <v>110</v>
      </c>
      <c r="D142" s="3" t="s">
        <v>24</v>
      </c>
      <c r="E142" s="3" t="s">
        <v>32</v>
      </c>
      <c r="F142" s="3" t="s">
        <v>263</v>
      </c>
      <c r="G142" s="15">
        <v>1173</v>
      </c>
      <c r="H142" s="13">
        <v>306.88597518219467</v>
      </c>
      <c r="I142" s="13">
        <f t="shared" si="6"/>
        <v>692.89121985424424</v>
      </c>
      <c r="J142" s="15">
        <f t="shared" si="8"/>
        <v>173.22280496356109</v>
      </c>
      <c r="K142" s="3">
        <v>3</v>
      </c>
      <c r="L142" s="4">
        <f t="shared" si="7"/>
        <v>44363</v>
      </c>
      <c r="M142" s="3">
        <v>1</v>
      </c>
      <c r="N142" s="5" cm="1">
        <f t="array" ref="N142">_xlfn.IFS(M142=0, 0, AND(M142=1, O142=1, Q142=1), I142/3, AND(M142=1, O142=0, Q142=1), I142/2, AND(M142=1, O142=1, Q142=0), I142/2, AND(M142=1, O142=0, Q142=0), I142)</f>
        <v>346.44560992712212</v>
      </c>
      <c r="O142" s="3">
        <v>0</v>
      </c>
      <c r="P142" s="5" cm="1">
        <f t="array" ref="P142">_xlfn.IFS(O142=0, 0, AND(M142=1, O142=1, Q142=1), I142/3, AND(M142=1, O142=1, Q142=0), I142/2, AND(M142=0, O142=1, Q142=0), I142, AND(M142=0, O142=1, Q142=1), I142/2)</f>
        <v>0</v>
      </c>
      <c r="Q142" s="3">
        <v>1</v>
      </c>
      <c r="R142" s="6" cm="1">
        <f t="array" ref="R142">_xlfn.IFS(Q142=0, 0, AND(M142=1, O142=1, Q142=1), I142/3, AND(M142=0, O142=1, Q142=1), I142/2, AND(M142=1, O142=0, Q142=1), I142/2, AND(M142=0, O142=0, Q142=1), I142)</f>
        <v>346.44560992712212</v>
      </c>
      <c r="S142"/>
    </row>
    <row r="143" spans="1:19" x14ac:dyDescent="0.3">
      <c r="A143" s="3">
        <v>465</v>
      </c>
      <c r="B143" s="4">
        <v>44360</v>
      </c>
      <c r="C143" s="3" t="s">
        <v>15</v>
      </c>
      <c r="D143" s="3" t="s">
        <v>24</v>
      </c>
      <c r="E143" s="3" t="s">
        <v>32</v>
      </c>
      <c r="F143" s="3" t="s">
        <v>263</v>
      </c>
      <c r="G143" s="15">
        <v>1265</v>
      </c>
      <c r="H143" s="13">
        <v>437.70587472078978</v>
      </c>
      <c r="I143" s="13">
        <f t="shared" si="6"/>
        <v>661.83530022336822</v>
      </c>
      <c r="J143" s="15">
        <f t="shared" si="8"/>
        <v>165.45882505584206</v>
      </c>
      <c r="K143" s="3">
        <v>3</v>
      </c>
      <c r="L143" s="4">
        <f t="shared" si="7"/>
        <v>44363</v>
      </c>
      <c r="M143" s="3">
        <v>1</v>
      </c>
      <c r="N143" s="5" cm="1">
        <f t="array" ref="N143">_xlfn.IFS(M143=0, 0, AND(M143=1, O143=1, Q143=1), I143/3, AND(M143=1, O143=0, Q143=1), I143/2, AND(M143=1, O143=1, Q143=0), I143/2, AND(M143=1, O143=0, Q143=0), I143)</f>
        <v>661.83530022336822</v>
      </c>
      <c r="O143" s="3">
        <v>0</v>
      </c>
      <c r="P143" s="5" cm="1">
        <f t="array" ref="P143">_xlfn.IFS(O143=0, 0, AND(M143=1, O143=1, Q143=1), I143/3, AND(M143=1, O143=1, Q143=0), I143/2, AND(M143=0, O143=1, Q143=0), I143, AND(M143=0, O143=1, Q143=1), I143/2)</f>
        <v>0</v>
      </c>
      <c r="Q143" s="3">
        <v>0</v>
      </c>
      <c r="R143" s="6" cm="1">
        <f t="array" ref="R143">_xlfn.IFS(Q143=0, 0, AND(M143=1, O143=1, Q143=1), I143/3, AND(M143=0, O143=1, Q143=1), I143/2, AND(M143=1, O143=0, Q143=1), I143/2, AND(M143=0, O143=0, Q143=1), I143)</f>
        <v>0</v>
      </c>
      <c r="S143"/>
    </row>
    <row r="144" spans="1:19" x14ac:dyDescent="0.3">
      <c r="A144" s="3">
        <v>466</v>
      </c>
      <c r="B144" s="4">
        <v>44361</v>
      </c>
      <c r="C144" s="3" t="s">
        <v>15</v>
      </c>
      <c r="D144" s="3" t="s">
        <v>24</v>
      </c>
      <c r="E144" s="3" t="s">
        <v>32</v>
      </c>
      <c r="F144" s="3" t="s">
        <v>263</v>
      </c>
      <c r="G144" s="15">
        <v>582</v>
      </c>
      <c r="H144" s="13">
        <v>259.2251924400835</v>
      </c>
      <c r="I144" s="13">
        <f t="shared" si="6"/>
        <v>258.21984604793317</v>
      </c>
      <c r="J144" s="15">
        <f t="shared" si="8"/>
        <v>64.554961511983308</v>
      </c>
      <c r="K144" s="3">
        <v>2</v>
      </c>
      <c r="L144" s="4">
        <f t="shared" si="7"/>
        <v>44363</v>
      </c>
      <c r="M144" s="3">
        <v>1</v>
      </c>
      <c r="N144" s="5" cm="1">
        <f t="array" ref="N144">_xlfn.IFS(M144=0, 0, AND(M144=1, O144=1, Q144=1), I144/3, AND(M144=1, O144=0, Q144=1), I144/2, AND(M144=1, O144=1, Q144=0), I144/2, AND(M144=1, O144=0, Q144=0), I144)</f>
        <v>129.10992302396659</v>
      </c>
      <c r="O144" s="3">
        <v>1</v>
      </c>
      <c r="P144" s="5" cm="1">
        <f t="array" ref="P144">_xlfn.IFS(O144=0, 0, AND(M144=1, O144=1, Q144=1), I144/3, AND(M144=1, O144=1, Q144=0), I144/2, AND(M144=0, O144=1, Q144=0), I144, AND(M144=0, O144=1, Q144=1), I144/2)</f>
        <v>129.10992302396659</v>
      </c>
      <c r="Q144" s="3">
        <v>0</v>
      </c>
      <c r="R144" s="6" cm="1">
        <f t="array" ref="R144">_xlfn.IFS(Q144=0, 0, AND(M144=1, O144=1, Q144=1), I144/3, AND(M144=0, O144=1, Q144=1), I144/2, AND(M144=1, O144=0, Q144=1), I144/2, AND(M144=0, O144=0, Q144=1), I144)</f>
        <v>0</v>
      </c>
      <c r="S144"/>
    </row>
    <row r="145" spans="1:19" x14ac:dyDescent="0.3">
      <c r="A145" s="3">
        <v>467</v>
      </c>
      <c r="B145" s="4">
        <v>44361</v>
      </c>
      <c r="C145" s="3" t="s">
        <v>114</v>
      </c>
      <c r="D145" s="3" t="s">
        <v>25</v>
      </c>
      <c r="E145" s="3" t="s">
        <v>31</v>
      </c>
      <c r="F145" s="3" t="s">
        <v>265</v>
      </c>
      <c r="G145" s="15">
        <v>701</v>
      </c>
      <c r="H145" s="13">
        <v>112.49590133777632</v>
      </c>
      <c r="I145" s="13">
        <f t="shared" si="6"/>
        <v>470.80327892977891</v>
      </c>
      <c r="J145" s="15">
        <f t="shared" si="8"/>
        <v>117.70081973244474</v>
      </c>
      <c r="K145" s="3">
        <v>2</v>
      </c>
      <c r="L145" s="4">
        <f t="shared" si="7"/>
        <v>44363</v>
      </c>
      <c r="M145" s="3">
        <v>1</v>
      </c>
      <c r="N145" s="5" cm="1">
        <f t="array" ref="N145">_xlfn.IFS(M145=0, 0, AND(M145=1, O145=1, Q145=1), I145/3, AND(M145=1, O145=0, Q145=1), I145/2, AND(M145=1, O145=1, Q145=0), I145/2, AND(M145=1, O145=0, Q145=0), I145)</f>
        <v>156.93442630992629</v>
      </c>
      <c r="O145" s="3">
        <v>1</v>
      </c>
      <c r="P145" s="5" cm="1">
        <f t="array" ref="P145">_xlfn.IFS(O145=0, 0, AND(M145=1, O145=1, Q145=1), I145/3, AND(M145=1, O145=1, Q145=0), I145/2, AND(M145=0, O145=1, Q145=0), I145, AND(M145=0, O145=1, Q145=1), I145/2)</f>
        <v>156.93442630992629</v>
      </c>
      <c r="Q145" s="3">
        <v>1</v>
      </c>
      <c r="R145" s="6" cm="1">
        <f t="array" ref="R145">_xlfn.IFS(Q145=0, 0, AND(M145=1, O145=1, Q145=1), I145/3, AND(M145=0, O145=1, Q145=1), I145/2, AND(M145=1, O145=0, Q145=1), I145/2, AND(M145=0, O145=0, Q145=1), I145)</f>
        <v>156.93442630992629</v>
      </c>
      <c r="S145"/>
    </row>
    <row r="146" spans="1:19" x14ac:dyDescent="0.3">
      <c r="A146" s="3">
        <v>468</v>
      </c>
      <c r="B146" s="4">
        <v>44361</v>
      </c>
      <c r="C146" s="3" t="s">
        <v>111</v>
      </c>
      <c r="D146" s="3" t="s">
        <v>24</v>
      </c>
      <c r="E146" s="3" t="s">
        <v>31</v>
      </c>
      <c r="F146" s="3" t="s">
        <v>265</v>
      </c>
      <c r="G146" s="15">
        <v>1263</v>
      </c>
      <c r="H146" s="13">
        <v>468.75203068233151</v>
      </c>
      <c r="I146" s="13">
        <f t="shared" si="6"/>
        <v>635.39837545413479</v>
      </c>
      <c r="J146" s="15">
        <f t="shared" si="8"/>
        <v>158.84959386353373</v>
      </c>
      <c r="K146" s="3">
        <v>3</v>
      </c>
      <c r="L146" s="4">
        <f t="shared" si="7"/>
        <v>44364</v>
      </c>
      <c r="M146" s="3">
        <v>1</v>
      </c>
      <c r="N146" s="5" cm="1">
        <f t="array" ref="N146">_xlfn.IFS(M146=0, 0, AND(M146=1, O146=1, Q146=1), I146/3, AND(M146=1, O146=0, Q146=1), I146/2, AND(M146=1, O146=1, Q146=0), I146/2, AND(M146=1, O146=0, Q146=0), I146)</f>
        <v>211.79945848471161</v>
      </c>
      <c r="O146" s="3">
        <v>1</v>
      </c>
      <c r="P146" s="5" cm="1">
        <f t="array" ref="P146">_xlfn.IFS(O146=0, 0, AND(M146=1, O146=1, Q146=1), I146/3, AND(M146=1, O146=1, Q146=0), I146/2, AND(M146=0, O146=1, Q146=0), I146, AND(M146=0, O146=1, Q146=1), I146/2)</f>
        <v>211.79945848471161</v>
      </c>
      <c r="Q146" s="3">
        <v>1</v>
      </c>
      <c r="R146" s="6" cm="1">
        <f t="array" ref="R146">_xlfn.IFS(Q146=0, 0, AND(M146=1, O146=1, Q146=1), I146/3, AND(M146=0, O146=1, Q146=1), I146/2, AND(M146=1, O146=0, Q146=1), I146/2, AND(M146=0, O146=0, Q146=1), I146)</f>
        <v>211.79945848471161</v>
      </c>
      <c r="S146"/>
    </row>
    <row r="147" spans="1:19" x14ac:dyDescent="0.3">
      <c r="A147" s="3">
        <v>469</v>
      </c>
      <c r="B147" s="4">
        <v>44362</v>
      </c>
      <c r="C147" s="3" t="s">
        <v>110</v>
      </c>
      <c r="D147" s="3" t="s">
        <v>24</v>
      </c>
      <c r="E147" s="3" t="s">
        <v>32</v>
      </c>
      <c r="F147" s="3" t="s">
        <v>263</v>
      </c>
      <c r="G147" s="15">
        <v>871</v>
      </c>
      <c r="H147" s="13">
        <v>406.57783759662027</v>
      </c>
      <c r="I147" s="13">
        <f t="shared" si="6"/>
        <v>371.53772992270376</v>
      </c>
      <c r="J147" s="15">
        <f t="shared" si="8"/>
        <v>92.884432480675954</v>
      </c>
      <c r="K147" s="3">
        <v>3</v>
      </c>
      <c r="L147" s="4">
        <f t="shared" si="7"/>
        <v>44365</v>
      </c>
      <c r="M147" s="3">
        <v>0</v>
      </c>
      <c r="N147" s="5" cm="1">
        <f t="array" ref="N147">_xlfn.IFS(M147=0, 0, AND(M147=1, O147=1, Q147=1), I147/3, AND(M147=1, O147=0, Q147=1), I147/2, AND(M147=1, O147=1, Q147=0), I147/2, AND(M147=1, O147=0, Q147=0), I147)</f>
        <v>0</v>
      </c>
      <c r="O147" s="3">
        <v>0</v>
      </c>
      <c r="P147" s="5" cm="1">
        <f t="array" ref="P147">_xlfn.IFS(O147=0, 0, AND(M147=1, O147=1, Q147=1), I147/3, AND(M147=1, O147=1, Q147=0), I147/2, AND(M147=0, O147=1, Q147=0), I147, AND(M147=0, O147=1, Q147=1), I147/2)</f>
        <v>0</v>
      </c>
      <c r="Q147" s="3">
        <v>1</v>
      </c>
      <c r="R147" s="6" cm="1">
        <f t="array" ref="R147">_xlfn.IFS(Q147=0, 0, AND(M147=1, O147=1, Q147=1), I147/3, AND(M147=0, O147=1, Q147=1), I147/2, AND(M147=1, O147=0, Q147=1), I147/2, AND(M147=0, O147=0, Q147=1), I147)</f>
        <v>371.53772992270376</v>
      </c>
      <c r="S147"/>
    </row>
    <row r="148" spans="1:19" x14ac:dyDescent="0.3">
      <c r="A148" s="3">
        <v>470</v>
      </c>
      <c r="B148" s="4">
        <v>44362</v>
      </c>
      <c r="C148" s="3" t="s">
        <v>115</v>
      </c>
      <c r="D148" s="3" t="s">
        <v>24</v>
      </c>
      <c r="E148" s="3" t="s">
        <v>32</v>
      </c>
      <c r="F148" s="3" t="s">
        <v>263</v>
      </c>
      <c r="G148" s="15">
        <v>370</v>
      </c>
      <c r="H148" s="13">
        <v>72.50935053806009</v>
      </c>
      <c r="I148" s="13">
        <f t="shared" si="6"/>
        <v>237.99251956955194</v>
      </c>
      <c r="J148" s="15">
        <f t="shared" si="8"/>
        <v>59.498129892387993</v>
      </c>
      <c r="K148" s="3">
        <v>1</v>
      </c>
      <c r="L148" s="4">
        <f t="shared" si="7"/>
        <v>44363</v>
      </c>
      <c r="M148" s="3">
        <v>1</v>
      </c>
      <c r="N148" s="5" cm="1">
        <f t="array" ref="N148">_xlfn.IFS(M148=0, 0, AND(M148=1, O148=1, Q148=1), I148/3, AND(M148=1, O148=0, Q148=1), I148/2, AND(M148=1, O148=1, Q148=0), I148/2, AND(M148=1, O148=0, Q148=0), I148)</f>
        <v>118.99625978477597</v>
      </c>
      <c r="O148" s="3">
        <v>0</v>
      </c>
      <c r="P148" s="5" cm="1">
        <f t="array" ref="P148">_xlfn.IFS(O148=0, 0, AND(M148=1, O148=1, Q148=1), I148/3, AND(M148=1, O148=1, Q148=0), I148/2, AND(M148=0, O148=1, Q148=0), I148, AND(M148=0, O148=1, Q148=1), I148/2)</f>
        <v>0</v>
      </c>
      <c r="Q148" s="3">
        <v>1</v>
      </c>
      <c r="R148" s="6" cm="1">
        <f t="array" ref="R148">_xlfn.IFS(Q148=0, 0, AND(M148=1, O148=1, Q148=1), I148/3, AND(M148=0, O148=1, Q148=1), I148/2, AND(M148=1, O148=0, Q148=1), I148/2, AND(M148=0, O148=0, Q148=1), I148)</f>
        <v>118.99625978477597</v>
      </c>
      <c r="S148"/>
    </row>
    <row r="149" spans="1:19" x14ac:dyDescent="0.3">
      <c r="A149" s="3">
        <v>471</v>
      </c>
      <c r="B149" s="4">
        <v>44362</v>
      </c>
      <c r="C149" s="3" t="s">
        <v>101</v>
      </c>
      <c r="D149" s="3" t="s">
        <v>24</v>
      </c>
      <c r="E149" s="3" t="s">
        <v>31</v>
      </c>
      <c r="F149" s="3" t="s">
        <v>266</v>
      </c>
      <c r="G149" s="15">
        <v>572</v>
      </c>
      <c r="H149" s="13">
        <v>205.38162972321766</v>
      </c>
      <c r="I149" s="13">
        <f t="shared" si="6"/>
        <v>293.29469622142585</v>
      </c>
      <c r="J149" s="15">
        <f t="shared" si="8"/>
        <v>73.323674055356477</v>
      </c>
      <c r="K149" s="3">
        <v>2</v>
      </c>
      <c r="L149" s="4">
        <f t="shared" si="7"/>
        <v>44364</v>
      </c>
      <c r="M149" s="3">
        <v>1</v>
      </c>
      <c r="N149" s="5" cm="1">
        <f t="array" ref="N149">_xlfn.IFS(M149=0, 0, AND(M149=1, O149=1, Q149=1), I149/3, AND(M149=1, O149=0, Q149=1), I149/2, AND(M149=1, O149=1, Q149=0), I149/2, AND(M149=1, O149=0, Q149=0), I149)</f>
        <v>146.64734811071293</v>
      </c>
      <c r="O149" s="3">
        <v>0</v>
      </c>
      <c r="P149" s="5" cm="1">
        <f t="array" ref="P149">_xlfn.IFS(O149=0, 0, AND(M149=1, O149=1, Q149=1), I149/3, AND(M149=1, O149=1, Q149=0), I149/2, AND(M149=0, O149=1, Q149=0), I149, AND(M149=0, O149=1, Q149=1), I149/2)</f>
        <v>0</v>
      </c>
      <c r="Q149" s="3">
        <v>1</v>
      </c>
      <c r="R149" s="6" cm="1">
        <f t="array" ref="R149">_xlfn.IFS(Q149=0, 0, AND(M149=1, O149=1, Q149=1), I149/3, AND(M149=0, O149=1, Q149=1), I149/2, AND(M149=1, O149=0, Q149=1), I149/2, AND(M149=0, O149=0, Q149=1), I149)</f>
        <v>146.64734811071293</v>
      </c>
      <c r="S149"/>
    </row>
    <row r="150" spans="1:19" x14ac:dyDescent="0.3">
      <c r="A150" s="3">
        <v>472</v>
      </c>
      <c r="B150" s="4">
        <v>44363</v>
      </c>
      <c r="C150" s="3" t="s">
        <v>116</v>
      </c>
      <c r="D150" s="3" t="s">
        <v>24</v>
      </c>
      <c r="E150" s="3" t="s">
        <v>32</v>
      </c>
      <c r="F150" s="3" t="s">
        <v>263</v>
      </c>
      <c r="G150" s="15">
        <v>857</v>
      </c>
      <c r="H150" s="13">
        <v>311.86463374275854</v>
      </c>
      <c r="I150" s="13">
        <f t="shared" si="6"/>
        <v>436.10829300579314</v>
      </c>
      <c r="J150" s="15">
        <f t="shared" si="8"/>
        <v>109.0270732514483</v>
      </c>
      <c r="K150" s="3">
        <v>3</v>
      </c>
      <c r="L150" s="4">
        <f t="shared" si="7"/>
        <v>44366</v>
      </c>
      <c r="M150" s="3">
        <v>1</v>
      </c>
      <c r="N150" s="5" cm="1">
        <f t="array" ref="N150">_xlfn.IFS(M150=0, 0, AND(M150=1, O150=1, Q150=1), I150/3, AND(M150=1, O150=0, Q150=1), I150/2, AND(M150=1, O150=1, Q150=0), I150/2, AND(M150=1, O150=0, Q150=0), I150)</f>
        <v>218.05414650289657</v>
      </c>
      <c r="O150" s="3">
        <v>1</v>
      </c>
      <c r="P150" s="5" cm="1">
        <f t="array" ref="P150">_xlfn.IFS(O150=0, 0, AND(M150=1, O150=1, Q150=1), I150/3, AND(M150=1, O150=1, Q150=0), I150/2, AND(M150=0, O150=1, Q150=0), I150, AND(M150=0, O150=1, Q150=1), I150/2)</f>
        <v>218.05414650289657</v>
      </c>
      <c r="Q150" s="3">
        <v>0</v>
      </c>
      <c r="R150" s="6" cm="1">
        <f t="array" ref="R150">_xlfn.IFS(Q150=0, 0, AND(M150=1, O150=1, Q150=1), I150/3, AND(M150=0, O150=1, Q150=1), I150/2, AND(M150=1, O150=0, Q150=1), I150/2, AND(M150=0, O150=0, Q150=1), I150)</f>
        <v>0</v>
      </c>
      <c r="S150"/>
    </row>
    <row r="151" spans="1:19" x14ac:dyDescent="0.3">
      <c r="A151" s="3">
        <v>473</v>
      </c>
      <c r="B151" s="4">
        <v>44365</v>
      </c>
      <c r="C151" s="3" t="s">
        <v>110</v>
      </c>
      <c r="D151" s="3" t="s">
        <v>24</v>
      </c>
      <c r="E151" s="3" t="s">
        <v>32</v>
      </c>
      <c r="F151" s="3" t="s">
        <v>263</v>
      </c>
      <c r="G151" s="15">
        <v>854</v>
      </c>
      <c r="H151" s="13">
        <v>114.18518418266203</v>
      </c>
      <c r="I151" s="13">
        <f t="shared" si="6"/>
        <v>591.85185265387031</v>
      </c>
      <c r="J151" s="15">
        <f t="shared" si="8"/>
        <v>147.96296316346761</v>
      </c>
      <c r="K151" s="3">
        <v>3</v>
      </c>
      <c r="L151" s="4">
        <f t="shared" si="7"/>
        <v>44368</v>
      </c>
      <c r="M151" s="3">
        <v>1</v>
      </c>
      <c r="N151" s="5" cm="1">
        <f t="array" ref="N151">_xlfn.IFS(M151=0, 0, AND(M151=1, O151=1, Q151=1), I151/3, AND(M151=1, O151=0, Q151=1), I151/2, AND(M151=1, O151=1, Q151=0), I151/2, AND(M151=1, O151=0, Q151=0), I151)</f>
        <v>197.28395088462344</v>
      </c>
      <c r="O151" s="3">
        <v>1</v>
      </c>
      <c r="P151" s="5" cm="1">
        <f t="array" ref="P151">_xlfn.IFS(O151=0, 0, AND(M151=1, O151=1, Q151=1), I151/3, AND(M151=1, O151=1, Q151=0), I151/2, AND(M151=0, O151=1, Q151=0), I151, AND(M151=0, O151=1, Q151=1), I151/2)</f>
        <v>197.28395088462344</v>
      </c>
      <c r="Q151" s="3">
        <v>1</v>
      </c>
      <c r="R151" s="6" cm="1">
        <f t="array" ref="R151">_xlfn.IFS(Q151=0, 0, AND(M151=1, O151=1, Q151=1), I151/3, AND(M151=0, O151=1, Q151=1), I151/2, AND(M151=1, O151=0, Q151=1), I151/2, AND(M151=0, O151=0, Q151=1), I151)</f>
        <v>197.28395088462344</v>
      </c>
      <c r="S151"/>
    </row>
    <row r="152" spans="1:19" x14ac:dyDescent="0.3">
      <c r="A152" s="3">
        <v>474</v>
      </c>
      <c r="B152" s="4">
        <v>44366</v>
      </c>
      <c r="C152" s="3" t="s">
        <v>18</v>
      </c>
      <c r="D152" s="3" t="s">
        <v>24</v>
      </c>
      <c r="E152" s="3" t="s">
        <v>31</v>
      </c>
      <c r="F152" s="3" t="s">
        <v>267</v>
      </c>
      <c r="G152" s="15">
        <v>977</v>
      </c>
      <c r="H152" s="13">
        <v>427.84305728761223</v>
      </c>
      <c r="I152" s="13">
        <f t="shared" si="6"/>
        <v>439.32555416991016</v>
      </c>
      <c r="J152" s="15">
        <f t="shared" si="8"/>
        <v>109.83138854247755</v>
      </c>
      <c r="K152" s="3">
        <v>3</v>
      </c>
      <c r="L152" s="4">
        <f t="shared" si="7"/>
        <v>44369</v>
      </c>
      <c r="M152" s="3">
        <v>1</v>
      </c>
      <c r="N152" s="5" cm="1">
        <f t="array" ref="N152">_xlfn.IFS(M152=0, 0, AND(M152=1, O152=1, Q152=1), I152/3, AND(M152=1, O152=0, Q152=1), I152/2, AND(M152=1, O152=1, Q152=0), I152/2, AND(M152=1, O152=0, Q152=0), I152)</f>
        <v>439.32555416991016</v>
      </c>
      <c r="O152" s="3">
        <v>0</v>
      </c>
      <c r="P152" s="5" cm="1">
        <f t="array" ref="P152">_xlfn.IFS(O152=0, 0, AND(M152=1, O152=1, Q152=1), I152/3, AND(M152=1, O152=1, Q152=0), I152/2, AND(M152=0, O152=1, Q152=0), I152, AND(M152=0, O152=1, Q152=1), I152/2)</f>
        <v>0</v>
      </c>
      <c r="Q152" s="3">
        <v>0</v>
      </c>
      <c r="R152" s="6" cm="1">
        <f t="array" ref="R152">_xlfn.IFS(Q152=0, 0, AND(M152=1, O152=1, Q152=1), I152/3, AND(M152=0, O152=1, Q152=1), I152/2, AND(M152=1, O152=0, Q152=1), I152/2, AND(M152=0, O152=0, Q152=1), I152)</f>
        <v>0</v>
      </c>
      <c r="S152"/>
    </row>
    <row r="153" spans="1:19" x14ac:dyDescent="0.3">
      <c r="A153" s="3">
        <v>475</v>
      </c>
      <c r="B153" s="4">
        <v>44367</v>
      </c>
      <c r="C153" s="3" t="s">
        <v>117</v>
      </c>
      <c r="D153" s="3" t="s">
        <v>24</v>
      </c>
      <c r="E153" s="3" t="s">
        <v>32</v>
      </c>
      <c r="F153" s="3" t="s">
        <v>263</v>
      </c>
      <c r="G153" s="15">
        <v>1080</v>
      </c>
      <c r="H153" s="13">
        <v>205.27748846105334</v>
      </c>
      <c r="I153" s="13">
        <f t="shared" si="6"/>
        <v>699.7780092311574</v>
      </c>
      <c r="J153" s="15">
        <f t="shared" si="8"/>
        <v>174.94450230778935</v>
      </c>
      <c r="K153" s="3">
        <v>3</v>
      </c>
      <c r="L153" s="4">
        <f t="shared" si="7"/>
        <v>44370</v>
      </c>
      <c r="M153" s="3">
        <v>1</v>
      </c>
      <c r="N153" s="5" cm="1">
        <f t="array" ref="N153">_xlfn.IFS(M153=0, 0, AND(M153=1, O153=1, Q153=1), I153/3, AND(M153=1, O153=0, Q153=1), I153/2, AND(M153=1, O153=1, Q153=0), I153/2, AND(M153=1, O153=0, Q153=0), I153)</f>
        <v>699.7780092311574</v>
      </c>
      <c r="O153" s="3">
        <v>0</v>
      </c>
      <c r="P153" s="5" cm="1">
        <f t="array" ref="P153">_xlfn.IFS(O153=0, 0, AND(M153=1, O153=1, Q153=1), I153/3, AND(M153=1, O153=1, Q153=0), I153/2, AND(M153=0, O153=1, Q153=0), I153, AND(M153=0, O153=1, Q153=1), I153/2)</f>
        <v>0</v>
      </c>
      <c r="Q153" s="3">
        <v>0</v>
      </c>
      <c r="R153" s="6" cm="1">
        <f t="array" ref="R153">_xlfn.IFS(Q153=0, 0, AND(M153=1, O153=1, Q153=1), I153/3, AND(M153=0, O153=1, Q153=1), I153/2, AND(M153=1, O153=0, Q153=1), I153/2, AND(M153=0, O153=0, Q153=1), I153)</f>
        <v>0</v>
      </c>
      <c r="S153"/>
    </row>
    <row r="154" spans="1:19" x14ac:dyDescent="0.3">
      <c r="A154" s="3">
        <v>476</v>
      </c>
      <c r="B154" s="4">
        <v>44367</v>
      </c>
      <c r="C154" s="3" t="s">
        <v>118</v>
      </c>
      <c r="D154" s="3" t="s">
        <v>24</v>
      </c>
      <c r="E154" s="3" t="s">
        <v>31</v>
      </c>
      <c r="F154" s="3" t="s">
        <v>266</v>
      </c>
      <c r="G154" s="15">
        <v>501</v>
      </c>
      <c r="H154" s="13">
        <v>27.521424672058743</v>
      </c>
      <c r="I154" s="13">
        <f t="shared" si="6"/>
        <v>378.78286026235298</v>
      </c>
      <c r="J154" s="15">
        <f t="shared" si="8"/>
        <v>94.69571506558826</v>
      </c>
      <c r="K154" s="3">
        <v>2</v>
      </c>
      <c r="L154" s="4">
        <f t="shared" si="7"/>
        <v>44369</v>
      </c>
      <c r="M154" s="3">
        <v>1</v>
      </c>
      <c r="N154" s="5" cm="1">
        <f t="array" ref="N154">_xlfn.IFS(M154=0, 0, AND(M154=1, O154=1, Q154=1), I154/3, AND(M154=1, O154=0, Q154=1), I154/2, AND(M154=1, O154=1, Q154=0), I154/2, AND(M154=1, O154=0, Q154=0), I154)</f>
        <v>126.26095342078433</v>
      </c>
      <c r="O154" s="3">
        <v>1</v>
      </c>
      <c r="P154" s="5" cm="1">
        <f t="array" ref="P154">_xlfn.IFS(O154=0, 0, AND(M154=1, O154=1, Q154=1), I154/3, AND(M154=1, O154=1, Q154=0), I154/2, AND(M154=0, O154=1, Q154=0), I154, AND(M154=0, O154=1, Q154=1), I154/2)</f>
        <v>126.26095342078433</v>
      </c>
      <c r="Q154" s="3">
        <v>1</v>
      </c>
      <c r="R154" s="6" cm="1">
        <f t="array" ref="R154">_xlfn.IFS(Q154=0, 0, AND(M154=1, O154=1, Q154=1), I154/3, AND(M154=0, O154=1, Q154=1), I154/2, AND(M154=1, O154=0, Q154=1), I154/2, AND(M154=0, O154=0, Q154=1), I154)</f>
        <v>126.26095342078433</v>
      </c>
      <c r="S154"/>
    </row>
    <row r="155" spans="1:19" x14ac:dyDescent="0.3">
      <c r="A155" s="3">
        <v>477</v>
      </c>
      <c r="B155" s="4">
        <v>44369</v>
      </c>
      <c r="C155" s="3" t="s">
        <v>26</v>
      </c>
      <c r="D155" s="3" t="s">
        <v>25</v>
      </c>
      <c r="E155" s="3" t="s">
        <v>31</v>
      </c>
      <c r="F155" s="3" t="s">
        <v>262</v>
      </c>
      <c r="G155" s="15">
        <v>389</v>
      </c>
      <c r="H155" s="13">
        <v>65.057665002967752</v>
      </c>
      <c r="I155" s="13">
        <f t="shared" si="6"/>
        <v>259.15386799762581</v>
      </c>
      <c r="J155" s="15">
        <f t="shared" si="8"/>
        <v>64.788466999406452</v>
      </c>
      <c r="K155" s="3">
        <v>1</v>
      </c>
      <c r="L155" s="4">
        <f t="shared" si="7"/>
        <v>44370</v>
      </c>
      <c r="M155" s="3">
        <v>0</v>
      </c>
      <c r="N155" s="5" cm="1">
        <f t="array" ref="N155">_xlfn.IFS(M155=0, 0, AND(M155=1, O155=1, Q155=1), I155/3, AND(M155=1, O155=0, Q155=1), I155/2, AND(M155=1, O155=1, Q155=0), I155/2, AND(M155=1, O155=0, Q155=0), I155)</f>
        <v>0</v>
      </c>
      <c r="O155" s="3">
        <v>1</v>
      </c>
      <c r="P155" s="5" cm="1">
        <f t="array" ref="P155">_xlfn.IFS(O155=0, 0, AND(M155=1, O155=1, Q155=1), I155/3, AND(M155=1, O155=1, Q155=0), I155/2, AND(M155=0, O155=1, Q155=0), I155, AND(M155=0, O155=1, Q155=1), I155/2)</f>
        <v>129.5769339988129</v>
      </c>
      <c r="Q155" s="3">
        <v>1</v>
      </c>
      <c r="R155" s="6" cm="1">
        <f t="array" ref="R155">_xlfn.IFS(Q155=0, 0, AND(M155=1, O155=1, Q155=1), I155/3, AND(M155=0, O155=1, Q155=1), I155/2, AND(M155=1, O155=0, Q155=1), I155/2, AND(M155=0, O155=0, Q155=1), I155)</f>
        <v>129.5769339988129</v>
      </c>
      <c r="S155"/>
    </row>
    <row r="156" spans="1:19" x14ac:dyDescent="0.3">
      <c r="A156" s="3">
        <v>478</v>
      </c>
      <c r="B156" s="4">
        <v>44370</v>
      </c>
      <c r="C156" s="3" t="s">
        <v>119</v>
      </c>
      <c r="D156" s="3" t="s">
        <v>24</v>
      </c>
      <c r="E156" s="3" t="s">
        <v>32</v>
      </c>
      <c r="F156" s="3" t="s">
        <v>263</v>
      </c>
      <c r="G156" s="15">
        <v>764</v>
      </c>
      <c r="H156" s="13">
        <v>48.760420859767265</v>
      </c>
      <c r="I156" s="13">
        <f t="shared" si="6"/>
        <v>572.19166331218617</v>
      </c>
      <c r="J156" s="15">
        <f t="shared" si="8"/>
        <v>143.04791582804657</v>
      </c>
      <c r="K156" s="3">
        <v>2</v>
      </c>
      <c r="L156" s="4">
        <f t="shared" si="7"/>
        <v>44372</v>
      </c>
      <c r="M156" s="3">
        <v>1</v>
      </c>
      <c r="N156" s="5" cm="1">
        <f t="array" ref="N156">_xlfn.IFS(M156=0, 0, AND(M156=1, O156=1, Q156=1), I156/3, AND(M156=1, O156=0, Q156=1), I156/2, AND(M156=1, O156=1, Q156=0), I156/2, AND(M156=1, O156=0, Q156=0), I156)</f>
        <v>286.09583165609308</v>
      </c>
      <c r="O156" s="3">
        <v>1</v>
      </c>
      <c r="P156" s="5" cm="1">
        <f t="array" ref="P156">_xlfn.IFS(O156=0, 0, AND(M156=1, O156=1, Q156=1), I156/3, AND(M156=1, O156=1, Q156=0), I156/2, AND(M156=0, O156=1, Q156=0), I156, AND(M156=0, O156=1, Q156=1), I156/2)</f>
        <v>286.09583165609308</v>
      </c>
      <c r="Q156" s="3">
        <v>0</v>
      </c>
      <c r="R156" s="6" cm="1">
        <f t="array" ref="R156">_xlfn.IFS(Q156=0, 0, AND(M156=1, O156=1, Q156=1), I156/3, AND(M156=0, O156=1, Q156=1), I156/2, AND(M156=1, O156=0, Q156=1), I156/2, AND(M156=0, O156=0, Q156=1), I156)</f>
        <v>0</v>
      </c>
      <c r="S156"/>
    </row>
    <row r="157" spans="1:19" x14ac:dyDescent="0.3">
      <c r="A157" s="3">
        <v>479</v>
      </c>
      <c r="B157" s="4">
        <v>44371</v>
      </c>
      <c r="C157" s="3" t="s">
        <v>120</v>
      </c>
      <c r="D157" s="3" t="s">
        <v>24</v>
      </c>
      <c r="E157" s="3" t="s">
        <v>31</v>
      </c>
      <c r="F157" s="3" t="s">
        <v>262</v>
      </c>
      <c r="G157" s="15">
        <v>902</v>
      </c>
      <c r="H157" s="13">
        <v>197.19718986558001</v>
      </c>
      <c r="I157" s="13">
        <f t="shared" si="6"/>
        <v>563.84224810753608</v>
      </c>
      <c r="J157" s="15">
        <f t="shared" si="8"/>
        <v>140.96056202688402</v>
      </c>
      <c r="K157" s="3">
        <v>3</v>
      </c>
      <c r="L157" s="4">
        <f t="shared" si="7"/>
        <v>44374</v>
      </c>
      <c r="M157" s="3">
        <v>1</v>
      </c>
      <c r="N157" s="5" cm="1">
        <f t="array" ref="N157">_xlfn.IFS(M157=0, 0, AND(M157=1, O157=1, Q157=1), I157/3, AND(M157=1, O157=0, Q157=1), I157/2, AND(M157=1, O157=1, Q157=0), I157/2, AND(M157=1, O157=0, Q157=0), I157)</f>
        <v>563.84224810753608</v>
      </c>
      <c r="O157" s="3">
        <v>0</v>
      </c>
      <c r="P157" s="5" cm="1">
        <f t="array" ref="P157">_xlfn.IFS(O157=0, 0, AND(M157=1, O157=1, Q157=1), I157/3, AND(M157=1, O157=1, Q157=0), I157/2, AND(M157=0, O157=1, Q157=0), I157, AND(M157=0, O157=1, Q157=1), I157/2)</f>
        <v>0</v>
      </c>
      <c r="Q157" s="3">
        <v>0</v>
      </c>
      <c r="R157" s="6" cm="1">
        <f t="array" ref="R157">_xlfn.IFS(Q157=0, 0, AND(M157=1, O157=1, Q157=1), I157/3, AND(M157=0, O157=1, Q157=1), I157/2, AND(M157=1, O157=0, Q157=1), I157/2, AND(M157=0, O157=0, Q157=1), I157)</f>
        <v>0</v>
      </c>
      <c r="S157"/>
    </row>
    <row r="158" spans="1:19" x14ac:dyDescent="0.3">
      <c r="A158" s="3">
        <v>480</v>
      </c>
      <c r="B158" s="4">
        <v>44371</v>
      </c>
      <c r="C158" s="3" t="s">
        <v>110</v>
      </c>
      <c r="D158" s="3" t="s">
        <v>24</v>
      </c>
      <c r="E158" s="3" t="s">
        <v>32</v>
      </c>
      <c r="F158" s="3" t="s">
        <v>264</v>
      </c>
      <c r="G158" s="15">
        <v>1007</v>
      </c>
      <c r="H158" s="13">
        <v>516.11579961218149</v>
      </c>
      <c r="I158" s="13">
        <f t="shared" si="6"/>
        <v>392.70736031025478</v>
      </c>
      <c r="J158" s="15">
        <f t="shared" si="8"/>
        <v>98.17684007756371</v>
      </c>
      <c r="K158" s="3">
        <v>3</v>
      </c>
      <c r="L158" s="4">
        <f t="shared" si="7"/>
        <v>44374</v>
      </c>
      <c r="M158" s="3">
        <v>1</v>
      </c>
      <c r="N158" s="5" cm="1">
        <f t="array" ref="N158">_xlfn.IFS(M158=0, 0, AND(M158=1, O158=1, Q158=1), I158/3, AND(M158=1, O158=0, Q158=1), I158/2, AND(M158=1, O158=1, Q158=0), I158/2, AND(M158=1, O158=0, Q158=0), I158)</f>
        <v>130.90245343675159</v>
      </c>
      <c r="O158" s="3">
        <v>1</v>
      </c>
      <c r="P158" s="5" cm="1">
        <f t="array" ref="P158">_xlfn.IFS(O158=0, 0, AND(M158=1, O158=1, Q158=1), I158/3, AND(M158=1, O158=1, Q158=0), I158/2, AND(M158=0, O158=1, Q158=0), I158, AND(M158=0, O158=1, Q158=1), I158/2)</f>
        <v>130.90245343675159</v>
      </c>
      <c r="Q158" s="3">
        <v>1</v>
      </c>
      <c r="R158" s="6" cm="1">
        <f t="array" ref="R158">_xlfn.IFS(Q158=0, 0, AND(M158=1, O158=1, Q158=1), I158/3, AND(M158=0, O158=1, Q158=1), I158/2, AND(M158=1, O158=0, Q158=1), I158/2, AND(M158=0, O158=0, Q158=1), I158)</f>
        <v>130.90245343675159</v>
      </c>
      <c r="S158"/>
    </row>
    <row r="159" spans="1:19" x14ac:dyDescent="0.3">
      <c r="A159" s="3">
        <v>481</v>
      </c>
      <c r="B159" s="4">
        <v>44371</v>
      </c>
      <c r="C159" s="3" t="s">
        <v>101</v>
      </c>
      <c r="D159" s="3" t="s">
        <v>24</v>
      </c>
      <c r="E159" s="3" t="s">
        <v>32</v>
      </c>
      <c r="F159" s="3" t="s">
        <v>263</v>
      </c>
      <c r="G159" s="15">
        <v>673</v>
      </c>
      <c r="H159" s="13">
        <v>140.0769877576104</v>
      </c>
      <c r="I159" s="13">
        <f t="shared" si="6"/>
        <v>426.33840979391169</v>
      </c>
      <c r="J159" s="15">
        <f t="shared" si="8"/>
        <v>106.58460244847794</v>
      </c>
      <c r="K159" s="3">
        <v>2</v>
      </c>
      <c r="L159" s="4">
        <f t="shared" si="7"/>
        <v>44373</v>
      </c>
      <c r="M159" s="3">
        <v>1</v>
      </c>
      <c r="N159" s="5" cm="1">
        <f t="array" ref="N159">_xlfn.IFS(M159=0, 0, AND(M159=1, O159=1, Q159=1), I159/3, AND(M159=1, O159=0, Q159=1), I159/2, AND(M159=1, O159=1, Q159=0), I159/2, AND(M159=1, O159=0, Q159=0), I159)</f>
        <v>142.11280326463722</v>
      </c>
      <c r="O159" s="3">
        <v>1</v>
      </c>
      <c r="P159" s="5" cm="1">
        <f t="array" ref="P159">_xlfn.IFS(O159=0, 0, AND(M159=1, O159=1, Q159=1), I159/3, AND(M159=1, O159=1, Q159=0), I159/2, AND(M159=0, O159=1, Q159=0), I159, AND(M159=0, O159=1, Q159=1), I159/2)</f>
        <v>142.11280326463722</v>
      </c>
      <c r="Q159" s="3">
        <v>1</v>
      </c>
      <c r="R159" s="6" cm="1">
        <f t="array" ref="R159">_xlfn.IFS(Q159=0, 0, AND(M159=1, O159=1, Q159=1), I159/3, AND(M159=0, O159=1, Q159=1), I159/2, AND(M159=1, O159=0, Q159=1), I159/2, AND(M159=0, O159=0, Q159=1), I159)</f>
        <v>142.11280326463722</v>
      </c>
      <c r="S159"/>
    </row>
    <row r="160" spans="1:19" x14ac:dyDescent="0.3">
      <c r="A160" s="3">
        <v>482</v>
      </c>
      <c r="B160" s="4">
        <v>44372</v>
      </c>
      <c r="C160" s="3" t="s">
        <v>121</v>
      </c>
      <c r="D160" s="3" t="s">
        <v>25</v>
      </c>
      <c r="E160" s="3" t="s">
        <v>32</v>
      </c>
      <c r="F160" s="3" t="s">
        <v>263</v>
      </c>
      <c r="G160" s="15">
        <v>1226</v>
      </c>
      <c r="H160" s="13">
        <v>124.97464220047229</v>
      </c>
      <c r="I160" s="13">
        <f t="shared" si="6"/>
        <v>880.82028623962219</v>
      </c>
      <c r="J160" s="15">
        <f t="shared" si="8"/>
        <v>220.20507155990555</v>
      </c>
      <c r="K160" s="3">
        <v>3</v>
      </c>
      <c r="L160" s="4">
        <f t="shared" si="7"/>
        <v>44375</v>
      </c>
      <c r="M160" s="3">
        <v>1</v>
      </c>
      <c r="N160" s="5" cm="1">
        <f t="array" ref="N160">_xlfn.IFS(M160=0, 0, AND(M160=1, O160=1, Q160=1), I160/3, AND(M160=1, O160=0, Q160=1), I160/2, AND(M160=1, O160=1, Q160=0), I160/2, AND(M160=1, O160=0, Q160=0), I160)</f>
        <v>440.4101431198111</v>
      </c>
      <c r="O160" s="3">
        <v>0</v>
      </c>
      <c r="P160" s="5" cm="1">
        <f t="array" ref="P160">_xlfn.IFS(O160=0, 0, AND(M160=1, O160=1, Q160=1), I160/3, AND(M160=1, O160=1, Q160=0), I160/2, AND(M160=0, O160=1, Q160=0), I160, AND(M160=0, O160=1, Q160=1), I160/2)</f>
        <v>0</v>
      </c>
      <c r="Q160" s="3">
        <v>1</v>
      </c>
      <c r="R160" s="6" cm="1">
        <f t="array" ref="R160">_xlfn.IFS(Q160=0, 0, AND(M160=1, O160=1, Q160=1), I160/3, AND(M160=0, O160=1, Q160=1), I160/2, AND(M160=1, O160=0, Q160=1), I160/2, AND(M160=0, O160=0, Q160=1), I160)</f>
        <v>440.4101431198111</v>
      </c>
      <c r="S160"/>
    </row>
    <row r="161" spans="1:19" x14ac:dyDescent="0.3">
      <c r="A161" s="3">
        <v>483</v>
      </c>
      <c r="B161" s="4">
        <v>44372</v>
      </c>
      <c r="C161" s="3" t="s">
        <v>119</v>
      </c>
      <c r="D161" s="3" t="s">
        <v>24</v>
      </c>
      <c r="E161" s="3" t="s">
        <v>32</v>
      </c>
      <c r="F161" s="3" t="s">
        <v>263</v>
      </c>
      <c r="G161" s="15">
        <v>1287</v>
      </c>
      <c r="H161" s="13">
        <v>262.07424931416824</v>
      </c>
      <c r="I161" s="13">
        <f t="shared" si="6"/>
        <v>819.94060054866532</v>
      </c>
      <c r="J161" s="15">
        <f t="shared" si="8"/>
        <v>204.98515013716633</v>
      </c>
      <c r="K161" s="3">
        <v>3</v>
      </c>
      <c r="L161" s="4">
        <f t="shared" si="7"/>
        <v>44375</v>
      </c>
      <c r="M161" s="3">
        <v>1</v>
      </c>
      <c r="N161" s="5" cm="1">
        <f t="array" ref="N161">_xlfn.IFS(M161=0, 0, AND(M161=1, O161=1, Q161=1), I161/3, AND(M161=1, O161=0, Q161=1), I161/2, AND(M161=1, O161=1, Q161=0), I161/2, AND(M161=1, O161=0, Q161=0), I161)</f>
        <v>819.94060054866532</v>
      </c>
      <c r="O161" s="3">
        <v>0</v>
      </c>
      <c r="P161" s="5" cm="1">
        <f t="array" ref="P161">_xlfn.IFS(O161=0, 0, AND(M161=1, O161=1, Q161=1), I161/3, AND(M161=1, O161=1, Q161=0), I161/2, AND(M161=0, O161=1, Q161=0), I161, AND(M161=0, O161=1, Q161=1), I161/2)</f>
        <v>0</v>
      </c>
      <c r="Q161" s="3">
        <v>0</v>
      </c>
      <c r="R161" s="6" cm="1">
        <f t="array" ref="R161">_xlfn.IFS(Q161=0, 0, AND(M161=1, O161=1, Q161=1), I161/3, AND(M161=0, O161=1, Q161=1), I161/2, AND(M161=1, O161=0, Q161=1), I161/2, AND(M161=0, O161=0, Q161=1), I161)</f>
        <v>0</v>
      </c>
      <c r="S161"/>
    </row>
    <row r="162" spans="1:19" x14ac:dyDescent="0.3">
      <c r="A162" s="3">
        <v>484</v>
      </c>
      <c r="B162" s="4">
        <v>44373</v>
      </c>
      <c r="C162" s="3" t="s">
        <v>122</v>
      </c>
      <c r="D162" s="3" t="s">
        <v>24</v>
      </c>
      <c r="E162" s="3" t="s">
        <v>32</v>
      </c>
      <c r="F162" s="3" t="s">
        <v>263</v>
      </c>
      <c r="G162" s="15">
        <v>227</v>
      </c>
      <c r="H162" s="13">
        <v>46.171705612655906</v>
      </c>
      <c r="I162" s="13">
        <f t="shared" si="6"/>
        <v>144.66263550987529</v>
      </c>
      <c r="J162" s="15">
        <f t="shared" si="8"/>
        <v>36.165658877468822</v>
      </c>
      <c r="K162" s="3">
        <v>1</v>
      </c>
      <c r="L162" s="4">
        <f t="shared" si="7"/>
        <v>44374</v>
      </c>
      <c r="M162" s="3">
        <v>1</v>
      </c>
      <c r="N162" s="5" cm="1">
        <f t="array" ref="N162">_xlfn.IFS(M162=0, 0, AND(M162=1, O162=1, Q162=1), I162/3, AND(M162=1, O162=0, Q162=1), I162/2, AND(M162=1, O162=1, Q162=0), I162/2, AND(M162=1, O162=0, Q162=0), I162)</f>
        <v>72.331317754937643</v>
      </c>
      <c r="O162" s="3">
        <v>0</v>
      </c>
      <c r="P162" s="5" cm="1">
        <f t="array" ref="P162">_xlfn.IFS(O162=0, 0, AND(M162=1, O162=1, Q162=1), I162/3, AND(M162=1, O162=1, Q162=0), I162/2, AND(M162=0, O162=1, Q162=0), I162, AND(M162=0, O162=1, Q162=1), I162/2)</f>
        <v>0</v>
      </c>
      <c r="Q162" s="3">
        <v>1</v>
      </c>
      <c r="R162" s="6" cm="1">
        <f t="array" ref="R162">_xlfn.IFS(Q162=0, 0, AND(M162=1, O162=1, Q162=1), I162/3, AND(M162=0, O162=1, Q162=1), I162/2, AND(M162=1, O162=0, Q162=1), I162/2, AND(M162=0, O162=0, Q162=1), I162)</f>
        <v>72.331317754937643</v>
      </c>
      <c r="S162"/>
    </row>
    <row r="163" spans="1:19" x14ac:dyDescent="0.3">
      <c r="A163" s="3">
        <v>485</v>
      </c>
      <c r="B163" s="4">
        <v>44374</v>
      </c>
      <c r="C163" s="3" t="s">
        <v>123</v>
      </c>
      <c r="D163" s="3" t="s">
        <v>24</v>
      </c>
      <c r="E163" s="3" t="s">
        <v>31</v>
      </c>
      <c r="F163" s="3" t="s">
        <v>265</v>
      </c>
      <c r="G163" s="15">
        <v>1319</v>
      </c>
      <c r="H163" s="13">
        <v>188.88330509771461</v>
      </c>
      <c r="I163" s="13">
        <f t="shared" si="6"/>
        <v>904.09335592182833</v>
      </c>
      <c r="J163" s="15">
        <f t="shared" si="8"/>
        <v>226.02333898045708</v>
      </c>
      <c r="K163" s="3">
        <v>3</v>
      </c>
      <c r="L163" s="4">
        <f t="shared" si="7"/>
        <v>44377</v>
      </c>
      <c r="M163" s="3">
        <v>1</v>
      </c>
      <c r="N163" s="5" cm="1">
        <f t="array" ref="N163">_xlfn.IFS(M163=0, 0, AND(M163=1, O163=1, Q163=1), I163/3, AND(M163=1, O163=0, Q163=1), I163/2, AND(M163=1, O163=1, Q163=0), I163/2, AND(M163=1, O163=0, Q163=0), I163)</f>
        <v>301.36445197394278</v>
      </c>
      <c r="O163" s="3">
        <v>1</v>
      </c>
      <c r="P163" s="5" cm="1">
        <f t="array" ref="P163">_xlfn.IFS(O163=0, 0, AND(M163=1, O163=1, Q163=1), I163/3, AND(M163=1, O163=1, Q163=0), I163/2, AND(M163=0, O163=1, Q163=0), I163, AND(M163=0, O163=1, Q163=1), I163/2)</f>
        <v>301.36445197394278</v>
      </c>
      <c r="Q163" s="3">
        <v>1</v>
      </c>
      <c r="R163" s="6" cm="1">
        <f t="array" ref="R163">_xlfn.IFS(Q163=0, 0, AND(M163=1, O163=1, Q163=1), I163/3, AND(M163=0, O163=1, Q163=1), I163/2, AND(M163=1, O163=0, Q163=1), I163/2, AND(M163=0, O163=0, Q163=1), I163)</f>
        <v>301.36445197394278</v>
      </c>
      <c r="S163"/>
    </row>
    <row r="164" spans="1:19" x14ac:dyDescent="0.3">
      <c r="A164" s="3">
        <v>486</v>
      </c>
      <c r="B164" s="4">
        <v>44374</v>
      </c>
      <c r="C164" s="3" t="s">
        <v>124</v>
      </c>
      <c r="D164" s="3" t="s">
        <v>24</v>
      </c>
      <c r="E164" s="3" t="s">
        <v>31</v>
      </c>
      <c r="F164" s="3" t="s">
        <v>265</v>
      </c>
      <c r="G164" s="15">
        <v>330</v>
      </c>
      <c r="H164" s="13">
        <v>108.93772126730204</v>
      </c>
      <c r="I164" s="13">
        <f t="shared" si="6"/>
        <v>176.84982298615836</v>
      </c>
      <c r="J164" s="15">
        <f t="shared" si="8"/>
        <v>44.212455746539597</v>
      </c>
      <c r="K164" s="3">
        <v>1</v>
      </c>
      <c r="L164" s="4">
        <f t="shared" si="7"/>
        <v>44375</v>
      </c>
      <c r="M164" s="3">
        <v>1</v>
      </c>
      <c r="N164" s="5" cm="1">
        <f t="array" ref="N164">_xlfn.IFS(M164=0, 0, AND(M164=1, O164=1, Q164=1), I164/3, AND(M164=1, O164=0, Q164=1), I164/2, AND(M164=1, O164=1, Q164=0), I164/2, AND(M164=1, O164=0, Q164=0), I164)</f>
        <v>58.949940995386122</v>
      </c>
      <c r="O164" s="3">
        <v>1</v>
      </c>
      <c r="P164" s="5" cm="1">
        <f t="array" ref="P164">_xlfn.IFS(O164=0, 0, AND(M164=1, O164=1, Q164=1), I164/3, AND(M164=1, O164=1, Q164=0), I164/2, AND(M164=0, O164=1, Q164=0), I164, AND(M164=0, O164=1, Q164=1), I164/2)</f>
        <v>58.949940995386122</v>
      </c>
      <c r="Q164" s="3">
        <v>1</v>
      </c>
      <c r="R164" s="6" cm="1">
        <f t="array" ref="R164">_xlfn.IFS(Q164=0, 0, AND(M164=1, O164=1, Q164=1), I164/3, AND(M164=0, O164=1, Q164=1), I164/2, AND(M164=1, O164=0, Q164=1), I164/2, AND(M164=0, O164=0, Q164=1), I164)</f>
        <v>58.949940995386122</v>
      </c>
      <c r="S164"/>
    </row>
    <row r="165" spans="1:19" x14ac:dyDescent="0.3">
      <c r="A165" s="3">
        <v>487</v>
      </c>
      <c r="B165" s="4">
        <v>44375</v>
      </c>
      <c r="C165" s="3" t="s">
        <v>113</v>
      </c>
      <c r="D165" s="3" t="s">
        <v>24</v>
      </c>
      <c r="E165" s="3" t="s">
        <v>32</v>
      </c>
      <c r="F165" s="3" t="s">
        <v>263</v>
      </c>
      <c r="G165" s="15">
        <v>266</v>
      </c>
      <c r="H165" s="13">
        <v>93.996273490895717</v>
      </c>
      <c r="I165" s="13">
        <f t="shared" si="6"/>
        <v>137.60298120728345</v>
      </c>
      <c r="J165" s="15">
        <f t="shared" si="8"/>
        <v>34.400745301820862</v>
      </c>
      <c r="K165" s="3">
        <v>1</v>
      </c>
      <c r="L165" s="4">
        <f t="shared" si="7"/>
        <v>44376</v>
      </c>
      <c r="M165" s="3">
        <v>1</v>
      </c>
      <c r="N165" s="5" cm="1">
        <f t="array" ref="N165">_xlfn.IFS(M165=0, 0, AND(M165=1, O165=1, Q165=1), I165/3, AND(M165=1, O165=0, Q165=1), I165/2, AND(M165=1, O165=1, Q165=0), I165/2, AND(M165=1, O165=0, Q165=0), I165)</f>
        <v>45.867660402427816</v>
      </c>
      <c r="O165" s="3">
        <v>1</v>
      </c>
      <c r="P165" s="5" cm="1">
        <f t="array" ref="P165">_xlfn.IFS(O165=0, 0, AND(M165=1, O165=1, Q165=1), I165/3, AND(M165=1, O165=1, Q165=0), I165/2, AND(M165=0, O165=1, Q165=0), I165, AND(M165=0, O165=1, Q165=1), I165/2)</f>
        <v>45.867660402427816</v>
      </c>
      <c r="Q165" s="3">
        <v>1</v>
      </c>
      <c r="R165" s="6" cm="1">
        <f t="array" ref="R165">_xlfn.IFS(Q165=0, 0, AND(M165=1, O165=1, Q165=1), I165/3, AND(M165=0, O165=1, Q165=1), I165/2, AND(M165=1, O165=0, Q165=1), I165/2, AND(M165=0, O165=0, Q165=1), I165)</f>
        <v>45.867660402427816</v>
      </c>
      <c r="S165"/>
    </row>
    <row r="166" spans="1:19" x14ac:dyDescent="0.3">
      <c r="A166" s="3">
        <v>488</v>
      </c>
      <c r="B166" s="4">
        <v>44375</v>
      </c>
      <c r="C166" s="3" t="s">
        <v>125</v>
      </c>
      <c r="D166" s="3" t="s">
        <v>24</v>
      </c>
      <c r="E166" s="3" t="s">
        <v>32</v>
      </c>
      <c r="F166" s="3" t="s">
        <v>263</v>
      </c>
      <c r="G166" s="15">
        <v>1392</v>
      </c>
      <c r="H166" s="13">
        <v>762.99053281478336</v>
      </c>
      <c r="I166" s="13">
        <f t="shared" si="6"/>
        <v>503.20757374817333</v>
      </c>
      <c r="J166" s="15">
        <f t="shared" si="8"/>
        <v>125.80189343704333</v>
      </c>
      <c r="K166" s="3">
        <v>3</v>
      </c>
      <c r="L166" s="4">
        <f t="shared" si="7"/>
        <v>44378</v>
      </c>
      <c r="M166" s="3">
        <v>0</v>
      </c>
      <c r="N166" s="5" cm="1">
        <f t="array" ref="N166">_xlfn.IFS(M166=0, 0, AND(M166=1, O166=1, Q166=1), I166/3, AND(M166=1, O166=0, Q166=1), I166/2, AND(M166=1, O166=1, Q166=0), I166/2, AND(M166=1, O166=0, Q166=0), I166)</f>
        <v>0</v>
      </c>
      <c r="O166" s="3">
        <v>1</v>
      </c>
      <c r="P166" s="5" cm="1">
        <f t="array" ref="P166">_xlfn.IFS(O166=0, 0, AND(M166=1, O166=1, Q166=1), I166/3, AND(M166=1, O166=1, Q166=0), I166/2, AND(M166=0, O166=1, Q166=0), I166, AND(M166=0, O166=1, Q166=1), I166/2)</f>
        <v>251.60378687408667</v>
      </c>
      <c r="Q166" s="3">
        <v>1</v>
      </c>
      <c r="R166" s="6" cm="1">
        <f t="array" ref="R166">_xlfn.IFS(Q166=0, 0, AND(M166=1, O166=1, Q166=1), I166/3, AND(M166=0, O166=1, Q166=1), I166/2, AND(M166=1, O166=0, Q166=1), I166/2, AND(M166=0, O166=0, Q166=1), I166)</f>
        <v>251.60378687408667</v>
      </c>
      <c r="S166"/>
    </row>
    <row r="167" spans="1:19" x14ac:dyDescent="0.3">
      <c r="A167" s="3">
        <v>489</v>
      </c>
      <c r="B167" s="4">
        <v>44375</v>
      </c>
      <c r="C167" s="3" t="s">
        <v>126</v>
      </c>
      <c r="D167" s="3" t="s">
        <v>24</v>
      </c>
      <c r="E167" s="3" t="s">
        <v>31</v>
      </c>
      <c r="F167" s="3" t="s">
        <v>266</v>
      </c>
      <c r="G167" s="15">
        <v>304</v>
      </c>
      <c r="H167" s="13">
        <v>125.06282019200096</v>
      </c>
      <c r="I167" s="13">
        <f t="shared" si="6"/>
        <v>143.14974384639922</v>
      </c>
      <c r="J167" s="15">
        <f t="shared" si="8"/>
        <v>35.787435961599805</v>
      </c>
      <c r="K167" s="3">
        <v>1</v>
      </c>
      <c r="L167" s="4">
        <f t="shared" si="7"/>
        <v>44376</v>
      </c>
      <c r="M167" s="3">
        <v>1</v>
      </c>
      <c r="N167" s="5" cm="1">
        <f t="array" ref="N167">_xlfn.IFS(M167=0, 0, AND(M167=1, O167=1, Q167=1), I167/3, AND(M167=1, O167=0, Q167=1), I167/2, AND(M167=1, O167=1, Q167=0), I167/2, AND(M167=1, O167=0, Q167=0), I167)</f>
        <v>47.71658128213307</v>
      </c>
      <c r="O167" s="3">
        <v>1</v>
      </c>
      <c r="P167" s="5" cm="1">
        <f t="array" ref="P167">_xlfn.IFS(O167=0, 0, AND(M167=1, O167=1, Q167=1), I167/3, AND(M167=1, O167=1, Q167=0), I167/2, AND(M167=0, O167=1, Q167=0), I167, AND(M167=0, O167=1, Q167=1), I167/2)</f>
        <v>47.71658128213307</v>
      </c>
      <c r="Q167" s="3">
        <v>1</v>
      </c>
      <c r="R167" s="6" cm="1">
        <f t="array" ref="R167">_xlfn.IFS(Q167=0, 0, AND(M167=1, O167=1, Q167=1), I167/3, AND(M167=0, O167=1, Q167=1), I167/2, AND(M167=1, O167=0, Q167=1), I167/2, AND(M167=0, O167=0, Q167=1), I167)</f>
        <v>47.71658128213307</v>
      </c>
      <c r="S167"/>
    </row>
    <row r="168" spans="1:19" x14ac:dyDescent="0.3">
      <c r="A168" s="3">
        <v>490</v>
      </c>
      <c r="B168" s="4">
        <v>44377</v>
      </c>
      <c r="C168" s="3" t="s">
        <v>127</v>
      </c>
      <c r="D168" s="3" t="s">
        <v>24</v>
      </c>
      <c r="E168" s="3" t="s">
        <v>32</v>
      </c>
      <c r="F168" s="3" t="s">
        <v>263</v>
      </c>
      <c r="G168" s="15">
        <v>480</v>
      </c>
      <c r="H168" s="13">
        <v>247.92242247919776</v>
      </c>
      <c r="I168" s="13">
        <f t="shared" si="6"/>
        <v>185.66206201664178</v>
      </c>
      <c r="J168" s="15">
        <f t="shared" si="8"/>
        <v>46.415515504160453</v>
      </c>
      <c r="K168" s="3">
        <v>2</v>
      </c>
      <c r="L168" s="4">
        <f t="shared" si="7"/>
        <v>44379</v>
      </c>
      <c r="M168" s="3">
        <v>1</v>
      </c>
      <c r="N168" s="5" cm="1">
        <f t="array" ref="N168">_xlfn.IFS(M168=0, 0, AND(M168=1, O168=1, Q168=1), I168/3, AND(M168=1, O168=0, Q168=1), I168/2, AND(M168=1, O168=1, Q168=0), I168/2, AND(M168=1, O168=0, Q168=0), I168)</f>
        <v>61.887354005547259</v>
      </c>
      <c r="O168" s="3">
        <v>1</v>
      </c>
      <c r="P168" s="5" cm="1">
        <f t="array" ref="P168">_xlfn.IFS(O168=0, 0, AND(M168=1, O168=1, Q168=1), I168/3, AND(M168=1, O168=1, Q168=0), I168/2, AND(M168=0, O168=1, Q168=0), I168, AND(M168=0, O168=1, Q168=1), I168/2)</f>
        <v>61.887354005547259</v>
      </c>
      <c r="Q168" s="3">
        <v>1</v>
      </c>
      <c r="R168" s="6" cm="1">
        <f t="array" ref="R168">_xlfn.IFS(Q168=0, 0, AND(M168=1, O168=1, Q168=1), I168/3, AND(M168=0, O168=1, Q168=1), I168/2, AND(M168=1, O168=0, Q168=1), I168/2, AND(M168=0, O168=0, Q168=1), I168)</f>
        <v>61.887354005547259</v>
      </c>
      <c r="S168"/>
    </row>
    <row r="169" spans="1:19" x14ac:dyDescent="0.3">
      <c r="A169" s="3">
        <v>491</v>
      </c>
      <c r="B169" s="4">
        <v>44377</v>
      </c>
      <c r="C169" s="3" t="s">
        <v>46</v>
      </c>
      <c r="D169" s="3" t="s">
        <v>25</v>
      </c>
      <c r="E169" s="3" t="s">
        <v>32</v>
      </c>
      <c r="F169" s="3" t="s">
        <v>263</v>
      </c>
      <c r="G169" s="15">
        <v>1326</v>
      </c>
      <c r="H169" s="13">
        <v>571.91261153605114</v>
      </c>
      <c r="I169" s="13">
        <f t="shared" si="6"/>
        <v>603.26991077115906</v>
      </c>
      <c r="J169" s="15">
        <f t="shared" si="8"/>
        <v>150.81747769278977</v>
      </c>
      <c r="K169" s="3">
        <v>3</v>
      </c>
      <c r="L169" s="4">
        <f t="shared" si="7"/>
        <v>44380</v>
      </c>
      <c r="M169" s="3">
        <v>0</v>
      </c>
      <c r="N169" s="5" cm="1">
        <f t="array" ref="N169">_xlfn.IFS(M169=0, 0, AND(M169=1, O169=1, Q169=1), I169/3, AND(M169=1, O169=0, Q169=1), I169/2, AND(M169=1, O169=1, Q169=0), I169/2, AND(M169=1, O169=0, Q169=0), I169)</f>
        <v>0</v>
      </c>
      <c r="O169" s="3">
        <v>0</v>
      </c>
      <c r="P169" s="5" cm="1">
        <f t="array" ref="P169">_xlfn.IFS(O169=0, 0, AND(M169=1, O169=1, Q169=1), I169/3, AND(M169=1, O169=1, Q169=0), I169/2, AND(M169=0, O169=1, Q169=0), I169, AND(M169=0, O169=1, Q169=1), I169/2)</f>
        <v>0</v>
      </c>
      <c r="Q169" s="3">
        <v>1</v>
      </c>
      <c r="R169" s="6" cm="1">
        <f t="array" ref="R169">_xlfn.IFS(Q169=0, 0, AND(M169=1, O169=1, Q169=1), I169/3, AND(M169=0, O169=1, Q169=1), I169/2, AND(M169=1, O169=0, Q169=1), I169/2, AND(M169=0, O169=0, Q169=1), I169)</f>
        <v>603.26991077115906</v>
      </c>
      <c r="S169"/>
    </row>
    <row r="170" spans="1:19" x14ac:dyDescent="0.3">
      <c r="A170" s="3">
        <v>492</v>
      </c>
      <c r="B170" s="4">
        <v>44378</v>
      </c>
      <c r="C170" s="3" t="s">
        <v>128</v>
      </c>
      <c r="D170" s="3" t="s">
        <v>24</v>
      </c>
      <c r="E170" s="3" t="s">
        <v>31</v>
      </c>
      <c r="F170" s="3" t="s">
        <v>267</v>
      </c>
      <c r="G170" s="15">
        <v>649</v>
      </c>
      <c r="H170" s="13">
        <v>247.92001250160365</v>
      </c>
      <c r="I170" s="13">
        <f t="shared" si="6"/>
        <v>320.8639899987171</v>
      </c>
      <c r="J170" s="15">
        <f t="shared" si="8"/>
        <v>80.215997499679276</v>
      </c>
      <c r="K170" s="3">
        <v>1</v>
      </c>
      <c r="L170" s="4">
        <f t="shared" si="7"/>
        <v>44379</v>
      </c>
      <c r="M170" s="3">
        <v>1</v>
      </c>
      <c r="N170" s="5" cm="1">
        <f t="array" ref="N170">_xlfn.IFS(M170=0, 0, AND(M170=1, O170=1, Q170=1), I170/3, AND(M170=1, O170=0, Q170=1), I170/2, AND(M170=1, O170=1, Q170=0), I170/2, AND(M170=1, O170=0, Q170=0), I170)</f>
        <v>106.9546633329057</v>
      </c>
      <c r="O170" s="3">
        <v>1</v>
      </c>
      <c r="P170" s="5" cm="1">
        <f t="array" ref="P170">_xlfn.IFS(O170=0, 0, AND(M170=1, O170=1, Q170=1), I170/3, AND(M170=1, O170=1, Q170=0), I170/2, AND(M170=0, O170=1, Q170=0), I170, AND(M170=0, O170=1, Q170=1), I170/2)</f>
        <v>106.9546633329057</v>
      </c>
      <c r="Q170" s="3">
        <v>1</v>
      </c>
      <c r="R170" s="6" cm="1">
        <f t="array" ref="R170">_xlfn.IFS(Q170=0, 0, AND(M170=1, O170=1, Q170=1), I170/3, AND(M170=0, O170=1, Q170=1), I170/2, AND(M170=1, O170=0, Q170=1), I170/2, AND(M170=0, O170=0, Q170=1), I170)</f>
        <v>106.9546633329057</v>
      </c>
      <c r="S170"/>
    </row>
    <row r="171" spans="1:19" x14ac:dyDescent="0.3">
      <c r="A171" s="3">
        <v>493</v>
      </c>
      <c r="B171" s="4">
        <v>44380</v>
      </c>
      <c r="C171" s="3" t="s">
        <v>129</v>
      </c>
      <c r="D171" s="3" t="s">
        <v>24</v>
      </c>
      <c r="E171" s="3" t="s">
        <v>32</v>
      </c>
      <c r="F171" s="3" t="s">
        <v>263</v>
      </c>
      <c r="G171" s="15">
        <v>196</v>
      </c>
      <c r="H171" s="13">
        <v>26.028281631626122</v>
      </c>
      <c r="I171" s="13">
        <f t="shared" si="6"/>
        <v>135.97737469469911</v>
      </c>
      <c r="J171" s="15">
        <f t="shared" si="8"/>
        <v>33.994343673674777</v>
      </c>
      <c r="K171" s="3">
        <v>1</v>
      </c>
      <c r="L171" s="4">
        <f t="shared" si="7"/>
        <v>44381</v>
      </c>
      <c r="M171" s="3">
        <v>0</v>
      </c>
      <c r="N171" s="5" cm="1">
        <f t="array" ref="N171">_xlfn.IFS(M171=0, 0, AND(M171=1, O171=1, Q171=1), I171/3, AND(M171=1, O171=0, Q171=1), I171/2, AND(M171=1, O171=1, Q171=0), I171/2, AND(M171=1, O171=0, Q171=0), I171)</f>
        <v>0</v>
      </c>
      <c r="O171" s="3">
        <v>1</v>
      </c>
      <c r="P171" s="5" cm="1">
        <f t="array" ref="P171">_xlfn.IFS(O171=0, 0, AND(M171=1, O171=1, Q171=1), I171/3, AND(M171=1, O171=1, Q171=0), I171/2, AND(M171=0, O171=1, Q171=0), I171, AND(M171=0, O171=1, Q171=1), I171/2)</f>
        <v>67.988687347349554</v>
      </c>
      <c r="Q171" s="3">
        <v>1</v>
      </c>
      <c r="R171" s="6" cm="1">
        <f t="array" ref="R171">_xlfn.IFS(Q171=0, 0, AND(M171=1, O171=1, Q171=1), I171/3, AND(M171=0, O171=1, Q171=1), I171/2, AND(M171=1, O171=0, Q171=1), I171/2, AND(M171=0, O171=0, Q171=1), I171)</f>
        <v>67.988687347349554</v>
      </c>
      <c r="S171"/>
    </row>
    <row r="172" spans="1:19" x14ac:dyDescent="0.3">
      <c r="A172" s="3">
        <v>494</v>
      </c>
      <c r="B172" s="4">
        <v>44383</v>
      </c>
      <c r="C172" s="3" t="s">
        <v>130</v>
      </c>
      <c r="D172" s="3" t="s">
        <v>24</v>
      </c>
      <c r="E172" s="3" t="s">
        <v>31</v>
      </c>
      <c r="F172" s="3" t="s">
        <v>266</v>
      </c>
      <c r="G172" s="15">
        <v>603</v>
      </c>
      <c r="H172" s="13">
        <v>47.829979541968783</v>
      </c>
      <c r="I172" s="13">
        <f t="shared" si="6"/>
        <v>444.136016366425</v>
      </c>
      <c r="J172" s="15">
        <f t="shared" si="8"/>
        <v>111.03400409160625</v>
      </c>
      <c r="K172" s="3">
        <v>2</v>
      </c>
      <c r="L172" s="4">
        <f t="shared" si="7"/>
        <v>44385</v>
      </c>
      <c r="M172" s="3">
        <v>1</v>
      </c>
      <c r="N172" s="5" cm="1">
        <f t="array" ref="N172">_xlfn.IFS(M172=0, 0, AND(M172=1, O172=1, Q172=1), I172/3, AND(M172=1, O172=0, Q172=1), I172/2, AND(M172=1, O172=1, Q172=0), I172/2, AND(M172=1, O172=0, Q172=0), I172)</f>
        <v>444.136016366425</v>
      </c>
      <c r="O172" s="3">
        <v>0</v>
      </c>
      <c r="P172" s="5" cm="1">
        <f t="array" ref="P172">_xlfn.IFS(O172=0, 0, AND(M172=1, O172=1, Q172=1), I172/3, AND(M172=1, O172=1, Q172=0), I172/2, AND(M172=0, O172=1, Q172=0), I172, AND(M172=0, O172=1, Q172=1), I172/2)</f>
        <v>0</v>
      </c>
      <c r="Q172" s="3">
        <v>0</v>
      </c>
      <c r="R172" s="6" cm="1">
        <f t="array" ref="R172">_xlfn.IFS(Q172=0, 0, AND(M172=1, O172=1, Q172=1), I172/3, AND(M172=0, O172=1, Q172=1), I172/2, AND(M172=1, O172=0, Q172=1), I172/2, AND(M172=0, O172=0, Q172=1), I172)</f>
        <v>0</v>
      </c>
      <c r="S172"/>
    </row>
    <row r="173" spans="1:19" x14ac:dyDescent="0.3">
      <c r="A173" s="3">
        <v>495</v>
      </c>
      <c r="B173" s="4">
        <v>44386</v>
      </c>
      <c r="C173" s="3" t="s">
        <v>124</v>
      </c>
      <c r="D173" s="3" t="s">
        <v>24</v>
      </c>
      <c r="E173" s="3" t="s">
        <v>31</v>
      </c>
      <c r="F173" s="3" t="s">
        <v>262</v>
      </c>
      <c r="G173" s="15">
        <v>650</v>
      </c>
      <c r="H173" s="13">
        <v>249.92862896740198</v>
      </c>
      <c r="I173" s="13">
        <f t="shared" si="6"/>
        <v>320.05709682607841</v>
      </c>
      <c r="J173" s="15">
        <f t="shared" si="8"/>
        <v>80.014274206519602</v>
      </c>
      <c r="K173" s="3">
        <v>2</v>
      </c>
      <c r="L173" s="4">
        <f t="shared" si="7"/>
        <v>44388</v>
      </c>
      <c r="M173" s="3">
        <v>1</v>
      </c>
      <c r="N173" s="5" cm="1">
        <f t="array" ref="N173">_xlfn.IFS(M173=0, 0, AND(M173=1, O173=1, Q173=1), I173/3, AND(M173=1, O173=0, Q173=1), I173/2, AND(M173=1, O173=1, Q173=0), I173/2, AND(M173=1, O173=0, Q173=0), I173)</f>
        <v>106.68569894202614</v>
      </c>
      <c r="O173" s="3">
        <v>1</v>
      </c>
      <c r="P173" s="5" cm="1">
        <f t="array" ref="P173">_xlfn.IFS(O173=0, 0, AND(M173=1, O173=1, Q173=1), I173/3, AND(M173=1, O173=1, Q173=0), I173/2, AND(M173=0, O173=1, Q173=0), I173, AND(M173=0, O173=1, Q173=1), I173/2)</f>
        <v>106.68569894202614</v>
      </c>
      <c r="Q173" s="3">
        <v>1</v>
      </c>
      <c r="R173" s="6" cm="1">
        <f t="array" ref="R173">_xlfn.IFS(Q173=0, 0, AND(M173=1, O173=1, Q173=1), I173/3, AND(M173=0, O173=1, Q173=1), I173/2, AND(M173=1, O173=0, Q173=1), I173/2, AND(M173=0, O173=0, Q173=1), I173)</f>
        <v>106.68569894202614</v>
      </c>
      <c r="S173"/>
    </row>
    <row r="174" spans="1:19" x14ac:dyDescent="0.3">
      <c r="A174" s="3">
        <v>496</v>
      </c>
      <c r="B174" s="4">
        <v>44392</v>
      </c>
      <c r="C174" s="3" t="s">
        <v>131</v>
      </c>
      <c r="D174" s="3" t="s">
        <v>24</v>
      </c>
      <c r="E174" s="3" t="s">
        <v>32</v>
      </c>
      <c r="F174" s="3" t="s">
        <v>263</v>
      </c>
      <c r="G174" s="15">
        <v>471</v>
      </c>
      <c r="H174" s="13">
        <v>207.94688480115914</v>
      </c>
      <c r="I174" s="13">
        <f t="shared" si="6"/>
        <v>210.44249215907266</v>
      </c>
      <c r="J174" s="15">
        <f t="shared" si="8"/>
        <v>52.610623039768171</v>
      </c>
      <c r="K174" s="3">
        <v>1</v>
      </c>
      <c r="L174" s="4">
        <f t="shared" si="7"/>
        <v>44393</v>
      </c>
      <c r="M174" s="3">
        <v>1</v>
      </c>
      <c r="N174" s="5" cm="1">
        <f t="array" ref="N174">_xlfn.IFS(M174=0, 0, AND(M174=1, O174=1, Q174=1), I174/3, AND(M174=1, O174=0, Q174=1), I174/2, AND(M174=1, O174=1, Q174=0), I174/2, AND(M174=1, O174=0, Q174=0), I174)</f>
        <v>70.147497386357557</v>
      </c>
      <c r="O174" s="3">
        <v>1</v>
      </c>
      <c r="P174" s="5" cm="1">
        <f t="array" ref="P174">_xlfn.IFS(O174=0, 0, AND(M174=1, O174=1, Q174=1), I174/3, AND(M174=1, O174=1, Q174=0), I174/2, AND(M174=0, O174=1, Q174=0), I174, AND(M174=0, O174=1, Q174=1), I174/2)</f>
        <v>70.147497386357557</v>
      </c>
      <c r="Q174" s="3">
        <v>1</v>
      </c>
      <c r="R174" s="6" cm="1">
        <f t="array" ref="R174">_xlfn.IFS(Q174=0, 0, AND(M174=1, O174=1, Q174=1), I174/3, AND(M174=0, O174=1, Q174=1), I174/2, AND(M174=1, O174=0, Q174=1), I174/2, AND(M174=0, O174=0, Q174=1), I174)</f>
        <v>70.147497386357557</v>
      </c>
      <c r="S174"/>
    </row>
    <row r="175" spans="1:19" x14ac:dyDescent="0.3">
      <c r="A175" s="3">
        <v>497</v>
      </c>
      <c r="B175" s="4">
        <v>44393</v>
      </c>
      <c r="C175" s="3" t="s">
        <v>132</v>
      </c>
      <c r="D175" s="3" t="s">
        <v>24</v>
      </c>
      <c r="E175" s="3" t="s">
        <v>31</v>
      </c>
      <c r="F175" s="3" t="s">
        <v>262</v>
      </c>
      <c r="G175" s="15">
        <v>624</v>
      </c>
      <c r="H175" s="13">
        <v>240.81589237735162</v>
      </c>
      <c r="I175" s="13">
        <f t="shared" si="6"/>
        <v>306.54728609811872</v>
      </c>
      <c r="J175" s="15">
        <f t="shared" si="8"/>
        <v>76.63682152452968</v>
      </c>
      <c r="K175" s="3">
        <v>2</v>
      </c>
      <c r="L175" s="4">
        <f t="shared" si="7"/>
        <v>44395</v>
      </c>
      <c r="M175" s="3">
        <v>0</v>
      </c>
      <c r="N175" s="5" cm="1">
        <f t="array" ref="N175">_xlfn.IFS(M175=0, 0, AND(M175=1, O175=1, Q175=1), I175/3, AND(M175=1, O175=0, Q175=1), I175/2, AND(M175=1, O175=1, Q175=0), I175/2, AND(M175=1, O175=0, Q175=0), I175)</f>
        <v>0</v>
      </c>
      <c r="O175" s="3">
        <v>1</v>
      </c>
      <c r="P175" s="5" cm="1">
        <f t="array" ref="P175">_xlfn.IFS(O175=0, 0, AND(M175=1, O175=1, Q175=1), I175/3, AND(M175=1, O175=1, Q175=0), I175/2, AND(M175=0, O175=1, Q175=0), I175, AND(M175=0, O175=1, Q175=1), I175/2)</f>
        <v>153.27364304905936</v>
      </c>
      <c r="Q175" s="3">
        <v>1</v>
      </c>
      <c r="R175" s="6" cm="1">
        <f t="array" ref="R175">_xlfn.IFS(Q175=0, 0, AND(M175=1, O175=1, Q175=1), I175/3, AND(M175=0, O175=1, Q175=1), I175/2, AND(M175=1, O175=0, Q175=1), I175/2, AND(M175=0, O175=0, Q175=1), I175)</f>
        <v>153.27364304905936</v>
      </c>
      <c r="S175"/>
    </row>
    <row r="176" spans="1:19" x14ac:dyDescent="0.3">
      <c r="A176" s="3">
        <v>498</v>
      </c>
      <c r="B176" s="4">
        <v>44394</v>
      </c>
      <c r="C176" s="3" t="s">
        <v>130</v>
      </c>
      <c r="D176" s="3" t="s">
        <v>24</v>
      </c>
      <c r="E176" s="3" t="s">
        <v>32</v>
      </c>
      <c r="F176" s="3" t="s">
        <v>264</v>
      </c>
      <c r="G176" s="15">
        <v>1361</v>
      </c>
      <c r="H176" s="13">
        <v>229.80664260507154</v>
      </c>
      <c r="I176" s="13">
        <f t="shared" si="6"/>
        <v>904.95468591594272</v>
      </c>
      <c r="J176" s="15">
        <f t="shared" si="8"/>
        <v>226.23867147898568</v>
      </c>
      <c r="K176" s="3">
        <v>3</v>
      </c>
      <c r="L176" s="4">
        <f t="shared" si="7"/>
        <v>44397</v>
      </c>
      <c r="M176" s="3">
        <v>1</v>
      </c>
      <c r="N176" s="5" cm="1">
        <f t="array" ref="N176">_xlfn.IFS(M176=0, 0, AND(M176=1, O176=1, Q176=1), I176/3, AND(M176=1, O176=0, Q176=1), I176/2, AND(M176=1, O176=1, Q176=0), I176/2, AND(M176=1, O176=0, Q176=0), I176)</f>
        <v>301.65156197198093</v>
      </c>
      <c r="O176" s="3">
        <v>1</v>
      </c>
      <c r="P176" s="5" cm="1">
        <f t="array" ref="P176">_xlfn.IFS(O176=0, 0, AND(M176=1, O176=1, Q176=1), I176/3, AND(M176=1, O176=1, Q176=0), I176/2, AND(M176=0, O176=1, Q176=0), I176, AND(M176=0, O176=1, Q176=1), I176/2)</f>
        <v>301.65156197198093</v>
      </c>
      <c r="Q176" s="3">
        <v>1</v>
      </c>
      <c r="R176" s="6" cm="1">
        <f t="array" ref="R176">_xlfn.IFS(Q176=0, 0, AND(M176=1, O176=1, Q176=1), I176/3, AND(M176=0, O176=1, Q176=1), I176/2, AND(M176=1, O176=0, Q176=1), I176/2, AND(M176=0, O176=0, Q176=1), I176)</f>
        <v>301.65156197198093</v>
      </c>
      <c r="S176"/>
    </row>
    <row r="177" spans="1:19" x14ac:dyDescent="0.3">
      <c r="A177" s="3">
        <v>499</v>
      </c>
      <c r="B177" s="4">
        <v>44395</v>
      </c>
      <c r="C177" s="3" t="s">
        <v>52</v>
      </c>
      <c r="D177" s="3" t="s">
        <v>24</v>
      </c>
      <c r="E177" s="3" t="s">
        <v>32</v>
      </c>
      <c r="F177" s="3" t="s">
        <v>263</v>
      </c>
      <c r="G177" s="15">
        <v>872</v>
      </c>
      <c r="H177" s="13">
        <v>272.37926624619479</v>
      </c>
      <c r="I177" s="13">
        <f t="shared" si="6"/>
        <v>479.69658700304416</v>
      </c>
      <c r="J177" s="15">
        <f t="shared" si="8"/>
        <v>119.92414675076105</v>
      </c>
      <c r="K177" s="3">
        <v>3</v>
      </c>
      <c r="L177" s="4">
        <f t="shared" si="7"/>
        <v>44398</v>
      </c>
      <c r="M177" s="3">
        <v>1</v>
      </c>
      <c r="N177" s="5" cm="1">
        <f t="array" ref="N177">_xlfn.IFS(M177=0, 0, AND(M177=1, O177=1, Q177=1), I177/3, AND(M177=1, O177=0, Q177=1), I177/2, AND(M177=1, O177=1, Q177=0), I177/2, AND(M177=1, O177=0, Q177=0), I177)</f>
        <v>159.89886233434805</v>
      </c>
      <c r="O177" s="3">
        <v>1</v>
      </c>
      <c r="P177" s="5" cm="1">
        <f t="array" ref="P177">_xlfn.IFS(O177=0, 0, AND(M177=1, O177=1, Q177=1), I177/3, AND(M177=1, O177=1, Q177=0), I177/2, AND(M177=0, O177=1, Q177=0), I177, AND(M177=0, O177=1, Q177=1), I177/2)</f>
        <v>159.89886233434805</v>
      </c>
      <c r="Q177" s="3">
        <v>1</v>
      </c>
      <c r="R177" s="6" cm="1">
        <f t="array" ref="R177">_xlfn.IFS(Q177=0, 0, AND(M177=1, O177=1, Q177=1), I177/3, AND(M177=0, O177=1, Q177=1), I177/2, AND(M177=1, O177=0, Q177=1), I177/2, AND(M177=0, O177=0, Q177=1), I177)</f>
        <v>159.89886233434805</v>
      </c>
      <c r="S177"/>
    </row>
    <row r="178" spans="1:19" x14ac:dyDescent="0.3">
      <c r="A178" s="3">
        <v>500</v>
      </c>
      <c r="B178" s="4">
        <v>44395</v>
      </c>
      <c r="C178" s="3" t="s">
        <v>133</v>
      </c>
      <c r="D178" s="3" t="s">
        <v>24</v>
      </c>
      <c r="E178" s="3" t="s">
        <v>32</v>
      </c>
      <c r="F178" s="3" t="s">
        <v>263</v>
      </c>
      <c r="G178" s="15">
        <v>691</v>
      </c>
      <c r="H178" s="13">
        <v>191.41217535216697</v>
      </c>
      <c r="I178" s="13">
        <f t="shared" si="6"/>
        <v>399.67025971826644</v>
      </c>
      <c r="J178" s="15">
        <f t="shared" si="8"/>
        <v>99.917564929566609</v>
      </c>
      <c r="K178" s="3">
        <v>2</v>
      </c>
      <c r="L178" s="4">
        <f t="shared" si="7"/>
        <v>44397</v>
      </c>
      <c r="M178" s="3">
        <v>1</v>
      </c>
      <c r="N178" s="5" cm="1">
        <f t="array" ref="N178">_xlfn.IFS(M178=0, 0, AND(M178=1, O178=1, Q178=1), I178/3, AND(M178=1, O178=0, Q178=1), I178/2, AND(M178=1, O178=1, Q178=0), I178/2, AND(M178=1, O178=0, Q178=0), I178)</f>
        <v>399.67025971826644</v>
      </c>
      <c r="O178" s="3">
        <v>0</v>
      </c>
      <c r="P178" s="5" cm="1">
        <f t="array" ref="P178">_xlfn.IFS(O178=0, 0, AND(M178=1, O178=1, Q178=1), I178/3, AND(M178=1, O178=1, Q178=0), I178/2, AND(M178=0, O178=1, Q178=0), I178, AND(M178=0, O178=1, Q178=1), I178/2)</f>
        <v>0</v>
      </c>
      <c r="Q178" s="3">
        <v>0</v>
      </c>
      <c r="R178" s="6" cm="1">
        <f t="array" ref="R178">_xlfn.IFS(Q178=0, 0, AND(M178=1, O178=1, Q178=1), I178/3, AND(M178=0, O178=1, Q178=1), I178/2, AND(M178=1, O178=0, Q178=1), I178/2, AND(M178=0, O178=0, Q178=1), I178)</f>
        <v>0</v>
      </c>
      <c r="S178"/>
    </row>
    <row r="179" spans="1:19" x14ac:dyDescent="0.3">
      <c r="A179" s="3">
        <v>501</v>
      </c>
      <c r="B179" s="4">
        <v>44396</v>
      </c>
      <c r="C179" s="3" t="s">
        <v>54</v>
      </c>
      <c r="D179" s="3" t="s">
        <v>24</v>
      </c>
      <c r="E179" s="3" t="s">
        <v>32</v>
      </c>
      <c r="F179" s="3" t="s">
        <v>263</v>
      </c>
      <c r="G179" s="15">
        <v>680</v>
      </c>
      <c r="H179" s="13">
        <v>297.0640833500612</v>
      </c>
      <c r="I179" s="13">
        <f t="shared" si="6"/>
        <v>306.34873331995107</v>
      </c>
      <c r="J179" s="15">
        <f t="shared" si="8"/>
        <v>76.587183329987766</v>
      </c>
      <c r="K179" s="3">
        <v>2</v>
      </c>
      <c r="L179" s="4">
        <f t="shared" si="7"/>
        <v>44398</v>
      </c>
      <c r="M179" s="3">
        <v>1</v>
      </c>
      <c r="N179" s="5" cm="1">
        <f t="array" ref="N179">_xlfn.IFS(M179=0, 0, AND(M179=1, O179=1, Q179=1), I179/3, AND(M179=1, O179=0, Q179=1), I179/2, AND(M179=1, O179=1, Q179=0), I179/2, AND(M179=1, O179=0, Q179=0), I179)</f>
        <v>153.17436665997553</v>
      </c>
      <c r="O179" s="3">
        <v>1</v>
      </c>
      <c r="P179" s="5" cm="1">
        <f t="array" ref="P179">_xlfn.IFS(O179=0, 0, AND(M179=1, O179=1, Q179=1), I179/3, AND(M179=1, O179=1, Q179=0), I179/2, AND(M179=0, O179=1, Q179=0), I179, AND(M179=0, O179=1, Q179=1), I179/2)</f>
        <v>153.17436665997553</v>
      </c>
      <c r="Q179" s="3">
        <v>0</v>
      </c>
      <c r="R179" s="6" cm="1">
        <f t="array" ref="R179">_xlfn.IFS(Q179=0, 0, AND(M179=1, O179=1, Q179=1), I179/3, AND(M179=0, O179=1, Q179=1), I179/2, AND(M179=1, O179=0, Q179=1), I179/2, AND(M179=0, O179=0, Q179=1), I179)</f>
        <v>0</v>
      </c>
      <c r="S179"/>
    </row>
    <row r="180" spans="1:19" x14ac:dyDescent="0.3">
      <c r="A180" s="3">
        <v>502</v>
      </c>
      <c r="B180" s="4">
        <v>44396</v>
      </c>
      <c r="C180" s="3" t="s">
        <v>55</v>
      </c>
      <c r="D180" s="3" t="s">
        <v>24</v>
      </c>
      <c r="E180" s="3" t="s">
        <v>32</v>
      </c>
      <c r="F180" s="3" t="s">
        <v>263</v>
      </c>
      <c r="G180" s="15">
        <v>605</v>
      </c>
      <c r="H180" s="13">
        <v>330.22111344563905</v>
      </c>
      <c r="I180" s="13">
        <f t="shared" si="6"/>
        <v>219.82310924348877</v>
      </c>
      <c r="J180" s="15">
        <f t="shared" si="8"/>
        <v>54.955777310872193</v>
      </c>
      <c r="K180" s="3">
        <v>2</v>
      </c>
      <c r="L180" s="4">
        <f t="shared" si="7"/>
        <v>44398</v>
      </c>
      <c r="M180" s="3">
        <v>1</v>
      </c>
      <c r="N180" s="5" cm="1">
        <f t="array" ref="N180">_xlfn.IFS(M180=0, 0, AND(M180=1, O180=1, Q180=1), I180/3, AND(M180=1, O180=0, Q180=1), I180/2, AND(M180=1, O180=1, Q180=0), I180/2, AND(M180=1, O180=0, Q180=0), I180)</f>
        <v>73.274369747829596</v>
      </c>
      <c r="O180" s="3">
        <v>1</v>
      </c>
      <c r="P180" s="5" cm="1">
        <f t="array" ref="P180">_xlfn.IFS(O180=0, 0, AND(M180=1, O180=1, Q180=1), I180/3, AND(M180=1, O180=1, Q180=0), I180/2, AND(M180=0, O180=1, Q180=0), I180, AND(M180=0, O180=1, Q180=1), I180/2)</f>
        <v>73.274369747829596</v>
      </c>
      <c r="Q180" s="3">
        <v>1</v>
      </c>
      <c r="R180" s="6" cm="1">
        <f t="array" ref="R180">_xlfn.IFS(Q180=0, 0, AND(M180=1, O180=1, Q180=1), I180/3, AND(M180=0, O180=1, Q180=1), I180/2, AND(M180=1, O180=0, Q180=1), I180/2, AND(M180=0, O180=0, Q180=1), I180)</f>
        <v>73.274369747829596</v>
      </c>
      <c r="S180"/>
    </row>
    <row r="181" spans="1:19" x14ac:dyDescent="0.3">
      <c r="A181" s="3">
        <v>503</v>
      </c>
      <c r="B181" s="4">
        <v>44401</v>
      </c>
      <c r="C181" s="3" t="s">
        <v>130</v>
      </c>
      <c r="D181" s="3" t="s">
        <v>24</v>
      </c>
      <c r="E181" s="3" t="s">
        <v>31</v>
      </c>
      <c r="F181" s="3" t="s">
        <v>265</v>
      </c>
      <c r="G181" s="15">
        <v>898</v>
      </c>
      <c r="H181" s="13">
        <v>377.82295237899967</v>
      </c>
      <c r="I181" s="13">
        <f t="shared" si="6"/>
        <v>416.14163809680031</v>
      </c>
      <c r="J181" s="15">
        <f t="shared" si="8"/>
        <v>104.03540952420008</v>
      </c>
      <c r="K181" s="3">
        <v>3</v>
      </c>
      <c r="L181" s="4">
        <f t="shared" si="7"/>
        <v>44404</v>
      </c>
      <c r="M181" s="3">
        <v>0</v>
      </c>
      <c r="N181" s="5" cm="1">
        <f t="array" ref="N181">_xlfn.IFS(M181=0, 0, AND(M181=1, O181=1, Q181=1), I181/3, AND(M181=1, O181=0, Q181=1), I181/2, AND(M181=1, O181=1, Q181=0), I181/2, AND(M181=1, O181=0, Q181=0), I181)</f>
        <v>0</v>
      </c>
      <c r="O181" s="3">
        <v>1</v>
      </c>
      <c r="P181" s="5" cm="1">
        <f t="array" ref="P181">_xlfn.IFS(O181=0, 0, AND(M181=1, O181=1, Q181=1), I181/3, AND(M181=1, O181=1, Q181=0), I181/2, AND(M181=0, O181=1, Q181=0), I181, AND(M181=0, O181=1, Q181=1), I181/2)</f>
        <v>208.07081904840015</v>
      </c>
      <c r="Q181" s="3">
        <v>1</v>
      </c>
      <c r="R181" s="6" cm="1">
        <f t="array" ref="R181">_xlfn.IFS(Q181=0, 0, AND(M181=1, O181=1, Q181=1), I181/3, AND(M181=0, O181=1, Q181=1), I181/2, AND(M181=1, O181=0, Q181=1), I181/2, AND(M181=0, O181=0, Q181=1), I181)</f>
        <v>208.07081904840015</v>
      </c>
      <c r="S181"/>
    </row>
    <row r="182" spans="1:19" x14ac:dyDescent="0.3">
      <c r="A182" s="3">
        <v>504</v>
      </c>
      <c r="B182" s="4">
        <v>44401</v>
      </c>
      <c r="C182" s="3" t="s">
        <v>134</v>
      </c>
      <c r="D182" s="3" t="s">
        <v>24</v>
      </c>
      <c r="E182" s="3" t="s">
        <v>31</v>
      </c>
      <c r="F182" s="3" t="s">
        <v>265</v>
      </c>
      <c r="G182" s="15">
        <v>513</v>
      </c>
      <c r="H182" s="13">
        <v>136.38373537936886</v>
      </c>
      <c r="I182" s="13">
        <f t="shared" si="6"/>
        <v>301.29301169650489</v>
      </c>
      <c r="J182" s="15">
        <f t="shared" si="8"/>
        <v>75.323252924126223</v>
      </c>
      <c r="K182" s="3">
        <v>2</v>
      </c>
      <c r="L182" s="4">
        <f t="shared" si="7"/>
        <v>44403</v>
      </c>
      <c r="M182" s="3">
        <v>1</v>
      </c>
      <c r="N182" s="5" cm="1">
        <f t="array" ref="N182">_xlfn.IFS(M182=0, 0, AND(M182=1, O182=1, Q182=1), I182/3, AND(M182=1, O182=0, Q182=1), I182/2, AND(M182=1, O182=1, Q182=0), I182/2, AND(M182=1, O182=0, Q182=0), I182)</f>
        <v>150.64650584825245</v>
      </c>
      <c r="O182" s="3">
        <v>0</v>
      </c>
      <c r="P182" s="5" cm="1">
        <f t="array" ref="P182">_xlfn.IFS(O182=0, 0, AND(M182=1, O182=1, Q182=1), I182/3, AND(M182=1, O182=1, Q182=0), I182/2, AND(M182=0, O182=1, Q182=0), I182, AND(M182=0, O182=1, Q182=1), I182/2)</f>
        <v>0</v>
      </c>
      <c r="Q182" s="3">
        <v>1</v>
      </c>
      <c r="R182" s="6" cm="1">
        <f t="array" ref="R182">_xlfn.IFS(Q182=0, 0, AND(M182=1, O182=1, Q182=1), I182/3, AND(M182=0, O182=1, Q182=1), I182/2, AND(M182=1, O182=0, Q182=1), I182/2, AND(M182=0, O182=0, Q182=1), I182)</f>
        <v>150.64650584825245</v>
      </c>
      <c r="S182"/>
    </row>
    <row r="183" spans="1:19" x14ac:dyDescent="0.3">
      <c r="A183" s="3">
        <v>505</v>
      </c>
      <c r="B183" s="4">
        <v>44404</v>
      </c>
      <c r="C183" s="3" t="s">
        <v>135</v>
      </c>
      <c r="D183" s="3" t="s">
        <v>24</v>
      </c>
      <c r="E183" s="3" t="s">
        <v>32</v>
      </c>
      <c r="F183" s="3" t="s">
        <v>263</v>
      </c>
      <c r="G183" s="15">
        <v>759</v>
      </c>
      <c r="H183" s="13">
        <v>93.101858637147188</v>
      </c>
      <c r="I183" s="13">
        <f t="shared" si="6"/>
        <v>532.71851309028227</v>
      </c>
      <c r="J183" s="15">
        <f t="shared" si="8"/>
        <v>133.17962827257057</v>
      </c>
      <c r="K183" s="3">
        <v>2</v>
      </c>
      <c r="L183" s="4">
        <f t="shared" si="7"/>
        <v>44406</v>
      </c>
      <c r="M183" s="3">
        <v>1</v>
      </c>
      <c r="N183" s="5" cm="1">
        <f t="array" ref="N183">_xlfn.IFS(M183=0, 0, AND(M183=1, O183=1, Q183=1), I183/3, AND(M183=1, O183=0, Q183=1), I183/2, AND(M183=1, O183=1, Q183=0), I183/2, AND(M183=1, O183=0, Q183=0), I183)</f>
        <v>266.35925654514114</v>
      </c>
      <c r="O183" s="3">
        <v>1</v>
      </c>
      <c r="P183" s="5" cm="1">
        <f t="array" ref="P183">_xlfn.IFS(O183=0, 0, AND(M183=1, O183=1, Q183=1), I183/3, AND(M183=1, O183=1, Q183=0), I183/2, AND(M183=0, O183=1, Q183=0), I183, AND(M183=0, O183=1, Q183=1), I183/2)</f>
        <v>266.35925654514114</v>
      </c>
      <c r="Q183" s="3">
        <v>0</v>
      </c>
      <c r="R183" s="6" cm="1">
        <f t="array" ref="R183">_xlfn.IFS(Q183=0, 0, AND(M183=1, O183=1, Q183=1), I183/3, AND(M183=0, O183=1, Q183=1), I183/2, AND(M183=1, O183=0, Q183=1), I183/2, AND(M183=0, O183=0, Q183=1), I183)</f>
        <v>0</v>
      </c>
      <c r="S183"/>
    </row>
    <row r="184" spans="1:19" x14ac:dyDescent="0.3">
      <c r="A184" s="3">
        <v>506</v>
      </c>
      <c r="B184" s="4">
        <v>44405</v>
      </c>
      <c r="C184" s="3" t="s">
        <v>136</v>
      </c>
      <c r="D184" s="3" t="s">
        <v>24</v>
      </c>
      <c r="E184" s="3" t="s">
        <v>32</v>
      </c>
      <c r="F184" s="3" t="s">
        <v>263</v>
      </c>
      <c r="G184" s="15">
        <v>1014</v>
      </c>
      <c r="H184" s="13">
        <v>374.16323106707051</v>
      </c>
      <c r="I184" s="13">
        <f t="shared" si="6"/>
        <v>511.86941514634361</v>
      </c>
      <c r="J184" s="15">
        <f t="shared" si="8"/>
        <v>127.96735378658592</v>
      </c>
      <c r="K184" s="3">
        <v>3</v>
      </c>
      <c r="L184" s="4">
        <f t="shared" si="7"/>
        <v>44408</v>
      </c>
      <c r="M184" s="3">
        <v>0</v>
      </c>
      <c r="N184" s="5" cm="1">
        <f t="array" ref="N184">_xlfn.IFS(M184=0, 0, AND(M184=1, O184=1, Q184=1), I184/3, AND(M184=1, O184=0, Q184=1), I184/2, AND(M184=1, O184=1, Q184=0), I184/2, AND(M184=1, O184=0, Q184=0), I184)</f>
        <v>0</v>
      </c>
      <c r="O184" s="3">
        <v>1</v>
      </c>
      <c r="P184" s="5" cm="1">
        <f t="array" ref="P184">_xlfn.IFS(O184=0, 0, AND(M184=1, O184=1, Q184=1), I184/3, AND(M184=1, O184=1, Q184=0), I184/2, AND(M184=0, O184=1, Q184=0), I184, AND(M184=0, O184=1, Q184=1), I184/2)</f>
        <v>255.93470757317181</v>
      </c>
      <c r="Q184" s="3">
        <v>1</v>
      </c>
      <c r="R184" s="6" cm="1">
        <f t="array" ref="R184">_xlfn.IFS(Q184=0, 0, AND(M184=1, O184=1, Q184=1), I184/3, AND(M184=0, O184=1, Q184=1), I184/2, AND(M184=1, O184=0, Q184=1), I184/2, AND(M184=0, O184=0, Q184=1), I184)</f>
        <v>255.93470757317181</v>
      </c>
      <c r="S184"/>
    </row>
    <row r="185" spans="1:19" x14ac:dyDescent="0.3">
      <c r="A185" s="3">
        <v>507</v>
      </c>
      <c r="B185" s="4">
        <v>44406</v>
      </c>
      <c r="C185" s="3" t="s">
        <v>137</v>
      </c>
      <c r="D185" s="3" t="s">
        <v>24</v>
      </c>
      <c r="E185" s="3" t="s">
        <v>31</v>
      </c>
      <c r="F185" s="3" t="s">
        <v>266</v>
      </c>
      <c r="G185" s="15">
        <v>1044</v>
      </c>
      <c r="H185" s="13">
        <v>203.22921741018718</v>
      </c>
      <c r="I185" s="13">
        <f t="shared" si="6"/>
        <v>672.61662607185031</v>
      </c>
      <c r="J185" s="15">
        <f t="shared" si="8"/>
        <v>168.15415651796258</v>
      </c>
      <c r="K185" s="3">
        <v>3</v>
      </c>
      <c r="L185" s="4">
        <f t="shared" si="7"/>
        <v>44409</v>
      </c>
      <c r="M185" s="3">
        <v>0</v>
      </c>
      <c r="N185" s="5" cm="1">
        <f t="array" ref="N185">_xlfn.IFS(M185=0, 0, AND(M185=1, O185=1, Q185=1), I185/3, AND(M185=1, O185=0, Q185=1), I185/2, AND(M185=1, O185=1, Q185=0), I185/2, AND(M185=1, O185=0, Q185=0), I185)</f>
        <v>0</v>
      </c>
      <c r="O185" s="3">
        <v>0</v>
      </c>
      <c r="P185" s="5" cm="1">
        <f t="array" ref="P185">_xlfn.IFS(O185=0, 0, AND(M185=1, O185=1, Q185=1), I185/3, AND(M185=1, O185=1, Q185=0), I185/2, AND(M185=0, O185=1, Q185=0), I185, AND(M185=0, O185=1, Q185=1), I185/2)</f>
        <v>0</v>
      </c>
      <c r="Q185" s="3">
        <v>1</v>
      </c>
      <c r="R185" s="6" cm="1">
        <f t="array" ref="R185">_xlfn.IFS(Q185=0, 0, AND(M185=1, O185=1, Q185=1), I185/3, AND(M185=0, O185=1, Q185=1), I185/2, AND(M185=1, O185=0, Q185=1), I185/2, AND(M185=0, O185=0, Q185=1), I185)</f>
        <v>672.61662607185031</v>
      </c>
      <c r="S185"/>
    </row>
    <row r="186" spans="1:19" x14ac:dyDescent="0.3">
      <c r="A186" s="3">
        <v>508</v>
      </c>
      <c r="B186" s="4">
        <v>44406</v>
      </c>
      <c r="C186" s="3" t="s">
        <v>138</v>
      </c>
      <c r="D186" s="3" t="s">
        <v>25</v>
      </c>
      <c r="E186" s="3" t="s">
        <v>32</v>
      </c>
      <c r="F186" s="3" t="s">
        <v>263</v>
      </c>
      <c r="G186" s="15">
        <v>1145</v>
      </c>
      <c r="H186" s="13">
        <v>355.43700932503839</v>
      </c>
      <c r="I186" s="13">
        <f t="shared" si="6"/>
        <v>631.65039253996929</v>
      </c>
      <c r="J186" s="15">
        <f t="shared" si="8"/>
        <v>157.91259813499232</v>
      </c>
      <c r="K186" s="3">
        <v>3</v>
      </c>
      <c r="L186" s="4">
        <f t="shared" si="7"/>
        <v>44409</v>
      </c>
      <c r="M186" s="3">
        <v>0</v>
      </c>
      <c r="N186" s="5" cm="1">
        <f t="array" ref="N186">_xlfn.IFS(M186=0, 0, AND(M186=1, O186=1, Q186=1), I186/3, AND(M186=1, O186=0, Q186=1), I186/2, AND(M186=1, O186=1, Q186=0), I186/2, AND(M186=1, O186=0, Q186=0), I186)</f>
        <v>0</v>
      </c>
      <c r="O186" s="3">
        <v>0</v>
      </c>
      <c r="P186" s="5" cm="1">
        <f t="array" ref="P186">_xlfn.IFS(O186=0, 0, AND(M186=1, O186=1, Q186=1), I186/3, AND(M186=1, O186=1, Q186=0), I186/2, AND(M186=0, O186=1, Q186=0), I186, AND(M186=0, O186=1, Q186=1), I186/2)</f>
        <v>0</v>
      </c>
      <c r="Q186" s="3">
        <v>1</v>
      </c>
      <c r="R186" s="6" cm="1">
        <f t="array" ref="R186">_xlfn.IFS(Q186=0, 0, AND(M186=1, O186=1, Q186=1), I186/3, AND(M186=0, O186=1, Q186=1), I186/2, AND(M186=1, O186=0, Q186=1), I186/2, AND(M186=0, O186=0, Q186=1), I186)</f>
        <v>631.65039253996929</v>
      </c>
      <c r="S186"/>
    </row>
    <row r="187" spans="1:19" x14ac:dyDescent="0.3">
      <c r="A187" s="3">
        <v>509</v>
      </c>
      <c r="B187" s="4">
        <v>44407</v>
      </c>
      <c r="C187" s="3" t="s">
        <v>139</v>
      </c>
      <c r="D187" s="3" t="s">
        <v>24</v>
      </c>
      <c r="E187" s="3" t="s">
        <v>32</v>
      </c>
      <c r="F187" s="3" t="s">
        <v>263</v>
      </c>
      <c r="G187" s="15">
        <v>370</v>
      </c>
      <c r="H187" s="13">
        <v>138.29984665132221</v>
      </c>
      <c r="I187" s="13">
        <f t="shared" si="6"/>
        <v>185.36012267894222</v>
      </c>
      <c r="J187" s="15">
        <f t="shared" si="8"/>
        <v>46.340030669735562</v>
      </c>
      <c r="K187" s="3">
        <v>2</v>
      </c>
      <c r="L187" s="4">
        <f t="shared" si="7"/>
        <v>44409</v>
      </c>
      <c r="M187" s="3">
        <v>1</v>
      </c>
      <c r="N187" s="5" cm="1">
        <f t="array" ref="N187">_xlfn.IFS(M187=0, 0, AND(M187=1, O187=1, Q187=1), I187/3, AND(M187=1, O187=0, Q187=1), I187/2, AND(M187=1, O187=1, Q187=0), I187/2, AND(M187=1, O187=0, Q187=0), I187)</f>
        <v>185.36012267894222</v>
      </c>
      <c r="O187" s="3">
        <v>0</v>
      </c>
      <c r="P187" s="5" cm="1">
        <f t="array" ref="P187">_xlfn.IFS(O187=0, 0, AND(M187=1, O187=1, Q187=1), I187/3, AND(M187=1, O187=1, Q187=0), I187/2, AND(M187=0, O187=1, Q187=0), I187, AND(M187=0, O187=1, Q187=1), I187/2)</f>
        <v>0</v>
      </c>
      <c r="Q187" s="3">
        <v>0</v>
      </c>
      <c r="R187" s="6" cm="1">
        <f t="array" ref="R187">_xlfn.IFS(Q187=0, 0, AND(M187=1, O187=1, Q187=1), I187/3, AND(M187=0, O187=1, Q187=1), I187/2, AND(M187=1, O187=0, Q187=1), I187/2, AND(M187=0, O187=0, Q187=1), I187)</f>
        <v>0</v>
      </c>
      <c r="S187"/>
    </row>
    <row r="188" spans="1:19" x14ac:dyDescent="0.3">
      <c r="A188" s="3">
        <v>510</v>
      </c>
      <c r="B188" s="4">
        <v>44408</v>
      </c>
      <c r="C188" s="3" t="s">
        <v>140</v>
      </c>
      <c r="D188" s="3" t="s">
        <v>24</v>
      </c>
      <c r="E188" s="3" t="s">
        <v>31</v>
      </c>
      <c r="F188" s="3" t="s">
        <v>267</v>
      </c>
      <c r="G188" s="15">
        <v>632</v>
      </c>
      <c r="H188" s="13">
        <v>248.03414596218099</v>
      </c>
      <c r="I188" s="13">
        <f t="shared" si="6"/>
        <v>307.17268323025519</v>
      </c>
      <c r="J188" s="15">
        <f t="shared" si="8"/>
        <v>76.793170807563797</v>
      </c>
      <c r="K188" s="3">
        <v>2</v>
      </c>
      <c r="L188" s="4">
        <f t="shared" si="7"/>
        <v>44410</v>
      </c>
      <c r="M188" s="3">
        <v>1</v>
      </c>
      <c r="N188" s="5" cm="1">
        <f t="array" ref="N188">_xlfn.IFS(M188=0, 0, AND(M188=1, O188=1, Q188=1), I188/3, AND(M188=1, O188=0, Q188=1), I188/2, AND(M188=1, O188=1, Q188=0), I188/2, AND(M188=1, O188=0, Q188=0), I188)</f>
        <v>153.58634161512759</v>
      </c>
      <c r="O188" s="3">
        <v>1</v>
      </c>
      <c r="P188" s="5" cm="1">
        <f t="array" ref="P188">_xlfn.IFS(O188=0, 0, AND(M188=1, O188=1, Q188=1), I188/3, AND(M188=1, O188=1, Q188=0), I188/2, AND(M188=0, O188=1, Q188=0), I188, AND(M188=0, O188=1, Q188=1), I188/2)</f>
        <v>153.58634161512759</v>
      </c>
      <c r="Q188" s="3">
        <v>0</v>
      </c>
      <c r="R188" s="6" cm="1">
        <f t="array" ref="R188">_xlfn.IFS(Q188=0, 0, AND(M188=1, O188=1, Q188=1), I188/3, AND(M188=0, O188=1, Q188=1), I188/2, AND(M188=1, O188=0, Q188=1), I188/2, AND(M188=0, O188=0, Q188=1), I188)</f>
        <v>0</v>
      </c>
      <c r="S188"/>
    </row>
    <row r="189" spans="1:19" x14ac:dyDescent="0.3">
      <c r="A189" s="3">
        <v>511</v>
      </c>
      <c r="B189" s="4">
        <v>44409</v>
      </c>
      <c r="C189" s="3" t="s">
        <v>141</v>
      </c>
      <c r="D189" s="3" t="s">
        <v>24</v>
      </c>
      <c r="E189" s="3" t="s">
        <v>32</v>
      </c>
      <c r="F189" s="3" t="s">
        <v>263</v>
      </c>
      <c r="G189" s="15">
        <v>1299</v>
      </c>
      <c r="H189" s="13">
        <v>261.0167040788927</v>
      </c>
      <c r="I189" s="13">
        <f t="shared" si="6"/>
        <v>830.38663673688586</v>
      </c>
      <c r="J189" s="15">
        <f t="shared" si="8"/>
        <v>207.59665918422149</v>
      </c>
      <c r="K189" s="3">
        <v>3</v>
      </c>
      <c r="L189" s="4">
        <f t="shared" si="7"/>
        <v>44412</v>
      </c>
      <c r="M189" s="3">
        <v>1</v>
      </c>
      <c r="N189" s="5" cm="1">
        <f t="array" ref="N189">_xlfn.IFS(M189=0, 0, AND(M189=1, O189=1, Q189=1), I189/3, AND(M189=1, O189=0, Q189=1), I189/2, AND(M189=1, O189=1, Q189=0), I189/2, AND(M189=1, O189=0, Q189=0), I189)</f>
        <v>830.38663673688586</v>
      </c>
      <c r="O189" s="3">
        <v>0</v>
      </c>
      <c r="P189" s="5" cm="1">
        <f t="array" ref="P189">_xlfn.IFS(O189=0, 0, AND(M189=1, O189=1, Q189=1), I189/3, AND(M189=1, O189=1, Q189=0), I189/2, AND(M189=0, O189=1, Q189=0), I189, AND(M189=0, O189=1, Q189=1), I189/2)</f>
        <v>0</v>
      </c>
      <c r="Q189" s="3">
        <v>0</v>
      </c>
      <c r="R189" s="6" cm="1">
        <f t="array" ref="R189">_xlfn.IFS(Q189=0, 0, AND(M189=1, O189=1, Q189=1), I189/3, AND(M189=0, O189=1, Q189=1), I189/2, AND(M189=1, O189=0, Q189=1), I189/2, AND(M189=0, O189=0, Q189=1), I189)</f>
        <v>0</v>
      </c>
      <c r="S189"/>
    </row>
    <row r="190" spans="1:19" x14ac:dyDescent="0.3">
      <c r="A190" s="3">
        <v>512</v>
      </c>
      <c r="B190" s="4">
        <v>44409</v>
      </c>
      <c r="C190" s="3" t="s">
        <v>142</v>
      </c>
      <c r="D190" s="3" t="s">
        <v>24</v>
      </c>
      <c r="E190" s="3" t="s">
        <v>31</v>
      </c>
      <c r="F190" s="3" t="s">
        <v>266</v>
      </c>
      <c r="G190" s="15">
        <v>310</v>
      </c>
      <c r="H190" s="13">
        <v>83.920527022173246</v>
      </c>
      <c r="I190" s="13">
        <f t="shared" si="6"/>
        <v>180.86357838226141</v>
      </c>
      <c r="J190" s="15">
        <f t="shared" si="8"/>
        <v>45.215894595565352</v>
      </c>
      <c r="K190" s="3">
        <v>1</v>
      </c>
      <c r="L190" s="4">
        <f t="shared" si="7"/>
        <v>44410</v>
      </c>
      <c r="M190" s="3">
        <v>1</v>
      </c>
      <c r="N190" s="5" cm="1">
        <f t="array" ref="N190">_xlfn.IFS(M190=0, 0, AND(M190=1, O190=1, Q190=1), I190/3, AND(M190=1, O190=0, Q190=1), I190/2, AND(M190=1, O190=1, Q190=0), I190/2, AND(M190=1, O190=0, Q190=0), I190)</f>
        <v>180.86357838226141</v>
      </c>
      <c r="O190" s="3">
        <v>0</v>
      </c>
      <c r="P190" s="5" cm="1">
        <f t="array" ref="P190">_xlfn.IFS(O190=0, 0, AND(M190=1, O190=1, Q190=1), I190/3, AND(M190=1, O190=1, Q190=0), I190/2, AND(M190=0, O190=1, Q190=0), I190, AND(M190=0, O190=1, Q190=1), I190/2)</f>
        <v>0</v>
      </c>
      <c r="Q190" s="3">
        <v>0</v>
      </c>
      <c r="R190" s="6" cm="1">
        <f t="array" ref="R190">_xlfn.IFS(Q190=0, 0, AND(M190=1, O190=1, Q190=1), I190/3, AND(M190=0, O190=1, Q190=1), I190/2, AND(M190=1, O190=0, Q190=1), I190/2, AND(M190=0, O190=0, Q190=1), I190)</f>
        <v>0</v>
      </c>
      <c r="S190"/>
    </row>
    <row r="191" spans="1:19" x14ac:dyDescent="0.3">
      <c r="A191" s="3">
        <v>513</v>
      </c>
      <c r="B191" s="4">
        <v>44409</v>
      </c>
      <c r="C191" s="3" t="s">
        <v>143</v>
      </c>
      <c r="D191" s="3" t="s">
        <v>24</v>
      </c>
      <c r="E191" s="3" t="s">
        <v>31</v>
      </c>
      <c r="F191" s="3" t="s">
        <v>262</v>
      </c>
      <c r="G191" s="15">
        <v>1070</v>
      </c>
      <c r="H191" s="13">
        <v>91.801565517512813</v>
      </c>
      <c r="I191" s="13">
        <f t="shared" si="6"/>
        <v>782.55874758598975</v>
      </c>
      <c r="J191" s="15">
        <f t="shared" si="8"/>
        <v>195.63968689649744</v>
      </c>
      <c r="K191" s="3">
        <v>3</v>
      </c>
      <c r="L191" s="4">
        <f t="shared" si="7"/>
        <v>44412</v>
      </c>
      <c r="M191" s="3">
        <v>1</v>
      </c>
      <c r="N191" s="5" cm="1">
        <f t="array" ref="N191">_xlfn.IFS(M191=0, 0, AND(M191=1, O191=1, Q191=1), I191/3, AND(M191=1, O191=0, Q191=1), I191/2, AND(M191=1, O191=1, Q191=0), I191/2, AND(M191=1, O191=0, Q191=0), I191)</f>
        <v>782.55874758598975</v>
      </c>
      <c r="O191" s="3">
        <v>0</v>
      </c>
      <c r="P191" s="5" cm="1">
        <f t="array" ref="P191">_xlfn.IFS(O191=0, 0, AND(M191=1, O191=1, Q191=1), I191/3, AND(M191=1, O191=1, Q191=0), I191/2, AND(M191=0, O191=1, Q191=0), I191, AND(M191=0, O191=1, Q191=1), I191/2)</f>
        <v>0</v>
      </c>
      <c r="Q191" s="3">
        <v>0</v>
      </c>
      <c r="R191" s="6" cm="1">
        <f t="array" ref="R191">_xlfn.IFS(Q191=0, 0, AND(M191=1, O191=1, Q191=1), I191/3, AND(M191=0, O191=1, Q191=1), I191/2, AND(M191=1, O191=0, Q191=1), I191/2, AND(M191=0, O191=0, Q191=1), I191)</f>
        <v>0</v>
      </c>
      <c r="S191"/>
    </row>
    <row r="192" spans="1:19" x14ac:dyDescent="0.3">
      <c r="A192" s="3">
        <v>514</v>
      </c>
      <c r="B192" s="4">
        <v>44411</v>
      </c>
      <c r="C192" s="3" t="s">
        <v>144</v>
      </c>
      <c r="D192" s="3" t="s">
        <v>24</v>
      </c>
      <c r="E192" s="3" t="s">
        <v>32</v>
      </c>
      <c r="F192" s="3" t="s">
        <v>263</v>
      </c>
      <c r="G192" s="15">
        <v>98</v>
      </c>
      <c r="H192" s="13">
        <v>25.736827466914676</v>
      </c>
      <c r="I192" s="13">
        <f t="shared" si="6"/>
        <v>57.810538026468258</v>
      </c>
      <c r="J192" s="15">
        <f t="shared" si="8"/>
        <v>14.452634506617066</v>
      </c>
      <c r="K192" s="3">
        <v>1</v>
      </c>
      <c r="L192" s="4">
        <f t="shared" si="7"/>
        <v>44412</v>
      </c>
      <c r="M192" s="3">
        <v>1</v>
      </c>
      <c r="N192" s="5" cm="1">
        <f t="array" ref="N192">_xlfn.IFS(M192=0, 0, AND(M192=1, O192=1, Q192=1), I192/3, AND(M192=1, O192=0, Q192=1), I192/2, AND(M192=1, O192=1, Q192=0), I192/2, AND(M192=1, O192=0, Q192=0), I192)</f>
        <v>28.905269013234129</v>
      </c>
      <c r="O192" s="3">
        <v>0</v>
      </c>
      <c r="P192" s="5" cm="1">
        <f t="array" ref="P192">_xlfn.IFS(O192=0, 0, AND(M192=1, O192=1, Q192=1), I192/3, AND(M192=1, O192=1, Q192=0), I192/2, AND(M192=0, O192=1, Q192=0), I192, AND(M192=0, O192=1, Q192=1), I192/2)</f>
        <v>0</v>
      </c>
      <c r="Q192" s="3">
        <v>1</v>
      </c>
      <c r="R192" s="6" cm="1">
        <f t="array" ref="R192">_xlfn.IFS(Q192=0, 0, AND(M192=1, O192=1, Q192=1), I192/3, AND(M192=0, O192=1, Q192=1), I192/2, AND(M192=1, O192=0, Q192=1), I192/2, AND(M192=0, O192=0, Q192=1), I192)</f>
        <v>28.905269013234129</v>
      </c>
      <c r="S192"/>
    </row>
    <row r="193" spans="1:19" x14ac:dyDescent="0.3">
      <c r="A193" s="3">
        <v>515</v>
      </c>
      <c r="B193" s="4">
        <v>44413</v>
      </c>
      <c r="C193" s="3" t="s">
        <v>145</v>
      </c>
      <c r="D193" s="3" t="s">
        <v>24</v>
      </c>
      <c r="E193" s="3" t="s">
        <v>31</v>
      </c>
      <c r="F193" s="3" t="s">
        <v>262</v>
      </c>
      <c r="G193" s="15">
        <v>1212</v>
      </c>
      <c r="H193" s="13">
        <v>589.40098224329392</v>
      </c>
      <c r="I193" s="13">
        <f t="shared" si="6"/>
        <v>498.07921420536485</v>
      </c>
      <c r="J193" s="15">
        <f t="shared" si="8"/>
        <v>124.51980355134123</v>
      </c>
      <c r="K193" s="3">
        <v>3</v>
      </c>
      <c r="L193" s="4">
        <f t="shared" si="7"/>
        <v>44416</v>
      </c>
      <c r="M193" s="3">
        <v>1</v>
      </c>
      <c r="N193" s="5" cm="1">
        <f t="array" ref="N193">_xlfn.IFS(M193=0, 0, AND(M193=1, O193=1, Q193=1), I193/3, AND(M193=1, O193=0, Q193=1), I193/2, AND(M193=1, O193=1, Q193=0), I193/2, AND(M193=1, O193=0, Q193=0), I193)</f>
        <v>166.02640473512162</v>
      </c>
      <c r="O193" s="3">
        <v>1</v>
      </c>
      <c r="P193" s="5" cm="1">
        <f t="array" ref="P193">_xlfn.IFS(O193=0, 0, AND(M193=1, O193=1, Q193=1), I193/3, AND(M193=1, O193=1, Q193=0), I193/2, AND(M193=0, O193=1, Q193=0), I193, AND(M193=0, O193=1, Q193=1), I193/2)</f>
        <v>166.02640473512162</v>
      </c>
      <c r="Q193" s="3">
        <v>1</v>
      </c>
      <c r="R193" s="6" cm="1">
        <f t="array" ref="R193">_xlfn.IFS(Q193=0, 0, AND(M193=1, O193=1, Q193=1), I193/3, AND(M193=0, O193=1, Q193=1), I193/2, AND(M193=1, O193=0, Q193=1), I193/2, AND(M193=0, O193=0, Q193=1), I193)</f>
        <v>166.02640473512162</v>
      </c>
      <c r="S193"/>
    </row>
    <row r="194" spans="1:19" x14ac:dyDescent="0.3">
      <c r="A194" s="3">
        <v>516</v>
      </c>
      <c r="B194" s="4">
        <v>44413</v>
      </c>
      <c r="C194" s="3" t="s">
        <v>146</v>
      </c>
      <c r="D194" s="3" t="s">
        <v>24</v>
      </c>
      <c r="E194" s="3" t="s">
        <v>31</v>
      </c>
      <c r="F194" s="3" t="s">
        <v>269</v>
      </c>
      <c r="G194" s="15">
        <v>806</v>
      </c>
      <c r="H194" s="13">
        <v>209.4929372327006</v>
      </c>
      <c r="I194" s="13">
        <f t="shared" ref="I194:I257" si="9">G194-H194-J194</f>
        <v>477.20565021383953</v>
      </c>
      <c r="J194" s="15">
        <f t="shared" si="8"/>
        <v>119.3014125534599</v>
      </c>
      <c r="K194" s="3">
        <v>3</v>
      </c>
      <c r="L194" s="4">
        <f t="shared" ref="L194:L257" si="10">B194+K194</f>
        <v>44416</v>
      </c>
      <c r="M194" s="3">
        <v>1</v>
      </c>
      <c r="N194" s="5" cm="1">
        <f t="array" ref="N194">_xlfn.IFS(M194=0, 0, AND(M194=1, O194=1, Q194=1), I194/3, AND(M194=1, O194=0, Q194=1), I194/2, AND(M194=1, O194=1, Q194=0), I194/2, AND(M194=1, O194=0, Q194=0), I194)</f>
        <v>159.06855007127984</v>
      </c>
      <c r="O194" s="3">
        <v>1</v>
      </c>
      <c r="P194" s="5" cm="1">
        <f t="array" ref="P194">_xlfn.IFS(O194=0, 0, AND(M194=1, O194=1, Q194=1), I194/3, AND(M194=1, O194=1, Q194=0), I194/2, AND(M194=0, O194=1, Q194=0), I194, AND(M194=0, O194=1, Q194=1), I194/2)</f>
        <v>159.06855007127984</v>
      </c>
      <c r="Q194" s="3">
        <v>1</v>
      </c>
      <c r="R194" s="6" cm="1">
        <f t="array" ref="R194">_xlfn.IFS(Q194=0, 0, AND(M194=1, O194=1, Q194=1), I194/3, AND(M194=0, O194=1, Q194=1), I194/2, AND(M194=1, O194=0, Q194=1), I194/2, AND(M194=0, O194=0, Q194=1), I194)</f>
        <v>159.06855007127984</v>
      </c>
      <c r="S194"/>
    </row>
    <row r="195" spans="1:19" x14ac:dyDescent="0.3">
      <c r="A195" s="3">
        <v>517</v>
      </c>
      <c r="B195" s="4">
        <v>44415</v>
      </c>
      <c r="C195" s="3" t="s">
        <v>144</v>
      </c>
      <c r="D195" s="3" t="s">
        <v>24</v>
      </c>
      <c r="E195" s="3" t="s">
        <v>32</v>
      </c>
      <c r="F195" s="3" t="s">
        <v>263</v>
      </c>
      <c r="G195" s="15">
        <v>143</v>
      </c>
      <c r="H195" s="13">
        <v>42.687409091649151</v>
      </c>
      <c r="I195" s="13">
        <f t="shared" si="9"/>
        <v>80.250072726680671</v>
      </c>
      <c r="J195" s="15">
        <f t="shared" ref="J195:J258" si="11">0.2*(G195-H195)</f>
        <v>20.062518181670171</v>
      </c>
      <c r="K195" s="3">
        <v>1</v>
      </c>
      <c r="L195" s="4">
        <f t="shared" si="10"/>
        <v>44416</v>
      </c>
      <c r="M195" s="3">
        <v>1</v>
      </c>
      <c r="N195" s="5" cm="1">
        <f t="array" ref="N195">_xlfn.IFS(M195=0, 0, AND(M195=1, O195=1, Q195=1), I195/3, AND(M195=1, O195=0, Q195=1), I195/2, AND(M195=1, O195=1, Q195=0), I195/2, AND(M195=1, O195=0, Q195=0), I195)</f>
        <v>26.750024242226889</v>
      </c>
      <c r="O195" s="3">
        <v>1</v>
      </c>
      <c r="P195" s="5" cm="1">
        <f t="array" ref="P195">_xlfn.IFS(O195=0, 0, AND(M195=1, O195=1, Q195=1), I195/3, AND(M195=1, O195=1, Q195=0), I195/2, AND(M195=0, O195=1, Q195=0), I195, AND(M195=0, O195=1, Q195=1), I195/2)</f>
        <v>26.750024242226889</v>
      </c>
      <c r="Q195" s="3">
        <v>1</v>
      </c>
      <c r="R195" s="6" cm="1">
        <f t="array" ref="R195">_xlfn.IFS(Q195=0, 0, AND(M195=1, O195=1, Q195=1), I195/3, AND(M195=0, O195=1, Q195=1), I195/2, AND(M195=1, O195=0, Q195=1), I195/2, AND(M195=0, O195=0, Q195=1), I195)</f>
        <v>26.750024242226889</v>
      </c>
      <c r="S195"/>
    </row>
    <row r="196" spans="1:19" x14ac:dyDescent="0.3">
      <c r="A196" s="3">
        <v>518</v>
      </c>
      <c r="B196" s="4">
        <v>44416</v>
      </c>
      <c r="C196" s="3" t="s">
        <v>9</v>
      </c>
      <c r="D196" s="3" t="s">
        <v>24</v>
      </c>
      <c r="E196" s="3" t="s">
        <v>32</v>
      </c>
      <c r="F196" s="3" t="s">
        <v>263</v>
      </c>
      <c r="G196" s="15">
        <v>1117</v>
      </c>
      <c r="H196" s="13">
        <v>419.81152096054723</v>
      </c>
      <c r="I196" s="13">
        <f t="shared" si="9"/>
        <v>557.7507832315622</v>
      </c>
      <c r="J196" s="15">
        <f t="shared" si="11"/>
        <v>139.43769580789055</v>
      </c>
      <c r="K196" s="3">
        <v>3</v>
      </c>
      <c r="L196" s="4">
        <f t="shared" si="10"/>
        <v>44419</v>
      </c>
      <c r="M196" s="3">
        <v>0</v>
      </c>
      <c r="N196" s="5" cm="1">
        <f t="array" ref="N196">_xlfn.IFS(M196=0, 0, AND(M196=1, O196=1, Q196=1), I196/3, AND(M196=1, O196=0, Q196=1), I196/2, AND(M196=1, O196=1, Q196=0), I196/2, AND(M196=1, O196=0, Q196=0), I196)</f>
        <v>0</v>
      </c>
      <c r="O196" s="3">
        <v>1</v>
      </c>
      <c r="P196" s="5" cm="1">
        <f t="array" ref="P196">_xlfn.IFS(O196=0, 0, AND(M196=1, O196=1, Q196=1), I196/3, AND(M196=1, O196=1, Q196=0), I196/2, AND(M196=0, O196=1, Q196=0), I196, AND(M196=0, O196=1, Q196=1), I196/2)</f>
        <v>278.8753916157811</v>
      </c>
      <c r="Q196" s="3">
        <v>1</v>
      </c>
      <c r="R196" s="6" cm="1">
        <f t="array" ref="R196">_xlfn.IFS(Q196=0, 0, AND(M196=1, O196=1, Q196=1), I196/3, AND(M196=0, O196=1, Q196=1), I196/2, AND(M196=1, O196=0, Q196=1), I196/2, AND(M196=0, O196=0, Q196=1), I196)</f>
        <v>278.8753916157811</v>
      </c>
      <c r="S196"/>
    </row>
    <row r="197" spans="1:19" x14ac:dyDescent="0.3">
      <c r="A197" s="3">
        <v>519</v>
      </c>
      <c r="B197" s="4">
        <v>44417</v>
      </c>
      <c r="C197" s="3" t="s">
        <v>144</v>
      </c>
      <c r="D197" s="3" t="s">
        <v>24</v>
      </c>
      <c r="E197" s="3" t="s">
        <v>32</v>
      </c>
      <c r="F197" s="3" t="s">
        <v>263</v>
      </c>
      <c r="G197" s="15">
        <v>949</v>
      </c>
      <c r="H197" s="13">
        <v>326.47484649321063</v>
      </c>
      <c r="I197" s="13">
        <f t="shared" si="9"/>
        <v>498.02012280543147</v>
      </c>
      <c r="J197" s="15">
        <f t="shared" si="11"/>
        <v>124.50503070135788</v>
      </c>
      <c r="K197" s="3">
        <v>3</v>
      </c>
      <c r="L197" s="4">
        <f t="shared" si="10"/>
        <v>44420</v>
      </c>
      <c r="M197" s="3">
        <v>0</v>
      </c>
      <c r="N197" s="5" cm="1">
        <f t="array" ref="N197">_xlfn.IFS(M197=0, 0, AND(M197=1, O197=1, Q197=1), I197/3, AND(M197=1, O197=0, Q197=1), I197/2, AND(M197=1, O197=1, Q197=0), I197/2, AND(M197=1, O197=0, Q197=0), I197)</f>
        <v>0</v>
      </c>
      <c r="O197" s="3">
        <v>0</v>
      </c>
      <c r="P197" s="5" cm="1">
        <f t="array" ref="P197">_xlfn.IFS(O197=0, 0, AND(M197=1, O197=1, Q197=1), I197/3, AND(M197=1, O197=1, Q197=0), I197/2, AND(M197=0, O197=1, Q197=0), I197, AND(M197=0, O197=1, Q197=1), I197/2)</f>
        <v>0</v>
      </c>
      <c r="Q197" s="3">
        <v>1</v>
      </c>
      <c r="R197" s="6" cm="1">
        <f t="array" ref="R197">_xlfn.IFS(Q197=0, 0, AND(M197=1, O197=1, Q197=1), I197/3, AND(M197=0, O197=1, Q197=1), I197/2, AND(M197=1, O197=0, Q197=1), I197/2, AND(M197=0, O197=0, Q197=1), I197)</f>
        <v>498.02012280543147</v>
      </c>
      <c r="S197"/>
    </row>
    <row r="198" spans="1:19" x14ac:dyDescent="0.3">
      <c r="A198" s="3">
        <v>520</v>
      </c>
      <c r="B198" s="4">
        <v>44419</v>
      </c>
      <c r="C198" s="3" t="s">
        <v>147</v>
      </c>
      <c r="D198" s="3" t="s">
        <v>24</v>
      </c>
      <c r="E198" s="3" t="s">
        <v>32</v>
      </c>
      <c r="F198" s="3" t="s">
        <v>263</v>
      </c>
      <c r="G198" s="15">
        <v>677</v>
      </c>
      <c r="H198" s="13">
        <v>291.3114074274423</v>
      </c>
      <c r="I198" s="13">
        <f t="shared" si="9"/>
        <v>308.55087405804613</v>
      </c>
      <c r="J198" s="15">
        <f t="shared" si="11"/>
        <v>77.137718514511548</v>
      </c>
      <c r="K198" s="3">
        <v>2</v>
      </c>
      <c r="L198" s="4">
        <f t="shared" si="10"/>
        <v>44421</v>
      </c>
      <c r="M198" s="3">
        <v>1</v>
      </c>
      <c r="N198" s="5" cm="1">
        <f t="array" ref="N198">_xlfn.IFS(M198=0, 0, AND(M198=1, O198=1, Q198=1), I198/3, AND(M198=1, O198=0, Q198=1), I198/2, AND(M198=1, O198=1, Q198=0), I198/2, AND(M198=1, O198=0, Q198=0), I198)</f>
        <v>102.85029135268205</v>
      </c>
      <c r="O198" s="3">
        <v>1</v>
      </c>
      <c r="P198" s="5" cm="1">
        <f t="array" ref="P198">_xlfn.IFS(O198=0, 0, AND(M198=1, O198=1, Q198=1), I198/3, AND(M198=1, O198=1, Q198=0), I198/2, AND(M198=0, O198=1, Q198=0), I198, AND(M198=0, O198=1, Q198=1), I198/2)</f>
        <v>102.85029135268205</v>
      </c>
      <c r="Q198" s="3">
        <v>1</v>
      </c>
      <c r="R198" s="6" cm="1">
        <f t="array" ref="R198">_xlfn.IFS(Q198=0, 0, AND(M198=1, O198=1, Q198=1), I198/3, AND(M198=0, O198=1, Q198=1), I198/2, AND(M198=1, O198=0, Q198=1), I198/2, AND(M198=0, O198=0, Q198=1), I198)</f>
        <v>102.85029135268205</v>
      </c>
      <c r="S198"/>
    </row>
    <row r="199" spans="1:19" x14ac:dyDescent="0.3">
      <c r="A199" s="3">
        <v>521</v>
      </c>
      <c r="B199" s="4">
        <v>44419</v>
      </c>
      <c r="C199" s="3" t="s">
        <v>148</v>
      </c>
      <c r="D199" s="3" t="s">
        <v>24</v>
      </c>
      <c r="E199" s="3" t="s">
        <v>31</v>
      </c>
      <c r="F199" s="3" t="s">
        <v>265</v>
      </c>
      <c r="G199" s="15">
        <v>379</v>
      </c>
      <c r="H199" s="13">
        <v>26.470058348614064</v>
      </c>
      <c r="I199" s="13">
        <f t="shared" si="9"/>
        <v>282.02395332110871</v>
      </c>
      <c r="J199" s="15">
        <f t="shared" si="11"/>
        <v>70.505988330277191</v>
      </c>
      <c r="K199" s="3">
        <v>1</v>
      </c>
      <c r="L199" s="4">
        <f t="shared" si="10"/>
        <v>44420</v>
      </c>
      <c r="M199" s="3">
        <v>1</v>
      </c>
      <c r="N199" s="5" cm="1">
        <f t="array" ref="N199">_xlfn.IFS(M199=0, 0, AND(M199=1, O199=1, Q199=1), I199/3, AND(M199=1, O199=0, Q199=1), I199/2, AND(M199=1, O199=1, Q199=0), I199/2, AND(M199=1, O199=0, Q199=0), I199)</f>
        <v>94.007984440369569</v>
      </c>
      <c r="O199" s="3">
        <v>1</v>
      </c>
      <c r="P199" s="5" cm="1">
        <f t="array" ref="P199">_xlfn.IFS(O199=0, 0, AND(M199=1, O199=1, Q199=1), I199/3, AND(M199=1, O199=1, Q199=0), I199/2, AND(M199=0, O199=1, Q199=0), I199, AND(M199=0, O199=1, Q199=1), I199/2)</f>
        <v>94.007984440369569</v>
      </c>
      <c r="Q199" s="3">
        <v>1</v>
      </c>
      <c r="R199" s="6" cm="1">
        <f t="array" ref="R199">_xlfn.IFS(Q199=0, 0, AND(M199=1, O199=1, Q199=1), I199/3, AND(M199=0, O199=1, Q199=1), I199/2, AND(M199=1, O199=0, Q199=1), I199/2, AND(M199=0, O199=0, Q199=1), I199)</f>
        <v>94.007984440369569</v>
      </c>
      <c r="S199"/>
    </row>
    <row r="200" spans="1:19" x14ac:dyDescent="0.3">
      <c r="A200" s="3">
        <v>522</v>
      </c>
      <c r="B200" s="4">
        <v>44420</v>
      </c>
      <c r="C200" s="3" t="s">
        <v>149</v>
      </c>
      <c r="D200" s="3" t="s">
        <v>24</v>
      </c>
      <c r="E200" s="3" t="s">
        <v>31</v>
      </c>
      <c r="F200" s="3" t="s">
        <v>265</v>
      </c>
      <c r="G200" s="15">
        <v>275</v>
      </c>
      <c r="H200" s="13">
        <v>31.711886494102171</v>
      </c>
      <c r="I200" s="13">
        <f t="shared" si="9"/>
        <v>194.63049080471825</v>
      </c>
      <c r="J200" s="15">
        <f t="shared" si="11"/>
        <v>48.657622701179569</v>
      </c>
      <c r="K200" s="3">
        <v>1</v>
      </c>
      <c r="L200" s="4">
        <f t="shared" si="10"/>
        <v>44421</v>
      </c>
      <c r="M200" s="3">
        <v>1</v>
      </c>
      <c r="N200" s="5" cm="1">
        <f t="array" ref="N200">_xlfn.IFS(M200=0, 0, AND(M200=1, O200=1, Q200=1), I200/3, AND(M200=1, O200=0, Q200=1), I200/2, AND(M200=1, O200=1, Q200=0), I200/2, AND(M200=1, O200=0, Q200=0), I200)</f>
        <v>64.876830268239416</v>
      </c>
      <c r="O200" s="3">
        <v>1</v>
      </c>
      <c r="P200" s="5" cm="1">
        <f t="array" ref="P200">_xlfn.IFS(O200=0, 0, AND(M200=1, O200=1, Q200=1), I200/3, AND(M200=1, O200=1, Q200=0), I200/2, AND(M200=0, O200=1, Q200=0), I200, AND(M200=0, O200=1, Q200=1), I200/2)</f>
        <v>64.876830268239416</v>
      </c>
      <c r="Q200" s="3">
        <v>1</v>
      </c>
      <c r="R200" s="6" cm="1">
        <f t="array" ref="R200">_xlfn.IFS(Q200=0, 0, AND(M200=1, O200=1, Q200=1), I200/3, AND(M200=0, O200=1, Q200=1), I200/2, AND(M200=1, O200=0, Q200=1), I200/2, AND(M200=0, O200=0, Q200=1), I200)</f>
        <v>64.876830268239416</v>
      </c>
      <c r="S200"/>
    </row>
    <row r="201" spans="1:19" x14ac:dyDescent="0.3">
      <c r="A201" s="3">
        <v>523</v>
      </c>
      <c r="B201" s="4">
        <v>44422</v>
      </c>
      <c r="C201" s="3" t="s">
        <v>150</v>
      </c>
      <c r="D201" s="3" t="s">
        <v>24</v>
      </c>
      <c r="E201" s="3" t="s">
        <v>32</v>
      </c>
      <c r="F201" s="3" t="s">
        <v>263</v>
      </c>
      <c r="G201" s="15">
        <v>594</v>
      </c>
      <c r="H201" s="13">
        <v>76.10941043937261</v>
      </c>
      <c r="I201" s="13">
        <f t="shared" si="9"/>
        <v>414.31247164850191</v>
      </c>
      <c r="J201" s="15">
        <f t="shared" si="11"/>
        <v>103.57811791212549</v>
      </c>
      <c r="K201" s="3">
        <v>2</v>
      </c>
      <c r="L201" s="4">
        <f t="shared" si="10"/>
        <v>44424</v>
      </c>
      <c r="M201" s="3">
        <v>1</v>
      </c>
      <c r="N201" s="5" cm="1">
        <f t="array" ref="N201">_xlfn.IFS(M201=0, 0, AND(M201=1, O201=1, Q201=1), I201/3, AND(M201=1, O201=0, Q201=1), I201/2, AND(M201=1, O201=1, Q201=0), I201/2, AND(M201=1, O201=0, Q201=0), I201)</f>
        <v>138.10415721616729</v>
      </c>
      <c r="O201" s="3">
        <v>1</v>
      </c>
      <c r="P201" s="5" cm="1">
        <f t="array" ref="P201">_xlfn.IFS(O201=0, 0, AND(M201=1, O201=1, Q201=1), I201/3, AND(M201=1, O201=1, Q201=0), I201/2, AND(M201=0, O201=1, Q201=0), I201, AND(M201=0, O201=1, Q201=1), I201/2)</f>
        <v>138.10415721616729</v>
      </c>
      <c r="Q201" s="3">
        <v>1</v>
      </c>
      <c r="R201" s="6" cm="1">
        <f t="array" ref="R201">_xlfn.IFS(Q201=0, 0, AND(M201=1, O201=1, Q201=1), I201/3, AND(M201=0, O201=1, Q201=1), I201/2, AND(M201=1, O201=0, Q201=1), I201/2, AND(M201=0, O201=0, Q201=1), I201)</f>
        <v>138.10415721616729</v>
      </c>
      <c r="S201"/>
    </row>
    <row r="202" spans="1:19" x14ac:dyDescent="0.3">
      <c r="A202" s="3">
        <v>524</v>
      </c>
      <c r="B202" s="4">
        <v>44423</v>
      </c>
      <c r="C202" s="3" t="s">
        <v>151</v>
      </c>
      <c r="D202" s="3" t="s">
        <v>24</v>
      </c>
      <c r="E202" s="3" t="s">
        <v>32</v>
      </c>
      <c r="F202" s="3" t="s">
        <v>263</v>
      </c>
      <c r="G202" s="15">
        <v>711</v>
      </c>
      <c r="H202" s="13">
        <v>157.27722656220067</v>
      </c>
      <c r="I202" s="13">
        <f t="shared" si="9"/>
        <v>442.97821875023948</v>
      </c>
      <c r="J202" s="15">
        <f t="shared" si="11"/>
        <v>110.74455468755987</v>
      </c>
      <c r="K202" s="3">
        <v>2</v>
      </c>
      <c r="L202" s="4">
        <f t="shared" si="10"/>
        <v>44425</v>
      </c>
      <c r="M202" s="3">
        <v>1</v>
      </c>
      <c r="N202" s="5" cm="1">
        <f t="array" ref="N202">_xlfn.IFS(M202=0, 0, AND(M202=1, O202=1, Q202=1), I202/3, AND(M202=1, O202=0, Q202=1), I202/2, AND(M202=1, O202=1, Q202=0), I202/2, AND(M202=1, O202=0, Q202=0), I202)</f>
        <v>147.65940625007983</v>
      </c>
      <c r="O202" s="3">
        <v>1</v>
      </c>
      <c r="P202" s="5" cm="1">
        <f t="array" ref="P202">_xlfn.IFS(O202=0, 0, AND(M202=1, O202=1, Q202=1), I202/3, AND(M202=1, O202=1, Q202=0), I202/2, AND(M202=0, O202=1, Q202=0), I202, AND(M202=0, O202=1, Q202=1), I202/2)</f>
        <v>147.65940625007983</v>
      </c>
      <c r="Q202" s="3">
        <v>1</v>
      </c>
      <c r="R202" s="6" cm="1">
        <f t="array" ref="R202">_xlfn.IFS(Q202=0, 0, AND(M202=1, O202=1, Q202=1), I202/3, AND(M202=0, O202=1, Q202=1), I202/2, AND(M202=1, O202=0, Q202=1), I202/2, AND(M202=0, O202=0, Q202=1), I202)</f>
        <v>147.65940625007983</v>
      </c>
      <c r="S202"/>
    </row>
    <row r="203" spans="1:19" x14ac:dyDescent="0.3">
      <c r="A203" s="3">
        <v>525</v>
      </c>
      <c r="B203" s="4">
        <v>44423</v>
      </c>
      <c r="C203" s="3" t="s">
        <v>152</v>
      </c>
      <c r="D203" s="3" t="s">
        <v>24</v>
      </c>
      <c r="E203" s="3" t="s">
        <v>31</v>
      </c>
      <c r="F203" s="3" t="s">
        <v>266</v>
      </c>
      <c r="G203" s="15">
        <v>1360</v>
      </c>
      <c r="H203" s="13">
        <v>149.68827451097764</v>
      </c>
      <c r="I203" s="13">
        <f t="shared" si="9"/>
        <v>968.24938039121787</v>
      </c>
      <c r="J203" s="15">
        <f t="shared" si="11"/>
        <v>242.0623450978045</v>
      </c>
      <c r="K203" s="3">
        <v>3</v>
      </c>
      <c r="L203" s="4">
        <f t="shared" si="10"/>
        <v>44426</v>
      </c>
      <c r="M203" s="3">
        <v>1</v>
      </c>
      <c r="N203" s="5" cm="1">
        <f t="array" ref="N203">_xlfn.IFS(M203=0, 0, AND(M203=1, O203=1, Q203=1), I203/3, AND(M203=1, O203=0, Q203=1), I203/2, AND(M203=1, O203=1, Q203=0), I203/2, AND(M203=1, O203=0, Q203=0), I203)</f>
        <v>484.12469019560893</v>
      </c>
      <c r="O203" s="3">
        <v>0</v>
      </c>
      <c r="P203" s="5" cm="1">
        <f t="array" ref="P203">_xlfn.IFS(O203=0, 0, AND(M203=1, O203=1, Q203=1), I203/3, AND(M203=1, O203=1, Q203=0), I203/2, AND(M203=0, O203=1, Q203=0), I203, AND(M203=0, O203=1, Q203=1), I203/2)</f>
        <v>0</v>
      </c>
      <c r="Q203" s="3">
        <v>1</v>
      </c>
      <c r="R203" s="6" cm="1">
        <f t="array" ref="R203">_xlfn.IFS(Q203=0, 0, AND(M203=1, O203=1, Q203=1), I203/3, AND(M203=0, O203=1, Q203=1), I203/2, AND(M203=1, O203=0, Q203=1), I203/2, AND(M203=0, O203=0, Q203=1), I203)</f>
        <v>484.12469019560893</v>
      </c>
      <c r="S203"/>
    </row>
    <row r="204" spans="1:19" x14ac:dyDescent="0.3">
      <c r="A204" s="3">
        <v>526</v>
      </c>
      <c r="B204" s="4">
        <v>44424</v>
      </c>
      <c r="C204" s="3" t="s">
        <v>149</v>
      </c>
      <c r="D204" s="3" t="s">
        <v>24</v>
      </c>
      <c r="E204" s="3" t="s">
        <v>32</v>
      </c>
      <c r="F204" s="3" t="s">
        <v>263</v>
      </c>
      <c r="G204" s="15">
        <v>481</v>
      </c>
      <c r="H204" s="13">
        <v>79.495899111982027</v>
      </c>
      <c r="I204" s="13">
        <f t="shared" si="9"/>
        <v>321.20328071041439</v>
      </c>
      <c r="J204" s="15">
        <f t="shared" si="11"/>
        <v>80.300820177603612</v>
      </c>
      <c r="K204" s="3">
        <v>2</v>
      </c>
      <c r="L204" s="4">
        <f t="shared" si="10"/>
        <v>44426</v>
      </c>
      <c r="M204" s="3">
        <v>1</v>
      </c>
      <c r="N204" s="5" cm="1">
        <f t="array" ref="N204">_xlfn.IFS(M204=0, 0, AND(M204=1, O204=1, Q204=1), I204/3, AND(M204=1, O204=0, Q204=1), I204/2, AND(M204=1, O204=1, Q204=0), I204/2, AND(M204=1, O204=0, Q204=0), I204)</f>
        <v>321.20328071041439</v>
      </c>
      <c r="O204" s="3">
        <v>0</v>
      </c>
      <c r="P204" s="5" cm="1">
        <f t="array" ref="P204">_xlfn.IFS(O204=0, 0, AND(M204=1, O204=1, Q204=1), I204/3, AND(M204=1, O204=1, Q204=0), I204/2, AND(M204=0, O204=1, Q204=0), I204, AND(M204=0, O204=1, Q204=1), I204/2)</f>
        <v>0</v>
      </c>
      <c r="Q204" s="3">
        <v>0</v>
      </c>
      <c r="R204" s="6" cm="1">
        <f t="array" ref="R204">_xlfn.IFS(Q204=0, 0, AND(M204=1, O204=1, Q204=1), I204/3, AND(M204=0, O204=1, Q204=1), I204/2, AND(M204=1, O204=0, Q204=1), I204/2, AND(M204=0, O204=0, Q204=1), I204)</f>
        <v>0</v>
      </c>
      <c r="S204"/>
    </row>
    <row r="205" spans="1:19" x14ac:dyDescent="0.3">
      <c r="A205" s="3">
        <v>527</v>
      </c>
      <c r="B205" s="4">
        <v>44425</v>
      </c>
      <c r="C205" s="3" t="s">
        <v>15</v>
      </c>
      <c r="D205" s="3" t="s">
        <v>24</v>
      </c>
      <c r="E205" s="3" t="s">
        <v>32</v>
      </c>
      <c r="F205" s="3" t="s">
        <v>263</v>
      </c>
      <c r="G205" s="15">
        <v>785</v>
      </c>
      <c r="H205" s="13">
        <v>418.6508993734227</v>
      </c>
      <c r="I205" s="13">
        <f t="shared" si="9"/>
        <v>293.07928050126185</v>
      </c>
      <c r="J205" s="15">
        <f t="shared" si="11"/>
        <v>73.269820125315462</v>
      </c>
      <c r="K205" s="3">
        <v>2</v>
      </c>
      <c r="L205" s="4">
        <f t="shared" si="10"/>
        <v>44427</v>
      </c>
      <c r="M205" s="3">
        <v>1</v>
      </c>
      <c r="N205" s="5" cm="1">
        <f t="array" ref="N205">_xlfn.IFS(M205=0, 0, AND(M205=1, O205=1, Q205=1), I205/3, AND(M205=1, O205=0, Q205=1), I205/2, AND(M205=1, O205=1, Q205=0), I205/2, AND(M205=1, O205=0, Q205=0), I205)</f>
        <v>146.53964025063092</v>
      </c>
      <c r="O205" s="3">
        <v>1</v>
      </c>
      <c r="P205" s="5" cm="1">
        <f t="array" ref="P205">_xlfn.IFS(O205=0, 0, AND(M205=1, O205=1, Q205=1), I205/3, AND(M205=1, O205=1, Q205=0), I205/2, AND(M205=0, O205=1, Q205=0), I205, AND(M205=0, O205=1, Q205=1), I205/2)</f>
        <v>146.53964025063092</v>
      </c>
      <c r="Q205" s="3">
        <v>0</v>
      </c>
      <c r="R205" s="6" cm="1">
        <f t="array" ref="R205">_xlfn.IFS(Q205=0, 0, AND(M205=1, O205=1, Q205=1), I205/3, AND(M205=0, O205=1, Q205=1), I205/2, AND(M205=1, O205=0, Q205=1), I205/2, AND(M205=0, O205=0, Q205=1), I205)</f>
        <v>0</v>
      </c>
      <c r="S205"/>
    </row>
    <row r="206" spans="1:19" x14ac:dyDescent="0.3">
      <c r="A206" s="3">
        <v>528</v>
      </c>
      <c r="B206" s="4">
        <v>44426</v>
      </c>
      <c r="C206" s="3" t="s">
        <v>15</v>
      </c>
      <c r="D206" s="3" t="s">
        <v>24</v>
      </c>
      <c r="E206" s="3" t="s">
        <v>31</v>
      </c>
      <c r="F206" s="3" t="s">
        <v>267</v>
      </c>
      <c r="G206" s="15">
        <v>686</v>
      </c>
      <c r="H206" s="13">
        <v>339.90737806961005</v>
      </c>
      <c r="I206" s="13">
        <f t="shared" si="9"/>
        <v>276.87409754431195</v>
      </c>
      <c r="J206" s="15">
        <f t="shared" si="11"/>
        <v>69.218524386077988</v>
      </c>
      <c r="K206" s="3">
        <v>2</v>
      </c>
      <c r="L206" s="4">
        <f t="shared" si="10"/>
        <v>44428</v>
      </c>
      <c r="M206" s="3">
        <v>1</v>
      </c>
      <c r="N206" s="5" cm="1">
        <f t="array" ref="N206">_xlfn.IFS(M206=0, 0, AND(M206=1, O206=1, Q206=1), I206/3, AND(M206=1, O206=0, Q206=1), I206/2, AND(M206=1, O206=1, Q206=0), I206/2, AND(M206=1, O206=0, Q206=0), I206)</f>
        <v>92.291365848103979</v>
      </c>
      <c r="O206" s="3">
        <v>1</v>
      </c>
      <c r="P206" s="5" cm="1">
        <f t="array" ref="P206">_xlfn.IFS(O206=0, 0, AND(M206=1, O206=1, Q206=1), I206/3, AND(M206=1, O206=1, Q206=0), I206/2, AND(M206=0, O206=1, Q206=0), I206, AND(M206=0, O206=1, Q206=1), I206/2)</f>
        <v>92.291365848103979</v>
      </c>
      <c r="Q206" s="3">
        <v>1</v>
      </c>
      <c r="R206" s="6" cm="1">
        <f t="array" ref="R206">_xlfn.IFS(Q206=0, 0, AND(M206=1, O206=1, Q206=1), I206/3, AND(M206=0, O206=1, Q206=1), I206/2, AND(M206=1, O206=0, Q206=1), I206/2, AND(M206=0, O206=0, Q206=1), I206)</f>
        <v>92.291365848103979</v>
      </c>
      <c r="S206"/>
    </row>
    <row r="207" spans="1:19" x14ac:dyDescent="0.3">
      <c r="A207" s="3">
        <v>529</v>
      </c>
      <c r="B207" s="4">
        <v>44426</v>
      </c>
      <c r="C207" s="3" t="s">
        <v>153</v>
      </c>
      <c r="D207" s="3" t="s">
        <v>25</v>
      </c>
      <c r="E207" s="3" t="s">
        <v>32</v>
      </c>
      <c r="F207" s="3" t="s">
        <v>263</v>
      </c>
      <c r="G207" s="15">
        <v>1271</v>
      </c>
      <c r="H207" s="13">
        <v>662.06727773785462</v>
      </c>
      <c r="I207" s="13">
        <f t="shared" si="9"/>
        <v>487.14617780971628</v>
      </c>
      <c r="J207" s="15">
        <f t="shared" si="11"/>
        <v>121.78654445242908</v>
      </c>
      <c r="K207" s="3">
        <v>3</v>
      </c>
      <c r="L207" s="4">
        <f t="shared" si="10"/>
        <v>44429</v>
      </c>
      <c r="M207" s="3">
        <v>1</v>
      </c>
      <c r="N207" s="5" cm="1">
        <f t="array" ref="N207">_xlfn.IFS(M207=0, 0, AND(M207=1, O207=1, Q207=1), I207/3, AND(M207=1, O207=0, Q207=1), I207/2, AND(M207=1, O207=1, Q207=0), I207/2, AND(M207=1, O207=0, Q207=0), I207)</f>
        <v>162.38205926990543</v>
      </c>
      <c r="O207" s="3">
        <v>1</v>
      </c>
      <c r="P207" s="5" cm="1">
        <f t="array" ref="P207">_xlfn.IFS(O207=0, 0, AND(M207=1, O207=1, Q207=1), I207/3, AND(M207=1, O207=1, Q207=0), I207/2, AND(M207=0, O207=1, Q207=0), I207, AND(M207=0, O207=1, Q207=1), I207/2)</f>
        <v>162.38205926990543</v>
      </c>
      <c r="Q207" s="3">
        <v>1</v>
      </c>
      <c r="R207" s="6" cm="1">
        <f t="array" ref="R207">_xlfn.IFS(Q207=0, 0, AND(M207=1, O207=1, Q207=1), I207/3, AND(M207=0, O207=1, Q207=1), I207/2, AND(M207=1, O207=0, Q207=1), I207/2, AND(M207=0, O207=0, Q207=1), I207)</f>
        <v>162.38205926990543</v>
      </c>
      <c r="S207"/>
    </row>
    <row r="208" spans="1:19" x14ac:dyDescent="0.3">
      <c r="A208" s="3">
        <v>530</v>
      </c>
      <c r="B208" s="4">
        <v>44426</v>
      </c>
      <c r="C208" s="3" t="s">
        <v>150</v>
      </c>
      <c r="D208" s="3" t="s">
        <v>24</v>
      </c>
      <c r="E208" s="3" t="s">
        <v>31</v>
      </c>
      <c r="F208" s="3" t="s">
        <v>266</v>
      </c>
      <c r="G208" s="15">
        <v>874</v>
      </c>
      <c r="H208" s="13">
        <v>185.96693865391117</v>
      </c>
      <c r="I208" s="13">
        <f t="shared" si="9"/>
        <v>550.42644907687111</v>
      </c>
      <c r="J208" s="15">
        <f t="shared" si="11"/>
        <v>137.60661226921778</v>
      </c>
      <c r="K208" s="3">
        <v>3</v>
      </c>
      <c r="L208" s="4">
        <f t="shared" si="10"/>
        <v>44429</v>
      </c>
      <c r="M208" s="3">
        <v>0</v>
      </c>
      <c r="N208" s="5" cm="1">
        <f t="array" ref="N208">_xlfn.IFS(M208=0, 0, AND(M208=1, O208=1, Q208=1), I208/3, AND(M208=1, O208=0, Q208=1), I208/2, AND(M208=1, O208=1, Q208=0), I208/2, AND(M208=1, O208=0, Q208=0), I208)</f>
        <v>0</v>
      </c>
      <c r="O208" s="3">
        <v>0</v>
      </c>
      <c r="P208" s="5" cm="1">
        <f t="array" ref="P208">_xlfn.IFS(O208=0, 0, AND(M208=1, O208=1, Q208=1), I208/3, AND(M208=1, O208=1, Q208=0), I208/2, AND(M208=0, O208=1, Q208=0), I208, AND(M208=0, O208=1, Q208=1), I208/2)</f>
        <v>0</v>
      </c>
      <c r="Q208" s="3">
        <v>1</v>
      </c>
      <c r="R208" s="6" cm="1">
        <f t="array" ref="R208">_xlfn.IFS(Q208=0, 0, AND(M208=1, O208=1, Q208=1), I208/3, AND(M208=0, O208=1, Q208=1), I208/2, AND(M208=1, O208=0, Q208=1), I208/2, AND(M208=0, O208=0, Q208=1), I208)</f>
        <v>550.42644907687111</v>
      </c>
      <c r="S208"/>
    </row>
    <row r="209" spans="1:19" x14ac:dyDescent="0.3">
      <c r="A209" s="3">
        <v>531</v>
      </c>
      <c r="B209" s="4">
        <v>44428</v>
      </c>
      <c r="C209" s="3" t="s">
        <v>149</v>
      </c>
      <c r="D209" s="3" t="s">
        <v>24</v>
      </c>
      <c r="E209" s="3" t="s">
        <v>31</v>
      </c>
      <c r="F209" s="3" t="s">
        <v>262</v>
      </c>
      <c r="G209" s="15">
        <v>178</v>
      </c>
      <c r="H209" s="13">
        <v>31.744824982041166</v>
      </c>
      <c r="I209" s="13">
        <f t="shared" si="9"/>
        <v>117.00414001436707</v>
      </c>
      <c r="J209" s="15">
        <f t="shared" si="11"/>
        <v>29.251035003591767</v>
      </c>
      <c r="K209" s="3">
        <v>1</v>
      </c>
      <c r="L209" s="4">
        <f t="shared" si="10"/>
        <v>44429</v>
      </c>
      <c r="M209" s="3">
        <v>1</v>
      </c>
      <c r="N209" s="5" cm="1">
        <f t="array" ref="N209">_xlfn.IFS(M209=0, 0, AND(M209=1, O209=1, Q209=1), I209/3, AND(M209=1, O209=0, Q209=1), I209/2, AND(M209=1, O209=1, Q209=0), I209/2, AND(M209=1, O209=0, Q209=0), I209)</f>
        <v>58.502070007183534</v>
      </c>
      <c r="O209" s="3">
        <v>0</v>
      </c>
      <c r="P209" s="5" cm="1">
        <f t="array" ref="P209">_xlfn.IFS(O209=0, 0, AND(M209=1, O209=1, Q209=1), I209/3, AND(M209=1, O209=1, Q209=0), I209/2, AND(M209=0, O209=1, Q209=0), I209, AND(M209=0, O209=1, Q209=1), I209/2)</f>
        <v>0</v>
      </c>
      <c r="Q209" s="3">
        <v>1</v>
      </c>
      <c r="R209" s="6" cm="1">
        <f t="array" ref="R209">_xlfn.IFS(Q209=0, 0, AND(M209=1, O209=1, Q209=1), I209/3, AND(M209=0, O209=1, Q209=1), I209/2, AND(M209=1, O209=0, Q209=1), I209/2, AND(M209=0, O209=0, Q209=1), I209)</f>
        <v>58.502070007183534</v>
      </c>
      <c r="S209"/>
    </row>
    <row r="210" spans="1:19" x14ac:dyDescent="0.3">
      <c r="A210" s="3">
        <v>532</v>
      </c>
      <c r="B210" s="4">
        <v>44430</v>
      </c>
      <c r="C210" s="3" t="s">
        <v>154</v>
      </c>
      <c r="D210" s="3" t="s">
        <v>24</v>
      </c>
      <c r="E210" s="3" t="s">
        <v>32</v>
      </c>
      <c r="F210" s="3" t="s">
        <v>263</v>
      </c>
      <c r="G210" s="15">
        <v>746</v>
      </c>
      <c r="H210" s="13">
        <v>267.0929773491128</v>
      </c>
      <c r="I210" s="13">
        <f t="shared" si="9"/>
        <v>383.12561812070976</v>
      </c>
      <c r="J210" s="15">
        <f t="shared" si="11"/>
        <v>95.78140453017744</v>
      </c>
      <c r="K210" s="3">
        <v>2</v>
      </c>
      <c r="L210" s="4">
        <f t="shared" si="10"/>
        <v>44432</v>
      </c>
      <c r="M210" s="3">
        <v>1</v>
      </c>
      <c r="N210" s="5" cm="1">
        <f t="array" ref="N210">_xlfn.IFS(M210=0, 0, AND(M210=1, O210=1, Q210=1), I210/3, AND(M210=1, O210=0, Q210=1), I210/2, AND(M210=1, O210=1, Q210=0), I210/2, AND(M210=1, O210=0, Q210=0), I210)</f>
        <v>191.56280906035488</v>
      </c>
      <c r="O210" s="3">
        <v>0</v>
      </c>
      <c r="P210" s="5" cm="1">
        <f t="array" ref="P210">_xlfn.IFS(O210=0, 0, AND(M210=1, O210=1, Q210=1), I210/3, AND(M210=1, O210=1, Q210=0), I210/2, AND(M210=0, O210=1, Q210=0), I210, AND(M210=0, O210=1, Q210=1), I210/2)</f>
        <v>0</v>
      </c>
      <c r="Q210" s="3">
        <v>1</v>
      </c>
      <c r="R210" s="6" cm="1">
        <f t="array" ref="R210">_xlfn.IFS(Q210=0, 0, AND(M210=1, O210=1, Q210=1), I210/3, AND(M210=0, O210=1, Q210=1), I210/2, AND(M210=1, O210=0, Q210=1), I210/2, AND(M210=0, O210=0, Q210=1), I210)</f>
        <v>191.56280906035488</v>
      </c>
      <c r="S210"/>
    </row>
    <row r="211" spans="1:19" x14ac:dyDescent="0.3">
      <c r="A211" s="3">
        <v>533</v>
      </c>
      <c r="B211" s="4">
        <v>44431</v>
      </c>
      <c r="C211" s="3" t="s">
        <v>140</v>
      </c>
      <c r="D211" s="3" t="s">
        <v>24</v>
      </c>
      <c r="E211" s="3" t="s">
        <v>31</v>
      </c>
      <c r="F211" s="3" t="s">
        <v>262</v>
      </c>
      <c r="G211" s="15">
        <v>1252</v>
      </c>
      <c r="H211" s="13">
        <v>576.19867258155807</v>
      </c>
      <c r="I211" s="13">
        <f t="shared" si="9"/>
        <v>540.64106193475357</v>
      </c>
      <c r="J211" s="15">
        <f t="shared" si="11"/>
        <v>135.16026548368839</v>
      </c>
      <c r="K211" s="3">
        <v>3</v>
      </c>
      <c r="L211" s="4">
        <f t="shared" si="10"/>
        <v>44434</v>
      </c>
      <c r="M211" s="3">
        <v>1</v>
      </c>
      <c r="N211" s="5" cm="1">
        <f t="array" ref="N211">_xlfn.IFS(M211=0, 0, AND(M211=1, O211=1, Q211=1), I211/3, AND(M211=1, O211=0, Q211=1), I211/2, AND(M211=1, O211=1, Q211=0), I211/2, AND(M211=1, O211=0, Q211=0), I211)</f>
        <v>270.32053096737678</v>
      </c>
      <c r="O211" s="3">
        <v>1</v>
      </c>
      <c r="P211" s="5" cm="1">
        <f t="array" ref="P211">_xlfn.IFS(O211=0, 0, AND(M211=1, O211=1, Q211=1), I211/3, AND(M211=1, O211=1, Q211=0), I211/2, AND(M211=0, O211=1, Q211=0), I211, AND(M211=0, O211=1, Q211=1), I211/2)</f>
        <v>270.32053096737678</v>
      </c>
      <c r="Q211" s="3">
        <v>0</v>
      </c>
      <c r="R211" s="6" cm="1">
        <f t="array" ref="R211">_xlfn.IFS(Q211=0, 0, AND(M211=1, O211=1, Q211=1), I211/3, AND(M211=0, O211=1, Q211=1), I211/2, AND(M211=1, O211=0, Q211=1), I211/2, AND(M211=0, O211=0, Q211=1), I211)</f>
        <v>0</v>
      </c>
      <c r="S211"/>
    </row>
    <row r="212" spans="1:19" x14ac:dyDescent="0.3">
      <c r="A212" s="3">
        <v>534</v>
      </c>
      <c r="B212" s="4">
        <v>44432</v>
      </c>
      <c r="C212" s="3" t="s">
        <v>155</v>
      </c>
      <c r="D212" s="3" t="s">
        <v>24</v>
      </c>
      <c r="E212" s="3" t="s">
        <v>31</v>
      </c>
      <c r="F212" s="3" t="s">
        <v>269</v>
      </c>
      <c r="G212" s="15">
        <v>457</v>
      </c>
      <c r="H212" s="13">
        <v>191.64545411337673</v>
      </c>
      <c r="I212" s="13">
        <f t="shared" si="9"/>
        <v>212.28363670929861</v>
      </c>
      <c r="J212" s="15">
        <f t="shared" si="11"/>
        <v>53.070909177324658</v>
      </c>
      <c r="K212" s="3">
        <v>2</v>
      </c>
      <c r="L212" s="4">
        <f t="shared" si="10"/>
        <v>44434</v>
      </c>
      <c r="M212" s="3">
        <v>1</v>
      </c>
      <c r="N212" s="5" cm="1">
        <f t="array" ref="N212">_xlfn.IFS(M212=0, 0, AND(M212=1, O212=1, Q212=1), I212/3, AND(M212=1, O212=0, Q212=1), I212/2, AND(M212=1, O212=1, Q212=0), I212/2, AND(M212=1, O212=0, Q212=0), I212)</f>
        <v>70.761212236432868</v>
      </c>
      <c r="O212" s="3">
        <v>1</v>
      </c>
      <c r="P212" s="5" cm="1">
        <f t="array" ref="P212">_xlfn.IFS(O212=0, 0, AND(M212=1, O212=1, Q212=1), I212/3, AND(M212=1, O212=1, Q212=0), I212/2, AND(M212=0, O212=1, Q212=0), I212, AND(M212=0, O212=1, Q212=1), I212/2)</f>
        <v>70.761212236432868</v>
      </c>
      <c r="Q212" s="3">
        <v>1</v>
      </c>
      <c r="R212" s="6" cm="1">
        <f t="array" ref="R212">_xlfn.IFS(Q212=0, 0, AND(M212=1, O212=1, Q212=1), I212/3, AND(M212=0, O212=1, Q212=1), I212/2, AND(M212=1, O212=0, Q212=1), I212/2, AND(M212=0, O212=0, Q212=1), I212)</f>
        <v>70.761212236432868</v>
      </c>
      <c r="S212"/>
    </row>
    <row r="213" spans="1:19" x14ac:dyDescent="0.3">
      <c r="A213" s="3">
        <v>535</v>
      </c>
      <c r="B213" s="4">
        <v>44433</v>
      </c>
      <c r="C213" s="3" t="s">
        <v>149</v>
      </c>
      <c r="D213" s="3" t="s">
        <v>24</v>
      </c>
      <c r="E213" s="3" t="s">
        <v>32</v>
      </c>
      <c r="F213" s="3" t="s">
        <v>263</v>
      </c>
      <c r="G213" s="15">
        <v>1299</v>
      </c>
      <c r="H213" s="13">
        <v>549.59655677941078</v>
      </c>
      <c r="I213" s="13">
        <f t="shared" si="9"/>
        <v>599.52275457647136</v>
      </c>
      <c r="J213" s="15">
        <f t="shared" si="11"/>
        <v>149.88068864411784</v>
      </c>
      <c r="K213" s="3">
        <v>3</v>
      </c>
      <c r="L213" s="4">
        <f t="shared" si="10"/>
        <v>44436</v>
      </c>
      <c r="M213" s="3">
        <v>1</v>
      </c>
      <c r="N213" s="5" cm="1">
        <f t="array" ref="N213">_xlfn.IFS(M213=0, 0, AND(M213=1, O213=1, Q213=1), I213/3, AND(M213=1, O213=0, Q213=1), I213/2, AND(M213=1, O213=1, Q213=0), I213/2, AND(M213=1, O213=0, Q213=0), I213)</f>
        <v>599.52275457647136</v>
      </c>
      <c r="O213" s="3">
        <v>0</v>
      </c>
      <c r="P213" s="5" cm="1">
        <f t="array" ref="P213">_xlfn.IFS(O213=0, 0, AND(M213=1, O213=1, Q213=1), I213/3, AND(M213=1, O213=1, Q213=0), I213/2, AND(M213=0, O213=1, Q213=0), I213, AND(M213=0, O213=1, Q213=1), I213/2)</f>
        <v>0</v>
      </c>
      <c r="Q213" s="3">
        <v>0</v>
      </c>
      <c r="R213" s="6" cm="1">
        <f t="array" ref="R213">_xlfn.IFS(Q213=0, 0, AND(M213=1, O213=1, Q213=1), I213/3, AND(M213=0, O213=1, Q213=1), I213/2, AND(M213=1, O213=0, Q213=1), I213/2, AND(M213=0, O213=0, Q213=1), I213)</f>
        <v>0</v>
      </c>
      <c r="S213"/>
    </row>
    <row r="214" spans="1:19" x14ac:dyDescent="0.3">
      <c r="A214" s="3">
        <v>536</v>
      </c>
      <c r="B214" s="4">
        <v>44433</v>
      </c>
      <c r="C214" s="3" t="s">
        <v>18</v>
      </c>
      <c r="D214" s="3" t="s">
        <v>24</v>
      </c>
      <c r="E214" s="3" t="s">
        <v>32</v>
      </c>
      <c r="F214" s="3" t="s">
        <v>263</v>
      </c>
      <c r="G214" s="15">
        <v>854</v>
      </c>
      <c r="H214" s="13">
        <v>157.63430132559776</v>
      </c>
      <c r="I214" s="13">
        <f t="shared" si="9"/>
        <v>557.09255893952172</v>
      </c>
      <c r="J214" s="15">
        <f t="shared" si="11"/>
        <v>139.27313973488046</v>
      </c>
      <c r="K214" s="3">
        <v>3</v>
      </c>
      <c r="L214" s="4">
        <f t="shared" si="10"/>
        <v>44436</v>
      </c>
      <c r="M214" s="3">
        <v>1</v>
      </c>
      <c r="N214" s="5" cm="1">
        <f t="array" ref="N214">_xlfn.IFS(M214=0, 0, AND(M214=1, O214=1, Q214=1), I214/3, AND(M214=1, O214=0, Q214=1), I214/2, AND(M214=1, O214=1, Q214=0), I214/2, AND(M214=1, O214=0, Q214=0), I214)</f>
        <v>557.09255893952172</v>
      </c>
      <c r="O214" s="3">
        <v>0</v>
      </c>
      <c r="P214" s="5" cm="1">
        <f t="array" ref="P214">_xlfn.IFS(O214=0, 0, AND(M214=1, O214=1, Q214=1), I214/3, AND(M214=1, O214=1, Q214=0), I214/2, AND(M214=0, O214=1, Q214=0), I214, AND(M214=0, O214=1, Q214=1), I214/2)</f>
        <v>0</v>
      </c>
      <c r="Q214" s="3">
        <v>0</v>
      </c>
      <c r="R214" s="6" cm="1">
        <f t="array" ref="R214">_xlfn.IFS(Q214=0, 0, AND(M214=1, O214=1, Q214=1), I214/3, AND(M214=0, O214=1, Q214=1), I214/2, AND(M214=1, O214=0, Q214=1), I214/2, AND(M214=0, O214=0, Q214=1), I214)</f>
        <v>0</v>
      </c>
      <c r="S214"/>
    </row>
    <row r="215" spans="1:19" x14ac:dyDescent="0.3">
      <c r="A215" s="3">
        <v>537</v>
      </c>
      <c r="B215" s="4">
        <v>44434</v>
      </c>
      <c r="C215" s="3" t="s">
        <v>156</v>
      </c>
      <c r="D215" s="3" t="s">
        <v>24</v>
      </c>
      <c r="E215" s="3" t="s">
        <v>32</v>
      </c>
      <c r="F215" s="3" t="s">
        <v>263</v>
      </c>
      <c r="G215" s="15">
        <v>1009</v>
      </c>
      <c r="H215" s="13">
        <v>114.54398786384985</v>
      </c>
      <c r="I215" s="13">
        <f t="shared" si="9"/>
        <v>715.56480970892005</v>
      </c>
      <c r="J215" s="15">
        <f t="shared" si="11"/>
        <v>178.89120242723004</v>
      </c>
      <c r="K215" s="3">
        <v>3</v>
      </c>
      <c r="L215" s="4">
        <f t="shared" si="10"/>
        <v>44437</v>
      </c>
      <c r="M215" s="3">
        <v>1</v>
      </c>
      <c r="N215" s="5" cm="1">
        <f t="array" ref="N215">_xlfn.IFS(M215=0, 0, AND(M215=1, O215=1, Q215=1), I215/3, AND(M215=1, O215=0, Q215=1), I215/2, AND(M215=1, O215=1, Q215=0), I215/2, AND(M215=1, O215=0, Q215=0), I215)</f>
        <v>238.52160323630667</v>
      </c>
      <c r="O215" s="3">
        <v>1</v>
      </c>
      <c r="P215" s="5" cm="1">
        <f t="array" ref="P215">_xlfn.IFS(O215=0, 0, AND(M215=1, O215=1, Q215=1), I215/3, AND(M215=1, O215=1, Q215=0), I215/2, AND(M215=0, O215=1, Q215=0), I215, AND(M215=0, O215=1, Q215=1), I215/2)</f>
        <v>238.52160323630667</v>
      </c>
      <c r="Q215" s="3">
        <v>1</v>
      </c>
      <c r="R215" s="6" cm="1">
        <f t="array" ref="R215">_xlfn.IFS(Q215=0, 0, AND(M215=1, O215=1, Q215=1), I215/3, AND(M215=0, O215=1, Q215=1), I215/2, AND(M215=1, O215=0, Q215=1), I215/2, AND(M215=0, O215=0, Q215=1), I215)</f>
        <v>238.52160323630667</v>
      </c>
      <c r="S215"/>
    </row>
    <row r="216" spans="1:19" x14ac:dyDescent="0.3">
      <c r="A216" s="3">
        <v>538</v>
      </c>
      <c r="B216" s="4">
        <v>44434</v>
      </c>
      <c r="C216" s="3" t="s">
        <v>157</v>
      </c>
      <c r="D216" s="3" t="s">
        <v>24</v>
      </c>
      <c r="E216" s="3" t="s">
        <v>32</v>
      </c>
      <c r="F216" s="3" t="s">
        <v>263</v>
      </c>
      <c r="G216" s="15">
        <v>1337</v>
      </c>
      <c r="H216" s="13">
        <v>217.99182193986371</v>
      </c>
      <c r="I216" s="13">
        <f t="shared" si="9"/>
        <v>895.20654244810908</v>
      </c>
      <c r="J216" s="15">
        <f t="shared" si="11"/>
        <v>223.80163561202727</v>
      </c>
      <c r="K216" s="3">
        <v>3</v>
      </c>
      <c r="L216" s="4">
        <f t="shared" si="10"/>
        <v>44437</v>
      </c>
      <c r="M216" s="3">
        <v>0</v>
      </c>
      <c r="N216" s="5" cm="1">
        <f t="array" ref="N216">_xlfn.IFS(M216=0, 0, AND(M216=1, O216=1, Q216=1), I216/3, AND(M216=1, O216=0, Q216=1), I216/2, AND(M216=1, O216=1, Q216=0), I216/2, AND(M216=1, O216=0, Q216=0), I216)</f>
        <v>0</v>
      </c>
      <c r="O216" s="3">
        <v>1</v>
      </c>
      <c r="P216" s="5" cm="1">
        <f t="array" ref="P216">_xlfn.IFS(O216=0, 0, AND(M216=1, O216=1, Q216=1), I216/3, AND(M216=1, O216=1, Q216=0), I216/2, AND(M216=0, O216=1, Q216=0), I216, AND(M216=0, O216=1, Q216=1), I216/2)</f>
        <v>447.60327122405454</v>
      </c>
      <c r="Q216" s="3">
        <v>1</v>
      </c>
      <c r="R216" s="6" cm="1">
        <f t="array" ref="R216">_xlfn.IFS(Q216=0, 0, AND(M216=1, O216=1, Q216=1), I216/3, AND(M216=0, O216=1, Q216=1), I216/2, AND(M216=1, O216=0, Q216=1), I216/2, AND(M216=0, O216=0, Q216=1), I216)</f>
        <v>447.60327122405454</v>
      </c>
      <c r="S216"/>
    </row>
    <row r="217" spans="1:19" x14ac:dyDescent="0.3">
      <c r="A217" s="3">
        <v>539</v>
      </c>
      <c r="B217" s="4">
        <v>44435</v>
      </c>
      <c r="C217" s="3" t="s">
        <v>26</v>
      </c>
      <c r="D217" s="3" t="s">
        <v>25</v>
      </c>
      <c r="E217" s="3" t="s">
        <v>31</v>
      </c>
      <c r="F217" s="3" t="s">
        <v>265</v>
      </c>
      <c r="G217" s="15">
        <v>1021</v>
      </c>
      <c r="H217" s="13">
        <v>224.43497585009621</v>
      </c>
      <c r="I217" s="13">
        <f t="shared" si="9"/>
        <v>637.25201931992308</v>
      </c>
      <c r="J217" s="15">
        <f t="shared" si="11"/>
        <v>159.31300482998077</v>
      </c>
      <c r="K217" s="3">
        <v>3</v>
      </c>
      <c r="L217" s="4">
        <f t="shared" si="10"/>
        <v>44438</v>
      </c>
      <c r="M217" s="3">
        <v>1</v>
      </c>
      <c r="N217" s="5" cm="1">
        <f t="array" ref="N217">_xlfn.IFS(M217=0, 0, AND(M217=1, O217=1, Q217=1), I217/3, AND(M217=1, O217=0, Q217=1), I217/2, AND(M217=1, O217=1, Q217=0), I217/2, AND(M217=1, O217=0, Q217=0), I217)</f>
        <v>318.62600965996154</v>
      </c>
      <c r="O217" s="3">
        <v>1</v>
      </c>
      <c r="P217" s="5" cm="1">
        <f t="array" ref="P217">_xlfn.IFS(O217=0, 0, AND(M217=1, O217=1, Q217=1), I217/3, AND(M217=1, O217=1, Q217=0), I217/2, AND(M217=0, O217=1, Q217=0), I217, AND(M217=0, O217=1, Q217=1), I217/2)</f>
        <v>318.62600965996154</v>
      </c>
      <c r="Q217" s="3">
        <v>0</v>
      </c>
      <c r="R217" s="6" cm="1">
        <f t="array" ref="R217">_xlfn.IFS(Q217=0, 0, AND(M217=1, O217=1, Q217=1), I217/3, AND(M217=0, O217=1, Q217=1), I217/2, AND(M217=1, O217=0, Q217=1), I217/2, AND(M217=0, O217=0, Q217=1), I217)</f>
        <v>0</v>
      </c>
      <c r="S217"/>
    </row>
    <row r="218" spans="1:19" x14ac:dyDescent="0.3">
      <c r="A218" s="3">
        <v>540</v>
      </c>
      <c r="B218" s="4">
        <v>44436</v>
      </c>
      <c r="C218" s="3" t="s">
        <v>158</v>
      </c>
      <c r="D218" s="3" t="s">
        <v>24</v>
      </c>
      <c r="E218" s="3" t="s">
        <v>31</v>
      </c>
      <c r="F218" s="3" t="s">
        <v>265</v>
      </c>
      <c r="G218" s="15">
        <v>1391</v>
      </c>
      <c r="H218" s="13">
        <v>648.35492307479103</v>
      </c>
      <c r="I218" s="13">
        <f t="shared" si="9"/>
        <v>594.11606154016715</v>
      </c>
      <c r="J218" s="15">
        <f t="shared" si="11"/>
        <v>148.52901538504179</v>
      </c>
      <c r="K218" s="3">
        <v>3</v>
      </c>
      <c r="L218" s="4">
        <f t="shared" si="10"/>
        <v>44439</v>
      </c>
      <c r="M218" s="3">
        <v>1</v>
      </c>
      <c r="N218" s="5" cm="1">
        <f t="array" ref="N218">_xlfn.IFS(M218=0, 0, AND(M218=1, O218=1, Q218=1), I218/3, AND(M218=1, O218=0, Q218=1), I218/2, AND(M218=1, O218=1, Q218=0), I218/2, AND(M218=1, O218=0, Q218=0), I218)</f>
        <v>594.11606154016715</v>
      </c>
      <c r="O218" s="3">
        <v>0</v>
      </c>
      <c r="P218" s="5" cm="1">
        <f t="array" ref="P218">_xlfn.IFS(O218=0, 0, AND(M218=1, O218=1, Q218=1), I218/3, AND(M218=1, O218=1, Q218=0), I218/2, AND(M218=0, O218=1, Q218=0), I218, AND(M218=0, O218=1, Q218=1), I218/2)</f>
        <v>0</v>
      </c>
      <c r="Q218" s="3">
        <v>0</v>
      </c>
      <c r="R218" s="6" cm="1">
        <f t="array" ref="R218">_xlfn.IFS(Q218=0, 0, AND(M218=1, O218=1, Q218=1), I218/3, AND(M218=0, O218=1, Q218=1), I218/2, AND(M218=1, O218=0, Q218=1), I218/2, AND(M218=0, O218=0, Q218=1), I218)</f>
        <v>0</v>
      </c>
      <c r="S218"/>
    </row>
    <row r="219" spans="1:19" x14ac:dyDescent="0.3">
      <c r="A219" s="3">
        <v>541</v>
      </c>
      <c r="B219" s="4">
        <v>44440</v>
      </c>
      <c r="C219" s="3" t="s">
        <v>159</v>
      </c>
      <c r="D219" s="3" t="s">
        <v>24</v>
      </c>
      <c r="E219" s="3" t="s">
        <v>32</v>
      </c>
      <c r="F219" s="3" t="s">
        <v>263</v>
      </c>
      <c r="G219" s="15">
        <v>590</v>
      </c>
      <c r="H219" s="13">
        <v>308.16944930750623</v>
      </c>
      <c r="I219" s="13">
        <f t="shared" si="9"/>
        <v>225.46444055399502</v>
      </c>
      <c r="J219" s="15">
        <f t="shared" si="11"/>
        <v>56.366110138498755</v>
      </c>
      <c r="K219" s="3">
        <v>2</v>
      </c>
      <c r="L219" s="4">
        <f t="shared" si="10"/>
        <v>44442</v>
      </c>
      <c r="M219" s="3">
        <v>1</v>
      </c>
      <c r="N219" s="5" cm="1">
        <f t="array" ref="N219">_xlfn.IFS(M219=0, 0, AND(M219=1, O219=1, Q219=1), I219/3, AND(M219=1, O219=0, Q219=1), I219/2, AND(M219=1, O219=1, Q219=0), I219/2, AND(M219=1, O219=0, Q219=0), I219)</f>
        <v>75.154813517998335</v>
      </c>
      <c r="O219" s="3">
        <v>1</v>
      </c>
      <c r="P219" s="5" cm="1">
        <f t="array" ref="P219">_xlfn.IFS(O219=0, 0, AND(M219=1, O219=1, Q219=1), I219/3, AND(M219=1, O219=1, Q219=0), I219/2, AND(M219=0, O219=1, Q219=0), I219, AND(M219=0, O219=1, Q219=1), I219/2)</f>
        <v>75.154813517998335</v>
      </c>
      <c r="Q219" s="3">
        <v>1</v>
      </c>
      <c r="R219" s="6" cm="1">
        <f t="array" ref="R219">_xlfn.IFS(Q219=0, 0, AND(M219=1, O219=1, Q219=1), I219/3, AND(M219=0, O219=1, Q219=1), I219/2, AND(M219=1, O219=0, Q219=1), I219/2, AND(M219=0, O219=0, Q219=1), I219)</f>
        <v>75.154813517998335</v>
      </c>
      <c r="S219"/>
    </row>
    <row r="220" spans="1:19" x14ac:dyDescent="0.3">
      <c r="A220" s="3">
        <v>542</v>
      </c>
      <c r="B220" s="4">
        <v>44442</v>
      </c>
      <c r="C220" s="3" t="s">
        <v>149</v>
      </c>
      <c r="D220" s="3" t="s">
        <v>24</v>
      </c>
      <c r="E220" s="3" t="s">
        <v>32</v>
      </c>
      <c r="F220" s="3" t="s">
        <v>263</v>
      </c>
      <c r="G220" s="15">
        <v>231</v>
      </c>
      <c r="H220" s="13">
        <v>121.54715938259542</v>
      </c>
      <c r="I220" s="13">
        <f t="shared" si="9"/>
        <v>87.562272493923658</v>
      </c>
      <c r="J220" s="15">
        <f t="shared" si="11"/>
        <v>21.890568123480918</v>
      </c>
      <c r="K220" s="3">
        <v>1</v>
      </c>
      <c r="L220" s="4">
        <f t="shared" si="10"/>
        <v>44443</v>
      </c>
      <c r="M220" s="3">
        <v>1</v>
      </c>
      <c r="N220" s="5" cm="1">
        <f t="array" ref="N220">_xlfn.IFS(M220=0, 0, AND(M220=1, O220=1, Q220=1), I220/3, AND(M220=1, O220=0, Q220=1), I220/2, AND(M220=1, O220=1, Q220=0), I220/2, AND(M220=1, O220=0, Q220=0), I220)</f>
        <v>29.187424164641218</v>
      </c>
      <c r="O220" s="3">
        <v>1</v>
      </c>
      <c r="P220" s="5" cm="1">
        <f t="array" ref="P220">_xlfn.IFS(O220=0, 0, AND(M220=1, O220=1, Q220=1), I220/3, AND(M220=1, O220=1, Q220=0), I220/2, AND(M220=0, O220=1, Q220=0), I220, AND(M220=0, O220=1, Q220=1), I220/2)</f>
        <v>29.187424164641218</v>
      </c>
      <c r="Q220" s="3">
        <v>1</v>
      </c>
      <c r="R220" s="6" cm="1">
        <f t="array" ref="R220">_xlfn.IFS(Q220=0, 0, AND(M220=1, O220=1, Q220=1), I220/3, AND(M220=0, O220=1, Q220=1), I220/2, AND(M220=1, O220=0, Q220=1), I220/2, AND(M220=0, O220=0, Q220=1), I220)</f>
        <v>29.187424164641218</v>
      </c>
      <c r="S220"/>
    </row>
    <row r="221" spans="1:19" x14ac:dyDescent="0.3">
      <c r="A221" s="3">
        <v>543</v>
      </c>
      <c r="B221" s="4">
        <v>44443</v>
      </c>
      <c r="C221" s="3" t="s">
        <v>140</v>
      </c>
      <c r="D221" s="3" t="s">
        <v>24</v>
      </c>
      <c r="E221" s="3" t="s">
        <v>31</v>
      </c>
      <c r="F221" s="3" t="s">
        <v>266</v>
      </c>
      <c r="G221" s="15">
        <v>1392</v>
      </c>
      <c r="H221" s="13">
        <v>742.32330354784892</v>
      </c>
      <c r="I221" s="13">
        <f t="shared" si="9"/>
        <v>519.74135716172088</v>
      </c>
      <c r="J221" s="15">
        <f t="shared" si="11"/>
        <v>129.93533929043022</v>
      </c>
      <c r="K221" s="3">
        <v>3</v>
      </c>
      <c r="L221" s="4">
        <f t="shared" si="10"/>
        <v>44446</v>
      </c>
      <c r="M221" s="3">
        <v>1</v>
      </c>
      <c r="N221" s="5" cm="1">
        <f t="array" ref="N221">_xlfn.IFS(M221=0, 0, AND(M221=1, O221=1, Q221=1), I221/3, AND(M221=1, O221=0, Q221=1), I221/2, AND(M221=1, O221=1, Q221=0), I221/2, AND(M221=1, O221=0, Q221=0), I221)</f>
        <v>259.87067858086044</v>
      </c>
      <c r="O221" s="3">
        <v>0</v>
      </c>
      <c r="P221" s="5" cm="1">
        <f t="array" ref="P221">_xlfn.IFS(O221=0, 0, AND(M221=1, O221=1, Q221=1), I221/3, AND(M221=1, O221=1, Q221=0), I221/2, AND(M221=0, O221=1, Q221=0), I221, AND(M221=0, O221=1, Q221=1), I221/2)</f>
        <v>0</v>
      </c>
      <c r="Q221" s="3">
        <v>1</v>
      </c>
      <c r="R221" s="6" cm="1">
        <f t="array" ref="R221">_xlfn.IFS(Q221=0, 0, AND(M221=1, O221=1, Q221=1), I221/3, AND(M221=0, O221=1, Q221=1), I221/2, AND(M221=1, O221=0, Q221=1), I221/2, AND(M221=0, O221=0, Q221=1), I221)</f>
        <v>259.87067858086044</v>
      </c>
      <c r="S221"/>
    </row>
    <row r="222" spans="1:19" x14ac:dyDescent="0.3">
      <c r="A222" s="3">
        <v>544</v>
      </c>
      <c r="B222" s="4">
        <v>44443</v>
      </c>
      <c r="C222" s="3" t="s">
        <v>160</v>
      </c>
      <c r="D222" s="3" t="s">
        <v>25</v>
      </c>
      <c r="E222" s="3" t="s">
        <v>32</v>
      </c>
      <c r="F222" s="3" t="s">
        <v>263</v>
      </c>
      <c r="G222" s="15">
        <v>1263</v>
      </c>
      <c r="H222" s="13">
        <v>129.75349760856389</v>
      </c>
      <c r="I222" s="13">
        <f t="shared" si="9"/>
        <v>906.59720191314887</v>
      </c>
      <c r="J222" s="15">
        <f t="shared" si="11"/>
        <v>226.64930047828722</v>
      </c>
      <c r="K222" s="3">
        <v>3</v>
      </c>
      <c r="L222" s="4">
        <f t="shared" si="10"/>
        <v>44446</v>
      </c>
      <c r="M222" s="3">
        <v>1</v>
      </c>
      <c r="N222" s="5" cm="1">
        <f t="array" ref="N222">_xlfn.IFS(M222=0, 0, AND(M222=1, O222=1, Q222=1), I222/3, AND(M222=1, O222=0, Q222=1), I222/2, AND(M222=1, O222=1, Q222=0), I222/2, AND(M222=1, O222=0, Q222=0), I222)</f>
        <v>906.59720191314887</v>
      </c>
      <c r="O222" s="3">
        <v>0</v>
      </c>
      <c r="P222" s="5" cm="1">
        <f t="array" ref="P222">_xlfn.IFS(O222=0, 0, AND(M222=1, O222=1, Q222=1), I222/3, AND(M222=1, O222=1, Q222=0), I222/2, AND(M222=0, O222=1, Q222=0), I222, AND(M222=0, O222=1, Q222=1), I222/2)</f>
        <v>0</v>
      </c>
      <c r="Q222" s="3">
        <v>0</v>
      </c>
      <c r="R222" s="6" cm="1">
        <f t="array" ref="R222">_xlfn.IFS(Q222=0, 0, AND(M222=1, O222=1, Q222=1), I222/3, AND(M222=0, O222=1, Q222=1), I222/2, AND(M222=1, O222=0, Q222=1), I222/2, AND(M222=0, O222=0, Q222=1), I222)</f>
        <v>0</v>
      </c>
      <c r="S222"/>
    </row>
    <row r="223" spans="1:19" x14ac:dyDescent="0.3">
      <c r="A223" s="3">
        <v>545</v>
      </c>
      <c r="B223" s="4">
        <v>44444</v>
      </c>
      <c r="C223" s="3" t="s">
        <v>158</v>
      </c>
      <c r="D223" s="3" t="s">
        <v>24</v>
      </c>
      <c r="E223" s="3" t="s">
        <v>32</v>
      </c>
      <c r="F223" s="3" t="s">
        <v>263</v>
      </c>
      <c r="G223" s="15">
        <v>212</v>
      </c>
      <c r="H223" s="13">
        <v>24.712935051105617</v>
      </c>
      <c r="I223" s="13">
        <f t="shared" si="9"/>
        <v>149.82965195911552</v>
      </c>
      <c r="J223" s="15">
        <f t="shared" si="11"/>
        <v>37.457412989778881</v>
      </c>
      <c r="K223" s="3">
        <v>1</v>
      </c>
      <c r="L223" s="4">
        <f t="shared" si="10"/>
        <v>44445</v>
      </c>
      <c r="M223" s="3">
        <v>1</v>
      </c>
      <c r="N223" s="5" cm="1">
        <f t="array" ref="N223">_xlfn.IFS(M223=0, 0, AND(M223=1, O223=1, Q223=1), I223/3, AND(M223=1, O223=0, Q223=1), I223/2, AND(M223=1, O223=1, Q223=0), I223/2, AND(M223=1, O223=0, Q223=0), I223)</f>
        <v>74.914825979557762</v>
      </c>
      <c r="O223" s="3">
        <v>0</v>
      </c>
      <c r="P223" s="5" cm="1">
        <f t="array" ref="P223">_xlfn.IFS(O223=0, 0, AND(M223=1, O223=1, Q223=1), I223/3, AND(M223=1, O223=1, Q223=0), I223/2, AND(M223=0, O223=1, Q223=0), I223, AND(M223=0, O223=1, Q223=1), I223/2)</f>
        <v>0</v>
      </c>
      <c r="Q223" s="3">
        <v>1</v>
      </c>
      <c r="R223" s="6" cm="1">
        <f t="array" ref="R223">_xlfn.IFS(Q223=0, 0, AND(M223=1, O223=1, Q223=1), I223/3, AND(M223=0, O223=1, Q223=1), I223/2, AND(M223=1, O223=0, Q223=1), I223/2, AND(M223=0, O223=0, Q223=1), I223)</f>
        <v>74.914825979557762</v>
      </c>
      <c r="S223"/>
    </row>
    <row r="224" spans="1:19" x14ac:dyDescent="0.3">
      <c r="A224" s="3">
        <v>546</v>
      </c>
      <c r="B224" s="4">
        <v>44445</v>
      </c>
      <c r="C224" s="3" t="s">
        <v>161</v>
      </c>
      <c r="D224" s="3" t="s">
        <v>24</v>
      </c>
      <c r="E224" s="3" t="s">
        <v>31</v>
      </c>
      <c r="F224" s="3" t="s">
        <v>267</v>
      </c>
      <c r="G224" s="15">
        <v>1151</v>
      </c>
      <c r="H224" s="13">
        <v>395.46802906300985</v>
      </c>
      <c r="I224" s="13">
        <f t="shared" si="9"/>
        <v>604.4255767495921</v>
      </c>
      <c r="J224" s="15">
        <f t="shared" si="11"/>
        <v>151.10639418739802</v>
      </c>
      <c r="K224" s="3">
        <v>3</v>
      </c>
      <c r="L224" s="4">
        <f t="shared" si="10"/>
        <v>44448</v>
      </c>
      <c r="M224" s="3">
        <v>1</v>
      </c>
      <c r="N224" s="5" cm="1">
        <f t="array" ref="N224">_xlfn.IFS(M224=0, 0, AND(M224=1, O224=1, Q224=1), I224/3, AND(M224=1, O224=0, Q224=1), I224/2, AND(M224=1, O224=1, Q224=0), I224/2, AND(M224=1, O224=0, Q224=0), I224)</f>
        <v>201.47519224986402</v>
      </c>
      <c r="O224" s="3">
        <v>1</v>
      </c>
      <c r="P224" s="5" cm="1">
        <f t="array" ref="P224">_xlfn.IFS(O224=0, 0, AND(M224=1, O224=1, Q224=1), I224/3, AND(M224=1, O224=1, Q224=0), I224/2, AND(M224=0, O224=1, Q224=0), I224, AND(M224=0, O224=1, Q224=1), I224/2)</f>
        <v>201.47519224986402</v>
      </c>
      <c r="Q224" s="3">
        <v>1</v>
      </c>
      <c r="R224" s="6" cm="1">
        <f t="array" ref="R224">_xlfn.IFS(Q224=0, 0, AND(M224=1, O224=1, Q224=1), I224/3, AND(M224=0, O224=1, Q224=1), I224/2, AND(M224=1, O224=0, Q224=1), I224/2, AND(M224=0, O224=0, Q224=1), I224)</f>
        <v>201.47519224986402</v>
      </c>
      <c r="S224"/>
    </row>
    <row r="225" spans="1:19" x14ac:dyDescent="0.3">
      <c r="A225" s="3">
        <v>547</v>
      </c>
      <c r="B225" s="4">
        <v>44447</v>
      </c>
      <c r="C225" s="3" t="s">
        <v>162</v>
      </c>
      <c r="D225" s="3" t="s">
        <v>24</v>
      </c>
      <c r="E225" s="3" t="s">
        <v>32</v>
      </c>
      <c r="F225" s="3" t="s">
        <v>263</v>
      </c>
      <c r="G225" s="15">
        <v>936</v>
      </c>
      <c r="H225" s="13">
        <v>448.51087495041367</v>
      </c>
      <c r="I225" s="13">
        <f t="shared" si="9"/>
        <v>389.99130003966906</v>
      </c>
      <c r="J225" s="15">
        <f t="shared" si="11"/>
        <v>97.497825009917278</v>
      </c>
      <c r="K225" s="3">
        <v>3</v>
      </c>
      <c r="L225" s="4">
        <f t="shared" si="10"/>
        <v>44450</v>
      </c>
      <c r="M225" s="3">
        <v>1</v>
      </c>
      <c r="N225" s="5" cm="1">
        <f t="array" ref="N225">_xlfn.IFS(M225=0, 0, AND(M225=1, O225=1, Q225=1), I225/3, AND(M225=1, O225=0, Q225=1), I225/2, AND(M225=1, O225=1, Q225=0), I225/2, AND(M225=1, O225=0, Q225=0), I225)</f>
        <v>129.99710001322302</v>
      </c>
      <c r="O225" s="3">
        <v>1</v>
      </c>
      <c r="P225" s="5" cm="1">
        <f t="array" ref="P225">_xlfn.IFS(O225=0, 0, AND(M225=1, O225=1, Q225=1), I225/3, AND(M225=1, O225=1, Q225=0), I225/2, AND(M225=0, O225=1, Q225=0), I225, AND(M225=0, O225=1, Q225=1), I225/2)</f>
        <v>129.99710001322302</v>
      </c>
      <c r="Q225" s="3">
        <v>1</v>
      </c>
      <c r="R225" s="6" cm="1">
        <f t="array" ref="R225">_xlfn.IFS(Q225=0, 0, AND(M225=1, O225=1, Q225=1), I225/3, AND(M225=0, O225=1, Q225=1), I225/2, AND(M225=1, O225=0, Q225=1), I225/2, AND(M225=0, O225=0, Q225=1), I225)</f>
        <v>129.99710001322302</v>
      </c>
      <c r="S225"/>
    </row>
    <row r="226" spans="1:19" x14ac:dyDescent="0.3">
      <c r="A226" s="3">
        <v>548</v>
      </c>
      <c r="B226" s="4">
        <v>44448</v>
      </c>
      <c r="C226" s="3" t="s">
        <v>163</v>
      </c>
      <c r="D226" s="3" t="s">
        <v>24</v>
      </c>
      <c r="E226" s="3" t="s">
        <v>31</v>
      </c>
      <c r="F226" s="3" t="s">
        <v>266</v>
      </c>
      <c r="G226" s="15">
        <v>855</v>
      </c>
      <c r="H226" s="13">
        <v>245.6568895781387</v>
      </c>
      <c r="I226" s="13">
        <f t="shared" si="9"/>
        <v>487.47448833748905</v>
      </c>
      <c r="J226" s="15">
        <f t="shared" si="11"/>
        <v>121.86862208437226</v>
      </c>
      <c r="K226" s="3">
        <v>3</v>
      </c>
      <c r="L226" s="4">
        <f t="shared" si="10"/>
        <v>44451</v>
      </c>
      <c r="M226" s="3">
        <v>1</v>
      </c>
      <c r="N226" s="5" cm="1">
        <f t="array" ref="N226">_xlfn.IFS(M226=0, 0, AND(M226=1, O226=1, Q226=1), I226/3, AND(M226=1, O226=0, Q226=1), I226/2, AND(M226=1, O226=1, Q226=0), I226/2, AND(M226=1, O226=0, Q226=0), I226)</f>
        <v>162.49149611249635</v>
      </c>
      <c r="O226" s="3">
        <v>1</v>
      </c>
      <c r="P226" s="5" cm="1">
        <f t="array" ref="P226">_xlfn.IFS(O226=0, 0, AND(M226=1, O226=1, Q226=1), I226/3, AND(M226=1, O226=1, Q226=0), I226/2, AND(M226=0, O226=1, Q226=0), I226, AND(M226=0, O226=1, Q226=1), I226/2)</f>
        <v>162.49149611249635</v>
      </c>
      <c r="Q226" s="3">
        <v>1</v>
      </c>
      <c r="R226" s="6" cm="1">
        <f t="array" ref="R226">_xlfn.IFS(Q226=0, 0, AND(M226=1, O226=1, Q226=1), I226/3, AND(M226=0, O226=1, Q226=1), I226/2, AND(M226=1, O226=0, Q226=1), I226/2, AND(M226=0, O226=0, Q226=1), I226)</f>
        <v>162.49149611249635</v>
      </c>
      <c r="S226"/>
    </row>
    <row r="227" spans="1:19" x14ac:dyDescent="0.3">
      <c r="A227" s="3">
        <v>549</v>
      </c>
      <c r="B227" s="4">
        <v>44450</v>
      </c>
      <c r="C227" s="3" t="s">
        <v>152</v>
      </c>
      <c r="D227" s="3" t="s">
        <v>24</v>
      </c>
      <c r="E227" s="3" t="s">
        <v>31</v>
      </c>
      <c r="F227" s="3" t="s">
        <v>262</v>
      </c>
      <c r="G227" s="15">
        <v>1059</v>
      </c>
      <c r="H227" s="13">
        <v>361.7246771318018</v>
      </c>
      <c r="I227" s="13">
        <f t="shared" si="9"/>
        <v>557.82025829455847</v>
      </c>
      <c r="J227" s="15">
        <f t="shared" si="11"/>
        <v>139.45506457363965</v>
      </c>
      <c r="K227" s="3">
        <v>3</v>
      </c>
      <c r="L227" s="4">
        <f t="shared" si="10"/>
        <v>44453</v>
      </c>
      <c r="M227" s="3">
        <v>0</v>
      </c>
      <c r="N227" s="5" cm="1">
        <f t="array" ref="N227">_xlfn.IFS(M227=0, 0, AND(M227=1, O227=1, Q227=1), I227/3, AND(M227=1, O227=0, Q227=1), I227/2, AND(M227=1, O227=1, Q227=0), I227/2, AND(M227=1, O227=0, Q227=0), I227)</f>
        <v>0</v>
      </c>
      <c r="O227" s="3">
        <v>1</v>
      </c>
      <c r="P227" s="5" cm="1">
        <f t="array" ref="P227">_xlfn.IFS(O227=0, 0, AND(M227=1, O227=1, Q227=1), I227/3, AND(M227=1, O227=1, Q227=0), I227/2, AND(M227=0, O227=1, Q227=0), I227, AND(M227=0, O227=1, Q227=1), I227/2)</f>
        <v>278.91012914727924</v>
      </c>
      <c r="Q227" s="3">
        <v>1</v>
      </c>
      <c r="R227" s="6" cm="1">
        <f t="array" ref="R227">_xlfn.IFS(Q227=0, 0, AND(M227=1, O227=1, Q227=1), I227/3, AND(M227=0, O227=1, Q227=1), I227/2, AND(M227=1, O227=0, Q227=1), I227/2, AND(M227=0, O227=0, Q227=1), I227)</f>
        <v>278.91012914727924</v>
      </c>
      <c r="S227"/>
    </row>
    <row r="228" spans="1:19" x14ac:dyDescent="0.3">
      <c r="A228" s="3">
        <v>550</v>
      </c>
      <c r="B228" s="4">
        <v>44451</v>
      </c>
      <c r="C228" s="3" t="s">
        <v>164</v>
      </c>
      <c r="D228" s="3" t="s">
        <v>24</v>
      </c>
      <c r="E228" s="3" t="s">
        <v>32</v>
      </c>
      <c r="F228" s="3" t="s">
        <v>263</v>
      </c>
      <c r="G228" s="15">
        <v>111</v>
      </c>
      <c r="H228" s="13">
        <v>49.53087388007922</v>
      </c>
      <c r="I228" s="13">
        <f t="shared" si="9"/>
        <v>49.175300895936623</v>
      </c>
      <c r="J228" s="15">
        <f t="shared" si="11"/>
        <v>12.293825223984157</v>
      </c>
      <c r="K228" s="3">
        <v>1</v>
      </c>
      <c r="L228" s="4">
        <f t="shared" si="10"/>
        <v>44452</v>
      </c>
      <c r="M228" s="3">
        <v>1</v>
      </c>
      <c r="N228" s="5" cm="1">
        <f t="array" ref="N228">_xlfn.IFS(M228=0, 0, AND(M228=1, O228=1, Q228=1), I228/3, AND(M228=1, O228=0, Q228=1), I228/2, AND(M228=1, O228=1, Q228=0), I228/2, AND(M228=1, O228=0, Q228=0), I228)</f>
        <v>16.391766965312208</v>
      </c>
      <c r="O228" s="3">
        <v>1</v>
      </c>
      <c r="P228" s="5" cm="1">
        <f t="array" ref="P228">_xlfn.IFS(O228=0, 0, AND(M228=1, O228=1, Q228=1), I228/3, AND(M228=1, O228=1, Q228=0), I228/2, AND(M228=0, O228=1, Q228=0), I228, AND(M228=0, O228=1, Q228=1), I228/2)</f>
        <v>16.391766965312208</v>
      </c>
      <c r="Q228" s="3">
        <v>1</v>
      </c>
      <c r="R228" s="6" cm="1">
        <f t="array" ref="R228">_xlfn.IFS(Q228=0, 0, AND(M228=1, O228=1, Q228=1), I228/3, AND(M228=0, O228=1, Q228=1), I228/2, AND(M228=1, O228=0, Q228=1), I228/2, AND(M228=0, O228=0, Q228=1), I228)</f>
        <v>16.391766965312208</v>
      </c>
      <c r="S228"/>
    </row>
    <row r="229" spans="1:19" x14ac:dyDescent="0.3">
      <c r="A229" s="3">
        <v>551</v>
      </c>
      <c r="B229" s="4">
        <v>44452</v>
      </c>
      <c r="C229" s="3" t="s">
        <v>165</v>
      </c>
      <c r="D229" s="3" t="s">
        <v>24</v>
      </c>
      <c r="E229" s="3" t="s">
        <v>31</v>
      </c>
      <c r="F229" s="3" t="s">
        <v>262</v>
      </c>
      <c r="G229" s="15">
        <v>301</v>
      </c>
      <c r="H229" s="13">
        <v>47.721361917756994</v>
      </c>
      <c r="I229" s="13">
        <f t="shared" si="9"/>
        <v>202.6229104657944</v>
      </c>
      <c r="J229" s="15">
        <f t="shared" si="11"/>
        <v>50.655727616448601</v>
      </c>
      <c r="K229" s="3">
        <v>1</v>
      </c>
      <c r="L229" s="4">
        <f t="shared" si="10"/>
        <v>44453</v>
      </c>
      <c r="M229" s="3">
        <v>1</v>
      </c>
      <c r="N229" s="5" cm="1">
        <f t="array" ref="N229">_xlfn.IFS(M229=0, 0, AND(M229=1, O229=1, Q229=1), I229/3, AND(M229=1, O229=0, Q229=1), I229/2, AND(M229=1, O229=1, Q229=0), I229/2, AND(M229=1, O229=0, Q229=0), I229)</f>
        <v>67.540970155264802</v>
      </c>
      <c r="O229" s="3">
        <v>1</v>
      </c>
      <c r="P229" s="5" cm="1">
        <f t="array" ref="P229">_xlfn.IFS(O229=0, 0, AND(M229=1, O229=1, Q229=1), I229/3, AND(M229=1, O229=1, Q229=0), I229/2, AND(M229=0, O229=1, Q229=0), I229, AND(M229=0, O229=1, Q229=1), I229/2)</f>
        <v>67.540970155264802</v>
      </c>
      <c r="Q229" s="3">
        <v>1</v>
      </c>
      <c r="R229" s="6" cm="1">
        <f t="array" ref="R229">_xlfn.IFS(Q229=0, 0, AND(M229=1, O229=1, Q229=1), I229/3, AND(M229=0, O229=1, Q229=1), I229/2, AND(M229=1, O229=0, Q229=1), I229/2, AND(M229=0, O229=0, Q229=1), I229)</f>
        <v>67.540970155264802</v>
      </c>
      <c r="S229"/>
    </row>
    <row r="230" spans="1:19" x14ac:dyDescent="0.3">
      <c r="A230" s="3">
        <v>552</v>
      </c>
      <c r="B230" s="4">
        <v>44452</v>
      </c>
      <c r="C230" s="3" t="s">
        <v>166</v>
      </c>
      <c r="D230" s="3" t="s">
        <v>24</v>
      </c>
      <c r="E230" s="3" t="s">
        <v>32</v>
      </c>
      <c r="F230" s="3" t="s">
        <v>268</v>
      </c>
      <c r="G230" s="15">
        <v>896</v>
      </c>
      <c r="H230" s="13">
        <v>455.68431704109662</v>
      </c>
      <c r="I230" s="13">
        <f t="shared" si="9"/>
        <v>352.2525463671227</v>
      </c>
      <c r="J230" s="15">
        <f t="shared" si="11"/>
        <v>88.063136591780676</v>
      </c>
      <c r="K230" s="3">
        <v>3</v>
      </c>
      <c r="L230" s="4">
        <f t="shared" si="10"/>
        <v>44455</v>
      </c>
      <c r="M230" s="3">
        <v>0</v>
      </c>
      <c r="N230" s="5" cm="1">
        <f t="array" ref="N230">_xlfn.IFS(M230=0, 0, AND(M230=1, O230=1, Q230=1), I230/3, AND(M230=1, O230=0, Q230=1), I230/2, AND(M230=1, O230=1, Q230=0), I230/2, AND(M230=1, O230=0, Q230=0), I230)</f>
        <v>0</v>
      </c>
      <c r="O230" s="3">
        <v>0</v>
      </c>
      <c r="P230" s="5" cm="1">
        <f t="array" ref="P230">_xlfn.IFS(O230=0, 0, AND(M230=1, O230=1, Q230=1), I230/3, AND(M230=1, O230=1, Q230=0), I230/2, AND(M230=0, O230=1, Q230=0), I230, AND(M230=0, O230=1, Q230=1), I230/2)</f>
        <v>0</v>
      </c>
      <c r="Q230" s="3">
        <v>1</v>
      </c>
      <c r="R230" s="6" cm="1">
        <f t="array" ref="R230">_xlfn.IFS(Q230=0, 0, AND(M230=1, O230=1, Q230=1), I230/3, AND(M230=0, O230=1, Q230=1), I230/2, AND(M230=1, O230=0, Q230=1), I230/2, AND(M230=0, O230=0, Q230=1), I230)</f>
        <v>352.2525463671227</v>
      </c>
      <c r="S230"/>
    </row>
    <row r="231" spans="1:19" x14ac:dyDescent="0.3">
      <c r="A231" s="3">
        <v>553</v>
      </c>
      <c r="B231" s="4">
        <v>44453</v>
      </c>
      <c r="C231" s="3" t="s">
        <v>46</v>
      </c>
      <c r="D231" s="3" t="s">
        <v>25</v>
      </c>
      <c r="E231" s="3" t="s">
        <v>32</v>
      </c>
      <c r="F231" s="3" t="s">
        <v>263</v>
      </c>
      <c r="G231" s="15">
        <v>194</v>
      </c>
      <c r="H231" s="13">
        <v>94.899441400459537</v>
      </c>
      <c r="I231" s="13">
        <f t="shared" si="9"/>
        <v>79.280446879632365</v>
      </c>
      <c r="J231" s="15">
        <f t="shared" si="11"/>
        <v>19.820111719908095</v>
      </c>
      <c r="K231" s="3">
        <v>1</v>
      </c>
      <c r="L231" s="4">
        <f t="shared" si="10"/>
        <v>44454</v>
      </c>
      <c r="M231" s="3">
        <v>1</v>
      </c>
      <c r="N231" s="5" cm="1">
        <f t="array" ref="N231">_xlfn.IFS(M231=0, 0, AND(M231=1, O231=1, Q231=1), I231/3, AND(M231=1, O231=0, Q231=1), I231/2, AND(M231=1, O231=1, Q231=0), I231/2, AND(M231=1, O231=0, Q231=0), I231)</f>
        <v>26.426815626544123</v>
      </c>
      <c r="O231" s="3">
        <v>1</v>
      </c>
      <c r="P231" s="5" cm="1">
        <f t="array" ref="P231">_xlfn.IFS(O231=0, 0, AND(M231=1, O231=1, Q231=1), I231/3, AND(M231=1, O231=1, Q231=0), I231/2, AND(M231=0, O231=1, Q231=0), I231, AND(M231=0, O231=1, Q231=1), I231/2)</f>
        <v>26.426815626544123</v>
      </c>
      <c r="Q231" s="3">
        <v>1</v>
      </c>
      <c r="R231" s="6" cm="1">
        <f t="array" ref="R231">_xlfn.IFS(Q231=0, 0, AND(M231=1, O231=1, Q231=1), I231/3, AND(M231=0, O231=1, Q231=1), I231/2, AND(M231=1, O231=0, Q231=1), I231/2, AND(M231=0, O231=0, Q231=1), I231)</f>
        <v>26.426815626544123</v>
      </c>
      <c r="S231"/>
    </row>
    <row r="232" spans="1:19" x14ac:dyDescent="0.3">
      <c r="A232" s="3">
        <v>554</v>
      </c>
      <c r="B232" s="4">
        <v>44453</v>
      </c>
      <c r="C232" s="3" t="s">
        <v>167</v>
      </c>
      <c r="D232" s="3" t="s">
        <v>24</v>
      </c>
      <c r="E232" s="3" t="s">
        <v>32</v>
      </c>
      <c r="F232" s="3" t="s">
        <v>263</v>
      </c>
      <c r="G232" s="15">
        <v>1167</v>
      </c>
      <c r="H232" s="13">
        <v>201.6978257259357</v>
      </c>
      <c r="I232" s="13">
        <f t="shared" si="9"/>
        <v>772.24173941925142</v>
      </c>
      <c r="J232" s="15">
        <f t="shared" si="11"/>
        <v>193.06043485481288</v>
      </c>
      <c r="K232" s="3">
        <v>3</v>
      </c>
      <c r="L232" s="4">
        <f t="shared" si="10"/>
        <v>44456</v>
      </c>
      <c r="M232" s="3">
        <v>0</v>
      </c>
      <c r="N232" s="5" cm="1">
        <f t="array" ref="N232">_xlfn.IFS(M232=0, 0, AND(M232=1, O232=1, Q232=1), I232/3, AND(M232=1, O232=0, Q232=1), I232/2, AND(M232=1, O232=1, Q232=0), I232/2, AND(M232=1, O232=0, Q232=0), I232)</f>
        <v>0</v>
      </c>
      <c r="O232" s="3">
        <v>1</v>
      </c>
      <c r="P232" s="5" cm="1">
        <f t="array" ref="P232">_xlfn.IFS(O232=0, 0, AND(M232=1, O232=1, Q232=1), I232/3, AND(M232=1, O232=1, Q232=0), I232/2, AND(M232=0, O232=1, Q232=0), I232, AND(M232=0, O232=1, Q232=1), I232/2)</f>
        <v>386.12086970962571</v>
      </c>
      <c r="Q232" s="3">
        <v>1</v>
      </c>
      <c r="R232" s="6" cm="1">
        <f t="array" ref="R232">_xlfn.IFS(Q232=0, 0, AND(M232=1, O232=1, Q232=1), I232/3, AND(M232=0, O232=1, Q232=1), I232/2, AND(M232=1, O232=0, Q232=1), I232/2, AND(M232=0, O232=0, Q232=1), I232)</f>
        <v>386.12086970962571</v>
      </c>
      <c r="S232"/>
    </row>
    <row r="233" spans="1:19" x14ac:dyDescent="0.3">
      <c r="A233" s="3">
        <v>555</v>
      </c>
      <c r="B233" s="4">
        <v>44455</v>
      </c>
      <c r="C233" s="3" t="s">
        <v>168</v>
      </c>
      <c r="D233" s="3" t="s">
        <v>24</v>
      </c>
      <c r="E233" s="3" t="s">
        <v>32</v>
      </c>
      <c r="F233" s="3" t="s">
        <v>263</v>
      </c>
      <c r="G233" s="15">
        <v>1197</v>
      </c>
      <c r="H233" s="13">
        <v>329.17037118675529</v>
      </c>
      <c r="I233" s="13">
        <f t="shared" si="9"/>
        <v>694.26370305059572</v>
      </c>
      <c r="J233" s="15">
        <f t="shared" si="11"/>
        <v>173.56592576264893</v>
      </c>
      <c r="K233" s="3">
        <v>3</v>
      </c>
      <c r="L233" s="4">
        <f t="shared" si="10"/>
        <v>44458</v>
      </c>
      <c r="M233" s="3">
        <v>1</v>
      </c>
      <c r="N233" s="5" cm="1">
        <f t="array" ref="N233">_xlfn.IFS(M233=0, 0, AND(M233=1, O233=1, Q233=1), I233/3, AND(M233=1, O233=0, Q233=1), I233/2, AND(M233=1, O233=1, Q233=0), I233/2, AND(M233=1, O233=0, Q233=0), I233)</f>
        <v>694.26370305059572</v>
      </c>
      <c r="O233" s="3">
        <v>0</v>
      </c>
      <c r="P233" s="5" cm="1">
        <f t="array" ref="P233">_xlfn.IFS(O233=0, 0, AND(M233=1, O233=1, Q233=1), I233/3, AND(M233=1, O233=1, Q233=0), I233/2, AND(M233=0, O233=1, Q233=0), I233, AND(M233=0, O233=1, Q233=1), I233/2)</f>
        <v>0</v>
      </c>
      <c r="Q233" s="3">
        <v>0</v>
      </c>
      <c r="R233" s="6" cm="1">
        <f t="array" ref="R233">_xlfn.IFS(Q233=0, 0, AND(M233=1, O233=1, Q233=1), I233/3, AND(M233=0, O233=1, Q233=1), I233/2, AND(M233=1, O233=0, Q233=1), I233/2, AND(M233=0, O233=0, Q233=1), I233)</f>
        <v>0</v>
      </c>
      <c r="S233"/>
    </row>
    <row r="234" spans="1:19" x14ac:dyDescent="0.3">
      <c r="A234" s="3">
        <v>556</v>
      </c>
      <c r="B234" s="4">
        <v>44457</v>
      </c>
      <c r="C234" s="3" t="s">
        <v>169</v>
      </c>
      <c r="D234" s="3" t="s">
        <v>24</v>
      </c>
      <c r="E234" s="3" t="s">
        <v>32</v>
      </c>
      <c r="F234" s="3" t="s">
        <v>263</v>
      </c>
      <c r="G234" s="15">
        <v>270</v>
      </c>
      <c r="H234" s="13">
        <v>29.404308485480538</v>
      </c>
      <c r="I234" s="13">
        <f t="shared" si="9"/>
        <v>192.47655321161557</v>
      </c>
      <c r="J234" s="15">
        <f t="shared" si="11"/>
        <v>48.119138302903899</v>
      </c>
      <c r="K234" s="3">
        <v>1</v>
      </c>
      <c r="L234" s="4">
        <f t="shared" si="10"/>
        <v>44458</v>
      </c>
      <c r="M234" s="3">
        <v>1</v>
      </c>
      <c r="N234" s="5" cm="1">
        <f t="array" ref="N234">_xlfn.IFS(M234=0, 0, AND(M234=1, O234=1, Q234=1), I234/3, AND(M234=1, O234=0, Q234=1), I234/2, AND(M234=1, O234=1, Q234=0), I234/2, AND(M234=1, O234=0, Q234=0), I234)</f>
        <v>64.158851070538518</v>
      </c>
      <c r="O234" s="3">
        <v>1</v>
      </c>
      <c r="P234" s="5" cm="1">
        <f t="array" ref="P234">_xlfn.IFS(O234=0, 0, AND(M234=1, O234=1, Q234=1), I234/3, AND(M234=1, O234=1, Q234=0), I234/2, AND(M234=0, O234=1, Q234=0), I234, AND(M234=0, O234=1, Q234=1), I234/2)</f>
        <v>64.158851070538518</v>
      </c>
      <c r="Q234" s="3">
        <v>1</v>
      </c>
      <c r="R234" s="6" cm="1">
        <f t="array" ref="R234">_xlfn.IFS(Q234=0, 0, AND(M234=1, O234=1, Q234=1), I234/3, AND(M234=0, O234=1, Q234=1), I234/2, AND(M234=1, O234=0, Q234=1), I234/2, AND(M234=0, O234=0, Q234=1), I234)</f>
        <v>64.158851070538518</v>
      </c>
      <c r="S234"/>
    </row>
    <row r="235" spans="1:19" x14ac:dyDescent="0.3">
      <c r="A235" s="3">
        <v>557</v>
      </c>
      <c r="B235" s="4">
        <v>44457</v>
      </c>
      <c r="C235" s="3" t="s">
        <v>163</v>
      </c>
      <c r="D235" s="3" t="s">
        <v>24</v>
      </c>
      <c r="E235" s="3" t="s">
        <v>31</v>
      </c>
      <c r="F235" s="3" t="s">
        <v>265</v>
      </c>
      <c r="G235" s="15">
        <v>622</v>
      </c>
      <c r="H235" s="13">
        <v>191.92104484556057</v>
      </c>
      <c r="I235" s="13">
        <f t="shared" si="9"/>
        <v>344.06316412355153</v>
      </c>
      <c r="J235" s="15">
        <f t="shared" si="11"/>
        <v>86.015791030887897</v>
      </c>
      <c r="K235" s="3">
        <v>2</v>
      </c>
      <c r="L235" s="4">
        <f t="shared" si="10"/>
        <v>44459</v>
      </c>
      <c r="M235" s="3">
        <v>1</v>
      </c>
      <c r="N235" s="5" cm="1">
        <f t="array" ref="N235">_xlfn.IFS(M235=0, 0, AND(M235=1, O235=1, Q235=1), I235/3, AND(M235=1, O235=0, Q235=1), I235/2, AND(M235=1, O235=1, Q235=0), I235/2, AND(M235=1, O235=0, Q235=0), I235)</f>
        <v>114.68772137451718</v>
      </c>
      <c r="O235" s="3">
        <v>1</v>
      </c>
      <c r="P235" s="5" cm="1">
        <f t="array" ref="P235">_xlfn.IFS(O235=0, 0, AND(M235=1, O235=1, Q235=1), I235/3, AND(M235=1, O235=1, Q235=0), I235/2, AND(M235=0, O235=1, Q235=0), I235, AND(M235=0, O235=1, Q235=1), I235/2)</f>
        <v>114.68772137451718</v>
      </c>
      <c r="Q235" s="3">
        <v>1</v>
      </c>
      <c r="R235" s="6" cm="1">
        <f t="array" ref="R235">_xlfn.IFS(Q235=0, 0, AND(M235=1, O235=1, Q235=1), I235/3, AND(M235=0, O235=1, Q235=1), I235/2, AND(M235=1, O235=0, Q235=1), I235/2, AND(M235=0, O235=0, Q235=1), I235)</f>
        <v>114.68772137451718</v>
      </c>
      <c r="S235"/>
    </row>
    <row r="236" spans="1:19" x14ac:dyDescent="0.3">
      <c r="A236" s="3">
        <v>558</v>
      </c>
      <c r="B236" s="4">
        <v>44458</v>
      </c>
      <c r="C236" s="3" t="s">
        <v>170</v>
      </c>
      <c r="D236" s="3" t="s">
        <v>24</v>
      </c>
      <c r="E236" s="3" t="s">
        <v>31</v>
      </c>
      <c r="F236" s="3" t="s">
        <v>265</v>
      </c>
      <c r="G236" s="15">
        <v>544</v>
      </c>
      <c r="H236" s="13">
        <v>192.80451207043586</v>
      </c>
      <c r="I236" s="13">
        <f t="shared" si="9"/>
        <v>280.95639034365132</v>
      </c>
      <c r="J236" s="15">
        <f t="shared" si="11"/>
        <v>70.23909758591283</v>
      </c>
      <c r="K236" s="3">
        <v>2</v>
      </c>
      <c r="L236" s="4">
        <f t="shared" si="10"/>
        <v>44460</v>
      </c>
      <c r="M236" s="3">
        <v>0</v>
      </c>
      <c r="N236" s="5" cm="1">
        <f t="array" ref="N236">_xlfn.IFS(M236=0, 0, AND(M236=1, O236=1, Q236=1), I236/3, AND(M236=1, O236=0, Q236=1), I236/2, AND(M236=1, O236=1, Q236=0), I236/2, AND(M236=1, O236=0, Q236=0), I236)</f>
        <v>0</v>
      </c>
      <c r="O236" s="3">
        <v>1</v>
      </c>
      <c r="P236" s="5" cm="1">
        <f t="array" ref="P236">_xlfn.IFS(O236=0, 0, AND(M236=1, O236=1, Q236=1), I236/3, AND(M236=1, O236=1, Q236=0), I236/2, AND(M236=0, O236=1, Q236=0), I236, AND(M236=0, O236=1, Q236=1), I236/2)</f>
        <v>140.47819517182566</v>
      </c>
      <c r="Q236" s="3">
        <v>1</v>
      </c>
      <c r="R236" s="6" cm="1">
        <f t="array" ref="R236">_xlfn.IFS(Q236=0, 0, AND(M236=1, O236=1, Q236=1), I236/3, AND(M236=0, O236=1, Q236=1), I236/2, AND(M236=1, O236=0, Q236=1), I236/2, AND(M236=0, O236=0, Q236=1), I236)</f>
        <v>140.47819517182566</v>
      </c>
      <c r="S236"/>
    </row>
    <row r="237" spans="1:19" x14ac:dyDescent="0.3">
      <c r="A237" s="3">
        <v>559</v>
      </c>
      <c r="B237" s="4">
        <v>44458</v>
      </c>
      <c r="C237" s="3" t="s">
        <v>171</v>
      </c>
      <c r="D237" s="3" t="s">
        <v>24</v>
      </c>
      <c r="E237" s="3" t="s">
        <v>32</v>
      </c>
      <c r="F237" s="3" t="s">
        <v>263</v>
      </c>
      <c r="G237" s="15">
        <v>1124</v>
      </c>
      <c r="H237" s="13">
        <v>593.80416029889761</v>
      </c>
      <c r="I237" s="13">
        <f t="shared" si="9"/>
        <v>424.15667176088192</v>
      </c>
      <c r="J237" s="15">
        <f t="shared" si="11"/>
        <v>106.03916794022048</v>
      </c>
      <c r="K237" s="3">
        <v>3</v>
      </c>
      <c r="L237" s="4">
        <f t="shared" si="10"/>
        <v>44461</v>
      </c>
      <c r="M237" s="3">
        <v>1</v>
      </c>
      <c r="N237" s="5" cm="1">
        <f t="array" ref="N237">_xlfn.IFS(M237=0, 0, AND(M237=1, O237=1, Q237=1), I237/3, AND(M237=1, O237=0, Q237=1), I237/2, AND(M237=1, O237=1, Q237=0), I237/2, AND(M237=1, O237=0, Q237=0), I237)</f>
        <v>141.3855572536273</v>
      </c>
      <c r="O237" s="3">
        <v>1</v>
      </c>
      <c r="P237" s="5" cm="1">
        <f t="array" ref="P237">_xlfn.IFS(O237=0, 0, AND(M237=1, O237=1, Q237=1), I237/3, AND(M237=1, O237=1, Q237=0), I237/2, AND(M237=0, O237=1, Q237=0), I237, AND(M237=0, O237=1, Q237=1), I237/2)</f>
        <v>141.3855572536273</v>
      </c>
      <c r="Q237" s="3">
        <v>1</v>
      </c>
      <c r="R237" s="6" cm="1">
        <f t="array" ref="R237">_xlfn.IFS(Q237=0, 0, AND(M237=1, O237=1, Q237=1), I237/3, AND(M237=0, O237=1, Q237=1), I237/2, AND(M237=1, O237=0, Q237=1), I237/2, AND(M237=0, O237=0, Q237=1), I237)</f>
        <v>141.3855572536273</v>
      </c>
      <c r="S237"/>
    </row>
    <row r="238" spans="1:19" x14ac:dyDescent="0.3">
      <c r="A238" s="3">
        <v>560</v>
      </c>
      <c r="B238" s="4">
        <v>44460</v>
      </c>
      <c r="C238" s="3" t="s">
        <v>169</v>
      </c>
      <c r="D238" s="3" t="s">
        <v>24</v>
      </c>
      <c r="E238" s="3" t="s">
        <v>32</v>
      </c>
      <c r="F238" s="3" t="s">
        <v>263</v>
      </c>
      <c r="G238" s="15">
        <v>1092</v>
      </c>
      <c r="H238" s="13">
        <v>106.22256013516819</v>
      </c>
      <c r="I238" s="13">
        <f t="shared" si="9"/>
        <v>788.62195189186536</v>
      </c>
      <c r="J238" s="15">
        <f t="shared" si="11"/>
        <v>197.15548797296637</v>
      </c>
      <c r="K238" s="3">
        <v>3</v>
      </c>
      <c r="L238" s="4">
        <f t="shared" si="10"/>
        <v>44463</v>
      </c>
      <c r="M238" s="3">
        <v>1</v>
      </c>
      <c r="N238" s="5" cm="1">
        <f t="array" ref="N238">_xlfn.IFS(M238=0, 0, AND(M238=1, O238=1, Q238=1), I238/3, AND(M238=1, O238=0, Q238=1), I238/2, AND(M238=1, O238=1, Q238=0), I238/2, AND(M238=1, O238=0, Q238=0), I238)</f>
        <v>262.87398396395514</v>
      </c>
      <c r="O238" s="3">
        <v>1</v>
      </c>
      <c r="P238" s="5" cm="1">
        <f t="array" ref="P238">_xlfn.IFS(O238=0, 0, AND(M238=1, O238=1, Q238=1), I238/3, AND(M238=1, O238=1, Q238=0), I238/2, AND(M238=0, O238=1, Q238=0), I238, AND(M238=0, O238=1, Q238=1), I238/2)</f>
        <v>262.87398396395514</v>
      </c>
      <c r="Q238" s="3">
        <v>1</v>
      </c>
      <c r="R238" s="6" cm="1">
        <f t="array" ref="R238">_xlfn.IFS(Q238=0, 0, AND(M238=1, O238=1, Q238=1), I238/3, AND(M238=0, O238=1, Q238=1), I238/2, AND(M238=1, O238=0, Q238=1), I238/2, AND(M238=0, O238=0, Q238=1), I238)</f>
        <v>262.87398396395514</v>
      </c>
      <c r="S238"/>
    </row>
    <row r="239" spans="1:19" x14ac:dyDescent="0.3">
      <c r="A239" s="3">
        <v>561</v>
      </c>
      <c r="B239" s="4">
        <v>44460</v>
      </c>
      <c r="C239" s="3" t="s">
        <v>52</v>
      </c>
      <c r="D239" s="3" t="s">
        <v>24</v>
      </c>
      <c r="E239" s="3" t="s">
        <v>31</v>
      </c>
      <c r="F239" s="3" t="s">
        <v>266</v>
      </c>
      <c r="G239" s="15">
        <v>808</v>
      </c>
      <c r="H239" s="13">
        <v>206.47427980144414</v>
      </c>
      <c r="I239" s="13">
        <f t="shared" si="9"/>
        <v>481.22057615884466</v>
      </c>
      <c r="J239" s="15">
        <f t="shared" si="11"/>
        <v>120.30514403971118</v>
      </c>
      <c r="K239" s="3">
        <v>3</v>
      </c>
      <c r="L239" s="4">
        <f t="shared" si="10"/>
        <v>44463</v>
      </c>
      <c r="M239" s="3">
        <v>1</v>
      </c>
      <c r="N239" s="5" cm="1">
        <f t="array" ref="N239">_xlfn.IFS(M239=0, 0, AND(M239=1, O239=1, Q239=1), I239/3, AND(M239=1, O239=0, Q239=1), I239/2, AND(M239=1, O239=1, Q239=0), I239/2, AND(M239=1, O239=0, Q239=0), I239)</f>
        <v>481.22057615884466</v>
      </c>
      <c r="O239" s="3">
        <v>0</v>
      </c>
      <c r="P239" s="5" cm="1">
        <f t="array" ref="P239">_xlfn.IFS(O239=0, 0, AND(M239=1, O239=1, Q239=1), I239/3, AND(M239=1, O239=1, Q239=0), I239/2, AND(M239=0, O239=1, Q239=0), I239, AND(M239=0, O239=1, Q239=1), I239/2)</f>
        <v>0</v>
      </c>
      <c r="Q239" s="3">
        <v>0</v>
      </c>
      <c r="R239" s="6" cm="1">
        <f t="array" ref="R239">_xlfn.IFS(Q239=0, 0, AND(M239=1, O239=1, Q239=1), I239/3, AND(M239=0, O239=1, Q239=1), I239/2, AND(M239=1, O239=0, Q239=1), I239/2, AND(M239=0, O239=0, Q239=1), I239)</f>
        <v>0</v>
      </c>
      <c r="S239"/>
    </row>
    <row r="240" spans="1:19" x14ac:dyDescent="0.3">
      <c r="A240" s="3">
        <v>562</v>
      </c>
      <c r="B240" s="4">
        <v>44460</v>
      </c>
      <c r="C240" s="3" t="s">
        <v>172</v>
      </c>
      <c r="D240" s="3" t="s">
        <v>24</v>
      </c>
      <c r="E240" s="3" t="s">
        <v>32</v>
      </c>
      <c r="F240" s="3" t="s">
        <v>263</v>
      </c>
      <c r="G240" s="15">
        <v>387</v>
      </c>
      <c r="H240" s="13">
        <v>138.64542547045653</v>
      </c>
      <c r="I240" s="13">
        <f t="shared" si="9"/>
        <v>198.68365962363478</v>
      </c>
      <c r="J240" s="15">
        <f t="shared" si="11"/>
        <v>49.670914905908695</v>
      </c>
      <c r="K240" s="3">
        <v>1</v>
      </c>
      <c r="L240" s="4">
        <f t="shared" si="10"/>
        <v>44461</v>
      </c>
      <c r="M240" s="3">
        <v>1</v>
      </c>
      <c r="N240" s="5" cm="1">
        <f t="array" ref="N240">_xlfn.IFS(M240=0, 0, AND(M240=1, O240=1, Q240=1), I240/3, AND(M240=1, O240=0, Q240=1), I240/2, AND(M240=1, O240=1, Q240=0), I240/2, AND(M240=1, O240=0, Q240=0), I240)</f>
        <v>99.341829811817391</v>
      </c>
      <c r="O240" s="3">
        <v>1</v>
      </c>
      <c r="P240" s="5" cm="1">
        <f t="array" ref="P240">_xlfn.IFS(O240=0, 0, AND(M240=1, O240=1, Q240=1), I240/3, AND(M240=1, O240=1, Q240=0), I240/2, AND(M240=0, O240=1, Q240=0), I240, AND(M240=0, O240=1, Q240=1), I240/2)</f>
        <v>99.341829811817391</v>
      </c>
      <c r="Q240" s="3">
        <v>0</v>
      </c>
      <c r="R240" s="6" cm="1">
        <f t="array" ref="R240">_xlfn.IFS(Q240=0, 0, AND(M240=1, O240=1, Q240=1), I240/3, AND(M240=0, O240=1, Q240=1), I240/2, AND(M240=1, O240=0, Q240=1), I240/2, AND(M240=0, O240=0, Q240=1), I240)</f>
        <v>0</v>
      </c>
      <c r="S240"/>
    </row>
    <row r="241" spans="1:19" x14ac:dyDescent="0.3">
      <c r="A241" s="3">
        <v>563</v>
      </c>
      <c r="B241" s="4">
        <v>44460</v>
      </c>
      <c r="C241" s="3" t="s">
        <v>54</v>
      </c>
      <c r="D241" s="3" t="s">
        <v>24</v>
      </c>
      <c r="E241" s="3" t="s">
        <v>32</v>
      </c>
      <c r="F241" s="3" t="s">
        <v>263</v>
      </c>
      <c r="G241" s="15">
        <v>820</v>
      </c>
      <c r="H241" s="13">
        <v>306.57616246419889</v>
      </c>
      <c r="I241" s="13">
        <f t="shared" si="9"/>
        <v>410.73907002864087</v>
      </c>
      <c r="J241" s="15">
        <f t="shared" si="11"/>
        <v>102.68476750716023</v>
      </c>
      <c r="K241" s="3">
        <v>3</v>
      </c>
      <c r="L241" s="4">
        <f t="shared" si="10"/>
        <v>44463</v>
      </c>
      <c r="M241" s="3">
        <v>1</v>
      </c>
      <c r="N241" s="5" cm="1">
        <f t="array" ref="N241">_xlfn.IFS(M241=0, 0, AND(M241=1, O241=1, Q241=1), I241/3, AND(M241=1, O241=0, Q241=1), I241/2, AND(M241=1, O241=1, Q241=0), I241/2, AND(M241=1, O241=0, Q241=0), I241)</f>
        <v>136.91302334288028</v>
      </c>
      <c r="O241" s="3">
        <v>1</v>
      </c>
      <c r="P241" s="5" cm="1">
        <f t="array" ref="P241">_xlfn.IFS(O241=0, 0, AND(M241=1, O241=1, Q241=1), I241/3, AND(M241=1, O241=1, Q241=0), I241/2, AND(M241=0, O241=1, Q241=0), I241, AND(M241=0, O241=1, Q241=1), I241/2)</f>
        <v>136.91302334288028</v>
      </c>
      <c r="Q241" s="3">
        <v>1</v>
      </c>
      <c r="R241" s="6" cm="1">
        <f t="array" ref="R241">_xlfn.IFS(Q241=0, 0, AND(M241=1, O241=1, Q241=1), I241/3, AND(M241=0, O241=1, Q241=1), I241/2, AND(M241=1, O241=0, Q241=1), I241/2, AND(M241=0, O241=0, Q241=1), I241)</f>
        <v>136.91302334288028</v>
      </c>
      <c r="S241"/>
    </row>
    <row r="242" spans="1:19" x14ac:dyDescent="0.3">
      <c r="A242" s="3">
        <v>564</v>
      </c>
      <c r="B242" s="4">
        <v>44461</v>
      </c>
      <c r="C242" s="3" t="s">
        <v>55</v>
      </c>
      <c r="D242" s="3" t="s">
        <v>24</v>
      </c>
      <c r="E242" s="3" t="s">
        <v>31</v>
      </c>
      <c r="F242" s="3" t="s">
        <v>267</v>
      </c>
      <c r="G242" s="15">
        <v>701</v>
      </c>
      <c r="H242" s="13">
        <v>284.43268786009406</v>
      </c>
      <c r="I242" s="13">
        <f t="shared" si="9"/>
        <v>333.25384971192477</v>
      </c>
      <c r="J242" s="15">
        <f t="shared" si="11"/>
        <v>83.313462427981193</v>
      </c>
      <c r="K242" s="3">
        <v>2</v>
      </c>
      <c r="L242" s="4">
        <f t="shared" si="10"/>
        <v>44463</v>
      </c>
      <c r="M242" s="3">
        <v>0</v>
      </c>
      <c r="N242" s="5" cm="1">
        <f t="array" ref="N242">_xlfn.IFS(M242=0, 0, AND(M242=1, O242=1, Q242=1), I242/3, AND(M242=1, O242=0, Q242=1), I242/2, AND(M242=1, O242=1, Q242=0), I242/2, AND(M242=1, O242=0, Q242=0), I242)</f>
        <v>0</v>
      </c>
      <c r="O242" s="3">
        <v>1</v>
      </c>
      <c r="P242" s="5" cm="1">
        <f t="array" ref="P242">_xlfn.IFS(O242=0, 0, AND(M242=1, O242=1, Q242=1), I242/3, AND(M242=1, O242=1, Q242=0), I242/2, AND(M242=0, O242=1, Q242=0), I242, AND(M242=0, O242=1, Q242=1), I242/2)</f>
        <v>166.62692485596239</v>
      </c>
      <c r="Q242" s="3">
        <v>1</v>
      </c>
      <c r="R242" s="6" cm="1">
        <f t="array" ref="R242">_xlfn.IFS(Q242=0, 0, AND(M242=1, O242=1, Q242=1), I242/3, AND(M242=0, O242=1, Q242=1), I242/2, AND(M242=1, O242=0, Q242=1), I242/2, AND(M242=0, O242=0, Q242=1), I242)</f>
        <v>166.62692485596239</v>
      </c>
      <c r="S242"/>
    </row>
    <row r="243" spans="1:19" x14ac:dyDescent="0.3">
      <c r="A243" s="3">
        <v>565</v>
      </c>
      <c r="B243" s="4">
        <v>44462</v>
      </c>
      <c r="C243" s="3" t="s">
        <v>169</v>
      </c>
      <c r="D243" s="3" t="s">
        <v>24</v>
      </c>
      <c r="E243" s="3" t="s">
        <v>32</v>
      </c>
      <c r="F243" s="3" t="s">
        <v>263</v>
      </c>
      <c r="G243" s="15">
        <v>596</v>
      </c>
      <c r="H243" s="13">
        <v>65.914292818811262</v>
      </c>
      <c r="I243" s="13">
        <f t="shared" si="9"/>
        <v>424.06856574495094</v>
      </c>
      <c r="J243" s="15">
        <f t="shared" si="11"/>
        <v>106.01714143623775</v>
      </c>
      <c r="K243" s="3">
        <v>2</v>
      </c>
      <c r="L243" s="4">
        <f t="shared" si="10"/>
        <v>44464</v>
      </c>
      <c r="M243" s="3">
        <v>1</v>
      </c>
      <c r="N243" s="5" cm="1">
        <f t="array" ref="N243">_xlfn.IFS(M243=0, 0, AND(M243=1, O243=1, Q243=1), I243/3, AND(M243=1, O243=0, Q243=1), I243/2, AND(M243=1, O243=1, Q243=0), I243/2, AND(M243=1, O243=0, Q243=0), I243)</f>
        <v>212.03428287247547</v>
      </c>
      <c r="O243" s="3">
        <v>0</v>
      </c>
      <c r="P243" s="5" cm="1">
        <f t="array" ref="P243">_xlfn.IFS(O243=0, 0, AND(M243=1, O243=1, Q243=1), I243/3, AND(M243=1, O243=1, Q243=0), I243/2, AND(M243=0, O243=1, Q243=0), I243, AND(M243=0, O243=1, Q243=1), I243/2)</f>
        <v>0</v>
      </c>
      <c r="Q243" s="3">
        <v>1</v>
      </c>
      <c r="R243" s="6" cm="1">
        <f t="array" ref="R243">_xlfn.IFS(Q243=0, 0, AND(M243=1, O243=1, Q243=1), I243/3, AND(M243=0, O243=1, Q243=1), I243/2, AND(M243=1, O243=0, Q243=1), I243/2, AND(M243=0, O243=0, Q243=1), I243)</f>
        <v>212.03428287247547</v>
      </c>
      <c r="S243"/>
    </row>
    <row r="244" spans="1:19" x14ac:dyDescent="0.3">
      <c r="A244" s="3">
        <v>566</v>
      </c>
      <c r="B244" s="4">
        <v>44464</v>
      </c>
      <c r="C244" s="3" t="s">
        <v>173</v>
      </c>
      <c r="D244" s="3" t="s">
        <v>24</v>
      </c>
      <c r="E244" s="3" t="s">
        <v>31</v>
      </c>
      <c r="F244" s="3" t="s">
        <v>266</v>
      </c>
      <c r="G244" s="15">
        <v>962</v>
      </c>
      <c r="H244" s="13">
        <v>418.83697537870228</v>
      </c>
      <c r="I244" s="13">
        <f t="shared" si="9"/>
        <v>434.53041969703816</v>
      </c>
      <c r="J244" s="15">
        <f t="shared" si="11"/>
        <v>108.63260492425955</v>
      </c>
      <c r="K244" s="3">
        <v>3</v>
      </c>
      <c r="L244" s="4">
        <f t="shared" si="10"/>
        <v>44467</v>
      </c>
      <c r="M244" s="3">
        <v>1</v>
      </c>
      <c r="N244" s="5" cm="1">
        <f t="array" ref="N244">_xlfn.IFS(M244=0, 0, AND(M244=1, O244=1, Q244=1), I244/3, AND(M244=1, O244=0, Q244=1), I244/2, AND(M244=1, O244=1, Q244=0), I244/2, AND(M244=1, O244=0, Q244=0), I244)</f>
        <v>217.26520984851908</v>
      </c>
      <c r="O244" s="3">
        <v>1</v>
      </c>
      <c r="P244" s="5" cm="1">
        <f t="array" ref="P244">_xlfn.IFS(O244=0, 0, AND(M244=1, O244=1, Q244=1), I244/3, AND(M244=1, O244=1, Q244=0), I244/2, AND(M244=0, O244=1, Q244=0), I244, AND(M244=0, O244=1, Q244=1), I244/2)</f>
        <v>217.26520984851908</v>
      </c>
      <c r="Q244" s="3">
        <v>0</v>
      </c>
      <c r="R244" s="6" cm="1">
        <f t="array" ref="R244">_xlfn.IFS(Q244=0, 0, AND(M244=1, O244=1, Q244=1), I244/3, AND(M244=0, O244=1, Q244=1), I244/2, AND(M244=1, O244=0, Q244=1), I244/2, AND(M244=0, O244=0, Q244=1), I244)</f>
        <v>0</v>
      </c>
      <c r="S244"/>
    </row>
    <row r="245" spans="1:19" x14ac:dyDescent="0.3">
      <c r="A245" s="3">
        <v>567</v>
      </c>
      <c r="B245" s="4">
        <v>44464</v>
      </c>
      <c r="C245" s="3" t="s">
        <v>174</v>
      </c>
      <c r="D245" s="3" t="s">
        <v>24</v>
      </c>
      <c r="E245" s="3" t="s">
        <v>31</v>
      </c>
      <c r="F245" s="3" t="s">
        <v>262</v>
      </c>
      <c r="G245" s="15">
        <v>1217</v>
      </c>
      <c r="H245" s="13">
        <v>573.06348274607365</v>
      </c>
      <c r="I245" s="13">
        <f t="shared" si="9"/>
        <v>515.14921380314104</v>
      </c>
      <c r="J245" s="15">
        <f t="shared" si="11"/>
        <v>128.78730345078529</v>
      </c>
      <c r="K245" s="3">
        <v>3</v>
      </c>
      <c r="L245" s="4">
        <f t="shared" si="10"/>
        <v>44467</v>
      </c>
      <c r="M245" s="3">
        <v>0</v>
      </c>
      <c r="N245" s="5" cm="1">
        <f t="array" ref="N245">_xlfn.IFS(M245=0, 0, AND(M245=1, O245=1, Q245=1), I245/3, AND(M245=1, O245=0, Q245=1), I245/2, AND(M245=1, O245=1, Q245=0), I245/2, AND(M245=1, O245=0, Q245=0), I245)</f>
        <v>0</v>
      </c>
      <c r="O245" s="3">
        <v>1</v>
      </c>
      <c r="P245" s="5" cm="1">
        <f t="array" ref="P245">_xlfn.IFS(O245=0, 0, AND(M245=1, O245=1, Q245=1), I245/3, AND(M245=1, O245=1, Q245=0), I245/2, AND(M245=0, O245=1, Q245=0), I245, AND(M245=0, O245=1, Q245=1), I245/2)</f>
        <v>257.57460690157052</v>
      </c>
      <c r="Q245" s="3">
        <v>1</v>
      </c>
      <c r="R245" s="6" cm="1">
        <f t="array" ref="R245">_xlfn.IFS(Q245=0, 0, AND(M245=1, O245=1, Q245=1), I245/3, AND(M245=0, O245=1, Q245=1), I245/2, AND(M245=1, O245=0, Q245=1), I245/2, AND(M245=0, O245=0, Q245=1), I245)</f>
        <v>257.57460690157052</v>
      </c>
      <c r="S245"/>
    </row>
    <row r="246" spans="1:19" x14ac:dyDescent="0.3">
      <c r="A246" s="3">
        <v>568</v>
      </c>
      <c r="B246" s="4">
        <v>44466</v>
      </c>
      <c r="C246" s="3" t="s">
        <v>175</v>
      </c>
      <c r="D246" s="3" t="s">
        <v>24</v>
      </c>
      <c r="E246" s="3" t="s">
        <v>32</v>
      </c>
      <c r="F246" s="3" t="s">
        <v>263</v>
      </c>
      <c r="G246" s="15">
        <v>619</v>
      </c>
      <c r="H246" s="13">
        <v>258.19437531170541</v>
      </c>
      <c r="I246" s="13">
        <f t="shared" si="9"/>
        <v>288.64449975063565</v>
      </c>
      <c r="J246" s="15">
        <f t="shared" si="11"/>
        <v>72.161124937658926</v>
      </c>
      <c r="K246" s="3">
        <v>2</v>
      </c>
      <c r="L246" s="4">
        <f t="shared" si="10"/>
        <v>44468</v>
      </c>
      <c r="M246" s="3">
        <v>0</v>
      </c>
      <c r="N246" s="5" cm="1">
        <f t="array" ref="N246">_xlfn.IFS(M246=0, 0, AND(M246=1, O246=1, Q246=1), I246/3, AND(M246=1, O246=0, Q246=1), I246/2, AND(M246=1, O246=1, Q246=0), I246/2, AND(M246=1, O246=0, Q246=0), I246)</f>
        <v>0</v>
      </c>
      <c r="O246" s="3">
        <v>0</v>
      </c>
      <c r="P246" s="5" cm="1">
        <f t="array" ref="P246">_xlfn.IFS(O246=0, 0, AND(M246=1, O246=1, Q246=1), I246/3, AND(M246=1, O246=1, Q246=0), I246/2, AND(M246=0, O246=1, Q246=0), I246, AND(M246=0, O246=1, Q246=1), I246/2)</f>
        <v>0</v>
      </c>
      <c r="Q246" s="3">
        <v>1</v>
      </c>
      <c r="R246" s="6" cm="1">
        <f t="array" ref="R246">_xlfn.IFS(Q246=0, 0, AND(M246=1, O246=1, Q246=1), I246/3, AND(M246=0, O246=1, Q246=1), I246/2, AND(M246=1, O246=0, Q246=1), I246/2, AND(M246=0, O246=0, Q246=1), I246)</f>
        <v>288.64449975063565</v>
      </c>
      <c r="S246"/>
    </row>
    <row r="247" spans="1:19" x14ac:dyDescent="0.3">
      <c r="A247" s="3">
        <v>569</v>
      </c>
      <c r="B247" s="4">
        <v>44466</v>
      </c>
      <c r="C247" s="3" t="s">
        <v>176</v>
      </c>
      <c r="D247" s="3" t="s">
        <v>24</v>
      </c>
      <c r="E247" s="3" t="s">
        <v>31</v>
      </c>
      <c r="F247" s="3" t="s">
        <v>262</v>
      </c>
      <c r="G247" s="15">
        <v>1077</v>
      </c>
      <c r="H247" s="13">
        <v>583.96005616198727</v>
      </c>
      <c r="I247" s="13">
        <f t="shared" si="9"/>
        <v>394.4319550704102</v>
      </c>
      <c r="J247" s="15">
        <f t="shared" si="11"/>
        <v>98.607988767602549</v>
      </c>
      <c r="K247" s="3">
        <v>3</v>
      </c>
      <c r="L247" s="4">
        <f t="shared" si="10"/>
        <v>44469</v>
      </c>
      <c r="M247" s="3">
        <v>0</v>
      </c>
      <c r="N247" s="5" cm="1">
        <f t="array" ref="N247">_xlfn.IFS(M247=0, 0, AND(M247=1, O247=1, Q247=1), I247/3, AND(M247=1, O247=0, Q247=1), I247/2, AND(M247=1, O247=1, Q247=0), I247/2, AND(M247=1, O247=0, Q247=0), I247)</f>
        <v>0</v>
      </c>
      <c r="O247" s="3">
        <v>0</v>
      </c>
      <c r="P247" s="5" cm="1">
        <f t="array" ref="P247">_xlfn.IFS(O247=0, 0, AND(M247=1, O247=1, Q247=1), I247/3, AND(M247=1, O247=1, Q247=0), I247/2, AND(M247=0, O247=1, Q247=0), I247, AND(M247=0, O247=1, Q247=1), I247/2)</f>
        <v>0</v>
      </c>
      <c r="Q247" s="3">
        <v>1</v>
      </c>
      <c r="R247" s="6" cm="1">
        <f t="array" ref="R247">_xlfn.IFS(Q247=0, 0, AND(M247=1, O247=1, Q247=1), I247/3, AND(M247=0, O247=1, Q247=1), I247/2, AND(M247=1, O247=0, Q247=1), I247/2, AND(M247=0, O247=0, Q247=1), I247)</f>
        <v>394.4319550704102</v>
      </c>
      <c r="S247"/>
    </row>
    <row r="248" spans="1:19" x14ac:dyDescent="0.3">
      <c r="A248" s="3">
        <v>570</v>
      </c>
      <c r="B248" s="4">
        <v>44468</v>
      </c>
      <c r="C248" s="3" t="s">
        <v>177</v>
      </c>
      <c r="D248" s="3" t="s">
        <v>25</v>
      </c>
      <c r="E248" s="3" t="s">
        <v>32</v>
      </c>
      <c r="F248" s="3" t="s">
        <v>268</v>
      </c>
      <c r="G248" s="15">
        <v>1390</v>
      </c>
      <c r="H248" s="13">
        <v>472.47914574218055</v>
      </c>
      <c r="I248" s="13">
        <f t="shared" si="9"/>
        <v>734.01668340625554</v>
      </c>
      <c r="J248" s="15">
        <f t="shared" si="11"/>
        <v>183.50417085156391</v>
      </c>
      <c r="K248" s="3">
        <v>3</v>
      </c>
      <c r="L248" s="4">
        <f t="shared" si="10"/>
        <v>44471</v>
      </c>
      <c r="M248" s="3">
        <v>1</v>
      </c>
      <c r="N248" s="5" cm="1">
        <f t="array" ref="N248">_xlfn.IFS(M248=0, 0, AND(M248=1, O248=1, Q248=1), I248/3, AND(M248=1, O248=0, Q248=1), I248/2, AND(M248=1, O248=1, Q248=0), I248/2, AND(M248=1, O248=0, Q248=0), I248)</f>
        <v>734.01668340625554</v>
      </c>
      <c r="O248" s="3">
        <v>0</v>
      </c>
      <c r="P248" s="5" cm="1">
        <f t="array" ref="P248">_xlfn.IFS(O248=0, 0, AND(M248=1, O248=1, Q248=1), I248/3, AND(M248=1, O248=1, Q248=0), I248/2, AND(M248=0, O248=1, Q248=0), I248, AND(M248=0, O248=1, Q248=1), I248/2)</f>
        <v>0</v>
      </c>
      <c r="Q248" s="3">
        <v>0</v>
      </c>
      <c r="R248" s="6" cm="1">
        <f t="array" ref="R248">_xlfn.IFS(Q248=0, 0, AND(M248=1, O248=1, Q248=1), I248/3, AND(M248=0, O248=1, Q248=1), I248/2, AND(M248=1, O248=0, Q248=1), I248/2, AND(M248=0, O248=0, Q248=1), I248)</f>
        <v>0</v>
      </c>
      <c r="S248"/>
    </row>
    <row r="249" spans="1:19" x14ac:dyDescent="0.3">
      <c r="A249" s="3">
        <v>571</v>
      </c>
      <c r="B249" s="4">
        <v>44468</v>
      </c>
      <c r="C249" s="3" t="s">
        <v>178</v>
      </c>
      <c r="D249" s="3" t="s">
        <v>24</v>
      </c>
      <c r="E249" s="3" t="s">
        <v>32</v>
      </c>
      <c r="F249" s="3" t="s">
        <v>263</v>
      </c>
      <c r="G249" s="15">
        <v>213</v>
      </c>
      <c r="H249" s="13">
        <v>61.195975050340238</v>
      </c>
      <c r="I249" s="13">
        <f t="shared" si="9"/>
        <v>121.44321995972783</v>
      </c>
      <c r="J249" s="15">
        <f t="shared" si="11"/>
        <v>30.360804989931957</v>
      </c>
      <c r="K249" s="3">
        <v>1</v>
      </c>
      <c r="L249" s="4">
        <f t="shared" si="10"/>
        <v>44469</v>
      </c>
      <c r="M249" s="3">
        <v>1</v>
      </c>
      <c r="N249" s="5" cm="1">
        <f t="array" ref="N249">_xlfn.IFS(M249=0, 0, AND(M249=1, O249=1, Q249=1), I249/3, AND(M249=1, O249=0, Q249=1), I249/2, AND(M249=1, O249=1, Q249=0), I249/2, AND(M249=1, O249=0, Q249=0), I249)</f>
        <v>60.721609979863914</v>
      </c>
      <c r="O249" s="3">
        <v>1</v>
      </c>
      <c r="P249" s="5" cm="1">
        <f t="array" ref="P249">_xlfn.IFS(O249=0, 0, AND(M249=1, O249=1, Q249=1), I249/3, AND(M249=1, O249=1, Q249=0), I249/2, AND(M249=0, O249=1, Q249=0), I249, AND(M249=0, O249=1, Q249=1), I249/2)</f>
        <v>60.721609979863914</v>
      </c>
      <c r="Q249" s="3">
        <v>0</v>
      </c>
      <c r="R249" s="6" cm="1">
        <f t="array" ref="R249">_xlfn.IFS(Q249=0, 0, AND(M249=1, O249=1, Q249=1), I249/3, AND(M249=0, O249=1, Q249=1), I249/2, AND(M249=1, O249=0, Q249=1), I249/2, AND(M249=0, O249=0, Q249=1), I249)</f>
        <v>0</v>
      </c>
      <c r="S249"/>
    </row>
    <row r="250" spans="1:19" x14ac:dyDescent="0.3">
      <c r="A250" s="3">
        <v>572</v>
      </c>
      <c r="B250" s="4">
        <v>44469</v>
      </c>
      <c r="C250" s="3" t="s">
        <v>179</v>
      </c>
      <c r="D250" s="3" t="s">
        <v>24</v>
      </c>
      <c r="E250" s="3" t="s">
        <v>32</v>
      </c>
      <c r="F250" s="3" t="s">
        <v>263</v>
      </c>
      <c r="G250" s="15">
        <v>1226</v>
      </c>
      <c r="H250" s="13">
        <v>534.73919828691862</v>
      </c>
      <c r="I250" s="13">
        <f t="shared" si="9"/>
        <v>553.00864137046506</v>
      </c>
      <c r="J250" s="15">
        <f t="shared" si="11"/>
        <v>138.25216034261629</v>
      </c>
      <c r="K250" s="3">
        <v>3</v>
      </c>
      <c r="L250" s="4">
        <f t="shared" si="10"/>
        <v>44472</v>
      </c>
      <c r="M250" s="3">
        <v>1</v>
      </c>
      <c r="N250" s="5" cm="1">
        <f t="array" ref="N250">_xlfn.IFS(M250=0, 0, AND(M250=1, O250=1, Q250=1), I250/3, AND(M250=1, O250=0, Q250=1), I250/2, AND(M250=1, O250=1, Q250=0), I250/2, AND(M250=1, O250=0, Q250=0), I250)</f>
        <v>553.00864137046506</v>
      </c>
      <c r="O250" s="3">
        <v>0</v>
      </c>
      <c r="P250" s="5" cm="1">
        <f t="array" ref="P250">_xlfn.IFS(O250=0, 0, AND(M250=1, O250=1, Q250=1), I250/3, AND(M250=1, O250=1, Q250=0), I250/2, AND(M250=0, O250=1, Q250=0), I250, AND(M250=0, O250=1, Q250=1), I250/2)</f>
        <v>0</v>
      </c>
      <c r="Q250" s="3">
        <v>0</v>
      </c>
      <c r="R250" s="6" cm="1">
        <f t="array" ref="R250">_xlfn.IFS(Q250=0, 0, AND(M250=1, O250=1, Q250=1), I250/3, AND(M250=0, O250=1, Q250=1), I250/2, AND(M250=1, O250=0, Q250=1), I250/2, AND(M250=0, O250=0, Q250=1), I250)</f>
        <v>0</v>
      </c>
      <c r="S250"/>
    </row>
    <row r="251" spans="1:19" x14ac:dyDescent="0.3">
      <c r="A251" s="3">
        <v>573</v>
      </c>
      <c r="B251" s="4">
        <v>44470</v>
      </c>
      <c r="C251" s="3" t="s">
        <v>180</v>
      </c>
      <c r="D251" s="3" t="s">
        <v>24</v>
      </c>
      <c r="E251" s="3" t="s">
        <v>32</v>
      </c>
      <c r="F251" s="3" t="s">
        <v>263</v>
      </c>
      <c r="G251" s="15">
        <v>955</v>
      </c>
      <c r="H251" s="13">
        <v>475.92559692561616</v>
      </c>
      <c r="I251" s="13">
        <f t="shared" si="9"/>
        <v>383.25952245950708</v>
      </c>
      <c r="J251" s="15">
        <f t="shared" si="11"/>
        <v>95.81488061487677</v>
      </c>
      <c r="K251" s="3">
        <v>3</v>
      </c>
      <c r="L251" s="4">
        <f t="shared" si="10"/>
        <v>44473</v>
      </c>
      <c r="M251" s="3">
        <v>1</v>
      </c>
      <c r="N251" s="5" cm="1">
        <f t="array" ref="N251">_xlfn.IFS(M251=0, 0, AND(M251=1, O251=1, Q251=1), I251/3, AND(M251=1, O251=0, Q251=1), I251/2, AND(M251=1, O251=1, Q251=0), I251/2, AND(M251=1, O251=0, Q251=0), I251)</f>
        <v>383.25952245950708</v>
      </c>
      <c r="O251" s="3">
        <v>0</v>
      </c>
      <c r="P251" s="5" cm="1">
        <f t="array" ref="P251">_xlfn.IFS(O251=0, 0, AND(M251=1, O251=1, Q251=1), I251/3, AND(M251=1, O251=1, Q251=0), I251/2, AND(M251=0, O251=1, Q251=0), I251, AND(M251=0, O251=1, Q251=1), I251/2)</f>
        <v>0</v>
      </c>
      <c r="Q251" s="3">
        <v>0</v>
      </c>
      <c r="R251" s="6" cm="1">
        <f t="array" ref="R251">_xlfn.IFS(Q251=0, 0, AND(M251=1, O251=1, Q251=1), I251/3, AND(M251=0, O251=1, Q251=1), I251/2, AND(M251=1, O251=0, Q251=1), I251/2, AND(M251=0, O251=0, Q251=1), I251)</f>
        <v>0</v>
      </c>
      <c r="S251"/>
    </row>
    <row r="252" spans="1:19" x14ac:dyDescent="0.3">
      <c r="A252" s="3">
        <v>574</v>
      </c>
      <c r="B252" s="4">
        <v>44471</v>
      </c>
      <c r="C252" s="3" t="s">
        <v>181</v>
      </c>
      <c r="D252" s="3" t="s">
        <v>24</v>
      </c>
      <c r="E252" s="3" t="s">
        <v>32</v>
      </c>
      <c r="F252" s="3" t="s">
        <v>263</v>
      </c>
      <c r="G252" s="15">
        <v>675</v>
      </c>
      <c r="H252" s="13">
        <v>253.9885394955883</v>
      </c>
      <c r="I252" s="13">
        <f t="shared" si="9"/>
        <v>336.80916840352938</v>
      </c>
      <c r="J252" s="15">
        <f t="shared" si="11"/>
        <v>84.202292100882346</v>
      </c>
      <c r="K252" s="3">
        <v>2</v>
      </c>
      <c r="L252" s="4">
        <f t="shared" si="10"/>
        <v>44473</v>
      </c>
      <c r="M252" s="3">
        <v>1</v>
      </c>
      <c r="N252" s="5" cm="1">
        <f t="array" ref="N252">_xlfn.IFS(M252=0, 0, AND(M252=1, O252=1, Q252=1), I252/3, AND(M252=1, O252=0, Q252=1), I252/2, AND(M252=1, O252=1, Q252=0), I252/2, AND(M252=1, O252=0, Q252=0), I252)</f>
        <v>336.80916840352938</v>
      </c>
      <c r="O252" s="3">
        <v>0</v>
      </c>
      <c r="P252" s="5" cm="1">
        <f t="array" ref="P252">_xlfn.IFS(O252=0, 0, AND(M252=1, O252=1, Q252=1), I252/3, AND(M252=1, O252=1, Q252=0), I252/2, AND(M252=0, O252=1, Q252=0), I252, AND(M252=0, O252=1, Q252=1), I252/2)</f>
        <v>0</v>
      </c>
      <c r="Q252" s="3">
        <v>0</v>
      </c>
      <c r="R252" s="6" cm="1">
        <f t="array" ref="R252">_xlfn.IFS(Q252=0, 0, AND(M252=1, O252=1, Q252=1), I252/3, AND(M252=0, O252=1, Q252=1), I252/2, AND(M252=1, O252=0, Q252=1), I252/2, AND(M252=0, O252=0, Q252=1), I252)</f>
        <v>0</v>
      </c>
      <c r="S252"/>
    </row>
    <row r="253" spans="1:19" x14ac:dyDescent="0.3">
      <c r="A253" s="3">
        <v>575</v>
      </c>
      <c r="B253" s="4">
        <v>44473</v>
      </c>
      <c r="C253" s="3" t="s">
        <v>182</v>
      </c>
      <c r="D253" s="3" t="s">
        <v>24</v>
      </c>
      <c r="E253" s="3" t="s">
        <v>31</v>
      </c>
      <c r="F253" s="3" t="s">
        <v>265</v>
      </c>
      <c r="G253" s="15">
        <v>976</v>
      </c>
      <c r="H253" s="13">
        <v>148.01154309331838</v>
      </c>
      <c r="I253" s="13">
        <f t="shared" si="9"/>
        <v>662.39076552534539</v>
      </c>
      <c r="J253" s="15">
        <f t="shared" si="11"/>
        <v>165.59769138133635</v>
      </c>
      <c r="K253" s="3">
        <v>3</v>
      </c>
      <c r="L253" s="4">
        <f t="shared" si="10"/>
        <v>44476</v>
      </c>
      <c r="M253" s="3">
        <v>1</v>
      </c>
      <c r="N253" s="5" cm="1">
        <f t="array" ref="N253">_xlfn.IFS(M253=0, 0, AND(M253=1, O253=1, Q253=1), I253/3, AND(M253=1, O253=0, Q253=1), I253/2, AND(M253=1, O253=1, Q253=0), I253/2, AND(M253=1, O253=0, Q253=0), I253)</f>
        <v>331.19538276267269</v>
      </c>
      <c r="O253" s="3">
        <v>0</v>
      </c>
      <c r="P253" s="5" cm="1">
        <f t="array" ref="P253">_xlfn.IFS(O253=0, 0, AND(M253=1, O253=1, Q253=1), I253/3, AND(M253=1, O253=1, Q253=0), I253/2, AND(M253=0, O253=1, Q253=0), I253, AND(M253=0, O253=1, Q253=1), I253/2)</f>
        <v>0</v>
      </c>
      <c r="Q253" s="3">
        <v>1</v>
      </c>
      <c r="R253" s="6" cm="1">
        <f t="array" ref="R253">_xlfn.IFS(Q253=0, 0, AND(M253=1, O253=1, Q253=1), I253/3, AND(M253=0, O253=1, Q253=1), I253/2, AND(M253=1, O253=0, Q253=1), I253/2, AND(M253=0, O253=0, Q253=1), I253)</f>
        <v>331.19538276267269</v>
      </c>
      <c r="S253"/>
    </row>
    <row r="254" spans="1:19" x14ac:dyDescent="0.3">
      <c r="A254" s="3">
        <v>576</v>
      </c>
      <c r="B254" s="4">
        <v>44475</v>
      </c>
      <c r="C254" s="3" t="s">
        <v>183</v>
      </c>
      <c r="D254" s="3" t="s">
        <v>24</v>
      </c>
      <c r="E254" s="3" t="s">
        <v>31</v>
      </c>
      <c r="F254" s="3" t="s">
        <v>265</v>
      </c>
      <c r="G254" s="15">
        <v>1180</v>
      </c>
      <c r="H254" s="13">
        <v>441.31804372547884</v>
      </c>
      <c r="I254" s="13">
        <f t="shared" si="9"/>
        <v>590.94556501961688</v>
      </c>
      <c r="J254" s="15">
        <f t="shared" si="11"/>
        <v>147.73639125490422</v>
      </c>
      <c r="K254" s="3">
        <v>3</v>
      </c>
      <c r="L254" s="4">
        <f t="shared" si="10"/>
        <v>44478</v>
      </c>
      <c r="M254" s="3">
        <v>1</v>
      </c>
      <c r="N254" s="5" cm="1">
        <f t="array" ref="N254">_xlfn.IFS(M254=0, 0, AND(M254=1, O254=1, Q254=1), I254/3, AND(M254=1, O254=0, Q254=1), I254/2, AND(M254=1, O254=1, Q254=0), I254/2, AND(M254=1, O254=0, Q254=0), I254)</f>
        <v>196.98185500653895</v>
      </c>
      <c r="O254" s="3">
        <v>1</v>
      </c>
      <c r="P254" s="5" cm="1">
        <f t="array" ref="P254">_xlfn.IFS(O254=0, 0, AND(M254=1, O254=1, Q254=1), I254/3, AND(M254=1, O254=1, Q254=0), I254/2, AND(M254=0, O254=1, Q254=0), I254, AND(M254=0, O254=1, Q254=1), I254/2)</f>
        <v>196.98185500653895</v>
      </c>
      <c r="Q254" s="3">
        <v>1</v>
      </c>
      <c r="R254" s="6" cm="1">
        <f t="array" ref="R254">_xlfn.IFS(Q254=0, 0, AND(M254=1, O254=1, Q254=1), I254/3, AND(M254=0, O254=1, Q254=1), I254/2, AND(M254=1, O254=0, Q254=1), I254/2, AND(M254=0, O254=0, Q254=1), I254)</f>
        <v>196.98185500653895</v>
      </c>
      <c r="S254"/>
    </row>
    <row r="255" spans="1:19" x14ac:dyDescent="0.3">
      <c r="A255" s="3">
        <v>577</v>
      </c>
      <c r="B255" s="4">
        <v>44475</v>
      </c>
      <c r="C255" s="3" t="s">
        <v>184</v>
      </c>
      <c r="D255" s="3" t="s">
        <v>24</v>
      </c>
      <c r="E255" s="3" t="s">
        <v>32</v>
      </c>
      <c r="F255" s="3" t="s">
        <v>263</v>
      </c>
      <c r="G255" s="15">
        <v>575</v>
      </c>
      <c r="H255" s="13">
        <v>244.6791120077329</v>
      </c>
      <c r="I255" s="13">
        <f t="shared" si="9"/>
        <v>264.25671039381371</v>
      </c>
      <c r="J255" s="15">
        <f t="shared" si="11"/>
        <v>66.064177598453426</v>
      </c>
      <c r="K255" s="3">
        <v>2</v>
      </c>
      <c r="L255" s="4">
        <f t="shared" si="10"/>
        <v>44477</v>
      </c>
      <c r="M255" s="3">
        <v>1</v>
      </c>
      <c r="N255" s="5" cm="1">
        <f t="array" ref="N255">_xlfn.IFS(M255=0, 0, AND(M255=1, O255=1, Q255=1), I255/3, AND(M255=1, O255=0, Q255=1), I255/2, AND(M255=1, O255=1, Q255=0), I255/2, AND(M255=1, O255=0, Q255=0), I255)</f>
        <v>88.08557013127124</v>
      </c>
      <c r="O255" s="3">
        <v>1</v>
      </c>
      <c r="P255" s="5" cm="1">
        <f t="array" ref="P255">_xlfn.IFS(O255=0, 0, AND(M255=1, O255=1, Q255=1), I255/3, AND(M255=1, O255=1, Q255=0), I255/2, AND(M255=0, O255=1, Q255=0), I255, AND(M255=0, O255=1, Q255=1), I255/2)</f>
        <v>88.08557013127124</v>
      </c>
      <c r="Q255" s="3">
        <v>1</v>
      </c>
      <c r="R255" s="6" cm="1">
        <f t="array" ref="R255">_xlfn.IFS(Q255=0, 0, AND(M255=1, O255=1, Q255=1), I255/3, AND(M255=0, O255=1, Q255=1), I255/2, AND(M255=1, O255=0, Q255=1), I255/2, AND(M255=0, O255=0, Q255=1), I255)</f>
        <v>88.08557013127124</v>
      </c>
      <c r="S255"/>
    </row>
    <row r="256" spans="1:19" x14ac:dyDescent="0.3">
      <c r="A256" s="3">
        <v>578</v>
      </c>
      <c r="B256" s="4">
        <v>44476</v>
      </c>
      <c r="C256" s="3" t="s">
        <v>185</v>
      </c>
      <c r="D256" s="3" t="s">
        <v>24</v>
      </c>
      <c r="E256" s="3" t="s">
        <v>32</v>
      </c>
      <c r="F256" s="3" t="s">
        <v>263</v>
      </c>
      <c r="G256" s="15">
        <v>203</v>
      </c>
      <c r="H256" s="13">
        <v>77.589995938375338</v>
      </c>
      <c r="I256" s="13">
        <f t="shared" si="9"/>
        <v>100.32800324929973</v>
      </c>
      <c r="J256" s="15">
        <f t="shared" si="11"/>
        <v>25.082000812324935</v>
      </c>
      <c r="K256" s="3">
        <v>1</v>
      </c>
      <c r="L256" s="4">
        <f t="shared" si="10"/>
        <v>44477</v>
      </c>
      <c r="M256" s="3">
        <v>1</v>
      </c>
      <c r="N256" s="5" cm="1">
        <f t="array" ref="N256">_xlfn.IFS(M256=0, 0, AND(M256=1, O256=1, Q256=1), I256/3, AND(M256=1, O256=0, Q256=1), I256/2, AND(M256=1, O256=1, Q256=0), I256/2, AND(M256=1, O256=0, Q256=0), I256)</f>
        <v>33.442667749766578</v>
      </c>
      <c r="O256" s="3">
        <v>1</v>
      </c>
      <c r="P256" s="5" cm="1">
        <f t="array" ref="P256">_xlfn.IFS(O256=0, 0, AND(M256=1, O256=1, Q256=1), I256/3, AND(M256=1, O256=1, Q256=0), I256/2, AND(M256=0, O256=1, Q256=0), I256, AND(M256=0, O256=1, Q256=1), I256/2)</f>
        <v>33.442667749766578</v>
      </c>
      <c r="Q256" s="3">
        <v>1</v>
      </c>
      <c r="R256" s="6" cm="1">
        <f t="array" ref="R256">_xlfn.IFS(Q256=0, 0, AND(M256=1, O256=1, Q256=1), I256/3, AND(M256=0, O256=1, Q256=1), I256/2, AND(M256=1, O256=0, Q256=1), I256/2, AND(M256=0, O256=0, Q256=1), I256)</f>
        <v>33.442667749766578</v>
      </c>
      <c r="S256"/>
    </row>
    <row r="257" spans="1:19" x14ac:dyDescent="0.3">
      <c r="A257" s="3">
        <v>579</v>
      </c>
      <c r="B257" s="4">
        <v>44478</v>
      </c>
      <c r="C257" s="3" t="s">
        <v>183</v>
      </c>
      <c r="D257" s="3" t="s">
        <v>24</v>
      </c>
      <c r="E257" s="3" t="s">
        <v>31</v>
      </c>
      <c r="F257" s="3" t="s">
        <v>266</v>
      </c>
      <c r="G257" s="15">
        <v>1116</v>
      </c>
      <c r="H257" s="13">
        <v>145.8955374920458</v>
      </c>
      <c r="I257" s="13">
        <f t="shared" si="9"/>
        <v>776.08357000636329</v>
      </c>
      <c r="J257" s="15">
        <f t="shared" si="11"/>
        <v>194.02089250159085</v>
      </c>
      <c r="K257" s="3">
        <v>3</v>
      </c>
      <c r="L257" s="4">
        <f t="shared" si="10"/>
        <v>44481</v>
      </c>
      <c r="M257" s="3">
        <v>0</v>
      </c>
      <c r="N257" s="5" cm="1">
        <f t="array" ref="N257">_xlfn.IFS(M257=0, 0, AND(M257=1, O257=1, Q257=1), I257/3, AND(M257=1, O257=0, Q257=1), I257/2, AND(M257=1, O257=1, Q257=0), I257/2, AND(M257=1, O257=0, Q257=0), I257)</f>
        <v>0</v>
      </c>
      <c r="O257" s="3">
        <v>1</v>
      </c>
      <c r="P257" s="5" cm="1">
        <f t="array" ref="P257">_xlfn.IFS(O257=0, 0, AND(M257=1, O257=1, Q257=1), I257/3, AND(M257=1, O257=1, Q257=0), I257/2, AND(M257=0, O257=1, Q257=0), I257, AND(M257=0, O257=1, Q257=1), I257/2)</f>
        <v>388.04178500318164</v>
      </c>
      <c r="Q257" s="3">
        <v>1</v>
      </c>
      <c r="R257" s="6" cm="1">
        <f t="array" ref="R257">_xlfn.IFS(Q257=0, 0, AND(M257=1, O257=1, Q257=1), I257/3, AND(M257=0, O257=1, Q257=1), I257/2, AND(M257=1, O257=0, Q257=1), I257/2, AND(M257=0, O257=0, Q257=1), I257)</f>
        <v>388.04178500318164</v>
      </c>
      <c r="S257"/>
    </row>
    <row r="258" spans="1:19" x14ac:dyDescent="0.3">
      <c r="A258" s="3">
        <v>580</v>
      </c>
      <c r="B258" s="4">
        <v>44479</v>
      </c>
      <c r="C258" s="3" t="s">
        <v>9</v>
      </c>
      <c r="D258" s="3" t="s">
        <v>24</v>
      </c>
      <c r="E258" s="3" t="s">
        <v>32</v>
      </c>
      <c r="F258" s="3" t="s">
        <v>263</v>
      </c>
      <c r="G258" s="15">
        <v>130</v>
      </c>
      <c r="H258" s="13">
        <v>52.267203623787026</v>
      </c>
      <c r="I258" s="13">
        <f t="shared" ref="I258:I321" si="12">G258-H258-J258</f>
        <v>62.186237100970381</v>
      </c>
      <c r="J258" s="15">
        <f t="shared" si="11"/>
        <v>15.546559275242595</v>
      </c>
      <c r="K258" s="3">
        <v>1</v>
      </c>
      <c r="L258" s="4">
        <f t="shared" ref="L258:L321" si="13">B258+K258</f>
        <v>44480</v>
      </c>
      <c r="M258" s="3">
        <v>0</v>
      </c>
      <c r="N258" s="5" cm="1">
        <f t="array" ref="N258">_xlfn.IFS(M258=0, 0, AND(M258=1, O258=1, Q258=1), I258/3, AND(M258=1, O258=0, Q258=1), I258/2, AND(M258=1, O258=1, Q258=0), I258/2, AND(M258=1, O258=0, Q258=0), I258)</f>
        <v>0</v>
      </c>
      <c r="O258" s="3">
        <v>0</v>
      </c>
      <c r="P258" s="5" cm="1">
        <f t="array" ref="P258">_xlfn.IFS(O258=0, 0, AND(M258=1, O258=1, Q258=1), I258/3, AND(M258=1, O258=1, Q258=0), I258/2, AND(M258=0, O258=1, Q258=0), I258, AND(M258=0, O258=1, Q258=1), I258/2)</f>
        <v>0</v>
      </c>
      <c r="Q258" s="3">
        <v>1</v>
      </c>
      <c r="R258" s="6" cm="1">
        <f t="array" ref="R258">_xlfn.IFS(Q258=0, 0, AND(M258=1, O258=1, Q258=1), I258/3, AND(M258=0, O258=1, Q258=1), I258/2, AND(M258=1, O258=0, Q258=1), I258/2, AND(M258=0, O258=0, Q258=1), I258)</f>
        <v>62.186237100970381</v>
      </c>
      <c r="S258"/>
    </row>
    <row r="259" spans="1:19" x14ac:dyDescent="0.3">
      <c r="A259" s="3">
        <v>581</v>
      </c>
      <c r="B259" s="4">
        <v>44479</v>
      </c>
      <c r="C259" s="3" t="s">
        <v>183</v>
      </c>
      <c r="D259" s="3" t="s">
        <v>24</v>
      </c>
      <c r="E259" s="3" t="s">
        <v>32</v>
      </c>
      <c r="F259" s="3" t="s">
        <v>263</v>
      </c>
      <c r="G259" s="15">
        <v>812</v>
      </c>
      <c r="H259" s="13">
        <v>266.43156991213107</v>
      </c>
      <c r="I259" s="13">
        <f t="shared" si="12"/>
        <v>436.45474407029513</v>
      </c>
      <c r="J259" s="15">
        <f t="shared" ref="J259:J322" si="14">0.2*(G259-H259)</f>
        <v>109.1136860175738</v>
      </c>
      <c r="K259" s="3">
        <v>3</v>
      </c>
      <c r="L259" s="4">
        <f t="shared" si="13"/>
        <v>44482</v>
      </c>
      <c r="M259" s="3">
        <v>1</v>
      </c>
      <c r="N259" s="5" cm="1">
        <f t="array" ref="N259">_xlfn.IFS(M259=0, 0, AND(M259=1, O259=1, Q259=1), I259/3, AND(M259=1, O259=0, Q259=1), I259/2, AND(M259=1, O259=1, Q259=0), I259/2, AND(M259=1, O259=0, Q259=0), I259)</f>
        <v>145.48491469009838</v>
      </c>
      <c r="O259" s="3">
        <v>1</v>
      </c>
      <c r="P259" s="5" cm="1">
        <f t="array" ref="P259">_xlfn.IFS(O259=0, 0, AND(M259=1, O259=1, Q259=1), I259/3, AND(M259=1, O259=1, Q259=0), I259/2, AND(M259=0, O259=1, Q259=0), I259, AND(M259=0, O259=1, Q259=1), I259/2)</f>
        <v>145.48491469009838</v>
      </c>
      <c r="Q259" s="3">
        <v>1</v>
      </c>
      <c r="R259" s="6" cm="1">
        <f t="array" ref="R259">_xlfn.IFS(Q259=0, 0, AND(M259=1, O259=1, Q259=1), I259/3, AND(M259=0, O259=1, Q259=1), I259/2, AND(M259=1, O259=0, Q259=1), I259/2, AND(M259=0, O259=0, Q259=1), I259)</f>
        <v>145.48491469009838</v>
      </c>
      <c r="S259"/>
    </row>
    <row r="260" spans="1:19" x14ac:dyDescent="0.3">
      <c r="A260" s="3">
        <v>582</v>
      </c>
      <c r="B260" s="4">
        <v>44480</v>
      </c>
      <c r="C260" s="3" t="s">
        <v>186</v>
      </c>
      <c r="D260" s="3" t="s">
        <v>24</v>
      </c>
      <c r="E260" s="3" t="s">
        <v>31</v>
      </c>
      <c r="F260" s="3" t="s">
        <v>267</v>
      </c>
      <c r="G260" s="15">
        <v>528</v>
      </c>
      <c r="H260" s="13">
        <v>75.909645184420469</v>
      </c>
      <c r="I260" s="13">
        <f t="shared" si="12"/>
        <v>361.67228385246364</v>
      </c>
      <c r="J260" s="15">
        <f t="shared" si="14"/>
        <v>90.418070963115909</v>
      </c>
      <c r="K260" s="3">
        <v>1</v>
      </c>
      <c r="L260" s="4">
        <f t="shared" si="13"/>
        <v>44481</v>
      </c>
      <c r="M260" s="3">
        <v>1</v>
      </c>
      <c r="N260" s="5" cm="1">
        <f t="array" ref="N260">_xlfn.IFS(M260=0, 0, AND(M260=1, O260=1, Q260=1), I260/3, AND(M260=1, O260=0, Q260=1), I260/2, AND(M260=1, O260=1, Q260=0), I260/2, AND(M260=1, O260=0, Q260=0), I260)</f>
        <v>120.55742795082121</v>
      </c>
      <c r="O260" s="3">
        <v>1</v>
      </c>
      <c r="P260" s="5" cm="1">
        <f t="array" ref="P260">_xlfn.IFS(O260=0, 0, AND(M260=1, O260=1, Q260=1), I260/3, AND(M260=1, O260=1, Q260=0), I260/2, AND(M260=0, O260=1, Q260=0), I260, AND(M260=0, O260=1, Q260=1), I260/2)</f>
        <v>120.55742795082121</v>
      </c>
      <c r="Q260" s="3">
        <v>1</v>
      </c>
      <c r="R260" s="6" cm="1">
        <f t="array" ref="R260">_xlfn.IFS(Q260=0, 0, AND(M260=1, O260=1, Q260=1), I260/3, AND(M260=0, O260=1, Q260=1), I260/2, AND(M260=1, O260=0, Q260=1), I260/2, AND(M260=0, O260=0, Q260=1), I260)</f>
        <v>120.55742795082121</v>
      </c>
      <c r="S260"/>
    </row>
    <row r="261" spans="1:19" x14ac:dyDescent="0.3">
      <c r="A261" s="3">
        <v>583</v>
      </c>
      <c r="B261" s="4">
        <v>44482</v>
      </c>
      <c r="C261" s="3" t="s">
        <v>187</v>
      </c>
      <c r="D261" s="3" t="s">
        <v>24</v>
      </c>
      <c r="E261" s="3" t="s">
        <v>32</v>
      </c>
      <c r="F261" s="3" t="s">
        <v>263</v>
      </c>
      <c r="G261" s="15">
        <v>554</v>
      </c>
      <c r="H261" s="13">
        <v>229.36421999077899</v>
      </c>
      <c r="I261" s="13">
        <f t="shared" si="12"/>
        <v>259.70862400737678</v>
      </c>
      <c r="J261" s="15">
        <f t="shared" si="14"/>
        <v>64.927156001844196</v>
      </c>
      <c r="K261" s="3">
        <v>2</v>
      </c>
      <c r="L261" s="4">
        <f t="shared" si="13"/>
        <v>44484</v>
      </c>
      <c r="M261" s="3">
        <v>1</v>
      </c>
      <c r="N261" s="5" cm="1">
        <f t="array" ref="N261">_xlfn.IFS(M261=0, 0, AND(M261=1, O261=1, Q261=1), I261/3, AND(M261=1, O261=0, Q261=1), I261/2, AND(M261=1, O261=1, Q261=0), I261/2, AND(M261=1, O261=0, Q261=0), I261)</f>
        <v>86.569541335792266</v>
      </c>
      <c r="O261" s="3">
        <v>1</v>
      </c>
      <c r="P261" s="5" cm="1">
        <f t="array" ref="P261">_xlfn.IFS(O261=0, 0, AND(M261=1, O261=1, Q261=1), I261/3, AND(M261=1, O261=1, Q261=0), I261/2, AND(M261=0, O261=1, Q261=0), I261, AND(M261=0, O261=1, Q261=1), I261/2)</f>
        <v>86.569541335792266</v>
      </c>
      <c r="Q261" s="3">
        <v>1</v>
      </c>
      <c r="R261" s="6" cm="1">
        <f t="array" ref="R261">_xlfn.IFS(Q261=0, 0, AND(M261=1, O261=1, Q261=1), I261/3, AND(M261=0, O261=1, Q261=1), I261/2, AND(M261=1, O261=0, Q261=1), I261/2, AND(M261=0, O261=0, Q261=1), I261)</f>
        <v>86.569541335792266</v>
      </c>
      <c r="S261"/>
    </row>
    <row r="262" spans="1:19" x14ac:dyDescent="0.3">
      <c r="A262" s="3">
        <v>584</v>
      </c>
      <c r="B262" s="4">
        <v>44482</v>
      </c>
      <c r="C262" s="3" t="s">
        <v>188</v>
      </c>
      <c r="D262" s="3" t="s">
        <v>24</v>
      </c>
      <c r="E262" s="3" t="s">
        <v>31</v>
      </c>
      <c r="F262" s="3" t="s">
        <v>266</v>
      </c>
      <c r="G262" s="15">
        <v>933</v>
      </c>
      <c r="H262" s="13">
        <v>333.30249485576911</v>
      </c>
      <c r="I262" s="13">
        <f t="shared" si="12"/>
        <v>479.75800411538478</v>
      </c>
      <c r="J262" s="15">
        <f t="shared" si="14"/>
        <v>119.93950102884619</v>
      </c>
      <c r="K262" s="3">
        <v>3</v>
      </c>
      <c r="L262" s="4">
        <f t="shared" si="13"/>
        <v>44485</v>
      </c>
      <c r="M262" s="3">
        <v>1</v>
      </c>
      <c r="N262" s="5" cm="1">
        <f t="array" ref="N262">_xlfn.IFS(M262=0, 0, AND(M262=1, O262=1, Q262=1), I262/3, AND(M262=1, O262=0, Q262=1), I262/2, AND(M262=1, O262=1, Q262=0), I262/2, AND(M262=1, O262=0, Q262=0), I262)</f>
        <v>159.91933470512825</v>
      </c>
      <c r="O262" s="3">
        <v>1</v>
      </c>
      <c r="P262" s="5" cm="1">
        <f t="array" ref="P262">_xlfn.IFS(O262=0, 0, AND(M262=1, O262=1, Q262=1), I262/3, AND(M262=1, O262=1, Q262=0), I262/2, AND(M262=0, O262=1, Q262=0), I262, AND(M262=0, O262=1, Q262=1), I262/2)</f>
        <v>159.91933470512825</v>
      </c>
      <c r="Q262" s="3">
        <v>1</v>
      </c>
      <c r="R262" s="6" cm="1">
        <f t="array" ref="R262">_xlfn.IFS(Q262=0, 0, AND(M262=1, O262=1, Q262=1), I262/3, AND(M262=0, O262=1, Q262=1), I262/2, AND(M262=1, O262=0, Q262=1), I262/2, AND(M262=0, O262=0, Q262=1), I262)</f>
        <v>159.91933470512825</v>
      </c>
      <c r="S262"/>
    </row>
    <row r="263" spans="1:19" x14ac:dyDescent="0.3">
      <c r="A263" s="3">
        <v>585</v>
      </c>
      <c r="B263" s="4">
        <v>44483</v>
      </c>
      <c r="C263" s="3" t="s">
        <v>189</v>
      </c>
      <c r="D263" s="3" t="s">
        <v>24</v>
      </c>
      <c r="E263" s="3" t="s">
        <v>31</v>
      </c>
      <c r="F263" s="3" t="s">
        <v>262</v>
      </c>
      <c r="G263" s="15">
        <v>460</v>
      </c>
      <c r="H263" s="13">
        <v>75.798742668739877</v>
      </c>
      <c r="I263" s="13">
        <f t="shared" si="12"/>
        <v>307.36100586500811</v>
      </c>
      <c r="J263" s="15">
        <f t="shared" si="14"/>
        <v>76.840251466252028</v>
      </c>
      <c r="K263" s="3">
        <v>1</v>
      </c>
      <c r="L263" s="4">
        <f t="shared" si="13"/>
        <v>44484</v>
      </c>
      <c r="M263" s="3">
        <v>1</v>
      </c>
      <c r="N263" s="5" cm="1">
        <f t="array" ref="N263">_xlfn.IFS(M263=0, 0, AND(M263=1, O263=1, Q263=1), I263/3, AND(M263=1, O263=0, Q263=1), I263/2, AND(M263=1, O263=1, Q263=0), I263/2, AND(M263=1, O263=0, Q263=0), I263)</f>
        <v>102.45366862166937</v>
      </c>
      <c r="O263" s="3">
        <v>1</v>
      </c>
      <c r="P263" s="5" cm="1">
        <f t="array" ref="P263">_xlfn.IFS(O263=0, 0, AND(M263=1, O263=1, Q263=1), I263/3, AND(M263=1, O263=1, Q263=0), I263/2, AND(M263=0, O263=1, Q263=0), I263, AND(M263=0, O263=1, Q263=1), I263/2)</f>
        <v>102.45366862166937</v>
      </c>
      <c r="Q263" s="3">
        <v>1</v>
      </c>
      <c r="R263" s="6" cm="1">
        <f t="array" ref="R263">_xlfn.IFS(Q263=0, 0, AND(M263=1, O263=1, Q263=1), I263/3, AND(M263=0, O263=1, Q263=1), I263/2, AND(M263=1, O263=0, Q263=1), I263/2, AND(M263=0, O263=0, Q263=1), I263)</f>
        <v>102.45366862166937</v>
      </c>
      <c r="S263"/>
    </row>
    <row r="264" spans="1:19" x14ac:dyDescent="0.3">
      <c r="A264" s="3">
        <v>586</v>
      </c>
      <c r="B264" s="4">
        <v>44484</v>
      </c>
      <c r="C264" s="3" t="s">
        <v>190</v>
      </c>
      <c r="D264" s="3" t="s">
        <v>24</v>
      </c>
      <c r="E264" s="3" t="s">
        <v>32</v>
      </c>
      <c r="F264" s="3" t="s">
        <v>263</v>
      </c>
      <c r="G264" s="15">
        <v>347</v>
      </c>
      <c r="H264" s="13">
        <v>65.000523236832038</v>
      </c>
      <c r="I264" s="13">
        <f t="shared" si="12"/>
        <v>225.5995814105344</v>
      </c>
      <c r="J264" s="15">
        <f t="shared" si="14"/>
        <v>56.3998953526336</v>
      </c>
      <c r="K264" s="3">
        <v>1</v>
      </c>
      <c r="L264" s="4">
        <f t="shared" si="13"/>
        <v>44485</v>
      </c>
      <c r="M264" s="3">
        <v>1</v>
      </c>
      <c r="N264" s="5" cm="1">
        <f t="array" ref="N264">_xlfn.IFS(M264=0, 0, AND(M264=1, O264=1, Q264=1), I264/3, AND(M264=1, O264=0, Q264=1), I264/2, AND(M264=1, O264=1, Q264=0), I264/2, AND(M264=1, O264=0, Q264=0), I264)</f>
        <v>112.7997907052672</v>
      </c>
      <c r="O264" s="3">
        <v>0</v>
      </c>
      <c r="P264" s="5" cm="1">
        <f t="array" ref="P264">_xlfn.IFS(O264=0, 0, AND(M264=1, O264=1, Q264=1), I264/3, AND(M264=1, O264=1, Q264=0), I264/2, AND(M264=0, O264=1, Q264=0), I264, AND(M264=0, O264=1, Q264=1), I264/2)</f>
        <v>0</v>
      </c>
      <c r="Q264" s="3">
        <v>1</v>
      </c>
      <c r="R264" s="6" cm="1">
        <f t="array" ref="R264">_xlfn.IFS(Q264=0, 0, AND(M264=1, O264=1, Q264=1), I264/3, AND(M264=0, O264=1, Q264=1), I264/2, AND(M264=1, O264=0, Q264=1), I264/2, AND(M264=0, O264=0, Q264=1), I264)</f>
        <v>112.7997907052672</v>
      </c>
      <c r="S264"/>
    </row>
    <row r="265" spans="1:19" x14ac:dyDescent="0.3">
      <c r="A265" s="3">
        <v>587</v>
      </c>
      <c r="B265" s="4">
        <v>44486</v>
      </c>
      <c r="C265" s="3" t="s">
        <v>191</v>
      </c>
      <c r="D265" s="3" t="s">
        <v>24</v>
      </c>
      <c r="E265" s="3" t="s">
        <v>31</v>
      </c>
      <c r="F265" s="3" t="s">
        <v>262</v>
      </c>
      <c r="G265" s="15">
        <v>334</v>
      </c>
      <c r="H265" s="13">
        <v>155.91245774487965</v>
      </c>
      <c r="I265" s="13">
        <f t="shared" si="12"/>
        <v>142.47003380409629</v>
      </c>
      <c r="J265" s="15">
        <f t="shared" si="14"/>
        <v>35.617508451024072</v>
      </c>
      <c r="K265" s="3">
        <v>2</v>
      </c>
      <c r="L265" s="4">
        <f t="shared" si="13"/>
        <v>44488</v>
      </c>
      <c r="M265" s="3">
        <v>1</v>
      </c>
      <c r="N265" s="5" cm="1">
        <f t="array" ref="N265">_xlfn.IFS(M265=0, 0, AND(M265=1, O265=1, Q265=1), I265/3, AND(M265=1, O265=0, Q265=1), I265/2, AND(M265=1, O265=1, Q265=0), I265/2, AND(M265=1, O265=0, Q265=0), I265)</f>
        <v>142.47003380409629</v>
      </c>
      <c r="O265" s="3">
        <v>0</v>
      </c>
      <c r="P265" s="5" cm="1">
        <f t="array" ref="P265">_xlfn.IFS(O265=0, 0, AND(M265=1, O265=1, Q265=1), I265/3, AND(M265=1, O265=1, Q265=0), I265/2, AND(M265=0, O265=1, Q265=0), I265, AND(M265=0, O265=1, Q265=1), I265/2)</f>
        <v>0</v>
      </c>
      <c r="Q265" s="3">
        <v>0</v>
      </c>
      <c r="R265" s="6" cm="1">
        <f t="array" ref="R265">_xlfn.IFS(Q265=0, 0, AND(M265=1, O265=1, Q265=1), I265/3, AND(M265=0, O265=1, Q265=1), I265/2, AND(M265=1, O265=0, Q265=1), I265/2, AND(M265=0, O265=0, Q265=1), I265)</f>
        <v>0</v>
      </c>
      <c r="S265"/>
    </row>
    <row r="266" spans="1:19" x14ac:dyDescent="0.3">
      <c r="A266" s="3">
        <v>588</v>
      </c>
      <c r="B266" s="4">
        <v>44490</v>
      </c>
      <c r="C266" s="3" t="s">
        <v>188</v>
      </c>
      <c r="D266" s="3" t="s">
        <v>24</v>
      </c>
      <c r="E266" s="3" t="s">
        <v>32</v>
      </c>
      <c r="F266" s="3" t="s">
        <v>268</v>
      </c>
      <c r="G266" s="15">
        <v>1148</v>
      </c>
      <c r="H266" s="13">
        <v>379.3695895702175</v>
      </c>
      <c r="I266" s="13">
        <f t="shared" si="12"/>
        <v>614.90432834382602</v>
      </c>
      <c r="J266" s="15">
        <f t="shared" si="14"/>
        <v>153.72608208595651</v>
      </c>
      <c r="K266" s="3">
        <v>3</v>
      </c>
      <c r="L266" s="4">
        <f t="shared" si="13"/>
        <v>44493</v>
      </c>
      <c r="M266" s="3">
        <v>1</v>
      </c>
      <c r="N266" s="5" cm="1">
        <f t="array" ref="N266">_xlfn.IFS(M266=0, 0, AND(M266=1, O266=1, Q266=1), I266/3, AND(M266=1, O266=0, Q266=1), I266/2, AND(M266=1, O266=1, Q266=0), I266/2, AND(M266=1, O266=0, Q266=0), I266)</f>
        <v>307.45216417191301</v>
      </c>
      <c r="O266" s="3">
        <v>1</v>
      </c>
      <c r="P266" s="5" cm="1">
        <f t="array" ref="P266">_xlfn.IFS(O266=0, 0, AND(M266=1, O266=1, Q266=1), I266/3, AND(M266=1, O266=1, Q266=0), I266/2, AND(M266=0, O266=1, Q266=0), I266, AND(M266=0, O266=1, Q266=1), I266/2)</f>
        <v>307.45216417191301</v>
      </c>
      <c r="Q266" s="3">
        <v>0</v>
      </c>
      <c r="R266" s="6" cm="1">
        <f t="array" ref="R266">_xlfn.IFS(Q266=0, 0, AND(M266=1, O266=1, Q266=1), I266/3, AND(M266=0, O266=1, Q266=1), I266/2, AND(M266=1, O266=0, Q266=1), I266/2, AND(M266=0, O266=0, Q266=1), I266)</f>
        <v>0</v>
      </c>
      <c r="S266"/>
    </row>
    <row r="267" spans="1:19" x14ac:dyDescent="0.3">
      <c r="A267" s="3">
        <v>589</v>
      </c>
      <c r="B267" s="4">
        <v>44493</v>
      </c>
      <c r="C267" s="3" t="s">
        <v>15</v>
      </c>
      <c r="D267" s="3" t="s">
        <v>24</v>
      </c>
      <c r="E267" s="3" t="s">
        <v>32</v>
      </c>
      <c r="F267" s="3" t="s">
        <v>263</v>
      </c>
      <c r="G267" s="15">
        <v>662</v>
      </c>
      <c r="H267" s="13">
        <v>245.24031755210325</v>
      </c>
      <c r="I267" s="13">
        <f t="shared" si="12"/>
        <v>333.40774595831738</v>
      </c>
      <c r="J267" s="15">
        <f t="shared" si="14"/>
        <v>83.351936489579359</v>
      </c>
      <c r="K267" s="3">
        <v>2</v>
      </c>
      <c r="L267" s="4">
        <f t="shared" si="13"/>
        <v>44495</v>
      </c>
      <c r="M267" s="3">
        <v>1</v>
      </c>
      <c r="N267" s="5" cm="1">
        <f t="array" ref="N267">_xlfn.IFS(M267=0, 0, AND(M267=1, O267=1, Q267=1), I267/3, AND(M267=1, O267=0, Q267=1), I267/2, AND(M267=1, O267=1, Q267=0), I267/2, AND(M267=1, O267=0, Q267=0), I267)</f>
        <v>111.13591531943912</v>
      </c>
      <c r="O267" s="3">
        <v>1</v>
      </c>
      <c r="P267" s="5" cm="1">
        <f t="array" ref="P267">_xlfn.IFS(O267=0, 0, AND(M267=1, O267=1, Q267=1), I267/3, AND(M267=1, O267=1, Q267=0), I267/2, AND(M267=0, O267=1, Q267=0), I267, AND(M267=0, O267=1, Q267=1), I267/2)</f>
        <v>111.13591531943912</v>
      </c>
      <c r="Q267" s="3">
        <v>1</v>
      </c>
      <c r="R267" s="6" cm="1">
        <f t="array" ref="R267">_xlfn.IFS(Q267=0, 0, AND(M267=1, O267=1, Q267=1), I267/3, AND(M267=0, O267=1, Q267=1), I267/2, AND(M267=1, O267=0, Q267=1), I267/2, AND(M267=0, O267=0, Q267=1), I267)</f>
        <v>111.13591531943912</v>
      </c>
      <c r="S267"/>
    </row>
    <row r="268" spans="1:19" x14ac:dyDescent="0.3">
      <c r="A268" s="3">
        <v>590</v>
      </c>
      <c r="B268" s="4">
        <v>44495</v>
      </c>
      <c r="C268" s="3" t="s">
        <v>15</v>
      </c>
      <c r="D268" s="3" t="s">
        <v>24</v>
      </c>
      <c r="E268" s="3" t="s">
        <v>32</v>
      </c>
      <c r="F268" s="3" t="s">
        <v>263</v>
      </c>
      <c r="G268" s="15">
        <v>285</v>
      </c>
      <c r="H268" s="13">
        <v>129.94688651507644</v>
      </c>
      <c r="I268" s="13">
        <f t="shared" si="12"/>
        <v>124.04249078793885</v>
      </c>
      <c r="J268" s="15">
        <f t="shared" si="14"/>
        <v>31.010622696984711</v>
      </c>
      <c r="K268" s="3">
        <v>1</v>
      </c>
      <c r="L268" s="4">
        <f t="shared" si="13"/>
        <v>44496</v>
      </c>
      <c r="M268" s="3">
        <v>1</v>
      </c>
      <c r="N268" s="5" cm="1">
        <f t="array" ref="N268">_xlfn.IFS(M268=0, 0, AND(M268=1, O268=1, Q268=1), I268/3, AND(M268=1, O268=0, Q268=1), I268/2, AND(M268=1, O268=1, Q268=0), I268/2, AND(M268=1, O268=0, Q268=0), I268)</f>
        <v>41.347496929312946</v>
      </c>
      <c r="O268" s="3">
        <v>1</v>
      </c>
      <c r="P268" s="5" cm="1">
        <f t="array" ref="P268">_xlfn.IFS(O268=0, 0, AND(M268=1, O268=1, Q268=1), I268/3, AND(M268=1, O268=1, Q268=0), I268/2, AND(M268=0, O268=1, Q268=0), I268, AND(M268=0, O268=1, Q268=1), I268/2)</f>
        <v>41.347496929312946</v>
      </c>
      <c r="Q268" s="3">
        <v>1</v>
      </c>
      <c r="R268" s="6" cm="1">
        <f t="array" ref="R268">_xlfn.IFS(Q268=0, 0, AND(M268=1, O268=1, Q268=1), I268/3, AND(M268=0, O268=1, Q268=1), I268/2, AND(M268=1, O268=0, Q268=1), I268/2, AND(M268=0, O268=0, Q268=1), I268)</f>
        <v>41.347496929312946</v>
      </c>
      <c r="S268"/>
    </row>
    <row r="269" spans="1:19" x14ac:dyDescent="0.3">
      <c r="A269" s="3">
        <v>591</v>
      </c>
      <c r="B269" s="4">
        <v>44496</v>
      </c>
      <c r="C269" s="3" t="s">
        <v>192</v>
      </c>
      <c r="D269" s="3" t="s">
        <v>25</v>
      </c>
      <c r="E269" s="3" t="s">
        <v>32</v>
      </c>
      <c r="F269" s="3" t="s">
        <v>263</v>
      </c>
      <c r="G269" s="15">
        <v>1167</v>
      </c>
      <c r="H269" s="13">
        <v>259.61550709437506</v>
      </c>
      <c r="I269" s="13">
        <f t="shared" si="12"/>
        <v>725.9075943245</v>
      </c>
      <c r="J269" s="15">
        <f t="shared" si="14"/>
        <v>181.476898581125</v>
      </c>
      <c r="K269" s="3">
        <v>3</v>
      </c>
      <c r="L269" s="4">
        <f t="shared" si="13"/>
        <v>44499</v>
      </c>
      <c r="M269" s="3">
        <v>0</v>
      </c>
      <c r="N269" s="5" cm="1">
        <f t="array" ref="N269">_xlfn.IFS(M269=0, 0, AND(M269=1, O269=1, Q269=1), I269/3, AND(M269=1, O269=0, Q269=1), I269/2, AND(M269=1, O269=1, Q269=0), I269/2, AND(M269=1, O269=0, Q269=0), I269)</f>
        <v>0</v>
      </c>
      <c r="O269" s="3">
        <v>0</v>
      </c>
      <c r="P269" s="5" cm="1">
        <f t="array" ref="P269">_xlfn.IFS(O269=0, 0, AND(M269=1, O269=1, Q269=1), I269/3, AND(M269=1, O269=1, Q269=0), I269/2, AND(M269=0, O269=1, Q269=0), I269, AND(M269=0, O269=1, Q269=1), I269/2)</f>
        <v>0</v>
      </c>
      <c r="Q269" s="3">
        <v>1</v>
      </c>
      <c r="R269" s="6" cm="1">
        <f t="array" ref="R269">_xlfn.IFS(Q269=0, 0, AND(M269=1, O269=1, Q269=1), I269/3, AND(M269=0, O269=1, Q269=1), I269/2, AND(M269=1, O269=0, Q269=1), I269/2, AND(M269=0, O269=0, Q269=1), I269)</f>
        <v>725.9075943245</v>
      </c>
      <c r="S269"/>
    </row>
    <row r="270" spans="1:19" x14ac:dyDescent="0.3">
      <c r="A270" s="3">
        <v>592</v>
      </c>
      <c r="B270" s="4">
        <v>44497</v>
      </c>
      <c r="C270" s="3" t="s">
        <v>189</v>
      </c>
      <c r="D270" s="3" t="s">
        <v>24</v>
      </c>
      <c r="E270" s="3" t="s">
        <v>32</v>
      </c>
      <c r="F270" s="3" t="s">
        <v>263</v>
      </c>
      <c r="G270" s="15">
        <v>810</v>
      </c>
      <c r="H270" s="13">
        <v>251.35595682579955</v>
      </c>
      <c r="I270" s="13">
        <f t="shared" si="12"/>
        <v>446.91523453936031</v>
      </c>
      <c r="J270" s="15">
        <f t="shared" si="14"/>
        <v>111.72880863484009</v>
      </c>
      <c r="K270" s="3">
        <v>3</v>
      </c>
      <c r="L270" s="4">
        <f t="shared" si="13"/>
        <v>44500</v>
      </c>
      <c r="M270" s="3">
        <v>1</v>
      </c>
      <c r="N270" s="5" cm="1">
        <f t="array" ref="N270">_xlfn.IFS(M270=0, 0, AND(M270=1, O270=1, Q270=1), I270/3, AND(M270=1, O270=0, Q270=1), I270/2, AND(M270=1, O270=1, Q270=0), I270/2, AND(M270=1, O270=0, Q270=0), I270)</f>
        <v>223.45761726968016</v>
      </c>
      <c r="O270" s="3">
        <v>0</v>
      </c>
      <c r="P270" s="5" cm="1">
        <f t="array" ref="P270">_xlfn.IFS(O270=0, 0, AND(M270=1, O270=1, Q270=1), I270/3, AND(M270=1, O270=1, Q270=0), I270/2, AND(M270=0, O270=1, Q270=0), I270, AND(M270=0, O270=1, Q270=1), I270/2)</f>
        <v>0</v>
      </c>
      <c r="Q270" s="3">
        <v>1</v>
      </c>
      <c r="R270" s="6" cm="1">
        <f t="array" ref="R270">_xlfn.IFS(Q270=0, 0, AND(M270=1, O270=1, Q270=1), I270/3, AND(M270=0, O270=1, Q270=1), I270/2, AND(M270=1, O270=0, Q270=1), I270/2, AND(M270=0, O270=0, Q270=1), I270)</f>
        <v>223.45761726968016</v>
      </c>
      <c r="S270"/>
    </row>
    <row r="271" spans="1:19" x14ac:dyDescent="0.3">
      <c r="A271" s="3">
        <v>593</v>
      </c>
      <c r="B271" s="4">
        <v>44498</v>
      </c>
      <c r="C271" s="3" t="s">
        <v>188</v>
      </c>
      <c r="D271" s="3" t="s">
        <v>24</v>
      </c>
      <c r="E271" s="3" t="s">
        <v>31</v>
      </c>
      <c r="F271" s="3" t="s">
        <v>265</v>
      </c>
      <c r="G271" s="15">
        <v>1173</v>
      </c>
      <c r="H271" s="13">
        <v>139.57458924519301</v>
      </c>
      <c r="I271" s="13">
        <f t="shared" si="12"/>
        <v>826.74032860384557</v>
      </c>
      <c r="J271" s="15">
        <f t="shared" si="14"/>
        <v>206.68508215096142</v>
      </c>
      <c r="K271" s="3">
        <v>3</v>
      </c>
      <c r="L271" s="4">
        <f t="shared" si="13"/>
        <v>44501</v>
      </c>
      <c r="M271" s="3">
        <v>1</v>
      </c>
      <c r="N271" s="5" cm="1">
        <f t="array" ref="N271">_xlfn.IFS(M271=0, 0, AND(M271=1, O271=1, Q271=1), I271/3, AND(M271=1, O271=0, Q271=1), I271/2, AND(M271=1, O271=1, Q271=0), I271/2, AND(M271=1, O271=0, Q271=0), I271)</f>
        <v>413.37016430192278</v>
      </c>
      <c r="O271" s="3">
        <v>0</v>
      </c>
      <c r="P271" s="5" cm="1">
        <f t="array" ref="P271">_xlfn.IFS(O271=0, 0, AND(M271=1, O271=1, Q271=1), I271/3, AND(M271=1, O271=1, Q271=0), I271/2, AND(M271=0, O271=1, Q271=0), I271, AND(M271=0, O271=1, Q271=1), I271/2)</f>
        <v>0</v>
      </c>
      <c r="Q271" s="3">
        <v>1</v>
      </c>
      <c r="R271" s="6" cm="1">
        <f t="array" ref="R271">_xlfn.IFS(Q271=0, 0, AND(M271=1, O271=1, Q271=1), I271/3, AND(M271=0, O271=1, Q271=1), I271/2, AND(M271=1, O271=0, Q271=1), I271/2, AND(M271=0, O271=0, Q271=1), I271)</f>
        <v>413.37016430192278</v>
      </c>
      <c r="S271"/>
    </row>
    <row r="272" spans="1:19" x14ac:dyDescent="0.3">
      <c r="A272" s="3">
        <v>594</v>
      </c>
      <c r="B272" s="4">
        <v>44501</v>
      </c>
      <c r="C272" s="3" t="s">
        <v>193</v>
      </c>
      <c r="D272" s="3" t="s">
        <v>24</v>
      </c>
      <c r="E272" s="3" t="s">
        <v>31</v>
      </c>
      <c r="F272" s="3" t="s">
        <v>265</v>
      </c>
      <c r="G272" s="15">
        <v>117</v>
      </c>
      <c r="H272" s="13">
        <v>40.187179481049832</v>
      </c>
      <c r="I272" s="13">
        <f t="shared" si="12"/>
        <v>61.450256415160126</v>
      </c>
      <c r="J272" s="15">
        <f t="shared" si="14"/>
        <v>15.362564103790033</v>
      </c>
      <c r="K272" s="3">
        <v>1</v>
      </c>
      <c r="L272" s="4">
        <f t="shared" si="13"/>
        <v>44502</v>
      </c>
      <c r="M272" s="3">
        <v>1</v>
      </c>
      <c r="N272" s="5" cm="1">
        <f t="array" ref="N272">_xlfn.IFS(M272=0, 0, AND(M272=1, O272=1, Q272=1), I272/3, AND(M272=1, O272=0, Q272=1), I272/2, AND(M272=1, O272=1, Q272=0), I272/2, AND(M272=1, O272=0, Q272=0), I272)</f>
        <v>30.725128207580063</v>
      </c>
      <c r="O272" s="3">
        <v>1</v>
      </c>
      <c r="P272" s="5" cm="1">
        <f t="array" ref="P272">_xlfn.IFS(O272=0, 0, AND(M272=1, O272=1, Q272=1), I272/3, AND(M272=1, O272=1, Q272=0), I272/2, AND(M272=0, O272=1, Q272=0), I272, AND(M272=0, O272=1, Q272=1), I272/2)</f>
        <v>30.725128207580063</v>
      </c>
      <c r="Q272" s="3">
        <v>0</v>
      </c>
      <c r="R272" s="6" cm="1">
        <f t="array" ref="R272">_xlfn.IFS(Q272=0, 0, AND(M272=1, O272=1, Q272=1), I272/3, AND(M272=0, O272=1, Q272=1), I272/2, AND(M272=1, O272=0, Q272=1), I272/2, AND(M272=0, O272=0, Q272=1), I272)</f>
        <v>0</v>
      </c>
      <c r="S272"/>
    </row>
    <row r="273" spans="1:19" x14ac:dyDescent="0.3">
      <c r="A273" s="3">
        <v>595</v>
      </c>
      <c r="B273" s="4">
        <v>44502</v>
      </c>
      <c r="C273" s="3" t="s">
        <v>179</v>
      </c>
      <c r="D273" s="3" t="s">
        <v>24</v>
      </c>
      <c r="E273" s="3" t="s">
        <v>32</v>
      </c>
      <c r="F273" s="3" t="s">
        <v>263</v>
      </c>
      <c r="G273" s="15">
        <v>247</v>
      </c>
      <c r="H273" s="13">
        <v>130.88555556152994</v>
      </c>
      <c r="I273" s="13">
        <f t="shared" si="12"/>
        <v>92.891555550776047</v>
      </c>
      <c r="J273" s="15">
        <f t="shared" si="14"/>
        <v>23.222888887694012</v>
      </c>
      <c r="K273" s="3">
        <v>1</v>
      </c>
      <c r="L273" s="4">
        <f t="shared" si="13"/>
        <v>44503</v>
      </c>
      <c r="M273" s="3">
        <v>1</v>
      </c>
      <c r="N273" s="5" cm="1">
        <f t="array" ref="N273">_xlfn.IFS(M273=0, 0, AND(M273=1, O273=1, Q273=1), I273/3, AND(M273=1, O273=0, Q273=1), I273/2, AND(M273=1, O273=1, Q273=0), I273/2, AND(M273=1, O273=0, Q273=0), I273)</f>
        <v>30.963851850258681</v>
      </c>
      <c r="O273" s="3">
        <v>1</v>
      </c>
      <c r="P273" s="5" cm="1">
        <f t="array" ref="P273">_xlfn.IFS(O273=0, 0, AND(M273=1, O273=1, Q273=1), I273/3, AND(M273=1, O273=1, Q273=0), I273/2, AND(M273=0, O273=1, Q273=0), I273, AND(M273=0, O273=1, Q273=1), I273/2)</f>
        <v>30.963851850258681</v>
      </c>
      <c r="Q273" s="3">
        <v>1</v>
      </c>
      <c r="R273" s="6" cm="1">
        <f t="array" ref="R273">_xlfn.IFS(Q273=0, 0, AND(M273=1, O273=1, Q273=1), I273/3, AND(M273=0, O273=1, Q273=1), I273/2, AND(M273=1, O273=0, Q273=1), I273/2, AND(M273=0, O273=0, Q273=1), I273)</f>
        <v>30.963851850258681</v>
      </c>
      <c r="S273"/>
    </row>
    <row r="274" spans="1:19" x14ac:dyDescent="0.3">
      <c r="A274" s="3">
        <v>596</v>
      </c>
      <c r="B274" s="4">
        <v>44502</v>
      </c>
      <c r="C274" s="3" t="s">
        <v>194</v>
      </c>
      <c r="D274" s="3" t="s">
        <v>24</v>
      </c>
      <c r="E274" s="3" t="s">
        <v>32</v>
      </c>
      <c r="F274" s="3" t="s">
        <v>263</v>
      </c>
      <c r="G274" s="15">
        <v>1373</v>
      </c>
      <c r="H274" s="13">
        <v>745.00449847233835</v>
      </c>
      <c r="I274" s="13">
        <f t="shared" si="12"/>
        <v>502.39640122212933</v>
      </c>
      <c r="J274" s="15">
        <f t="shared" si="14"/>
        <v>125.59910030553233</v>
      </c>
      <c r="K274" s="3">
        <v>3</v>
      </c>
      <c r="L274" s="4">
        <f t="shared" si="13"/>
        <v>44505</v>
      </c>
      <c r="M274" s="3">
        <v>1</v>
      </c>
      <c r="N274" s="5" cm="1">
        <f t="array" ref="N274">_xlfn.IFS(M274=0, 0, AND(M274=1, O274=1, Q274=1), I274/3, AND(M274=1, O274=0, Q274=1), I274/2, AND(M274=1, O274=1, Q274=0), I274/2, AND(M274=1, O274=0, Q274=0), I274)</f>
        <v>502.39640122212933</v>
      </c>
      <c r="O274" s="3">
        <v>0</v>
      </c>
      <c r="P274" s="5" cm="1">
        <f t="array" ref="P274">_xlfn.IFS(O274=0, 0, AND(M274=1, O274=1, Q274=1), I274/3, AND(M274=1, O274=1, Q274=0), I274/2, AND(M274=0, O274=1, Q274=0), I274, AND(M274=0, O274=1, Q274=1), I274/2)</f>
        <v>0</v>
      </c>
      <c r="Q274" s="3">
        <v>0</v>
      </c>
      <c r="R274" s="6" cm="1">
        <f t="array" ref="R274">_xlfn.IFS(Q274=0, 0, AND(M274=1, O274=1, Q274=1), I274/3, AND(M274=0, O274=1, Q274=1), I274/2, AND(M274=1, O274=0, Q274=1), I274/2, AND(M274=0, O274=0, Q274=1), I274)</f>
        <v>0</v>
      </c>
      <c r="S274"/>
    </row>
    <row r="275" spans="1:19" x14ac:dyDescent="0.3">
      <c r="A275" s="3">
        <v>597</v>
      </c>
      <c r="B275" s="4">
        <v>44505</v>
      </c>
      <c r="C275" s="3" t="s">
        <v>188</v>
      </c>
      <c r="D275" s="3" t="s">
        <v>24</v>
      </c>
      <c r="E275" s="3" t="s">
        <v>31</v>
      </c>
      <c r="F275" s="3" t="s">
        <v>266</v>
      </c>
      <c r="G275" s="15">
        <v>1329</v>
      </c>
      <c r="H275" s="13">
        <v>476.17266716758576</v>
      </c>
      <c r="I275" s="13">
        <f t="shared" si="12"/>
        <v>682.2618662659313</v>
      </c>
      <c r="J275" s="15">
        <f t="shared" si="14"/>
        <v>170.56546656648285</v>
      </c>
      <c r="K275" s="3">
        <v>3</v>
      </c>
      <c r="L275" s="4">
        <f t="shared" si="13"/>
        <v>44508</v>
      </c>
      <c r="M275" s="3">
        <v>1</v>
      </c>
      <c r="N275" s="5" cm="1">
        <f t="array" ref="N275">_xlfn.IFS(M275=0, 0, AND(M275=1, O275=1, Q275=1), I275/3, AND(M275=1, O275=0, Q275=1), I275/2, AND(M275=1, O275=1, Q275=0), I275/2, AND(M275=1, O275=0, Q275=0), I275)</f>
        <v>682.2618662659313</v>
      </c>
      <c r="O275" s="3">
        <v>0</v>
      </c>
      <c r="P275" s="5" cm="1">
        <f t="array" ref="P275">_xlfn.IFS(O275=0, 0, AND(M275=1, O275=1, Q275=1), I275/3, AND(M275=1, O275=1, Q275=0), I275/2, AND(M275=0, O275=1, Q275=0), I275, AND(M275=0, O275=1, Q275=1), I275/2)</f>
        <v>0</v>
      </c>
      <c r="Q275" s="3">
        <v>0</v>
      </c>
      <c r="R275" s="6" cm="1">
        <f t="array" ref="R275">_xlfn.IFS(Q275=0, 0, AND(M275=1, O275=1, Q275=1), I275/3, AND(M275=0, O275=1, Q275=1), I275/2, AND(M275=1, O275=0, Q275=1), I275/2, AND(M275=0, O275=0, Q275=1), I275)</f>
        <v>0</v>
      </c>
      <c r="S275"/>
    </row>
    <row r="276" spans="1:19" x14ac:dyDescent="0.3">
      <c r="A276" s="3">
        <v>598</v>
      </c>
      <c r="B276" s="4">
        <v>44506</v>
      </c>
      <c r="C276" s="3" t="s">
        <v>18</v>
      </c>
      <c r="D276" s="3" t="s">
        <v>24</v>
      </c>
      <c r="E276" s="3" t="s">
        <v>32</v>
      </c>
      <c r="F276" s="3" t="s">
        <v>263</v>
      </c>
      <c r="G276" s="15">
        <v>485</v>
      </c>
      <c r="H276" s="13">
        <v>221.85426053588648</v>
      </c>
      <c r="I276" s="13">
        <f t="shared" si="12"/>
        <v>210.5165915712908</v>
      </c>
      <c r="J276" s="15">
        <f t="shared" si="14"/>
        <v>52.629147892822701</v>
      </c>
      <c r="K276" s="3">
        <v>2</v>
      </c>
      <c r="L276" s="4">
        <f t="shared" si="13"/>
        <v>44508</v>
      </c>
      <c r="M276" s="3">
        <v>1</v>
      </c>
      <c r="N276" s="5" cm="1">
        <f t="array" ref="N276">_xlfn.IFS(M276=0, 0, AND(M276=1, O276=1, Q276=1), I276/3, AND(M276=1, O276=0, Q276=1), I276/2, AND(M276=1, O276=1, Q276=0), I276/2, AND(M276=1, O276=0, Q276=0), I276)</f>
        <v>70.172197190430268</v>
      </c>
      <c r="O276" s="3">
        <v>1</v>
      </c>
      <c r="P276" s="5" cm="1">
        <f t="array" ref="P276">_xlfn.IFS(O276=0, 0, AND(M276=1, O276=1, Q276=1), I276/3, AND(M276=1, O276=1, Q276=0), I276/2, AND(M276=0, O276=1, Q276=0), I276, AND(M276=0, O276=1, Q276=1), I276/2)</f>
        <v>70.172197190430268</v>
      </c>
      <c r="Q276" s="3">
        <v>1</v>
      </c>
      <c r="R276" s="6" cm="1">
        <f t="array" ref="R276">_xlfn.IFS(Q276=0, 0, AND(M276=1, O276=1, Q276=1), I276/3, AND(M276=0, O276=1, Q276=1), I276/2, AND(M276=1, O276=0, Q276=1), I276/2, AND(M276=0, O276=0, Q276=1), I276)</f>
        <v>70.172197190430268</v>
      </c>
      <c r="S276"/>
    </row>
    <row r="277" spans="1:19" x14ac:dyDescent="0.3">
      <c r="A277" s="3">
        <v>599</v>
      </c>
      <c r="B277" s="4">
        <v>44507</v>
      </c>
      <c r="C277" s="3" t="s">
        <v>195</v>
      </c>
      <c r="D277" s="3" t="s">
        <v>24</v>
      </c>
      <c r="E277" s="3" t="s">
        <v>32</v>
      </c>
      <c r="F277" s="3" t="s">
        <v>263</v>
      </c>
      <c r="G277" s="15">
        <v>716</v>
      </c>
      <c r="H277" s="13">
        <v>158.29039072471747</v>
      </c>
      <c r="I277" s="13">
        <f t="shared" si="12"/>
        <v>446.16768742022606</v>
      </c>
      <c r="J277" s="15">
        <f t="shared" si="14"/>
        <v>111.54192185505651</v>
      </c>
      <c r="K277" s="3">
        <v>2</v>
      </c>
      <c r="L277" s="4">
        <f t="shared" si="13"/>
        <v>44509</v>
      </c>
      <c r="M277" s="3">
        <v>0</v>
      </c>
      <c r="N277" s="5" cm="1">
        <f t="array" ref="N277">_xlfn.IFS(M277=0, 0, AND(M277=1, O277=1, Q277=1), I277/3, AND(M277=1, O277=0, Q277=1), I277/2, AND(M277=1, O277=1, Q277=0), I277/2, AND(M277=1, O277=0, Q277=0), I277)</f>
        <v>0</v>
      </c>
      <c r="O277" s="3">
        <v>1</v>
      </c>
      <c r="P277" s="5" cm="1">
        <f t="array" ref="P277">_xlfn.IFS(O277=0, 0, AND(M277=1, O277=1, Q277=1), I277/3, AND(M277=1, O277=1, Q277=0), I277/2, AND(M277=0, O277=1, Q277=0), I277, AND(M277=0, O277=1, Q277=1), I277/2)</f>
        <v>223.08384371011303</v>
      </c>
      <c r="Q277" s="3">
        <v>1</v>
      </c>
      <c r="R277" s="6" cm="1">
        <f t="array" ref="R277">_xlfn.IFS(Q277=0, 0, AND(M277=1, O277=1, Q277=1), I277/3, AND(M277=0, O277=1, Q277=1), I277/2, AND(M277=1, O277=0, Q277=1), I277/2, AND(M277=0, O277=0, Q277=1), I277)</f>
        <v>223.08384371011303</v>
      </c>
      <c r="S277"/>
    </row>
    <row r="278" spans="1:19" x14ac:dyDescent="0.3">
      <c r="A278" s="3">
        <v>600</v>
      </c>
      <c r="B278" s="4">
        <v>44508</v>
      </c>
      <c r="C278" s="3" t="s">
        <v>196</v>
      </c>
      <c r="D278" s="3" t="s">
        <v>24</v>
      </c>
      <c r="E278" s="3" t="s">
        <v>31</v>
      </c>
      <c r="F278" s="3" t="s">
        <v>267</v>
      </c>
      <c r="G278" s="15">
        <v>298</v>
      </c>
      <c r="H278" s="13">
        <v>30.965560570895214</v>
      </c>
      <c r="I278" s="13">
        <f t="shared" si="12"/>
        <v>213.62755154328383</v>
      </c>
      <c r="J278" s="15">
        <f t="shared" si="14"/>
        <v>53.406887885820964</v>
      </c>
      <c r="K278" s="3">
        <v>1</v>
      </c>
      <c r="L278" s="4">
        <f t="shared" si="13"/>
        <v>44509</v>
      </c>
      <c r="M278" s="3">
        <v>1</v>
      </c>
      <c r="N278" s="5" cm="1">
        <f t="array" ref="N278">_xlfn.IFS(M278=0, 0, AND(M278=1, O278=1, Q278=1), I278/3, AND(M278=1, O278=0, Q278=1), I278/2, AND(M278=1, O278=1, Q278=0), I278/2, AND(M278=1, O278=0, Q278=0), I278)</f>
        <v>106.81377577164191</v>
      </c>
      <c r="O278" s="3">
        <v>1</v>
      </c>
      <c r="P278" s="5" cm="1">
        <f t="array" ref="P278">_xlfn.IFS(O278=0, 0, AND(M278=1, O278=1, Q278=1), I278/3, AND(M278=1, O278=1, Q278=0), I278/2, AND(M278=0, O278=1, Q278=0), I278, AND(M278=0, O278=1, Q278=1), I278/2)</f>
        <v>106.81377577164191</v>
      </c>
      <c r="Q278" s="3">
        <v>0</v>
      </c>
      <c r="R278" s="6" cm="1">
        <f t="array" ref="R278">_xlfn.IFS(Q278=0, 0, AND(M278=1, O278=1, Q278=1), I278/3, AND(M278=0, O278=1, Q278=1), I278/2, AND(M278=1, O278=0, Q278=1), I278/2, AND(M278=0, O278=0, Q278=1), I278)</f>
        <v>0</v>
      </c>
      <c r="S278"/>
    </row>
    <row r="279" spans="1:19" x14ac:dyDescent="0.3">
      <c r="A279" s="3">
        <v>601</v>
      </c>
      <c r="B279" s="4">
        <v>44508</v>
      </c>
      <c r="C279" s="3" t="s">
        <v>26</v>
      </c>
      <c r="D279" s="3" t="s">
        <v>25</v>
      </c>
      <c r="E279" s="3" t="s">
        <v>32</v>
      </c>
      <c r="F279" s="3" t="s">
        <v>263</v>
      </c>
      <c r="G279" s="15">
        <v>1180</v>
      </c>
      <c r="H279" s="13">
        <v>190.09409592585507</v>
      </c>
      <c r="I279" s="13">
        <f t="shared" si="12"/>
        <v>791.9247232593159</v>
      </c>
      <c r="J279" s="15">
        <f t="shared" si="14"/>
        <v>197.981180814829</v>
      </c>
      <c r="K279" s="3">
        <v>3</v>
      </c>
      <c r="L279" s="4">
        <f t="shared" si="13"/>
        <v>44511</v>
      </c>
      <c r="M279" s="3">
        <v>1</v>
      </c>
      <c r="N279" s="5" cm="1">
        <f t="array" ref="N279">_xlfn.IFS(M279=0, 0, AND(M279=1, O279=1, Q279=1), I279/3, AND(M279=1, O279=0, Q279=1), I279/2, AND(M279=1, O279=1, Q279=0), I279/2, AND(M279=1, O279=0, Q279=0), I279)</f>
        <v>791.9247232593159</v>
      </c>
      <c r="O279" s="3">
        <v>0</v>
      </c>
      <c r="P279" s="5" cm="1">
        <f t="array" ref="P279">_xlfn.IFS(O279=0, 0, AND(M279=1, O279=1, Q279=1), I279/3, AND(M279=1, O279=1, Q279=0), I279/2, AND(M279=0, O279=1, Q279=0), I279, AND(M279=0, O279=1, Q279=1), I279/2)</f>
        <v>0</v>
      </c>
      <c r="Q279" s="3">
        <v>0</v>
      </c>
      <c r="R279" s="6" cm="1">
        <f t="array" ref="R279">_xlfn.IFS(Q279=0, 0, AND(M279=1, O279=1, Q279=1), I279/3, AND(M279=0, O279=1, Q279=1), I279/2, AND(M279=1, O279=0, Q279=1), I279/2, AND(M279=0, O279=0, Q279=1), I279)</f>
        <v>0</v>
      </c>
      <c r="S279"/>
    </row>
    <row r="280" spans="1:19" x14ac:dyDescent="0.3">
      <c r="A280" s="3">
        <v>602</v>
      </c>
      <c r="B280" s="4">
        <v>44508</v>
      </c>
      <c r="C280" s="3" t="s">
        <v>197</v>
      </c>
      <c r="D280" s="3" t="s">
        <v>24</v>
      </c>
      <c r="E280" s="3" t="s">
        <v>31</v>
      </c>
      <c r="F280" s="3" t="s">
        <v>266</v>
      </c>
      <c r="G280" s="15">
        <v>1138</v>
      </c>
      <c r="H280" s="13">
        <v>588.29698742007463</v>
      </c>
      <c r="I280" s="13">
        <f t="shared" si="12"/>
        <v>439.76241006394031</v>
      </c>
      <c r="J280" s="15">
        <f t="shared" si="14"/>
        <v>109.94060251598508</v>
      </c>
      <c r="K280" s="3">
        <v>3</v>
      </c>
      <c r="L280" s="4">
        <f t="shared" si="13"/>
        <v>44511</v>
      </c>
      <c r="M280" s="3">
        <v>1</v>
      </c>
      <c r="N280" s="5" cm="1">
        <f t="array" ref="N280">_xlfn.IFS(M280=0, 0, AND(M280=1, O280=1, Q280=1), I280/3, AND(M280=1, O280=0, Q280=1), I280/2, AND(M280=1, O280=1, Q280=0), I280/2, AND(M280=1, O280=0, Q280=0), I280)</f>
        <v>146.58747002131344</v>
      </c>
      <c r="O280" s="3">
        <v>1</v>
      </c>
      <c r="P280" s="5" cm="1">
        <f t="array" ref="P280">_xlfn.IFS(O280=0, 0, AND(M280=1, O280=1, Q280=1), I280/3, AND(M280=1, O280=1, Q280=0), I280/2, AND(M280=0, O280=1, Q280=0), I280, AND(M280=0, O280=1, Q280=1), I280/2)</f>
        <v>146.58747002131344</v>
      </c>
      <c r="Q280" s="3">
        <v>1</v>
      </c>
      <c r="R280" s="6" cm="1">
        <f t="array" ref="R280">_xlfn.IFS(Q280=0, 0, AND(M280=1, O280=1, Q280=1), I280/3, AND(M280=0, O280=1, Q280=1), I280/2, AND(M280=1, O280=0, Q280=1), I280/2, AND(M280=0, O280=0, Q280=1), I280)</f>
        <v>146.58747002131344</v>
      </c>
      <c r="S280"/>
    </row>
    <row r="281" spans="1:19" x14ac:dyDescent="0.3">
      <c r="A281" s="3">
        <v>603</v>
      </c>
      <c r="B281" s="4">
        <v>44509</v>
      </c>
      <c r="C281" s="3" t="s">
        <v>198</v>
      </c>
      <c r="D281" s="3" t="s">
        <v>24</v>
      </c>
      <c r="E281" s="3" t="s">
        <v>31</v>
      </c>
      <c r="F281" s="3" t="s">
        <v>262</v>
      </c>
      <c r="G281" s="15">
        <v>1054</v>
      </c>
      <c r="H281" s="13">
        <v>421.49668084317875</v>
      </c>
      <c r="I281" s="13">
        <f t="shared" si="12"/>
        <v>506.002655325457</v>
      </c>
      <c r="J281" s="15">
        <f t="shared" si="14"/>
        <v>126.50066383136425</v>
      </c>
      <c r="K281" s="3">
        <v>3</v>
      </c>
      <c r="L281" s="4">
        <f t="shared" si="13"/>
        <v>44512</v>
      </c>
      <c r="M281" s="3">
        <v>1</v>
      </c>
      <c r="N281" s="5" cm="1">
        <f t="array" ref="N281">_xlfn.IFS(M281=0, 0, AND(M281=1, O281=1, Q281=1), I281/3, AND(M281=1, O281=0, Q281=1), I281/2, AND(M281=1, O281=1, Q281=0), I281/2, AND(M281=1, O281=0, Q281=0), I281)</f>
        <v>168.66755177515233</v>
      </c>
      <c r="O281" s="3">
        <v>1</v>
      </c>
      <c r="P281" s="5" cm="1">
        <f t="array" ref="P281">_xlfn.IFS(O281=0, 0, AND(M281=1, O281=1, Q281=1), I281/3, AND(M281=1, O281=1, Q281=0), I281/2, AND(M281=0, O281=1, Q281=0), I281, AND(M281=0, O281=1, Q281=1), I281/2)</f>
        <v>168.66755177515233</v>
      </c>
      <c r="Q281" s="3">
        <v>1</v>
      </c>
      <c r="R281" s="6" cm="1">
        <f t="array" ref="R281">_xlfn.IFS(Q281=0, 0, AND(M281=1, O281=1, Q281=1), I281/3, AND(M281=0, O281=1, Q281=1), I281/2, AND(M281=1, O281=0, Q281=1), I281/2, AND(M281=0, O281=0, Q281=1), I281)</f>
        <v>168.66755177515233</v>
      </c>
      <c r="S281"/>
    </row>
    <row r="282" spans="1:19" x14ac:dyDescent="0.3">
      <c r="A282" s="3">
        <v>604</v>
      </c>
      <c r="B282" s="4">
        <v>44511</v>
      </c>
      <c r="C282" s="3" t="s">
        <v>188</v>
      </c>
      <c r="D282" s="3" t="s">
        <v>24</v>
      </c>
      <c r="E282" s="3" t="s">
        <v>32</v>
      </c>
      <c r="F282" s="3" t="s">
        <v>263</v>
      </c>
      <c r="G282" s="15">
        <v>628</v>
      </c>
      <c r="H282" s="13">
        <v>59.10272958501303</v>
      </c>
      <c r="I282" s="13">
        <f t="shared" si="12"/>
        <v>455.11781633198962</v>
      </c>
      <c r="J282" s="15">
        <f t="shared" si="14"/>
        <v>113.7794540829974</v>
      </c>
      <c r="K282" s="3">
        <v>3</v>
      </c>
      <c r="L282" s="4">
        <f t="shared" si="13"/>
        <v>44514</v>
      </c>
      <c r="M282" s="3">
        <v>1</v>
      </c>
      <c r="N282" s="5" cm="1">
        <f t="array" ref="N282">_xlfn.IFS(M282=0, 0, AND(M282=1, O282=1, Q282=1), I282/3, AND(M282=1, O282=0, Q282=1), I282/2, AND(M282=1, O282=1, Q282=0), I282/2, AND(M282=1, O282=0, Q282=0), I282)</f>
        <v>227.55890816599481</v>
      </c>
      <c r="O282" s="3">
        <v>0</v>
      </c>
      <c r="P282" s="5" cm="1">
        <f t="array" ref="P282">_xlfn.IFS(O282=0, 0, AND(M282=1, O282=1, Q282=1), I282/3, AND(M282=1, O282=1, Q282=0), I282/2, AND(M282=0, O282=1, Q282=0), I282, AND(M282=0, O282=1, Q282=1), I282/2)</f>
        <v>0</v>
      </c>
      <c r="Q282" s="3">
        <v>1</v>
      </c>
      <c r="R282" s="6" cm="1">
        <f t="array" ref="R282">_xlfn.IFS(Q282=0, 0, AND(M282=1, O282=1, Q282=1), I282/3, AND(M282=0, O282=1, Q282=1), I282/2, AND(M282=1, O282=0, Q282=1), I282/2, AND(M282=0, O282=0, Q282=1), I282)</f>
        <v>227.55890816599481</v>
      </c>
      <c r="S282"/>
    </row>
    <row r="283" spans="1:19" x14ac:dyDescent="0.3">
      <c r="A283" s="3">
        <v>605</v>
      </c>
      <c r="B283" s="4">
        <v>44515</v>
      </c>
      <c r="C283" s="3" t="s">
        <v>179</v>
      </c>
      <c r="D283" s="3" t="s">
        <v>24</v>
      </c>
      <c r="E283" s="3" t="s">
        <v>31</v>
      </c>
      <c r="F283" s="3" t="s">
        <v>262</v>
      </c>
      <c r="G283" s="15">
        <v>1059</v>
      </c>
      <c r="H283" s="13">
        <v>329.95832041411626</v>
      </c>
      <c r="I283" s="13">
        <f t="shared" si="12"/>
        <v>583.23334366870699</v>
      </c>
      <c r="J283" s="15">
        <f t="shared" si="14"/>
        <v>145.80833591717675</v>
      </c>
      <c r="K283" s="3">
        <v>3</v>
      </c>
      <c r="L283" s="4">
        <f t="shared" si="13"/>
        <v>44518</v>
      </c>
      <c r="M283" s="3">
        <v>1</v>
      </c>
      <c r="N283" s="5" cm="1">
        <f t="array" ref="N283">_xlfn.IFS(M283=0, 0, AND(M283=1, O283=1, Q283=1), I283/3, AND(M283=1, O283=0, Q283=1), I283/2, AND(M283=1, O283=1, Q283=0), I283/2, AND(M283=1, O283=0, Q283=0), I283)</f>
        <v>583.23334366870699</v>
      </c>
      <c r="O283" s="3">
        <v>0</v>
      </c>
      <c r="P283" s="5" cm="1">
        <f t="array" ref="P283">_xlfn.IFS(O283=0, 0, AND(M283=1, O283=1, Q283=1), I283/3, AND(M283=1, O283=1, Q283=0), I283/2, AND(M283=0, O283=1, Q283=0), I283, AND(M283=0, O283=1, Q283=1), I283/2)</f>
        <v>0</v>
      </c>
      <c r="Q283" s="3">
        <v>0</v>
      </c>
      <c r="R283" s="6" cm="1">
        <f t="array" ref="R283">_xlfn.IFS(Q283=0, 0, AND(M283=1, O283=1, Q283=1), I283/3, AND(M283=0, O283=1, Q283=1), I283/2, AND(M283=1, O283=0, Q283=1), I283/2, AND(M283=0, O283=0, Q283=1), I283)</f>
        <v>0</v>
      </c>
      <c r="S283"/>
    </row>
    <row r="284" spans="1:19" x14ac:dyDescent="0.3">
      <c r="A284" s="3">
        <v>606</v>
      </c>
      <c r="B284" s="4">
        <v>44515</v>
      </c>
      <c r="C284" s="3" t="s">
        <v>199</v>
      </c>
      <c r="D284" s="3" t="s">
        <v>25</v>
      </c>
      <c r="E284" s="3" t="s">
        <v>31</v>
      </c>
      <c r="F284" s="3" t="s">
        <v>269</v>
      </c>
      <c r="G284" s="15">
        <v>1320</v>
      </c>
      <c r="H284" s="13">
        <v>121.95314667456444</v>
      </c>
      <c r="I284" s="13">
        <f t="shared" si="12"/>
        <v>958.43748266034856</v>
      </c>
      <c r="J284" s="15">
        <f t="shared" si="14"/>
        <v>239.60937066508714</v>
      </c>
      <c r="K284" s="3">
        <v>3</v>
      </c>
      <c r="L284" s="4">
        <f t="shared" si="13"/>
        <v>44518</v>
      </c>
      <c r="M284" s="3">
        <v>1</v>
      </c>
      <c r="N284" s="5" cm="1">
        <f t="array" ref="N284">_xlfn.IFS(M284=0, 0, AND(M284=1, O284=1, Q284=1), I284/3, AND(M284=1, O284=0, Q284=1), I284/2, AND(M284=1, O284=1, Q284=0), I284/2, AND(M284=1, O284=0, Q284=0), I284)</f>
        <v>479.21874133017428</v>
      </c>
      <c r="O284" s="3">
        <v>0</v>
      </c>
      <c r="P284" s="5" cm="1">
        <f t="array" ref="P284">_xlfn.IFS(O284=0, 0, AND(M284=1, O284=1, Q284=1), I284/3, AND(M284=1, O284=1, Q284=0), I284/2, AND(M284=0, O284=1, Q284=0), I284, AND(M284=0, O284=1, Q284=1), I284/2)</f>
        <v>0</v>
      </c>
      <c r="Q284" s="3">
        <v>1</v>
      </c>
      <c r="R284" s="6" cm="1">
        <f t="array" ref="R284">_xlfn.IFS(Q284=0, 0, AND(M284=1, O284=1, Q284=1), I284/3, AND(M284=0, O284=1, Q284=1), I284/2, AND(M284=1, O284=0, Q284=1), I284/2, AND(M284=0, O284=0, Q284=1), I284)</f>
        <v>479.21874133017428</v>
      </c>
      <c r="S284"/>
    </row>
    <row r="285" spans="1:19" x14ac:dyDescent="0.3">
      <c r="A285" s="3">
        <v>607</v>
      </c>
      <c r="B285" s="4">
        <v>44515</v>
      </c>
      <c r="C285" s="3" t="s">
        <v>197</v>
      </c>
      <c r="D285" s="3" t="s">
        <v>24</v>
      </c>
      <c r="E285" s="3" t="s">
        <v>32</v>
      </c>
      <c r="F285" s="3" t="s">
        <v>263</v>
      </c>
      <c r="G285" s="15">
        <v>1243</v>
      </c>
      <c r="H285" s="13">
        <v>504.4027543892135</v>
      </c>
      <c r="I285" s="13">
        <f t="shared" si="12"/>
        <v>590.8777964886292</v>
      </c>
      <c r="J285" s="15">
        <f t="shared" si="14"/>
        <v>147.71944912215733</v>
      </c>
      <c r="K285" s="3">
        <v>3</v>
      </c>
      <c r="L285" s="4">
        <f t="shared" si="13"/>
        <v>44518</v>
      </c>
      <c r="M285" s="3">
        <v>1</v>
      </c>
      <c r="N285" s="5" cm="1">
        <f t="array" ref="N285">_xlfn.IFS(M285=0, 0, AND(M285=1, O285=1, Q285=1), I285/3, AND(M285=1, O285=0, Q285=1), I285/2, AND(M285=1, O285=1, Q285=0), I285/2, AND(M285=1, O285=0, Q285=0), I285)</f>
        <v>196.95926549620972</v>
      </c>
      <c r="O285" s="3">
        <v>1</v>
      </c>
      <c r="P285" s="5" cm="1">
        <f t="array" ref="P285">_xlfn.IFS(O285=0, 0, AND(M285=1, O285=1, Q285=1), I285/3, AND(M285=1, O285=1, Q285=0), I285/2, AND(M285=0, O285=1, Q285=0), I285, AND(M285=0, O285=1, Q285=1), I285/2)</f>
        <v>196.95926549620972</v>
      </c>
      <c r="Q285" s="3">
        <v>1</v>
      </c>
      <c r="R285" s="6" cm="1">
        <f t="array" ref="R285">_xlfn.IFS(Q285=0, 0, AND(M285=1, O285=1, Q285=1), I285/3, AND(M285=0, O285=1, Q285=1), I285/2, AND(M285=1, O285=0, Q285=1), I285/2, AND(M285=0, O285=0, Q285=1), I285)</f>
        <v>196.95926549620972</v>
      </c>
      <c r="S285"/>
    </row>
    <row r="286" spans="1:19" x14ac:dyDescent="0.3">
      <c r="A286" s="3">
        <v>608</v>
      </c>
      <c r="B286" s="4">
        <v>44516</v>
      </c>
      <c r="C286" s="3" t="s">
        <v>200</v>
      </c>
      <c r="D286" s="3" t="s">
        <v>24</v>
      </c>
      <c r="E286" s="3" t="s">
        <v>32</v>
      </c>
      <c r="F286" s="3" t="s">
        <v>263</v>
      </c>
      <c r="G286" s="15">
        <v>1055</v>
      </c>
      <c r="H286" s="13">
        <v>441.95590173432095</v>
      </c>
      <c r="I286" s="13">
        <f t="shared" si="12"/>
        <v>490.43527861254324</v>
      </c>
      <c r="J286" s="15">
        <f t="shared" si="14"/>
        <v>122.60881965313581</v>
      </c>
      <c r="K286" s="3">
        <v>3</v>
      </c>
      <c r="L286" s="4">
        <f t="shared" si="13"/>
        <v>44519</v>
      </c>
      <c r="M286" s="3">
        <v>1</v>
      </c>
      <c r="N286" s="5" cm="1">
        <f t="array" ref="N286">_xlfn.IFS(M286=0, 0, AND(M286=1, O286=1, Q286=1), I286/3, AND(M286=1, O286=0, Q286=1), I286/2, AND(M286=1, O286=1, Q286=0), I286/2, AND(M286=1, O286=0, Q286=0), I286)</f>
        <v>163.47842620418109</v>
      </c>
      <c r="O286" s="3">
        <v>1</v>
      </c>
      <c r="P286" s="5" cm="1">
        <f t="array" ref="P286">_xlfn.IFS(O286=0, 0, AND(M286=1, O286=1, Q286=1), I286/3, AND(M286=1, O286=1, Q286=0), I286/2, AND(M286=0, O286=1, Q286=0), I286, AND(M286=0, O286=1, Q286=1), I286/2)</f>
        <v>163.47842620418109</v>
      </c>
      <c r="Q286" s="3">
        <v>1</v>
      </c>
      <c r="R286" s="6" cm="1">
        <f t="array" ref="R286">_xlfn.IFS(Q286=0, 0, AND(M286=1, O286=1, Q286=1), I286/3, AND(M286=0, O286=1, Q286=1), I286/2, AND(M286=1, O286=0, Q286=1), I286/2, AND(M286=0, O286=0, Q286=1), I286)</f>
        <v>163.47842620418109</v>
      </c>
      <c r="S286"/>
    </row>
    <row r="287" spans="1:19" x14ac:dyDescent="0.3">
      <c r="A287" s="3">
        <v>609</v>
      </c>
      <c r="B287" s="4">
        <v>44518</v>
      </c>
      <c r="C287" s="3" t="s">
        <v>201</v>
      </c>
      <c r="D287" s="3" t="s">
        <v>24</v>
      </c>
      <c r="E287" s="3" t="s">
        <v>32</v>
      </c>
      <c r="F287" s="3" t="s">
        <v>263</v>
      </c>
      <c r="G287" s="15">
        <v>255</v>
      </c>
      <c r="H287" s="13">
        <v>36.337238347069153</v>
      </c>
      <c r="I287" s="13">
        <f t="shared" si="12"/>
        <v>174.93020932234467</v>
      </c>
      <c r="J287" s="15">
        <f t="shared" si="14"/>
        <v>43.732552330586174</v>
      </c>
      <c r="K287" s="3">
        <v>1</v>
      </c>
      <c r="L287" s="4">
        <f t="shared" si="13"/>
        <v>44519</v>
      </c>
      <c r="M287" s="3">
        <v>1</v>
      </c>
      <c r="N287" s="5" cm="1">
        <f t="array" ref="N287">_xlfn.IFS(M287=0, 0, AND(M287=1, O287=1, Q287=1), I287/3, AND(M287=1, O287=0, Q287=1), I287/2, AND(M287=1, O287=1, Q287=0), I287/2, AND(M287=1, O287=0, Q287=0), I287)</f>
        <v>58.310069774114886</v>
      </c>
      <c r="O287" s="3">
        <v>1</v>
      </c>
      <c r="P287" s="5" cm="1">
        <f t="array" ref="P287">_xlfn.IFS(O287=0, 0, AND(M287=1, O287=1, Q287=1), I287/3, AND(M287=1, O287=1, Q287=0), I287/2, AND(M287=0, O287=1, Q287=0), I287, AND(M287=0, O287=1, Q287=1), I287/2)</f>
        <v>58.310069774114886</v>
      </c>
      <c r="Q287" s="3">
        <v>1</v>
      </c>
      <c r="R287" s="6" cm="1">
        <f t="array" ref="R287">_xlfn.IFS(Q287=0, 0, AND(M287=1, O287=1, Q287=1), I287/3, AND(M287=0, O287=1, Q287=1), I287/2, AND(M287=1, O287=0, Q287=1), I287/2, AND(M287=0, O287=0, Q287=1), I287)</f>
        <v>58.310069774114886</v>
      </c>
      <c r="S287"/>
    </row>
    <row r="288" spans="1:19" x14ac:dyDescent="0.3">
      <c r="A288" s="3">
        <v>610</v>
      </c>
      <c r="B288" s="4">
        <v>44518</v>
      </c>
      <c r="C288" s="3" t="s">
        <v>202</v>
      </c>
      <c r="D288" s="3" t="s">
        <v>24</v>
      </c>
      <c r="E288" s="3" t="s">
        <v>32</v>
      </c>
      <c r="F288" s="3" t="s">
        <v>263</v>
      </c>
      <c r="G288" s="15">
        <v>915</v>
      </c>
      <c r="H288" s="13">
        <v>292.92704954670364</v>
      </c>
      <c r="I288" s="13">
        <f t="shared" si="12"/>
        <v>497.6583603626371</v>
      </c>
      <c r="J288" s="15">
        <f t="shared" si="14"/>
        <v>124.41459009065927</v>
      </c>
      <c r="K288" s="3">
        <v>3</v>
      </c>
      <c r="L288" s="4">
        <f t="shared" si="13"/>
        <v>44521</v>
      </c>
      <c r="M288" s="3">
        <v>0</v>
      </c>
      <c r="N288" s="5" cm="1">
        <f t="array" ref="N288">_xlfn.IFS(M288=0, 0, AND(M288=1, O288=1, Q288=1), I288/3, AND(M288=1, O288=0, Q288=1), I288/2, AND(M288=1, O288=1, Q288=0), I288/2, AND(M288=1, O288=0, Q288=0), I288)</f>
        <v>0</v>
      </c>
      <c r="O288" s="3">
        <v>1</v>
      </c>
      <c r="P288" s="5" cm="1">
        <f t="array" ref="P288">_xlfn.IFS(O288=0, 0, AND(M288=1, O288=1, Q288=1), I288/3, AND(M288=1, O288=1, Q288=0), I288/2, AND(M288=0, O288=1, Q288=0), I288, AND(M288=0, O288=1, Q288=1), I288/2)</f>
        <v>248.82918018131855</v>
      </c>
      <c r="Q288" s="3">
        <v>1</v>
      </c>
      <c r="R288" s="6" cm="1">
        <f t="array" ref="R288">_xlfn.IFS(Q288=0, 0, AND(M288=1, O288=1, Q288=1), I288/3, AND(M288=0, O288=1, Q288=1), I288/2, AND(M288=1, O288=0, Q288=1), I288/2, AND(M288=0, O288=0, Q288=1), I288)</f>
        <v>248.82918018131855</v>
      </c>
      <c r="S288"/>
    </row>
    <row r="289" spans="1:19" x14ac:dyDescent="0.3">
      <c r="A289" s="3">
        <v>611</v>
      </c>
      <c r="B289" s="4">
        <v>44519</v>
      </c>
      <c r="C289" s="3" t="s">
        <v>191</v>
      </c>
      <c r="D289" s="3" t="s">
        <v>24</v>
      </c>
      <c r="E289" s="3" t="s">
        <v>31</v>
      </c>
      <c r="F289" s="3" t="s">
        <v>265</v>
      </c>
      <c r="G289" s="15">
        <v>1081</v>
      </c>
      <c r="H289" s="13">
        <v>131.96496521351793</v>
      </c>
      <c r="I289" s="13">
        <f t="shared" si="12"/>
        <v>759.22802782918575</v>
      </c>
      <c r="J289" s="15">
        <f t="shared" si="14"/>
        <v>189.80700695729644</v>
      </c>
      <c r="K289" s="3">
        <v>3</v>
      </c>
      <c r="L289" s="4">
        <f t="shared" si="13"/>
        <v>44522</v>
      </c>
      <c r="M289" s="3">
        <v>1</v>
      </c>
      <c r="N289" s="5" cm="1">
        <f t="array" ref="N289">_xlfn.IFS(M289=0, 0, AND(M289=1, O289=1, Q289=1), I289/3, AND(M289=1, O289=0, Q289=1), I289/2, AND(M289=1, O289=1, Q289=0), I289/2, AND(M289=1, O289=0, Q289=0), I289)</f>
        <v>253.07600927639524</v>
      </c>
      <c r="O289" s="3">
        <v>1</v>
      </c>
      <c r="P289" s="5" cm="1">
        <f t="array" ref="P289">_xlfn.IFS(O289=0, 0, AND(M289=1, O289=1, Q289=1), I289/3, AND(M289=1, O289=1, Q289=0), I289/2, AND(M289=0, O289=1, Q289=0), I289, AND(M289=0, O289=1, Q289=1), I289/2)</f>
        <v>253.07600927639524</v>
      </c>
      <c r="Q289" s="3">
        <v>1</v>
      </c>
      <c r="R289" s="6" cm="1">
        <f t="array" ref="R289">_xlfn.IFS(Q289=0, 0, AND(M289=1, O289=1, Q289=1), I289/3, AND(M289=0, O289=1, Q289=1), I289/2, AND(M289=1, O289=0, Q289=1), I289/2, AND(M289=0, O289=0, Q289=1), I289)</f>
        <v>253.07600927639524</v>
      </c>
      <c r="S289"/>
    </row>
    <row r="290" spans="1:19" x14ac:dyDescent="0.3">
      <c r="A290" s="3">
        <v>612</v>
      </c>
      <c r="B290" s="4">
        <v>44520</v>
      </c>
      <c r="C290" s="3" t="s">
        <v>203</v>
      </c>
      <c r="D290" s="3" t="s">
        <v>24</v>
      </c>
      <c r="E290" s="3" t="s">
        <v>31</v>
      </c>
      <c r="F290" s="3" t="s">
        <v>265</v>
      </c>
      <c r="G290" s="15">
        <v>545</v>
      </c>
      <c r="H290" s="13">
        <v>224.62977863972256</v>
      </c>
      <c r="I290" s="13">
        <f t="shared" si="12"/>
        <v>256.29617708822195</v>
      </c>
      <c r="J290" s="15">
        <f t="shared" si="14"/>
        <v>64.074044272055502</v>
      </c>
      <c r="K290" s="3">
        <v>2</v>
      </c>
      <c r="L290" s="4">
        <f t="shared" si="13"/>
        <v>44522</v>
      </c>
      <c r="M290" s="3">
        <v>1</v>
      </c>
      <c r="N290" s="5" cm="1">
        <f t="array" ref="N290">_xlfn.IFS(M290=0, 0, AND(M290=1, O290=1, Q290=1), I290/3, AND(M290=1, O290=0, Q290=1), I290/2, AND(M290=1, O290=1, Q290=0), I290/2, AND(M290=1, O290=0, Q290=0), I290)</f>
        <v>85.432059029407313</v>
      </c>
      <c r="O290" s="3">
        <v>1</v>
      </c>
      <c r="P290" s="5" cm="1">
        <f t="array" ref="P290">_xlfn.IFS(O290=0, 0, AND(M290=1, O290=1, Q290=1), I290/3, AND(M290=1, O290=1, Q290=0), I290/2, AND(M290=0, O290=1, Q290=0), I290, AND(M290=0, O290=1, Q290=1), I290/2)</f>
        <v>85.432059029407313</v>
      </c>
      <c r="Q290" s="3">
        <v>1</v>
      </c>
      <c r="R290" s="6" cm="1">
        <f t="array" ref="R290">_xlfn.IFS(Q290=0, 0, AND(M290=1, O290=1, Q290=1), I290/3, AND(M290=0, O290=1, Q290=1), I290/2, AND(M290=1, O290=0, Q290=1), I290/2, AND(M290=0, O290=0, Q290=1), I290)</f>
        <v>85.432059029407313</v>
      </c>
      <c r="S290"/>
    </row>
    <row r="291" spans="1:19" x14ac:dyDescent="0.3">
      <c r="A291" s="3">
        <v>613</v>
      </c>
      <c r="B291" s="4">
        <v>44522</v>
      </c>
      <c r="C291" s="3" t="s">
        <v>204</v>
      </c>
      <c r="D291" s="3" t="s">
        <v>24</v>
      </c>
      <c r="E291" s="3" t="s">
        <v>32</v>
      </c>
      <c r="F291" s="3" t="s">
        <v>263</v>
      </c>
      <c r="G291" s="15">
        <v>372</v>
      </c>
      <c r="H291" s="13">
        <v>195.63037785094483</v>
      </c>
      <c r="I291" s="13">
        <f t="shared" si="12"/>
        <v>141.09569771924413</v>
      </c>
      <c r="J291" s="15">
        <f t="shared" si="14"/>
        <v>35.273924429811039</v>
      </c>
      <c r="K291" s="3">
        <v>1</v>
      </c>
      <c r="L291" s="4">
        <f t="shared" si="13"/>
        <v>44523</v>
      </c>
      <c r="M291" s="3">
        <v>0</v>
      </c>
      <c r="N291" s="5" cm="1">
        <f t="array" ref="N291">_xlfn.IFS(M291=0, 0, AND(M291=1, O291=1, Q291=1), I291/3, AND(M291=1, O291=0, Q291=1), I291/2, AND(M291=1, O291=1, Q291=0), I291/2, AND(M291=1, O291=0, Q291=0), I291)</f>
        <v>0</v>
      </c>
      <c r="O291" s="3">
        <v>0</v>
      </c>
      <c r="P291" s="5" cm="1">
        <f t="array" ref="P291">_xlfn.IFS(O291=0, 0, AND(M291=1, O291=1, Q291=1), I291/3, AND(M291=1, O291=1, Q291=0), I291/2, AND(M291=0, O291=1, Q291=0), I291, AND(M291=0, O291=1, Q291=1), I291/2)</f>
        <v>0</v>
      </c>
      <c r="Q291" s="3">
        <v>1</v>
      </c>
      <c r="R291" s="6" cm="1">
        <f t="array" ref="R291">_xlfn.IFS(Q291=0, 0, AND(M291=1, O291=1, Q291=1), I291/3, AND(M291=0, O291=1, Q291=1), I291/2, AND(M291=1, O291=0, Q291=1), I291/2, AND(M291=0, O291=0, Q291=1), I291)</f>
        <v>141.09569771924413</v>
      </c>
      <c r="S291"/>
    </row>
    <row r="292" spans="1:19" x14ac:dyDescent="0.3">
      <c r="A292" s="3">
        <v>614</v>
      </c>
      <c r="B292" s="4">
        <v>44523</v>
      </c>
      <c r="C292" s="3" t="s">
        <v>205</v>
      </c>
      <c r="D292" s="3" t="s">
        <v>24</v>
      </c>
      <c r="E292" s="3" t="s">
        <v>32</v>
      </c>
      <c r="F292" s="3" t="s">
        <v>263</v>
      </c>
      <c r="G292" s="15">
        <v>575</v>
      </c>
      <c r="H292" s="13">
        <v>66.492380491046774</v>
      </c>
      <c r="I292" s="13">
        <f t="shared" si="12"/>
        <v>406.80609560716255</v>
      </c>
      <c r="J292" s="15">
        <f t="shared" si="14"/>
        <v>101.70152390179065</v>
      </c>
      <c r="K292" s="3">
        <v>3</v>
      </c>
      <c r="L292" s="4">
        <f t="shared" si="13"/>
        <v>44526</v>
      </c>
      <c r="M292" s="3">
        <v>1</v>
      </c>
      <c r="N292" s="5" cm="1">
        <f t="array" ref="N292">_xlfn.IFS(M292=0, 0, AND(M292=1, O292=1, Q292=1), I292/3, AND(M292=1, O292=0, Q292=1), I292/2, AND(M292=1, O292=1, Q292=0), I292/2, AND(M292=1, O292=0, Q292=0), I292)</f>
        <v>135.60203186905417</v>
      </c>
      <c r="O292" s="3">
        <v>1</v>
      </c>
      <c r="P292" s="5" cm="1">
        <f t="array" ref="P292">_xlfn.IFS(O292=0, 0, AND(M292=1, O292=1, Q292=1), I292/3, AND(M292=1, O292=1, Q292=0), I292/2, AND(M292=0, O292=1, Q292=0), I292, AND(M292=0, O292=1, Q292=1), I292/2)</f>
        <v>135.60203186905417</v>
      </c>
      <c r="Q292" s="3">
        <v>1</v>
      </c>
      <c r="R292" s="6" cm="1">
        <f t="array" ref="R292">_xlfn.IFS(Q292=0, 0, AND(M292=1, O292=1, Q292=1), I292/3, AND(M292=0, O292=1, Q292=1), I292/2, AND(M292=1, O292=0, Q292=1), I292/2, AND(M292=0, O292=0, Q292=1), I292)</f>
        <v>135.60203186905417</v>
      </c>
      <c r="S292"/>
    </row>
    <row r="293" spans="1:19" x14ac:dyDescent="0.3">
      <c r="A293" s="3">
        <v>615</v>
      </c>
      <c r="B293" s="4">
        <v>44525</v>
      </c>
      <c r="C293" s="3" t="s">
        <v>46</v>
      </c>
      <c r="D293" s="3" t="s">
        <v>25</v>
      </c>
      <c r="E293" s="3" t="s">
        <v>31</v>
      </c>
      <c r="F293" s="3" t="s">
        <v>266</v>
      </c>
      <c r="G293" s="15">
        <v>578</v>
      </c>
      <c r="H293" s="13">
        <v>167.05324702892005</v>
      </c>
      <c r="I293" s="13">
        <f t="shared" si="12"/>
        <v>328.75740237686398</v>
      </c>
      <c r="J293" s="15">
        <f t="shared" si="14"/>
        <v>82.189350594215995</v>
      </c>
      <c r="K293" s="3">
        <v>2</v>
      </c>
      <c r="L293" s="4">
        <f t="shared" si="13"/>
        <v>44527</v>
      </c>
      <c r="M293" s="3">
        <v>0</v>
      </c>
      <c r="N293" s="5" cm="1">
        <f t="array" ref="N293">_xlfn.IFS(M293=0, 0, AND(M293=1, O293=1, Q293=1), I293/3, AND(M293=1, O293=0, Q293=1), I293/2, AND(M293=1, O293=1, Q293=0), I293/2, AND(M293=1, O293=0, Q293=0), I293)</f>
        <v>0</v>
      </c>
      <c r="O293" s="3">
        <v>1</v>
      </c>
      <c r="P293" s="5" cm="1">
        <f t="array" ref="P293">_xlfn.IFS(O293=0, 0, AND(M293=1, O293=1, Q293=1), I293/3, AND(M293=1, O293=1, Q293=0), I293/2, AND(M293=0, O293=1, Q293=0), I293, AND(M293=0, O293=1, Q293=1), I293/2)</f>
        <v>164.37870118843199</v>
      </c>
      <c r="Q293" s="3">
        <v>1</v>
      </c>
      <c r="R293" s="6" cm="1">
        <f t="array" ref="R293">_xlfn.IFS(Q293=0, 0, AND(M293=1, O293=1, Q293=1), I293/3, AND(M293=0, O293=1, Q293=1), I293/2, AND(M293=1, O293=0, Q293=1), I293/2, AND(M293=0, O293=0, Q293=1), I293)</f>
        <v>164.37870118843199</v>
      </c>
      <c r="S293"/>
    </row>
    <row r="294" spans="1:19" x14ac:dyDescent="0.3">
      <c r="A294" s="3">
        <v>616</v>
      </c>
      <c r="B294" s="4">
        <v>44525</v>
      </c>
      <c r="C294" s="3" t="s">
        <v>206</v>
      </c>
      <c r="D294" s="3" t="s">
        <v>24</v>
      </c>
      <c r="E294" s="3" t="s">
        <v>32</v>
      </c>
      <c r="F294" s="3" t="s">
        <v>263</v>
      </c>
      <c r="G294" s="15">
        <v>391</v>
      </c>
      <c r="H294" s="13">
        <v>43.406811401116506</v>
      </c>
      <c r="I294" s="13">
        <f t="shared" si="12"/>
        <v>278.07455087910682</v>
      </c>
      <c r="J294" s="15">
        <f t="shared" si="14"/>
        <v>69.518637719776706</v>
      </c>
      <c r="K294" s="3">
        <v>2</v>
      </c>
      <c r="L294" s="4">
        <f t="shared" si="13"/>
        <v>44527</v>
      </c>
      <c r="M294" s="3">
        <v>1</v>
      </c>
      <c r="N294" s="5" cm="1">
        <f t="array" ref="N294">_xlfn.IFS(M294=0, 0, AND(M294=1, O294=1, Q294=1), I294/3, AND(M294=1, O294=0, Q294=1), I294/2, AND(M294=1, O294=1, Q294=0), I294/2, AND(M294=1, O294=0, Q294=0), I294)</f>
        <v>278.07455087910682</v>
      </c>
      <c r="O294" s="3">
        <v>0</v>
      </c>
      <c r="P294" s="5" cm="1">
        <f t="array" ref="P294">_xlfn.IFS(O294=0, 0, AND(M294=1, O294=1, Q294=1), I294/3, AND(M294=1, O294=1, Q294=0), I294/2, AND(M294=0, O294=1, Q294=0), I294, AND(M294=0, O294=1, Q294=1), I294/2)</f>
        <v>0</v>
      </c>
      <c r="Q294" s="3">
        <v>0</v>
      </c>
      <c r="R294" s="6" cm="1">
        <f t="array" ref="R294">_xlfn.IFS(Q294=0, 0, AND(M294=1, O294=1, Q294=1), I294/3, AND(M294=0, O294=1, Q294=1), I294/2, AND(M294=1, O294=0, Q294=1), I294/2, AND(M294=0, O294=0, Q294=1), I294)</f>
        <v>0</v>
      </c>
      <c r="S294"/>
    </row>
    <row r="295" spans="1:19" x14ac:dyDescent="0.3">
      <c r="A295" s="3">
        <v>617</v>
      </c>
      <c r="B295" s="4">
        <v>44526</v>
      </c>
      <c r="C295" s="3" t="s">
        <v>207</v>
      </c>
      <c r="D295" s="3" t="s">
        <v>24</v>
      </c>
      <c r="E295" s="3" t="s">
        <v>32</v>
      </c>
      <c r="F295" s="3" t="s">
        <v>263</v>
      </c>
      <c r="G295" s="15">
        <v>960</v>
      </c>
      <c r="H295" s="13">
        <v>157.48088339425107</v>
      </c>
      <c r="I295" s="13">
        <f t="shared" si="12"/>
        <v>642.01529328459912</v>
      </c>
      <c r="J295" s="15">
        <f t="shared" si="14"/>
        <v>160.50382332114978</v>
      </c>
      <c r="K295" s="3">
        <v>3</v>
      </c>
      <c r="L295" s="4">
        <f t="shared" si="13"/>
        <v>44529</v>
      </c>
      <c r="M295" s="3">
        <v>1</v>
      </c>
      <c r="N295" s="5" cm="1">
        <f t="array" ref="N295">_xlfn.IFS(M295=0, 0, AND(M295=1, O295=1, Q295=1), I295/3, AND(M295=1, O295=0, Q295=1), I295/2, AND(M295=1, O295=1, Q295=0), I295/2, AND(M295=1, O295=0, Q295=0), I295)</f>
        <v>214.00509776153305</v>
      </c>
      <c r="O295" s="3">
        <v>1</v>
      </c>
      <c r="P295" s="5" cm="1">
        <f t="array" ref="P295">_xlfn.IFS(O295=0, 0, AND(M295=1, O295=1, Q295=1), I295/3, AND(M295=1, O295=1, Q295=0), I295/2, AND(M295=0, O295=1, Q295=0), I295, AND(M295=0, O295=1, Q295=1), I295/2)</f>
        <v>214.00509776153305</v>
      </c>
      <c r="Q295" s="3">
        <v>1</v>
      </c>
      <c r="R295" s="6" cm="1">
        <f t="array" ref="R295">_xlfn.IFS(Q295=0, 0, AND(M295=1, O295=1, Q295=1), I295/3, AND(M295=0, O295=1, Q295=1), I295/2, AND(M295=1, O295=0, Q295=1), I295/2, AND(M295=0, O295=0, Q295=1), I295)</f>
        <v>214.00509776153305</v>
      </c>
      <c r="S295"/>
    </row>
    <row r="296" spans="1:19" x14ac:dyDescent="0.3">
      <c r="A296" s="3">
        <v>618</v>
      </c>
      <c r="B296" s="4">
        <v>44526</v>
      </c>
      <c r="C296" s="3" t="s">
        <v>208</v>
      </c>
      <c r="D296" s="3" t="s">
        <v>24</v>
      </c>
      <c r="E296" s="3" t="s">
        <v>31</v>
      </c>
      <c r="F296" s="3" t="s">
        <v>267</v>
      </c>
      <c r="G296" s="15">
        <v>399</v>
      </c>
      <c r="H296" s="13">
        <v>102.57621300594381</v>
      </c>
      <c r="I296" s="13">
        <f t="shared" si="12"/>
        <v>237.13902959524495</v>
      </c>
      <c r="J296" s="15">
        <f t="shared" si="14"/>
        <v>59.284757398811237</v>
      </c>
      <c r="K296" s="3">
        <v>1</v>
      </c>
      <c r="L296" s="4">
        <f t="shared" si="13"/>
        <v>44527</v>
      </c>
      <c r="M296" s="3">
        <v>1</v>
      </c>
      <c r="N296" s="5" cm="1">
        <f t="array" ref="N296">_xlfn.IFS(M296=0, 0, AND(M296=1, O296=1, Q296=1), I296/3, AND(M296=1, O296=0, Q296=1), I296/2, AND(M296=1, O296=1, Q296=0), I296/2, AND(M296=1, O296=0, Q296=0), I296)</f>
        <v>79.046343198414988</v>
      </c>
      <c r="O296" s="3">
        <v>1</v>
      </c>
      <c r="P296" s="5" cm="1">
        <f t="array" ref="P296">_xlfn.IFS(O296=0, 0, AND(M296=1, O296=1, Q296=1), I296/3, AND(M296=1, O296=1, Q296=0), I296/2, AND(M296=0, O296=1, Q296=0), I296, AND(M296=0, O296=1, Q296=1), I296/2)</f>
        <v>79.046343198414988</v>
      </c>
      <c r="Q296" s="3">
        <v>1</v>
      </c>
      <c r="R296" s="6" cm="1">
        <f t="array" ref="R296">_xlfn.IFS(Q296=0, 0, AND(M296=1, O296=1, Q296=1), I296/3, AND(M296=0, O296=1, Q296=1), I296/2, AND(M296=1, O296=0, Q296=1), I296/2, AND(M296=0, O296=0, Q296=1), I296)</f>
        <v>79.046343198414988</v>
      </c>
      <c r="S296"/>
    </row>
    <row r="297" spans="1:19" x14ac:dyDescent="0.3">
      <c r="A297" s="3">
        <v>619</v>
      </c>
      <c r="B297" s="4">
        <v>44530</v>
      </c>
      <c r="C297" s="3" t="s">
        <v>202</v>
      </c>
      <c r="D297" s="3" t="s">
        <v>24</v>
      </c>
      <c r="E297" s="3" t="s">
        <v>32</v>
      </c>
      <c r="F297" s="3" t="s">
        <v>263</v>
      </c>
      <c r="G297" s="15">
        <v>1225</v>
      </c>
      <c r="H297" s="13">
        <v>579.13899671154468</v>
      </c>
      <c r="I297" s="13">
        <f t="shared" si="12"/>
        <v>516.68880263076426</v>
      </c>
      <c r="J297" s="15">
        <f t="shared" si="14"/>
        <v>129.17220065769106</v>
      </c>
      <c r="K297" s="3">
        <v>3</v>
      </c>
      <c r="L297" s="4">
        <f t="shared" si="13"/>
        <v>44533</v>
      </c>
      <c r="M297" s="3">
        <v>0</v>
      </c>
      <c r="N297" s="5" cm="1">
        <f t="array" ref="N297">_xlfn.IFS(M297=0, 0, AND(M297=1, O297=1, Q297=1), I297/3, AND(M297=1, O297=0, Q297=1), I297/2, AND(M297=1, O297=1, Q297=0), I297/2, AND(M297=1, O297=0, Q297=0), I297)</f>
        <v>0</v>
      </c>
      <c r="O297" s="3">
        <v>1</v>
      </c>
      <c r="P297" s="5" cm="1">
        <f t="array" ref="P297">_xlfn.IFS(O297=0, 0, AND(M297=1, O297=1, Q297=1), I297/3, AND(M297=1, O297=1, Q297=0), I297/2, AND(M297=0, O297=1, Q297=0), I297, AND(M297=0, O297=1, Q297=1), I297/2)</f>
        <v>258.34440131538213</v>
      </c>
      <c r="Q297" s="3">
        <v>1</v>
      </c>
      <c r="R297" s="6" cm="1">
        <f t="array" ref="R297">_xlfn.IFS(Q297=0, 0, AND(M297=1, O297=1, Q297=1), I297/3, AND(M297=0, O297=1, Q297=1), I297/2, AND(M297=1, O297=0, Q297=1), I297/2, AND(M297=0, O297=0, Q297=1), I297)</f>
        <v>258.34440131538213</v>
      </c>
      <c r="S297"/>
    </row>
    <row r="298" spans="1:19" x14ac:dyDescent="0.3">
      <c r="A298" s="3">
        <v>620</v>
      </c>
      <c r="B298" s="4">
        <v>44531</v>
      </c>
      <c r="C298" s="3" t="s">
        <v>209</v>
      </c>
      <c r="D298" s="3" t="s">
        <v>24</v>
      </c>
      <c r="E298" s="3" t="s">
        <v>31</v>
      </c>
      <c r="F298" s="3" t="s">
        <v>266</v>
      </c>
      <c r="G298" s="15">
        <v>700</v>
      </c>
      <c r="H298" s="13">
        <v>248.60622702767412</v>
      </c>
      <c r="I298" s="13">
        <f t="shared" si="12"/>
        <v>361.11501837786074</v>
      </c>
      <c r="J298" s="15">
        <f t="shared" si="14"/>
        <v>90.278754594465184</v>
      </c>
      <c r="K298" s="3">
        <v>3</v>
      </c>
      <c r="L298" s="4">
        <f t="shared" si="13"/>
        <v>44534</v>
      </c>
      <c r="M298" s="3">
        <v>1</v>
      </c>
      <c r="N298" s="5" cm="1">
        <f t="array" ref="N298">_xlfn.IFS(M298=0, 0, AND(M298=1, O298=1, Q298=1), I298/3, AND(M298=1, O298=0, Q298=1), I298/2, AND(M298=1, O298=1, Q298=0), I298/2, AND(M298=1, O298=0, Q298=0), I298)</f>
        <v>120.37167279262025</v>
      </c>
      <c r="O298" s="3">
        <v>1</v>
      </c>
      <c r="P298" s="5" cm="1">
        <f t="array" ref="P298">_xlfn.IFS(O298=0, 0, AND(M298=1, O298=1, Q298=1), I298/3, AND(M298=1, O298=1, Q298=0), I298/2, AND(M298=0, O298=1, Q298=0), I298, AND(M298=0, O298=1, Q298=1), I298/2)</f>
        <v>120.37167279262025</v>
      </c>
      <c r="Q298" s="3">
        <v>1</v>
      </c>
      <c r="R298" s="6" cm="1">
        <f t="array" ref="R298">_xlfn.IFS(Q298=0, 0, AND(M298=1, O298=1, Q298=1), I298/3, AND(M298=0, O298=1, Q298=1), I298/2, AND(M298=1, O298=0, Q298=1), I298/2, AND(M298=0, O298=0, Q298=1), I298)</f>
        <v>120.37167279262025</v>
      </c>
      <c r="S298"/>
    </row>
    <row r="299" spans="1:19" x14ac:dyDescent="0.3">
      <c r="A299" s="3">
        <v>621</v>
      </c>
      <c r="B299" s="4">
        <v>44532</v>
      </c>
      <c r="C299" s="3" t="s">
        <v>210</v>
      </c>
      <c r="D299" s="3" t="s">
        <v>24</v>
      </c>
      <c r="E299" s="3" t="s">
        <v>31</v>
      </c>
      <c r="F299" s="3" t="s">
        <v>262</v>
      </c>
      <c r="G299" s="15">
        <v>1273</v>
      </c>
      <c r="H299" s="13">
        <v>408.45838565480966</v>
      </c>
      <c r="I299" s="13">
        <f t="shared" si="12"/>
        <v>691.63329147615218</v>
      </c>
      <c r="J299" s="15">
        <f t="shared" si="14"/>
        <v>172.90832286903807</v>
      </c>
      <c r="K299" s="3">
        <v>3</v>
      </c>
      <c r="L299" s="4">
        <f t="shared" si="13"/>
        <v>44535</v>
      </c>
      <c r="M299" s="3">
        <v>1</v>
      </c>
      <c r="N299" s="5" cm="1">
        <f t="array" ref="N299">_xlfn.IFS(M299=0, 0, AND(M299=1, O299=1, Q299=1), I299/3, AND(M299=1, O299=0, Q299=1), I299/2, AND(M299=1, O299=1, Q299=0), I299/2, AND(M299=1, O299=0, Q299=0), I299)</f>
        <v>230.54443049205074</v>
      </c>
      <c r="O299" s="3">
        <v>1</v>
      </c>
      <c r="P299" s="5" cm="1">
        <f t="array" ref="P299">_xlfn.IFS(O299=0, 0, AND(M299=1, O299=1, Q299=1), I299/3, AND(M299=1, O299=1, Q299=0), I299/2, AND(M299=0, O299=1, Q299=0), I299, AND(M299=0, O299=1, Q299=1), I299/2)</f>
        <v>230.54443049205074</v>
      </c>
      <c r="Q299" s="3">
        <v>1</v>
      </c>
      <c r="R299" s="6" cm="1">
        <f t="array" ref="R299">_xlfn.IFS(Q299=0, 0, AND(M299=1, O299=1, Q299=1), I299/3, AND(M299=0, O299=1, Q299=1), I299/2, AND(M299=1, O299=0, Q299=1), I299/2, AND(M299=0, O299=0, Q299=1), I299)</f>
        <v>230.54443049205074</v>
      </c>
      <c r="S299"/>
    </row>
    <row r="300" spans="1:19" x14ac:dyDescent="0.3">
      <c r="A300" s="3">
        <v>622</v>
      </c>
      <c r="B300" s="4">
        <v>44533</v>
      </c>
      <c r="C300" s="3" t="s">
        <v>208</v>
      </c>
      <c r="D300" s="3" t="s">
        <v>24</v>
      </c>
      <c r="E300" s="3" t="s">
        <v>32</v>
      </c>
      <c r="F300" s="3" t="s">
        <v>263</v>
      </c>
      <c r="G300" s="15">
        <v>816</v>
      </c>
      <c r="H300" s="13">
        <v>73.162890873571655</v>
      </c>
      <c r="I300" s="13">
        <f t="shared" si="12"/>
        <v>594.26968730114265</v>
      </c>
      <c r="J300" s="15">
        <f t="shared" si="14"/>
        <v>148.56742182528566</v>
      </c>
      <c r="K300" s="3">
        <v>3</v>
      </c>
      <c r="L300" s="4">
        <f t="shared" si="13"/>
        <v>44536</v>
      </c>
      <c r="M300" s="3">
        <v>1</v>
      </c>
      <c r="N300" s="5" cm="1">
        <f t="array" ref="N300">_xlfn.IFS(M300=0, 0, AND(M300=1, O300=1, Q300=1), I300/3, AND(M300=1, O300=0, Q300=1), I300/2, AND(M300=1, O300=1, Q300=0), I300/2, AND(M300=1, O300=0, Q300=0), I300)</f>
        <v>594.26968730114265</v>
      </c>
      <c r="O300" s="3">
        <v>0</v>
      </c>
      <c r="P300" s="5" cm="1">
        <f t="array" ref="P300">_xlfn.IFS(O300=0, 0, AND(M300=1, O300=1, Q300=1), I300/3, AND(M300=1, O300=1, Q300=0), I300/2, AND(M300=0, O300=1, Q300=0), I300, AND(M300=0, O300=1, Q300=1), I300/2)</f>
        <v>0</v>
      </c>
      <c r="Q300" s="3">
        <v>0</v>
      </c>
      <c r="R300" s="6" cm="1">
        <f t="array" ref="R300">_xlfn.IFS(Q300=0, 0, AND(M300=1, O300=1, Q300=1), I300/3, AND(M300=0, O300=1, Q300=1), I300/2, AND(M300=1, O300=0, Q300=1), I300/2, AND(M300=0, O300=0, Q300=1), I300)</f>
        <v>0</v>
      </c>
      <c r="S300"/>
    </row>
    <row r="301" spans="1:19" x14ac:dyDescent="0.3">
      <c r="A301" s="3">
        <v>623</v>
      </c>
      <c r="B301" s="4">
        <v>44534</v>
      </c>
      <c r="C301" s="3" t="s">
        <v>52</v>
      </c>
      <c r="D301" s="3" t="s">
        <v>24</v>
      </c>
      <c r="E301" s="3" t="s">
        <v>31</v>
      </c>
      <c r="F301" s="3" t="s">
        <v>262</v>
      </c>
      <c r="G301" s="15">
        <v>163</v>
      </c>
      <c r="H301" s="13">
        <v>24.81229501438407</v>
      </c>
      <c r="I301" s="13">
        <f t="shared" si="12"/>
        <v>110.55016398849276</v>
      </c>
      <c r="J301" s="15">
        <f t="shared" si="14"/>
        <v>27.637540997123189</v>
      </c>
      <c r="K301" s="3">
        <v>1</v>
      </c>
      <c r="L301" s="4">
        <f t="shared" si="13"/>
        <v>44535</v>
      </c>
      <c r="M301" s="3">
        <v>1</v>
      </c>
      <c r="N301" s="5" cm="1">
        <f t="array" ref="N301">_xlfn.IFS(M301=0, 0, AND(M301=1, O301=1, Q301=1), I301/3, AND(M301=1, O301=0, Q301=1), I301/2, AND(M301=1, O301=1, Q301=0), I301/2, AND(M301=1, O301=0, Q301=0), I301)</f>
        <v>55.275081994246378</v>
      </c>
      <c r="O301" s="3">
        <v>1</v>
      </c>
      <c r="P301" s="5" cm="1">
        <f t="array" ref="P301">_xlfn.IFS(O301=0, 0, AND(M301=1, O301=1, Q301=1), I301/3, AND(M301=1, O301=1, Q301=0), I301/2, AND(M301=0, O301=1, Q301=0), I301, AND(M301=0, O301=1, Q301=1), I301/2)</f>
        <v>55.275081994246378</v>
      </c>
      <c r="Q301" s="3">
        <v>0</v>
      </c>
      <c r="R301" s="6" cm="1">
        <f t="array" ref="R301">_xlfn.IFS(Q301=0, 0, AND(M301=1, O301=1, Q301=1), I301/3, AND(M301=0, O301=1, Q301=1), I301/2, AND(M301=1, O301=0, Q301=1), I301/2, AND(M301=0, O301=0, Q301=1), I301)</f>
        <v>0</v>
      </c>
      <c r="S301"/>
    </row>
    <row r="302" spans="1:19" x14ac:dyDescent="0.3">
      <c r="A302" s="3">
        <v>624</v>
      </c>
      <c r="B302" s="4">
        <v>44534</v>
      </c>
      <c r="C302" s="3" t="s">
        <v>211</v>
      </c>
      <c r="D302" s="3" t="s">
        <v>24</v>
      </c>
      <c r="E302" s="3" t="s">
        <v>32</v>
      </c>
      <c r="F302" s="3" t="s">
        <v>264</v>
      </c>
      <c r="G302" s="15">
        <v>1330</v>
      </c>
      <c r="H302" s="13">
        <v>104.47009073140848</v>
      </c>
      <c r="I302" s="13">
        <f t="shared" si="12"/>
        <v>980.42392741487333</v>
      </c>
      <c r="J302" s="15">
        <f t="shared" si="14"/>
        <v>245.10598185371833</v>
      </c>
      <c r="K302" s="3">
        <v>3</v>
      </c>
      <c r="L302" s="4">
        <f t="shared" si="13"/>
        <v>44537</v>
      </c>
      <c r="M302" s="3">
        <v>1</v>
      </c>
      <c r="N302" s="5" cm="1">
        <f t="array" ref="N302">_xlfn.IFS(M302=0, 0, AND(M302=1, O302=1, Q302=1), I302/3, AND(M302=1, O302=0, Q302=1), I302/2, AND(M302=1, O302=1, Q302=0), I302/2, AND(M302=1, O302=0, Q302=0), I302)</f>
        <v>326.80797580495778</v>
      </c>
      <c r="O302" s="3">
        <v>1</v>
      </c>
      <c r="P302" s="5" cm="1">
        <f t="array" ref="P302">_xlfn.IFS(O302=0, 0, AND(M302=1, O302=1, Q302=1), I302/3, AND(M302=1, O302=1, Q302=0), I302/2, AND(M302=0, O302=1, Q302=0), I302, AND(M302=0, O302=1, Q302=1), I302/2)</f>
        <v>326.80797580495778</v>
      </c>
      <c r="Q302" s="3">
        <v>1</v>
      </c>
      <c r="R302" s="6" cm="1">
        <f t="array" ref="R302">_xlfn.IFS(Q302=0, 0, AND(M302=1, O302=1, Q302=1), I302/3, AND(M302=0, O302=1, Q302=1), I302/2, AND(M302=1, O302=0, Q302=1), I302/2, AND(M302=0, O302=0, Q302=1), I302)</f>
        <v>326.80797580495778</v>
      </c>
      <c r="S302"/>
    </row>
    <row r="303" spans="1:19" x14ac:dyDescent="0.3">
      <c r="A303" s="3">
        <v>625</v>
      </c>
      <c r="B303" s="4">
        <v>44534</v>
      </c>
      <c r="C303" s="3" t="s">
        <v>54</v>
      </c>
      <c r="D303" s="3" t="s">
        <v>24</v>
      </c>
      <c r="E303" s="3" t="s">
        <v>32</v>
      </c>
      <c r="F303" s="3" t="s">
        <v>263</v>
      </c>
      <c r="G303" s="15">
        <v>350</v>
      </c>
      <c r="H303" s="13">
        <v>151.68727164512975</v>
      </c>
      <c r="I303" s="13">
        <f t="shared" si="12"/>
        <v>158.65018268389619</v>
      </c>
      <c r="J303" s="15">
        <f t="shared" si="14"/>
        <v>39.662545670974055</v>
      </c>
      <c r="K303" s="3">
        <v>2</v>
      </c>
      <c r="L303" s="4">
        <f t="shared" si="13"/>
        <v>44536</v>
      </c>
      <c r="M303" s="3">
        <v>0</v>
      </c>
      <c r="N303" s="5" cm="1">
        <f t="array" ref="N303">_xlfn.IFS(M303=0, 0, AND(M303=1, O303=1, Q303=1), I303/3, AND(M303=1, O303=0, Q303=1), I303/2, AND(M303=1, O303=1, Q303=0), I303/2, AND(M303=1, O303=0, Q303=0), I303)</f>
        <v>0</v>
      </c>
      <c r="O303" s="3">
        <v>1</v>
      </c>
      <c r="P303" s="5" cm="1">
        <f t="array" ref="P303">_xlfn.IFS(O303=0, 0, AND(M303=1, O303=1, Q303=1), I303/3, AND(M303=1, O303=1, Q303=0), I303/2, AND(M303=0, O303=1, Q303=0), I303, AND(M303=0, O303=1, Q303=1), I303/2)</f>
        <v>79.325091341948095</v>
      </c>
      <c r="Q303" s="3">
        <v>1</v>
      </c>
      <c r="R303" s="6" cm="1">
        <f t="array" ref="R303">_xlfn.IFS(Q303=0, 0, AND(M303=1, O303=1, Q303=1), I303/3, AND(M303=0, O303=1, Q303=1), I303/2, AND(M303=1, O303=0, Q303=1), I303/2, AND(M303=0, O303=0, Q303=1), I303)</f>
        <v>79.325091341948095</v>
      </c>
      <c r="S303"/>
    </row>
    <row r="304" spans="1:19" x14ac:dyDescent="0.3">
      <c r="A304" s="3">
        <v>626</v>
      </c>
      <c r="B304" s="4">
        <v>44535</v>
      </c>
      <c r="C304" s="3" t="s">
        <v>55</v>
      </c>
      <c r="D304" s="3" t="s">
        <v>24</v>
      </c>
      <c r="E304" s="3" t="s">
        <v>32</v>
      </c>
      <c r="F304" s="3" t="s">
        <v>263</v>
      </c>
      <c r="G304" s="15">
        <v>528</v>
      </c>
      <c r="H304" s="13">
        <v>55.803588703652117</v>
      </c>
      <c r="I304" s="13">
        <f t="shared" si="12"/>
        <v>377.7571290370783</v>
      </c>
      <c r="J304" s="15">
        <f t="shared" si="14"/>
        <v>94.439282259269589</v>
      </c>
      <c r="K304" s="3">
        <v>1</v>
      </c>
      <c r="L304" s="4">
        <f t="shared" si="13"/>
        <v>44536</v>
      </c>
      <c r="M304" s="3">
        <v>1</v>
      </c>
      <c r="N304" s="5" cm="1">
        <f t="array" ref="N304">_xlfn.IFS(M304=0, 0, AND(M304=1, O304=1, Q304=1), I304/3, AND(M304=1, O304=0, Q304=1), I304/2, AND(M304=1, O304=1, Q304=0), I304/2, AND(M304=1, O304=0, Q304=0), I304)</f>
        <v>188.87856451853915</v>
      </c>
      <c r="O304" s="3">
        <v>0</v>
      </c>
      <c r="P304" s="5" cm="1">
        <f t="array" ref="P304">_xlfn.IFS(O304=0, 0, AND(M304=1, O304=1, Q304=1), I304/3, AND(M304=1, O304=1, Q304=0), I304/2, AND(M304=0, O304=1, Q304=0), I304, AND(M304=0, O304=1, Q304=1), I304/2)</f>
        <v>0</v>
      </c>
      <c r="Q304" s="3">
        <v>1</v>
      </c>
      <c r="R304" s="6" cm="1">
        <f t="array" ref="R304">_xlfn.IFS(Q304=0, 0, AND(M304=1, O304=1, Q304=1), I304/3, AND(M304=0, O304=1, Q304=1), I304/2, AND(M304=1, O304=0, Q304=1), I304/2, AND(M304=0, O304=0, Q304=1), I304)</f>
        <v>188.87856451853915</v>
      </c>
      <c r="S304"/>
    </row>
    <row r="305" spans="1:19" x14ac:dyDescent="0.3">
      <c r="A305" s="3">
        <v>627</v>
      </c>
      <c r="B305" s="4">
        <v>44539</v>
      </c>
      <c r="C305" s="3" t="s">
        <v>208</v>
      </c>
      <c r="D305" s="3" t="s">
        <v>24</v>
      </c>
      <c r="E305" s="3" t="s">
        <v>32</v>
      </c>
      <c r="F305" s="3" t="s">
        <v>263</v>
      </c>
      <c r="G305" s="15">
        <v>113</v>
      </c>
      <c r="H305" s="13">
        <v>19.674607386066704</v>
      </c>
      <c r="I305" s="13">
        <f t="shared" si="12"/>
        <v>74.660314091146645</v>
      </c>
      <c r="J305" s="15">
        <f t="shared" si="14"/>
        <v>18.665078522786661</v>
      </c>
      <c r="K305" s="3">
        <v>1</v>
      </c>
      <c r="L305" s="4">
        <f t="shared" si="13"/>
        <v>44540</v>
      </c>
      <c r="M305" s="3">
        <v>1</v>
      </c>
      <c r="N305" s="5" cm="1">
        <f t="array" ref="N305">_xlfn.IFS(M305=0, 0, AND(M305=1, O305=1, Q305=1), I305/3, AND(M305=1, O305=0, Q305=1), I305/2, AND(M305=1, O305=1, Q305=0), I305/2, AND(M305=1, O305=0, Q305=0), I305)</f>
        <v>37.330157045573323</v>
      </c>
      <c r="O305" s="3">
        <v>1</v>
      </c>
      <c r="P305" s="5" cm="1">
        <f t="array" ref="P305">_xlfn.IFS(O305=0, 0, AND(M305=1, O305=1, Q305=1), I305/3, AND(M305=1, O305=1, Q305=0), I305/2, AND(M305=0, O305=1, Q305=0), I305, AND(M305=0, O305=1, Q305=1), I305/2)</f>
        <v>37.330157045573323</v>
      </c>
      <c r="Q305" s="3">
        <v>0</v>
      </c>
      <c r="R305" s="6" cm="1">
        <f t="array" ref="R305">_xlfn.IFS(Q305=0, 0, AND(M305=1, O305=1, Q305=1), I305/3, AND(M305=0, O305=1, Q305=1), I305/2, AND(M305=1, O305=0, Q305=1), I305/2, AND(M305=0, O305=0, Q305=1), I305)</f>
        <v>0</v>
      </c>
      <c r="S305"/>
    </row>
    <row r="306" spans="1:19" x14ac:dyDescent="0.3">
      <c r="A306" s="3">
        <v>628</v>
      </c>
      <c r="B306" s="4">
        <v>44540</v>
      </c>
      <c r="C306" s="3" t="s">
        <v>212</v>
      </c>
      <c r="D306" s="3" t="s">
        <v>24</v>
      </c>
      <c r="E306" s="3" t="s">
        <v>32</v>
      </c>
      <c r="F306" s="3" t="s">
        <v>263</v>
      </c>
      <c r="G306" s="15">
        <v>1237</v>
      </c>
      <c r="H306" s="13">
        <v>668.71659978354955</v>
      </c>
      <c r="I306" s="13">
        <f t="shared" si="12"/>
        <v>454.62672017316038</v>
      </c>
      <c r="J306" s="15">
        <f t="shared" si="14"/>
        <v>113.65668004329009</v>
      </c>
      <c r="K306" s="3">
        <v>3</v>
      </c>
      <c r="L306" s="4">
        <f t="shared" si="13"/>
        <v>44543</v>
      </c>
      <c r="M306" s="3">
        <v>0</v>
      </c>
      <c r="N306" s="5" cm="1">
        <f t="array" ref="N306">_xlfn.IFS(M306=0, 0, AND(M306=1, O306=1, Q306=1), I306/3, AND(M306=1, O306=0, Q306=1), I306/2, AND(M306=1, O306=1, Q306=0), I306/2, AND(M306=1, O306=0, Q306=0), I306)</f>
        <v>0</v>
      </c>
      <c r="O306" s="3">
        <v>1</v>
      </c>
      <c r="P306" s="5" cm="1">
        <f t="array" ref="P306">_xlfn.IFS(O306=0, 0, AND(M306=1, O306=1, Q306=1), I306/3, AND(M306=1, O306=1, Q306=0), I306/2, AND(M306=0, O306=1, Q306=0), I306, AND(M306=0, O306=1, Q306=1), I306/2)</f>
        <v>227.31336008658019</v>
      </c>
      <c r="Q306" s="3">
        <v>1</v>
      </c>
      <c r="R306" s="6" cm="1">
        <f t="array" ref="R306">_xlfn.IFS(Q306=0, 0, AND(M306=1, O306=1, Q306=1), I306/3, AND(M306=0, O306=1, Q306=1), I306/2, AND(M306=1, O306=0, Q306=1), I306/2, AND(M306=0, O306=0, Q306=1), I306)</f>
        <v>227.31336008658019</v>
      </c>
      <c r="S306"/>
    </row>
    <row r="307" spans="1:19" x14ac:dyDescent="0.3">
      <c r="A307" s="3">
        <v>629</v>
      </c>
      <c r="B307" s="4">
        <v>44541</v>
      </c>
      <c r="C307" s="3" t="s">
        <v>213</v>
      </c>
      <c r="D307" s="3" t="s">
        <v>24</v>
      </c>
      <c r="E307" s="3" t="s">
        <v>31</v>
      </c>
      <c r="F307" s="3" t="s">
        <v>265</v>
      </c>
      <c r="G307" s="15">
        <v>625</v>
      </c>
      <c r="H307" s="13">
        <v>33.270355954373628</v>
      </c>
      <c r="I307" s="13">
        <f t="shared" si="12"/>
        <v>473.38371523650113</v>
      </c>
      <c r="J307" s="15">
        <f t="shared" si="14"/>
        <v>118.34592880912528</v>
      </c>
      <c r="K307" s="3">
        <v>2</v>
      </c>
      <c r="L307" s="4">
        <f t="shared" si="13"/>
        <v>44543</v>
      </c>
      <c r="M307" s="3">
        <v>0</v>
      </c>
      <c r="N307" s="5" cm="1">
        <f t="array" ref="N307">_xlfn.IFS(M307=0, 0, AND(M307=1, O307=1, Q307=1), I307/3, AND(M307=1, O307=0, Q307=1), I307/2, AND(M307=1, O307=1, Q307=0), I307/2, AND(M307=1, O307=0, Q307=0), I307)</f>
        <v>0</v>
      </c>
      <c r="O307" s="3">
        <v>0</v>
      </c>
      <c r="P307" s="5" cm="1">
        <f t="array" ref="P307">_xlfn.IFS(O307=0, 0, AND(M307=1, O307=1, Q307=1), I307/3, AND(M307=1, O307=1, Q307=0), I307/2, AND(M307=0, O307=1, Q307=0), I307, AND(M307=0, O307=1, Q307=1), I307/2)</f>
        <v>0</v>
      </c>
      <c r="Q307" s="3">
        <v>1</v>
      </c>
      <c r="R307" s="6" cm="1">
        <f t="array" ref="R307">_xlfn.IFS(Q307=0, 0, AND(M307=1, O307=1, Q307=1), I307/3, AND(M307=0, O307=1, Q307=1), I307/2, AND(M307=1, O307=0, Q307=1), I307/2, AND(M307=0, O307=0, Q307=1), I307)</f>
        <v>473.38371523650113</v>
      </c>
      <c r="S307"/>
    </row>
    <row r="308" spans="1:19" x14ac:dyDescent="0.3">
      <c r="A308" s="3">
        <v>630</v>
      </c>
      <c r="B308" s="4">
        <v>44541</v>
      </c>
      <c r="C308" s="3" t="s">
        <v>214</v>
      </c>
      <c r="D308" s="3" t="s">
        <v>24</v>
      </c>
      <c r="E308" s="3" t="s">
        <v>31</v>
      </c>
      <c r="F308" s="3" t="s">
        <v>265</v>
      </c>
      <c r="G308" s="15">
        <v>894</v>
      </c>
      <c r="H308" s="13">
        <v>469.30853437752455</v>
      </c>
      <c r="I308" s="13">
        <f t="shared" si="12"/>
        <v>339.75317249798036</v>
      </c>
      <c r="J308" s="15">
        <f t="shared" si="14"/>
        <v>84.93829312449509</v>
      </c>
      <c r="K308" s="3">
        <v>3</v>
      </c>
      <c r="L308" s="4">
        <f t="shared" si="13"/>
        <v>44544</v>
      </c>
      <c r="M308" s="3">
        <v>0</v>
      </c>
      <c r="N308" s="5" cm="1">
        <f t="array" ref="N308">_xlfn.IFS(M308=0, 0, AND(M308=1, O308=1, Q308=1), I308/3, AND(M308=1, O308=0, Q308=1), I308/2, AND(M308=1, O308=1, Q308=0), I308/2, AND(M308=1, O308=0, Q308=0), I308)</f>
        <v>0</v>
      </c>
      <c r="O308" s="3">
        <v>0</v>
      </c>
      <c r="P308" s="5" cm="1">
        <f t="array" ref="P308">_xlfn.IFS(O308=0, 0, AND(M308=1, O308=1, Q308=1), I308/3, AND(M308=1, O308=1, Q308=0), I308/2, AND(M308=0, O308=1, Q308=0), I308, AND(M308=0, O308=1, Q308=1), I308/2)</f>
        <v>0</v>
      </c>
      <c r="Q308" s="3">
        <v>1</v>
      </c>
      <c r="R308" s="6" cm="1">
        <f t="array" ref="R308">_xlfn.IFS(Q308=0, 0, AND(M308=1, O308=1, Q308=1), I308/3, AND(M308=0, O308=1, Q308=1), I308/2, AND(M308=1, O308=0, Q308=1), I308/2, AND(M308=0, O308=0, Q308=1), I308)</f>
        <v>339.75317249798036</v>
      </c>
      <c r="S308"/>
    </row>
    <row r="309" spans="1:19" x14ac:dyDescent="0.3">
      <c r="A309" s="3">
        <v>631</v>
      </c>
      <c r="B309" s="4">
        <v>44542</v>
      </c>
      <c r="C309" s="3" t="s">
        <v>215</v>
      </c>
      <c r="D309" s="3" t="s">
        <v>24</v>
      </c>
      <c r="E309" s="3" t="s">
        <v>32</v>
      </c>
      <c r="F309" s="3" t="s">
        <v>263</v>
      </c>
      <c r="G309" s="15">
        <v>95</v>
      </c>
      <c r="H309" s="13">
        <v>16.753168734521413</v>
      </c>
      <c r="I309" s="13">
        <f t="shared" si="12"/>
        <v>62.59746501238287</v>
      </c>
      <c r="J309" s="15">
        <f t="shared" si="14"/>
        <v>15.649366253095719</v>
      </c>
      <c r="K309" s="3">
        <v>1</v>
      </c>
      <c r="L309" s="4">
        <f t="shared" si="13"/>
        <v>44543</v>
      </c>
      <c r="M309" s="3">
        <v>1</v>
      </c>
      <c r="N309" s="5" cm="1">
        <f t="array" ref="N309">_xlfn.IFS(M309=0, 0, AND(M309=1, O309=1, Q309=1), I309/3, AND(M309=1, O309=0, Q309=1), I309/2, AND(M309=1, O309=1, Q309=0), I309/2, AND(M309=1, O309=0, Q309=0), I309)</f>
        <v>62.59746501238287</v>
      </c>
      <c r="O309" s="3">
        <v>0</v>
      </c>
      <c r="P309" s="5" cm="1">
        <f t="array" ref="P309">_xlfn.IFS(O309=0, 0, AND(M309=1, O309=1, Q309=1), I309/3, AND(M309=1, O309=1, Q309=0), I309/2, AND(M309=0, O309=1, Q309=0), I309, AND(M309=0, O309=1, Q309=1), I309/2)</f>
        <v>0</v>
      </c>
      <c r="Q309" s="3">
        <v>0</v>
      </c>
      <c r="R309" s="6" cm="1">
        <f t="array" ref="R309">_xlfn.IFS(Q309=0, 0, AND(M309=1, O309=1, Q309=1), I309/3, AND(M309=0, O309=1, Q309=1), I309/2, AND(M309=1, O309=0, Q309=1), I309/2, AND(M309=0, O309=0, Q309=1), I309)</f>
        <v>0</v>
      </c>
      <c r="S309"/>
    </row>
    <row r="310" spans="1:19" x14ac:dyDescent="0.3">
      <c r="A310" s="3">
        <v>632</v>
      </c>
      <c r="B310" s="4">
        <v>44542</v>
      </c>
      <c r="C310" s="3" t="s">
        <v>216</v>
      </c>
      <c r="D310" s="3" t="s">
        <v>25</v>
      </c>
      <c r="E310" s="3" t="s">
        <v>32</v>
      </c>
      <c r="F310" s="3" t="s">
        <v>263</v>
      </c>
      <c r="G310" s="15">
        <v>246</v>
      </c>
      <c r="H310" s="13">
        <v>107.56995774748596</v>
      </c>
      <c r="I310" s="13">
        <f t="shared" si="12"/>
        <v>110.74403380201124</v>
      </c>
      <c r="J310" s="15">
        <f t="shared" si="14"/>
        <v>27.686008450502811</v>
      </c>
      <c r="K310" s="3">
        <v>1</v>
      </c>
      <c r="L310" s="4">
        <f t="shared" si="13"/>
        <v>44543</v>
      </c>
      <c r="M310" s="3">
        <v>1</v>
      </c>
      <c r="N310" s="5" cm="1">
        <f t="array" ref="N310">_xlfn.IFS(M310=0, 0, AND(M310=1, O310=1, Q310=1), I310/3, AND(M310=1, O310=0, Q310=1), I310/2, AND(M310=1, O310=1, Q310=0), I310/2, AND(M310=1, O310=0, Q310=0), I310)</f>
        <v>55.372016901005622</v>
      </c>
      <c r="O310" s="3">
        <v>1</v>
      </c>
      <c r="P310" s="5" cm="1">
        <f t="array" ref="P310">_xlfn.IFS(O310=0, 0, AND(M310=1, O310=1, Q310=1), I310/3, AND(M310=1, O310=1, Q310=0), I310/2, AND(M310=0, O310=1, Q310=0), I310, AND(M310=0, O310=1, Q310=1), I310/2)</f>
        <v>55.372016901005622</v>
      </c>
      <c r="Q310" s="3">
        <v>0</v>
      </c>
      <c r="R310" s="6" cm="1">
        <f t="array" ref="R310">_xlfn.IFS(Q310=0, 0, AND(M310=1, O310=1, Q310=1), I310/3, AND(M310=0, O310=1, Q310=1), I310/2, AND(M310=1, O310=0, Q310=1), I310/2, AND(M310=0, O310=0, Q310=1), I310)</f>
        <v>0</v>
      </c>
      <c r="S310"/>
    </row>
    <row r="311" spans="1:19" x14ac:dyDescent="0.3">
      <c r="A311" s="3">
        <v>633</v>
      </c>
      <c r="B311" s="4">
        <v>44543</v>
      </c>
      <c r="C311" s="3" t="s">
        <v>217</v>
      </c>
      <c r="D311" s="3" t="s">
        <v>24</v>
      </c>
      <c r="E311" s="3" t="s">
        <v>31</v>
      </c>
      <c r="F311" s="3" t="s">
        <v>266</v>
      </c>
      <c r="G311" s="15">
        <v>374</v>
      </c>
      <c r="H311" s="13">
        <v>122.13984291586456</v>
      </c>
      <c r="I311" s="13">
        <f t="shared" si="12"/>
        <v>201.48812566730834</v>
      </c>
      <c r="J311" s="15">
        <f t="shared" si="14"/>
        <v>50.372031416827092</v>
      </c>
      <c r="K311" s="3">
        <v>2</v>
      </c>
      <c r="L311" s="4">
        <f t="shared" si="13"/>
        <v>44545</v>
      </c>
      <c r="M311" s="3">
        <v>1</v>
      </c>
      <c r="N311" s="5" cm="1">
        <f t="array" ref="N311">_xlfn.IFS(M311=0, 0, AND(M311=1, O311=1, Q311=1), I311/3, AND(M311=1, O311=0, Q311=1), I311/2, AND(M311=1, O311=1, Q311=0), I311/2, AND(M311=1, O311=0, Q311=0), I311)</f>
        <v>201.48812566730834</v>
      </c>
      <c r="O311" s="3">
        <v>0</v>
      </c>
      <c r="P311" s="5" cm="1">
        <f t="array" ref="P311">_xlfn.IFS(O311=0, 0, AND(M311=1, O311=1, Q311=1), I311/3, AND(M311=1, O311=1, Q311=0), I311/2, AND(M311=0, O311=1, Q311=0), I311, AND(M311=0, O311=1, Q311=1), I311/2)</f>
        <v>0</v>
      </c>
      <c r="Q311" s="3">
        <v>0</v>
      </c>
      <c r="R311" s="6" cm="1">
        <f t="array" ref="R311">_xlfn.IFS(Q311=0, 0, AND(M311=1, O311=1, Q311=1), I311/3, AND(M311=0, O311=1, Q311=1), I311/2, AND(M311=1, O311=0, Q311=1), I311/2, AND(M311=0, O311=0, Q311=1), I311)</f>
        <v>0</v>
      </c>
      <c r="S311"/>
    </row>
    <row r="312" spans="1:19" x14ac:dyDescent="0.3">
      <c r="A312" s="3">
        <v>634</v>
      </c>
      <c r="B312" s="4">
        <v>44545</v>
      </c>
      <c r="C312" s="3" t="s">
        <v>218</v>
      </c>
      <c r="D312" s="3" t="s">
        <v>24</v>
      </c>
      <c r="E312" s="3" t="s">
        <v>32</v>
      </c>
      <c r="F312" s="3" t="s">
        <v>263</v>
      </c>
      <c r="G312" s="15">
        <v>599</v>
      </c>
      <c r="H312" s="13">
        <v>157.24397550263529</v>
      </c>
      <c r="I312" s="13">
        <f t="shared" si="12"/>
        <v>353.40481959789179</v>
      </c>
      <c r="J312" s="15">
        <f t="shared" si="14"/>
        <v>88.351204899472947</v>
      </c>
      <c r="K312" s="3">
        <v>1</v>
      </c>
      <c r="L312" s="4">
        <f t="shared" si="13"/>
        <v>44546</v>
      </c>
      <c r="M312" s="3">
        <v>1</v>
      </c>
      <c r="N312" s="5" cm="1">
        <f t="array" ref="N312">_xlfn.IFS(M312=0, 0, AND(M312=1, O312=1, Q312=1), I312/3, AND(M312=1, O312=0, Q312=1), I312/2, AND(M312=1, O312=1, Q312=0), I312/2, AND(M312=1, O312=0, Q312=0), I312)</f>
        <v>353.40481959789179</v>
      </c>
      <c r="O312" s="3">
        <v>0</v>
      </c>
      <c r="P312" s="5" cm="1">
        <f t="array" ref="P312">_xlfn.IFS(O312=0, 0, AND(M312=1, O312=1, Q312=1), I312/3, AND(M312=1, O312=1, Q312=0), I312/2, AND(M312=0, O312=1, Q312=0), I312, AND(M312=0, O312=1, Q312=1), I312/2)</f>
        <v>0</v>
      </c>
      <c r="Q312" s="3">
        <v>0</v>
      </c>
      <c r="R312" s="6" cm="1">
        <f t="array" ref="R312">_xlfn.IFS(Q312=0, 0, AND(M312=1, O312=1, Q312=1), I312/3, AND(M312=0, O312=1, Q312=1), I312/2, AND(M312=1, O312=0, Q312=1), I312/2, AND(M312=0, O312=0, Q312=1), I312)</f>
        <v>0</v>
      </c>
      <c r="S312"/>
    </row>
    <row r="313" spans="1:19" x14ac:dyDescent="0.3">
      <c r="A313" s="3">
        <v>635</v>
      </c>
      <c r="B313" s="4">
        <v>44547</v>
      </c>
      <c r="C313" s="3" t="s">
        <v>219</v>
      </c>
      <c r="D313" s="3" t="s">
        <v>24</v>
      </c>
      <c r="E313" s="3" t="s">
        <v>32</v>
      </c>
      <c r="F313" s="3" t="s">
        <v>263</v>
      </c>
      <c r="G313" s="15">
        <v>296</v>
      </c>
      <c r="H313" s="13">
        <v>96.050583398915876</v>
      </c>
      <c r="I313" s="13">
        <f t="shared" si="12"/>
        <v>159.9595332808673</v>
      </c>
      <c r="J313" s="15">
        <f t="shared" si="14"/>
        <v>39.989883320216826</v>
      </c>
      <c r="K313" s="3">
        <v>1</v>
      </c>
      <c r="L313" s="4">
        <f t="shared" si="13"/>
        <v>44548</v>
      </c>
      <c r="M313" s="3">
        <v>1</v>
      </c>
      <c r="N313" s="5" cm="1">
        <f t="array" ref="N313">_xlfn.IFS(M313=0, 0, AND(M313=1, O313=1, Q313=1), I313/3, AND(M313=1, O313=0, Q313=1), I313/2, AND(M313=1, O313=1, Q313=0), I313/2, AND(M313=1, O313=0, Q313=0), I313)</f>
        <v>159.9595332808673</v>
      </c>
      <c r="O313" s="3">
        <v>0</v>
      </c>
      <c r="P313" s="5" cm="1">
        <f t="array" ref="P313">_xlfn.IFS(O313=0, 0, AND(M313=1, O313=1, Q313=1), I313/3, AND(M313=1, O313=1, Q313=0), I313/2, AND(M313=0, O313=1, Q313=0), I313, AND(M313=0, O313=1, Q313=1), I313/2)</f>
        <v>0</v>
      </c>
      <c r="Q313" s="3">
        <v>0</v>
      </c>
      <c r="R313" s="6" cm="1">
        <f t="array" ref="R313">_xlfn.IFS(Q313=0, 0, AND(M313=1, O313=1, Q313=1), I313/3, AND(M313=0, O313=1, Q313=1), I313/2, AND(M313=1, O313=0, Q313=1), I313/2, AND(M313=0, O313=0, Q313=1), I313)</f>
        <v>0</v>
      </c>
      <c r="S313"/>
    </row>
    <row r="314" spans="1:19" x14ac:dyDescent="0.3">
      <c r="A314" s="3">
        <v>636</v>
      </c>
      <c r="B314" s="4">
        <v>44547</v>
      </c>
      <c r="C314" s="3" t="s">
        <v>220</v>
      </c>
      <c r="D314" s="3" t="s">
        <v>24</v>
      </c>
      <c r="E314" s="3" t="s">
        <v>31</v>
      </c>
      <c r="F314" s="3" t="s">
        <v>267</v>
      </c>
      <c r="G314" s="15">
        <v>837</v>
      </c>
      <c r="H314" s="13">
        <v>117.00913036354997</v>
      </c>
      <c r="I314" s="13">
        <f t="shared" si="12"/>
        <v>575.99269570915999</v>
      </c>
      <c r="J314" s="15">
        <f t="shared" si="14"/>
        <v>143.99817392729003</v>
      </c>
      <c r="K314" s="3">
        <v>3</v>
      </c>
      <c r="L314" s="4">
        <f t="shared" si="13"/>
        <v>44550</v>
      </c>
      <c r="M314" s="3">
        <v>1</v>
      </c>
      <c r="N314" s="5" cm="1">
        <f t="array" ref="N314">_xlfn.IFS(M314=0, 0, AND(M314=1, O314=1, Q314=1), I314/3, AND(M314=1, O314=0, Q314=1), I314/2, AND(M314=1, O314=1, Q314=0), I314/2, AND(M314=1, O314=0, Q314=0), I314)</f>
        <v>287.99634785457999</v>
      </c>
      <c r="O314" s="3">
        <v>0</v>
      </c>
      <c r="P314" s="5" cm="1">
        <f t="array" ref="P314">_xlfn.IFS(O314=0, 0, AND(M314=1, O314=1, Q314=1), I314/3, AND(M314=1, O314=1, Q314=0), I314/2, AND(M314=0, O314=1, Q314=0), I314, AND(M314=0, O314=1, Q314=1), I314/2)</f>
        <v>0</v>
      </c>
      <c r="Q314" s="3">
        <v>1</v>
      </c>
      <c r="R314" s="6" cm="1">
        <f t="array" ref="R314">_xlfn.IFS(Q314=0, 0, AND(M314=1, O314=1, Q314=1), I314/3, AND(M314=0, O314=1, Q314=1), I314/2, AND(M314=1, O314=0, Q314=1), I314/2, AND(M314=0, O314=0, Q314=1), I314)</f>
        <v>287.99634785457999</v>
      </c>
      <c r="S314"/>
    </row>
    <row r="315" spans="1:19" x14ac:dyDescent="0.3">
      <c r="A315" s="3">
        <v>637</v>
      </c>
      <c r="B315" s="4">
        <v>44548</v>
      </c>
      <c r="C315" s="3" t="s">
        <v>221</v>
      </c>
      <c r="D315" s="3" t="s">
        <v>24</v>
      </c>
      <c r="E315" s="3" t="s">
        <v>32</v>
      </c>
      <c r="F315" s="3" t="s">
        <v>263</v>
      </c>
      <c r="G315" s="15">
        <v>1043</v>
      </c>
      <c r="H315" s="13">
        <v>177.47872001710579</v>
      </c>
      <c r="I315" s="13">
        <f t="shared" si="12"/>
        <v>692.41702398631537</v>
      </c>
      <c r="J315" s="15">
        <f t="shared" si="14"/>
        <v>173.10425599657884</v>
      </c>
      <c r="K315" s="3">
        <v>3</v>
      </c>
      <c r="L315" s="4">
        <f t="shared" si="13"/>
        <v>44551</v>
      </c>
      <c r="M315" s="3">
        <v>1</v>
      </c>
      <c r="N315" s="5" cm="1">
        <f t="array" ref="N315">_xlfn.IFS(M315=0, 0, AND(M315=1, O315=1, Q315=1), I315/3, AND(M315=1, O315=0, Q315=1), I315/2, AND(M315=1, O315=1, Q315=0), I315/2, AND(M315=1, O315=0, Q315=0), I315)</f>
        <v>230.80567466210513</v>
      </c>
      <c r="O315" s="3">
        <v>1</v>
      </c>
      <c r="P315" s="5" cm="1">
        <f t="array" ref="P315">_xlfn.IFS(O315=0, 0, AND(M315=1, O315=1, Q315=1), I315/3, AND(M315=1, O315=1, Q315=0), I315/2, AND(M315=0, O315=1, Q315=0), I315, AND(M315=0, O315=1, Q315=1), I315/2)</f>
        <v>230.80567466210513</v>
      </c>
      <c r="Q315" s="3">
        <v>1</v>
      </c>
      <c r="R315" s="6" cm="1">
        <f t="array" ref="R315">_xlfn.IFS(Q315=0, 0, AND(M315=1, O315=1, Q315=1), I315/3, AND(M315=0, O315=1, Q315=1), I315/2, AND(M315=1, O315=0, Q315=1), I315/2, AND(M315=0, O315=0, Q315=1), I315)</f>
        <v>230.80567466210513</v>
      </c>
      <c r="S315"/>
    </row>
    <row r="316" spans="1:19" x14ac:dyDescent="0.3">
      <c r="A316" s="3">
        <v>638</v>
      </c>
      <c r="B316" s="4">
        <v>44549</v>
      </c>
      <c r="C316" s="3" t="s">
        <v>222</v>
      </c>
      <c r="D316" s="3" t="s">
        <v>24</v>
      </c>
      <c r="E316" s="3" t="s">
        <v>31</v>
      </c>
      <c r="F316" s="3" t="s">
        <v>266</v>
      </c>
      <c r="G316" s="15">
        <v>667</v>
      </c>
      <c r="H316" s="13">
        <v>282.70787460954955</v>
      </c>
      <c r="I316" s="13">
        <f t="shared" si="12"/>
        <v>307.43370031236037</v>
      </c>
      <c r="J316" s="15">
        <f t="shared" si="14"/>
        <v>76.858425078090093</v>
      </c>
      <c r="K316" s="3">
        <v>2</v>
      </c>
      <c r="L316" s="4">
        <f t="shared" si="13"/>
        <v>44551</v>
      </c>
      <c r="M316" s="3">
        <v>1</v>
      </c>
      <c r="N316" s="5" cm="1">
        <f t="array" ref="N316">_xlfn.IFS(M316=0, 0, AND(M316=1, O316=1, Q316=1), I316/3, AND(M316=1, O316=0, Q316=1), I316/2, AND(M316=1, O316=1, Q316=0), I316/2, AND(M316=1, O316=0, Q316=0), I316)</f>
        <v>102.47790010412012</v>
      </c>
      <c r="O316" s="3">
        <v>1</v>
      </c>
      <c r="P316" s="5" cm="1">
        <f t="array" ref="P316">_xlfn.IFS(O316=0, 0, AND(M316=1, O316=1, Q316=1), I316/3, AND(M316=1, O316=1, Q316=0), I316/2, AND(M316=0, O316=1, Q316=0), I316, AND(M316=0, O316=1, Q316=1), I316/2)</f>
        <v>102.47790010412012</v>
      </c>
      <c r="Q316" s="3">
        <v>1</v>
      </c>
      <c r="R316" s="6" cm="1">
        <f t="array" ref="R316">_xlfn.IFS(Q316=0, 0, AND(M316=1, O316=1, Q316=1), I316/3, AND(M316=0, O316=1, Q316=1), I316/2, AND(M316=1, O316=0, Q316=1), I316/2, AND(M316=0, O316=0, Q316=1), I316)</f>
        <v>102.47790010412012</v>
      </c>
      <c r="S316"/>
    </row>
    <row r="317" spans="1:19" x14ac:dyDescent="0.3">
      <c r="A317" s="3">
        <v>639</v>
      </c>
      <c r="B317" s="4">
        <v>44549</v>
      </c>
      <c r="C317" s="3" t="s">
        <v>223</v>
      </c>
      <c r="D317" s="3" t="s">
        <v>24</v>
      </c>
      <c r="E317" s="3" t="s">
        <v>31</v>
      </c>
      <c r="F317" s="3" t="s">
        <v>262</v>
      </c>
      <c r="G317" s="15">
        <v>634</v>
      </c>
      <c r="H317" s="13">
        <v>55.691760685092675</v>
      </c>
      <c r="I317" s="13">
        <f t="shared" si="12"/>
        <v>462.64659145192581</v>
      </c>
      <c r="J317" s="15">
        <f t="shared" si="14"/>
        <v>115.66164786298145</v>
      </c>
      <c r="K317" s="3">
        <v>2</v>
      </c>
      <c r="L317" s="4">
        <f t="shared" si="13"/>
        <v>44551</v>
      </c>
      <c r="M317" s="3">
        <v>1</v>
      </c>
      <c r="N317" s="5" cm="1">
        <f t="array" ref="N317">_xlfn.IFS(M317=0, 0, AND(M317=1, O317=1, Q317=1), I317/3, AND(M317=1, O317=0, Q317=1), I317/2, AND(M317=1, O317=1, Q317=0), I317/2, AND(M317=1, O317=0, Q317=0), I317)</f>
        <v>154.21553048397527</v>
      </c>
      <c r="O317" s="3">
        <v>1</v>
      </c>
      <c r="P317" s="5" cm="1">
        <f t="array" ref="P317">_xlfn.IFS(O317=0, 0, AND(M317=1, O317=1, Q317=1), I317/3, AND(M317=1, O317=1, Q317=0), I317/2, AND(M317=0, O317=1, Q317=0), I317, AND(M317=0, O317=1, Q317=1), I317/2)</f>
        <v>154.21553048397527</v>
      </c>
      <c r="Q317" s="3">
        <v>1</v>
      </c>
      <c r="R317" s="6" cm="1">
        <f t="array" ref="R317">_xlfn.IFS(Q317=0, 0, AND(M317=1, O317=1, Q317=1), I317/3, AND(M317=0, O317=1, Q317=1), I317/2, AND(M317=1, O317=0, Q317=1), I317/2, AND(M317=0, O317=0, Q317=1), I317)</f>
        <v>154.21553048397527</v>
      </c>
      <c r="S317"/>
    </row>
    <row r="318" spans="1:19" x14ac:dyDescent="0.3">
      <c r="A318" s="3">
        <v>640</v>
      </c>
      <c r="B318" s="4">
        <v>44550</v>
      </c>
      <c r="C318" s="3" t="s">
        <v>224</v>
      </c>
      <c r="D318" s="3" t="s">
        <v>24</v>
      </c>
      <c r="E318" s="3" t="s">
        <v>32</v>
      </c>
      <c r="F318" s="3" t="s">
        <v>263</v>
      </c>
      <c r="G318" s="15">
        <v>732</v>
      </c>
      <c r="H318" s="13">
        <v>180.83696569847217</v>
      </c>
      <c r="I318" s="13">
        <f t="shared" si="12"/>
        <v>440.93042744122232</v>
      </c>
      <c r="J318" s="15">
        <f t="shared" si="14"/>
        <v>110.23260686030558</v>
      </c>
      <c r="K318" s="3">
        <v>3</v>
      </c>
      <c r="L318" s="4">
        <f t="shared" si="13"/>
        <v>44553</v>
      </c>
      <c r="M318" s="3">
        <v>0</v>
      </c>
      <c r="N318" s="5" cm="1">
        <f t="array" ref="N318">_xlfn.IFS(M318=0, 0, AND(M318=1, O318=1, Q318=1), I318/3, AND(M318=1, O318=0, Q318=1), I318/2, AND(M318=1, O318=1, Q318=0), I318/2, AND(M318=1, O318=0, Q318=0), I318)</f>
        <v>0</v>
      </c>
      <c r="O318" s="3">
        <v>1</v>
      </c>
      <c r="P318" s="5" cm="1">
        <f t="array" ref="P318">_xlfn.IFS(O318=0, 0, AND(M318=1, O318=1, Q318=1), I318/3, AND(M318=1, O318=1, Q318=0), I318/2, AND(M318=0, O318=1, Q318=0), I318, AND(M318=0, O318=1, Q318=1), I318/2)</f>
        <v>220.46521372061116</v>
      </c>
      <c r="Q318" s="3">
        <v>1</v>
      </c>
      <c r="R318" s="6" cm="1">
        <f t="array" ref="R318">_xlfn.IFS(Q318=0, 0, AND(M318=1, O318=1, Q318=1), I318/3, AND(M318=0, O318=1, Q318=1), I318/2, AND(M318=1, O318=0, Q318=1), I318/2, AND(M318=0, O318=0, Q318=1), I318)</f>
        <v>220.46521372061116</v>
      </c>
      <c r="S318"/>
    </row>
    <row r="319" spans="1:19" x14ac:dyDescent="0.3">
      <c r="A319" s="3">
        <v>641</v>
      </c>
      <c r="B319" s="4">
        <v>44555</v>
      </c>
      <c r="C319" s="3" t="s">
        <v>222</v>
      </c>
      <c r="D319" s="3" t="s">
        <v>24</v>
      </c>
      <c r="E319" s="3" t="s">
        <v>31</v>
      </c>
      <c r="F319" s="3" t="s">
        <v>262</v>
      </c>
      <c r="G319" s="15">
        <v>688</v>
      </c>
      <c r="H319" s="13">
        <v>53.204452185877379</v>
      </c>
      <c r="I319" s="13">
        <f t="shared" si="12"/>
        <v>507.83643825129809</v>
      </c>
      <c r="J319" s="15">
        <f t="shared" si="14"/>
        <v>126.95910956282454</v>
      </c>
      <c r="K319" s="3">
        <v>2</v>
      </c>
      <c r="L319" s="4">
        <f t="shared" si="13"/>
        <v>44557</v>
      </c>
      <c r="M319" s="3">
        <v>0</v>
      </c>
      <c r="N319" s="5" cm="1">
        <f t="array" ref="N319">_xlfn.IFS(M319=0, 0, AND(M319=1, O319=1, Q319=1), I319/3, AND(M319=1, O319=0, Q319=1), I319/2, AND(M319=1, O319=1, Q319=0), I319/2, AND(M319=1, O319=0, Q319=0), I319)</f>
        <v>0</v>
      </c>
      <c r="O319" s="3">
        <v>0</v>
      </c>
      <c r="P319" s="5" cm="1">
        <f t="array" ref="P319">_xlfn.IFS(O319=0, 0, AND(M319=1, O319=1, Q319=1), I319/3, AND(M319=1, O319=1, Q319=0), I319/2, AND(M319=0, O319=1, Q319=0), I319, AND(M319=0, O319=1, Q319=1), I319/2)</f>
        <v>0</v>
      </c>
      <c r="Q319" s="3">
        <v>1</v>
      </c>
      <c r="R319" s="6" cm="1">
        <f t="array" ref="R319">_xlfn.IFS(Q319=0, 0, AND(M319=1, O319=1, Q319=1), I319/3, AND(M319=0, O319=1, Q319=1), I319/2, AND(M319=1, O319=0, Q319=1), I319/2, AND(M319=0, O319=0, Q319=1), I319)</f>
        <v>507.83643825129809</v>
      </c>
      <c r="S319"/>
    </row>
    <row r="320" spans="1:19" x14ac:dyDescent="0.3">
      <c r="A320" s="3">
        <v>642</v>
      </c>
      <c r="B320" s="4">
        <v>44555</v>
      </c>
      <c r="C320" s="3" t="s">
        <v>9</v>
      </c>
      <c r="D320" s="3" t="s">
        <v>24</v>
      </c>
      <c r="E320" s="3" t="s">
        <v>32</v>
      </c>
      <c r="F320" s="3" t="s">
        <v>268</v>
      </c>
      <c r="G320" s="15">
        <v>1183</v>
      </c>
      <c r="H320" s="13">
        <v>303.23813746937907</v>
      </c>
      <c r="I320" s="13">
        <f t="shared" si="12"/>
        <v>703.80949002449665</v>
      </c>
      <c r="J320" s="15">
        <f t="shared" si="14"/>
        <v>175.95237250612419</v>
      </c>
      <c r="K320" s="3">
        <v>3</v>
      </c>
      <c r="L320" s="4">
        <f t="shared" si="13"/>
        <v>44558</v>
      </c>
      <c r="M320" s="3">
        <v>1</v>
      </c>
      <c r="N320" s="5" cm="1">
        <f t="array" ref="N320">_xlfn.IFS(M320=0, 0, AND(M320=1, O320=1, Q320=1), I320/3, AND(M320=1, O320=0, Q320=1), I320/2, AND(M320=1, O320=1, Q320=0), I320/2, AND(M320=1, O320=0, Q320=0), I320)</f>
        <v>234.60316334149888</v>
      </c>
      <c r="O320" s="3">
        <v>1</v>
      </c>
      <c r="P320" s="5" cm="1">
        <f t="array" ref="P320">_xlfn.IFS(O320=0, 0, AND(M320=1, O320=1, Q320=1), I320/3, AND(M320=1, O320=1, Q320=0), I320/2, AND(M320=0, O320=1, Q320=0), I320, AND(M320=0, O320=1, Q320=1), I320/2)</f>
        <v>234.60316334149888</v>
      </c>
      <c r="Q320" s="3">
        <v>1</v>
      </c>
      <c r="R320" s="6" cm="1">
        <f t="array" ref="R320">_xlfn.IFS(Q320=0, 0, AND(M320=1, O320=1, Q320=1), I320/3, AND(M320=0, O320=1, Q320=1), I320/2, AND(M320=1, O320=0, Q320=1), I320/2, AND(M320=0, O320=0, Q320=1), I320)</f>
        <v>234.60316334149888</v>
      </c>
      <c r="S320"/>
    </row>
    <row r="321" spans="1:19" x14ac:dyDescent="0.3">
      <c r="A321" s="3">
        <v>643</v>
      </c>
      <c r="B321" s="4">
        <v>44556</v>
      </c>
      <c r="C321" s="3" t="s">
        <v>222</v>
      </c>
      <c r="D321" s="3" t="s">
        <v>24</v>
      </c>
      <c r="E321" s="3" t="s">
        <v>32</v>
      </c>
      <c r="F321" s="3" t="s">
        <v>263</v>
      </c>
      <c r="G321" s="15">
        <v>109</v>
      </c>
      <c r="H321" s="13">
        <v>51.223253040248075</v>
      </c>
      <c r="I321" s="13">
        <f t="shared" si="12"/>
        <v>46.221397567801539</v>
      </c>
      <c r="J321" s="15">
        <f t="shared" si="14"/>
        <v>11.555349391950386</v>
      </c>
      <c r="K321" s="3">
        <v>1</v>
      </c>
      <c r="L321" s="4">
        <f t="shared" si="13"/>
        <v>44557</v>
      </c>
      <c r="M321" s="3">
        <v>1</v>
      </c>
      <c r="N321" s="5" cm="1">
        <f t="array" ref="N321">_xlfn.IFS(M321=0, 0, AND(M321=1, O321=1, Q321=1), I321/3, AND(M321=1, O321=0, Q321=1), I321/2, AND(M321=1, O321=1, Q321=0), I321/2, AND(M321=1, O321=0, Q321=0), I321)</f>
        <v>15.407132522600513</v>
      </c>
      <c r="O321" s="3">
        <v>1</v>
      </c>
      <c r="P321" s="5" cm="1">
        <f t="array" ref="P321">_xlfn.IFS(O321=0, 0, AND(M321=1, O321=1, Q321=1), I321/3, AND(M321=1, O321=1, Q321=0), I321/2, AND(M321=0, O321=1, Q321=0), I321, AND(M321=0, O321=1, Q321=1), I321/2)</f>
        <v>15.407132522600513</v>
      </c>
      <c r="Q321" s="3">
        <v>1</v>
      </c>
      <c r="R321" s="6" cm="1">
        <f t="array" ref="R321">_xlfn.IFS(Q321=0, 0, AND(M321=1, O321=1, Q321=1), I321/3, AND(M321=0, O321=1, Q321=1), I321/2, AND(M321=1, O321=0, Q321=1), I321/2, AND(M321=0, O321=0, Q321=1), I321)</f>
        <v>15.407132522600513</v>
      </c>
      <c r="S321"/>
    </row>
    <row r="322" spans="1:19" x14ac:dyDescent="0.3">
      <c r="A322" s="3">
        <v>644</v>
      </c>
      <c r="B322" s="4">
        <v>44557</v>
      </c>
      <c r="C322" s="3" t="s">
        <v>225</v>
      </c>
      <c r="D322" s="3" t="s">
        <v>24</v>
      </c>
      <c r="E322" s="3" t="s">
        <v>32</v>
      </c>
      <c r="F322" s="3" t="s">
        <v>263</v>
      </c>
      <c r="G322" s="15">
        <v>371</v>
      </c>
      <c r="H322" s="13">
        <v>184.25720948111157</v>
      </c>
      <c r="I322" s="13">
        <f t="shared" ref="I322:I326" si="15">G322-H322-J322</f>
        <v>149.39423241511074</v>
      </c>
      <c r="J322" s="15">
        <f t="shared" si="14"/>
        <v>37.348558103777684</v>
      </c>
      <c r="K322" s="3">
        <v>1</v>
      </c>
      <c r="L322" s="4">
        <f t="shared" ref="L322:L324" si="16">B322+K322</f>
        <v>44558</v>
      </c>
      <c r="M322" s="3">
        <v>1</v>
      </c>
      <c r="N322" s="5" cm="1">
        <f t="array" ref="N322">_xlfn.IFS(M322=0, 0, AND(M322=1, O322=1, Q322=1), I322/3, AND(M322=1, O322=0, Q322=1), I322/2, AND(M322=1, O322=1, Q322=0), I322/2, AND(M322=1, O322=0, Q322=0), I322)</f>
        <v>49.798077471703579</v>
      </c>
      <c r="O322" s="3">
        <v>1</v>
      </c>
      <c r="P322" s="5" cm="1">
        <f t="array" ref="P322">_xlfn.IFS(O322=0, 0, AND(M322=1, O322=1, Q322=1), I322/3, AND(M322=1, O322=1, Q322=0), I322/2, AND(M322=0, O322=1, Q322=0), I322, AND(M322=0, O322=1, Q322=1), I322/2)</f>
        <v>49.798077471703579</v>
      </c>
      <c r="Q322" s="3">
        <v>1</v>
      </c>
      <c r="R322" s="6" cm="1">
        <f t="array" ref="R322">_xlfn.IFS(Q322=0, 0, AND(M322=1, O322=1, Q322=1), I322/3, AND(M322=0, O322=1, Q322=1), I322/2, AND(M322=1, O322=0, Q322=1), I322/2, AND(M322=0, O322=0, Q322=1), I322)</f>
        <v>49.798077471703579</v>
      </c>
      <c r="S322"/>
    </row>
    <row r="323" spans="1:19" x14ac:dyDescent="0.3">
      <c r="A323" s="3">
        <v>645</v>
      </c>
      <c r="B323" s="4">
        <v>44559</v>
      </c>
      <c r="C323" s="3" t="s">
        <v>226</v>
      </c>
      <c r="D323" s="3" t="s">
        <v>24</v>
      </c>
      <c r="E323" s="3" t="s">
        <v>32</v>
      </c>
      <c r="F323" s="3" t="s">
        <v>263</v>
      </c>
      <c r="G323" s="15">
        <v>475</v>
      </c>
      <c r="H323" s="13">
        <v>172.54536952608444</v>
      </c>
      <c r="I323" s="13">
        <f t="shared" si="15"/>
        <v>241.96370437913248</v>
      </c>
      <c r="J323" s="15">
        <f t="shared" ref="J323:J326" si="17">0.2*(G323-H323)</f>
        <v>60.49092609478312</v>
      </c>
      <c r="K323" s="3">
        <v>2</v>
      </c>
      <c r="L323" s="4">
        <f t="shared" si="16"/>
        <v>44561</v>
      </c>
      <c r="M323" s="3">
        <v>1</v>
      </c>
      <c r="N323" s="5" cm="1">
        <f t="array" ref="N323">_xlfn.IFS(M323=0, 0, AND(M323=1, O323=1, Q323=1), I323/3, AND(M323=1, O323=0, Q323=1), I323/2, AND(M323=1, O323=1, Q323=0), I323/2, AND(M323=1, O323=0, Q323=0), I323)</f>
        <v>80.654568126377498</v>
      </c>
      <c r="O323" s="3">
        <v>1</v>
      </c>
      <c r="P323" s="5" cm="1">
        <f t="array" ref="P323">_xlfn.IFS(O323=0, 0, AND(M323=1, O323=1, Q323=1), I323/3, AND(M323=1, O323=1, Q323=0), I323/2, AND(M323=0, O323=1, Q323=0), I323, AND(M323=0, O323=1, Q323=1), I323/2)</f>
        <v>80.654568126377498</v>
      </c>
      <c r="Q323" s="3">
        <v>1</v>
      </c>
      <c r="R323" s="6" cm="1">
        <f t="array" ref="R323">_xlfn.IFS(Q323=0, 0, AND(M323=1, O323=1, Q323=1), I323/3, AND(M323=0, O323=1, Q323=1), I323/2, AND(M323=1, O323=0, Q323=1), I323/2, AND(M323=0, O323=0, Q323=1), I323)</f>
        <v>80.654568126377498</v>
      </c>
      <c r="S323"/>
    </row>
    <row r="324" spans="1:19" x14ac:dyDescent="0.3">
      <c r="A324" s="3">
        <v>646</v>
      </c>
      <c r="B324" s="4">
        <v>44559</v>
      </c>
      <c r="C324" s="3" t="s">
        <v>227</v>
      </c>
      <c r="D324" s="3" t="s">
        <v>24</v>
      </c>
      <c r="E324" s="3" t="s">
        <v>32</v>
      </c>
      <c r="F324" s="3" t="s">
        <v>263</v>
      </c>
      <c r="G324" s="15">
        <v>498</v>
      </c>
      <c r="H324" s="13">
        <v>215.62675864192877</v>
      </c>
      <c r="I324" s="13">
        <f t="shared" si="15"/>
        <v>225.898593086457</v>
      </c>
      <c r="J324" s="15">
        <f t="shared" si="17"/>
        <v>56.474648271614257</v>
      </c>
      <c r="K324" s="3">
        <v>2</v>
      </c>
      <c r="L324" s="4">
        <f t="shared" si="16"/>
        <v>44561</v>
      </c>
      <c r="M324" s="3">
        <v>1</v>
      </c>
      <c r="N324" s="5" cm="1">
        <f t="array" ref="N324">_xlfn.IFS(M324=0, 0, AND(M324=1, O324=1, Q324=1), I324/3, AND(M324=1, O324=0, Q324=1), I324/2, AND(M324=1, O324=1, Q324=0), I324/2, AND(M324=1, O324=0, Q324=0), I324)</f>
        <v>75.299531028819004</v>
      </c>
      <c r="O324" s="3">
        <v>1</v>
      </c>
      <c r="P324" s="5" cm="1">
        <f t="array" ref="P324">_xlfn.IFS(O324=0, 0, AND(M324=1, O324=1, Q324=1), I324/3, AND(M324=1, O324=1, Q324=0), I324/2, AND(M324=0, O324=1, Q324=0), I324, AND(M324=0, O324=1, Q324=1), I324/2)</f>
        <v>75.299531028819004</v>
      </c>
      <c r="Q324" s="3">
        <v>1</v>
      </c>
      <c r="R324" s="6" cm="1">
        <f t="array" ref="R324">_xlfn.IFS(Q324=0, 0, AND(M324=1, O324=1, Q324=1), I324/3, AND(M324=0, O324=1, Q324=1), I324/2, AND(M324=1, O324=0, Q324=1), I324/2, AND(M324=0, O324=0, Q324=1), I324)</f>
        <v>75.299531028819004</v>
      </c>
      <c r="S324"/>
    </row>
    <row r="325" spans="1:19" x14ac:dyDescent="0.3">
      <c r="A325" s="3">
        <v>647</v>
      </c>
      <c r="B325" s="4">
        <v>44560</v>
      </c>
      <c r="C325" s="3" t="s">
        <v>228</v>
      </c>
      <c r="D325" s="3" t="s">
        <v>24</v>
      </c>
      <c r="E325" s="3" t="s">
        <v>31</v>
      </c>
      <c r="F325" s="3" t="s">
        <v>265</v>
      </c>
      <c r="G325" s="15">
        <v>574</v>
      </c>
      <c r="H325" s="13">
        <v>285.73394430844684</v>
      </c>
      <c r="I325" s="13">
        <f t="shared" si="15"/>
        <v>230.61284455324252</v>
      </c>
      <c r="J325" s="15">
        <f t="shared" si="17"/>
        <v>57.653211138310638</v>
      </c>
      <c r="K325" s="3">
        <v>2</v>
      </c>
      <c r="L325" s="4">
        <v>44561</v>
      </c>
      <c r="M325" s="3">
        <v>1</v>
      </c>
      <c r="N325" s="5" cm="1">
        <f t="array" ref="N325">_xlfn.IFS(M325=0, 0, AND(M325=1, O325=1, Q325=1), I325/3, AND(M325=1, O325=0, Q325=1), I325/2, AND(M325=1, O325=1, Q325=0), I325/2, AND(M325=1, O325=0, Q325=0), I325)</f>
        <v>115.30642227662126</v>
      </c>
      <c r="O325" s="3">
        <v>0</v>
      </c>
      <c r="P325" s="5" cm="1">
        <f t="array" ref="P325">_xlfn.IFS(O325=0, 0, AND(M325=1, O325=1, Q325=1), I325/3, AND(M325=1, O325=1, Q325=0), I325/2, AND(M325=0, O325=1, Q325=0), I325, AND(M325=0, O325=1, Q325=1), I325/2)</f>
        <v>0</v>
      </c>
      <c r="Q325" s="3">
        <v>1</v>
      </c>
      <c r="R325" s="6" cm="1">
        <f t="array" ref="R325">_xlfn.IFS(Q325=0, 0, AND(M325=1, O325=1, Q325=1), I325/3, AND(M325=0, O325=1, Q325=1), I325/2, AND(M325=1, O325=0, Q325=1), I325/2, AND(M325=0, O325=0, Q325=1), I325)</f>
        <v>115.30642227662126</v>
      </c>
      <c r="S325"/>
    </row>
    <row r="326" spans="1:19" x14ac:dyDescent="0.3">
      <c r="A326" s="3">
        <v>648</v>
      </c>
      <c r="B326" s="4">
        <v>44560</v>
      </c>
      <c r="C326" s="3" t="s">
        <v>229</v>
      </c>
      <c r="D326" s="3" t="s">
        <v>24</v>
      </c>
      <c r="E326" s="3" t="s">
        <v>31</v>
      </c>
      <c r="F326" s="3" t="s">
        <v>265</v>
      </c>
      <c r="G326" s="15">
        <v>379</v>
      </c>
      <c r="H326" s="13">
        <v>81.395798346575603</v>
      </c>
      <c r="I326" s="13">
        <f t="shared" si="15"/>
        <v>238.08336132273953</v>
      </c>
      <c r="J326" s="15">
        <f t="shared" si="17"/>
        <v>59.520840330684884</v>
      </c>
      <c r="K326" s="3">
        <v>1</v>
      </c>
      <c r="L326" s="4">
        <f>B326+K326</f>
        <v>44561</v>
      </c>
      <c r="M326" s="3">
        <v>1</v>
      </c>
      <c r="N326" s="5" cm="1">
        <f t="array" ref="N326">_xlfn.IFS(M326=0, 0, AND(M326=1, O326=1, Q326=1), I326/3, AND(M326=1, O326=0, Q326=1), I326/2, AND(M326=1, O326=1, Q326=0), I326/2, AND(M326=1, O326=0, Q326=0), I326)</f>
        <v>238.08336132273953</v>
      </c>
      <c r="O326" s="3">
        <v>0</v>
      </c>
      <c r="P326" s="5" cm="1">
        <f t="array" ref="P326">_xlfn.IFS(O326=0, 0, AND(M326=1, O326=1, Q326=1), I326/3, AND(M326=1, O326=1, Q326=0), I326/2, AND(M326=0, O326=1, Q326=0), I326, AND(M326=0, O326=1, Q326=1), I326/2)</f>
        <v>0</v>
      </c>
      <c r="Q326" s="3">
        <v>0</v>
      </c>
      <c r="R326" s="6" cm="1">
        <f t="array" ref="R326">_xlfn.IFS(Q326=0, 0, AND(M326=1, O326=1, Q326=1), I326/3, AND(M326=0, O326=1, Q326=1), I326/2, AND(M326=1, O326=0, Q326=1), I326/2, AND(M326=0, O326=0, Q326=1), I326)</f>
        <v>0</v>
      </c>
      <c r="S326"/>
    </row>
  </sheetData>
  <phoneticPr fontId="2" type="noConversion"/>
  <pageMargins left="0.7" right="0.7" top="0.75" bottom="0.75" header="0.3" footer="0.3"/>
  <pageSetup orientation="portrait" r:id="rId1"/>
  <ignoredErrors>
    <ignoredError sqref="L325" calculatedColumn="1"/>
  </ignoredErrors>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20</vt:i4>
      </vt:variant>
    </vt:vector>
  </HeadingPairs>
  <TitlesOfParts>
    <vt:vector size="26" baseType="lpstr">
      <vt:lpstr>Dashboard</vt:lpstr>
      <vt:lpstr>Overall Snapshot</vt:lpstr>
      <vt:lpstr>Ranking</vt:lpstr>
      <vt:lpstr>Comparative Metrics</vt:lpstr>
      <vt:lpstr>Trends</vt:lpstr>
      <vt:lpstr>Invoices Data</vt:lpstr>
      <vt:lpstr>Address</vt:lpstr>
      <vt:lpstr>AmountPaid</vt:lpstr>
      <vt:lpstr>Contractor</vt:lpstr>
      <vt:lpstr>Date</vt:lpstr>
      <vt:lpstr>Ian</vt:lpstr>
      <vt:lpstr>IanPay</vt:lpstr>
      <vt:lpstr>Invoice</vt:lpstr>
      <vt:lpstr>invoicedata</vt:lpstr>
      <vt:lpstr>Invoicenum</vt:lpstr>
      <vt:lpstr>Jake</vt:lpstr>
      <vt:lpstr>JakePay</vt:lpstr>
      <vt:lpstr>Job_Completion_Date</vt:lpstr>
      <vt:lpstr>JobCost</vt:lpstr>
      <vt:lpstr>Johnny</vt:lpstr>
      <vt:lpstr>JohnnyPay</vt:lpstr>
      <vt:lpstr>Payroll</vt:lpstr>
      <vt:lpstr>State</vt:lpstr>
      <vt:lpstr>Total_Profit</vt:lpstr>
      <vt:lpstr>TTCdays</vt:lpstr>
      <vt:lpstr>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jacob</dc:creator>
  <cp:keywords/>
  <dc:description/>
  <cp:lastModifiedBy>jacob</cp:lastModifiedBy>
  <cp:revision/>
  <cp:lastPrinted>2022-06-02T16:56:07Z</cp:lastPrinted>
  <dcterms:created xsi:type="dcterms:W3CDTF">2021-11-30T00:15:17Z</dcterms:created>
  <dcterms:modified xsi:type="dcterms:W3CDTF">2022-08-18T23:18:09Z</dcterms:modified>
  <cp:category/>
  <cp:contentStatus/>
</cp:coreProperties>
</file>