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esktop/"/>
    </mc:Choice>
  </mc:AlternateContent>
  <xr:revisionPtr revIDLastSave="0" documentId="8_{C6214E07-6987-BD46-8395-712599832614}" xr6:coauthVersionLast="47" xr6:coauthVersionMax="47" xr10:uidLastSave="{00000000-0000-0000-0000-000000000000}"/>
  <bookViews>
    <workbookView xWindow="0" yWindow="860" windowWidth="34200" windowHeight="20220" activeTab="3" xr2:uid="{7CB3B05D-B5B2-D347-AFF0-FFF50B50CBA7}"/>
  </bookViews>
  <sheets>
    <sheet name="Crédito Varejo" sheetId="16" r:id="rId1"/>
    <sheet name="Normalização de Variáveis" sheetId="1" r:id="rId2"/>
    <sheet name="Regressão Logística - Conceito" sheetId="4" r:id="rId3"/>
    <sheet name="KNN - Lógica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Q32" i="16"/>
  <c r="Q31" i="16"/>
  <c r="N39" i="16"/>
  <c r="N36" i="16"/>
  <c r="M37" i="16"/>
  <c r="M31" i="16"/>
  <c r="M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7" i="16"/>
  <c r="M49" i="16"/>
  <c r="C10" i="1"/>
  <c r="D10" i="1"/>
  <c r="D9" i="1"/>
  <c r="C9" i="1"/>
</calcChain>
</file>

<file path=xl/sharedStrings.xml><?xml version="1.0" encoding="utf-8"?>
<sst xmlns="http://schemas.openxmlformats.org/spreadsheetml/2006/main" count="200" uniqueCount="160">
  <si>
    <t>Empresas</t>
  </si>
  <si>
    <t>Renner</t>
  </si>
  <si>
    <t>Lojas Americanas</t>
  </si>
  <si>
    <t>Vendas (US$ MM)</t>
  </si>
  <si>
    <t>Empregados</t>
  </si>
  <si>
    <t>Matriz Padronizada</t>
  </si>
  <si>
    <t>Dados Brutos</t>
  </si>
  <si>
    <t>Média</t>
  </si>
  <si>
    <t>Desvio-Padrão</t>
  </si>
  <si>
    <t>Duração</t>
  </si>
  <si>
    <t>Valor</t>
  </si>
  <si>
    <t>Rank</t>
  </si>
  <si>
    <t>Classe</t>
  </si>
  <si>
    <t>Distância</t>
  </si>
  <si>
    <t>Votação</t>
  </si>
  <si>
    <t>bom</t>
  </si>
  <si>
    <t>ruim</t>
  </si>
  <si>
    <t>X</t>
  </si>
  <si>
    <t>Status</t>
  </si>
  <si>
    <t>idade</t>
  </si>
  <si>
    <t>id</t>
  </si>
  <si>
    <t>pagamento</t>
  </si>
  <si>
    <t>estadocivil</t>
  </si>
  <si>
    <t>sexo</t>
  </si>
  <si>
    <t>SITUACAO</t>
  </si>
  <si>
    <t>DESPESAS</t>
  </si>
  <si>
    <t>George Turner</t>
  </si>
  <si>
    <t>Victor Johnson</t>
  </si>
  <si>
    <t>Jerry Perry</t>
  </si>
  <si>
    <t>Shirley Cook</t>
  </si>
  <si>
    <t>Carolyn Bailey</t>
  </si>
  <si>
    <t>Susan Sanders</t>
  </si>
  <si>
    <t>Anthony Harris</t>
  </si>
  <si>
    <t>Philip Richardson</t>
  </si>
  <si>
    <t>Eugene Phillips</t>
  </si>
  <si>
    <t>Mildred Morris</t>
  </si>
  <si>
    <t>Richard Jones</t>
  </si>
  <si>
    <t>Joan Hernandez</t>
  </si>
  <si>
    <t>Lawrence Mitchell</t>
  </si>
  <si>
    <t>Annie Brooks</t>
  </si>
  <si>
    <t>Stephen Simmons</t>
  </si>
  <si>
    <t>Samuel Russell</t>
  </si>
  <si>
    <t>Jason Brown</t>
  </si>
  <si>
    <t>Bobby Gonzalez</t>
  </si>
  <si>
    <t>Steven Coleman</t>
  </si>
  <si>
    <t>Benjamin Ramirez</t>
  </si>
  <si>
    <t xml:space="preserve"> Pamela Bryant</t>
  </si>
  <si>
    <t>Billy Perez</t>
  </si>
  <si>
    <t>Julia Watson</t>
  </si>
  <si>
    <t>Laura Butler</t>
  </si>
  <si>
    <t xml:space="preserve"> Gary Peterson</t>
  </si>
  <si>
    <t>Carl Lewis</t>
  </si>
  <si>
    <t>Virginia Scott</t>
  </si>
  <si>
    <t>Eric Alexander</t>
  </si>
  <si>
    <t>Jane Rodriguez</t>
  </si>
  <si>
    <t>Terry Smith</t>
  </si>
  <si>
    <t>Donald Campbell</t>
  </si>
  <si>
    <t>Helen Young</t>
  </si>
  <si>
    <t>Dorothy Bennett</t>
  </si>
  <si>
    <t>Stephanie Baker</t>
  </si>
  <si>
    <t>Joseph Gray</t>
  </si>
  <si>
    <t>Beverly King</t>
  </si>
  <si>
    <t>Lori Collins</t>
  </si>
  <si>
    <t>Diana Moore</t>
  </si>
  <si>
    <t>Diane Davis</t>
  </si>
  <si>
    <t>Timothy Reed</t>
  </si>
  <si>
    <t>Andrea Washington</t>
  </si>
  <si>
    <t>Nicholas Garcia</t>
  </si>
  <si>
    <t>Barbara White</t>
  </si>
  <si>
    <t>Mark Hall</t>
  </si>
  <si>
    <t>Katherine Price</t>
  </si>
  <si>
    <t>Linda Long</t>
  </si>
  <si>
    <t>Harry Anderson</t>
  </si>
  <si>
    <t>Total</t>
  </si>
  <si>
    <t>Candidatos</t>
  </si>
  <si>
    <t>Estado Civil</t>
  </si>
  <si>
    <t>K-Nearest Neighbors</t>
  </si>
  <si>
    <t xml:space="preserve">Classe A </t>
  </si>
  <si>
    <t>Ticket Médio baixo</t>
  </si>
  <si>
    <t>Classe B</t>
  </si>
  <si>
    <t>Ticket Médio alto</t>
  </si>
  <si>
    <t xml:space="preserve">K = 3 </t>
  </si>
  <si>
    <t>Roxo</t>
  </si>
  <si>
    <t>Amarelo</t>
  </si>
  <si>
    <t>vizinhos</t>
  </si>
  <si>
    <t>classe</t>
  </si>
  <si>
    <t>final</t>
  </si>
  <si>
    <t>vencedor</t>
  </si>
  <si>
    <t>Classe a priori</t>
  </si>
  <si>
    <t>Modelo Supervisionado</t>
  </si>
  <si>
    <t>S do Sena</t>
  </si>
  <si>
    <t>Prob (Y = 1 ) = 1 / (1+exp(-X))</t>
  </si>
  <si>
    <t>Regressão</t>
  </si>
  <si>
    <t>Curva de probabilidade do sucesso (Y = 1)</t>
  </si>
  <si>
    <t>Probabilidade de Y = !</t>
  </si>
  <si>
    <t xml:space="preserve">Regressão </t>
  </si>
  <si>
    <t>Y = a + b*Despesas</t>
  </si>
  <si>
    <t>1 / (1+Exp(-X))</t>
  </si>
  <si>
    <t>1/(1+Exp(-Reg))</t>
  </si>
  <si>
    <t>Y = -1,967 -2,951*estadocivil + 0,1161*idade + 1,3012*sexo</t>
  </si>
  <si>
    <t>Prob (Y =1)</t>
  </si>
  <si>
    <t>Acertos</t>
  </si>
  <si>
    <t>% Acerto</t>
  </si>
  <si>
    <t>Acima de 60%</t>
  </si>
  <si>
    <t>Logit</t>
  </si>
  <si>
    <t>Logit Model</t>
  </si>
  <si>
    <t>casado</t>
  </si>
  <si>
    <t>solteiro</t>
  </si>
  <si>
    <t>Ser solteiro tende a não pagar</t>
  </si>
  <si>
    <t>Ser casado tende a pagar</t>
  </si>
  <si>
    <t>Idade</t>
  </si>
  <si>
    <t>Positivo</t>
  </si>
  <si>
    <t>Mais velhos tendem a pagar (Prob Y =1)</t>
  </si>
  <si>
    <t xml:space="preserve">Mais jovens tendem a não pagar </t>
  </si>
  <si>
    <t>Negativo</t>
  </si>
  <si>
    <t>Sexo</t>
  </si>
  <si>
    <t>feminino</t>
  </si>
  <si>
    <t>masculino</t>
  </si>
  <si>
    <t>Ser homem tende a não pagar</t>
  </si>
  <si>
    <t>Ser mulher tende a pagar</t>
  </si>
  <si>
    <t>Accuracy</t>
  </si>
  <si>
    <t>Taxa de Acerto</t>
  </si>
  <si>
    <t>TP</t>
  </si>
  <si>
    <t>Verdadeiro Positivo</t>
  </si>
  <si>
    <t>Verdadeiro Negativo</t>
  </si>
  <si>
    <t>FP</t>
  </si>
  <si>
    <t>FN</t>
  </si>
  <si>
    <t>Acurácia &gt; 65%</t>
  </si>
  <si>
    <t>Resumo</t>
  </si>
  <si>
    <t>Acurácia</t>
  </si>
  <si>
    <t>Acima de 65%</t>
  </si>
  <si>
    <t>5%-10%</t>
  </si>
  <si>
    <t>Via Varejo</t>
  </si>
  <si>
    <t>Varejo Brasil</t>
  </si>
  <si>
    <t>Zara</t>
  </si>
  <si>
    <t>Kadashi</t>
  </si>
  <si>
    <t>Machine Learning = Previsão</t>
  </si>
  <si>
    <t>Vendas, Custos, Lucros</t>
  </si>
  <si>
    <t>Tipo</t>
  </si>
  <si>
    <t>Númerica</t>
  </si>
  <si>
    <t>Técnica</t>
  </si>
  <si>
    <t>Y = a + b*X</t>
  </si>
  <si>
    <t>Clientes</t>
  </si>
  <si>
    <t>João</t>
  </si>
  <si>
    <t>Ana</t>
  </si>
  <si>
    <t>Variáveis Y</t>
  </si>
  <si>
    <t>Bom e Mau Pagador</t>
  </si>
  <si>
    <t>Ação em Alta ou Baixa</t>
  </si>
  <si>
    <t>Vendas Altas ou Insuficientes</t>
  </si>
  <si>
    <t>Classe ou Estado</t>
  </si>
  <si>
    <t>Classificação (KNN)</t>
  </si>
  <si>
    <t>Joana</t>
  </si>
  <si>
    <t>Pedro</t>
  </si>
  <si>
    <t>Daniel</t>
  </si>
  <si>
    <t>Lucas</t>
  </si>
  <si>
    <t>K =6</t>
  </si>
  <si>
    <t>K = 9</t>
  </si>
  <si>
    <t>R</t>
  </si>
  <si>
    <t>R,R,B</t>
  </si>
  <si>
    <t>R,R,R,B,B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</si>
</sst>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_(* #,##0.00_);_(* \(#,##0.00\);_(* &quot;-&quot;??_);_(@_)"/>
    <numFmt numFmtId="168" formatCode="0.0%"/>
    <numFmt numFmtId="169" formatCode="0.00000000000000000000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 (Corpo)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2" applyBorder="1" applyAlignment="1">
      <alignment horizontal="center"/>
    </xf>
    <xf numFmtId="0" fontId="2" fillId="2" borderId="1" xfId="3" applyBorder="1" applyAlignment="1">
      <alignment horizontal="center"/>
    </xf>
    <xf numFmtId="2" fontId="2" fillId="2" borderId="1" xfId="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2" fillId="0" borderId="1" xfId="3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0" fontId="1" fillId="4" borderId="0" xfId="0" applyFont="1" applyFill="1"/>
    <xf numFmtId="0" fontId="1" fillId="4" borderId="1" xfId="3" applyFont="1" applyFill="1" applyBorder="1" applyAlignment="1">
      <alignment horizontal="center"/>
    </xf>
    <xf numFmtId="2" fontId="0" fillId="0" borderId="0" xfId="0" applyNumberFormat="1"/>
    <xf numFmtId="0" fontId="9" fillId="0" borderId="0" xfId="0" applyFont="1"/>
    <xf numFmtId="168" fontId="1" fillId="5" borderId="0" xfId="1" applyNumberFormat="1" applyFont="1" applyFill="1"/>
    <xf numFmtId="166" fontId="0" fillId="0" borderId="0" xfId="1" applyNumberFormat="1" applyFont="1"/>
    <xf numFmtId="169" fontId="0" fillId="0" borderId="0" xfId="0" applyNumberFormat="1"/>
    <xf numFmtId="165" fontId="0" fillId="0" borderId="0" xfId="1" applyNumberFormat="1" applyFont="1" applyAlignment="1">
      <alignment horizontal="center"/>
    </xf>
    <xf numFmtId="0" fontId="10" fillId="0" borderId="0" xfId="0" applyFont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1" fillId="3" borderId="0" xfId="0" applyFont="1" applyFill="1"/>
    <xf numFmtId="10" fontId="1" fillId="3" borderId="0" xfId="1" applyNumberFormat="1" applyFont="1" applyFill="1"/>
    <xf numFmtId="166" fontId="1" fillId="3" borderId="0" xfId="1" applyNumberFormat="1" applyFont="1" applyFill="1"/>
    <xf numFmtId="0" fontId="2" fillId="3" borderId="1" xfId="3" applyFill="1" applyBorder="1" applyAlignment="1">
      <alignment horizontal="center"/>
    </xf>
    <xf numFmtId="0" fontId="0" fillId="3" borderId="1" xfId="3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8">
    <cellStyle name="20% - Accent3" xfId="3" builtinId="38"/>
    <cellStyle name="Heading 1" xfId="2" builtinId="16"/>
    <cellStyle name="Normal" xfId="0" builtinId="0"/>
    <cellStyle name="Normal 2" xfId="4" xr:uid="{DA903871-6836-2946-98C5-EC5FF7708011}"/>
    <cellStyle name="Normal 4" xfId="6" xr:uid="{CBE68B7D-A0F9-C24F-94C9-25CA37C4B113}"/>
    <cellStyle name="Percent" xfId="1" builtinId="5"/>
    <cellStyle name="Percent 2" xfId="5" xr:uid="{3B663032-7F2C-8641-8FE0-742FE180EF62}"/>
    <cellStyle name="Vírgula 2" xfId="7" xr:uid="{C8F547CC-ACCD-F840-AE31-11FC54EF6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Conceito'!$C$1</c:f>
              <c:strCache>
                <c:ptCount val="1"/>
                <c:pt idx="0">
                  <c:v>SITUACAO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Conceito'!$B$2:$B$48</c:f>
              <c:numCache>
                <c:formatCode>0.00</c:formatCode>
                <c:ptCount val="47"/>
                <c:pt idx="0">
                  <c:v>10</c:v>
                </c:pt>
                <c:pt idx="1">
                  <c:v>100</c:v>
                </c:pt>
                <c:pt idx="2">
                  <c:v>1600</c:v>
                </c:pt>
                <c:pt idx="3">
                  <c:v>1500</c:v>
                </c:pt>
                <c:pt idx="4">
                  <c:v>3300</c:v>
                </c:pt>
                <c:pt idx="5">
                  <c:v>200</c:v>
                </c:pt>
                <c:pt idx="6">
                  <c:v>1800</c:v>
                </c:pt>
                <c:pt idx="7">
                  <c:v>1700</c:v>
                </c:pt>
                <c:pt idx="8">
                  <c:v>300</c:v>
                </c:pt>
                <c:pt idx="9">
                  <c:v>1800</c:v>
                </c:pt>
                <c:pt idx="10">
                  <c:v>100</c:v>
                </c:pt>
                <c:pt idx="11">
                  <c:v>500</c:v>
                </c:pt>
                <c:pt idx="12">
                  <c:v>3000</c:v>
                </c:pt>
                <c:pt idx="13">
                  <c:v>20</c:v>
                </c:pt>
                <c:pt idx="14">
                  <c:v>200</c:v>
                </c:pt>
                <c:pt idx="15">
                  <c:v>700</c:v>
                </c:pt>
                <c:pt idx="16">
                  <c:v>1600</c:v>
                </c:pt>
                <c:pt idx="17">
                  <c:v>1900</c:v>
                </c:pt>
                <c:pt idx="18">
                  <c:v>100</c:v>
                </c:pt>
                <c:pt idx="19">
                  <c:v>400</c:v>
                </c:pt>
                <c:pt idx="20">
                  <c:v>2700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2500</c:v>
                </c:pt>
                <c:pt idx="25">
                  <c:v>1400</c:v>
                </c:pt>
                <c:pt idx="26">
                  <c:v>700</c:v>
                </c:pt>
                <c:pt idx="27">
                  <c:v>1700</c:v>
                </c:pt>
                <c:pt idx="28">
                  <c:v>1400</c:v>
                </c:pt>
                <c:pt idx="29">
                  <c:v>1600</c:v>
                </c:pt>
                <c:pt idx="30">
                  <c:v>400</c:v>
                </c:pt>
                <c:pt idx="31">
                  <c:v>200</c:v>
                </c:pt>
                <c:pt idx="32">
                  <c:v>1600</c:v>
                </c:pt>
                <c:pt idx="33">
                  <c:v>2200</c:v>
                </c:pt>
                <c:pt idx="34">
                  <c:v>1900</c:v>
                </c:pt>
                <c:pt idx="35">
                  <c:v>200</c:v>
                </c:pt>
                <c:pt idx="36">
                  <c:v>1200</c:v>
                </c:pt>
                <c:pt idx="37">
                  <c:v>1700</c:v>
                </c:pt>
                <c:pt idx="38">
                  <c:v>1500</c:v>
                </c:pt>
                <c:pt idx="39">
                  <c:v>2100</c:v>
                </c:pt>
                <c:pt idx="40">
                  <c:v>400</c:v>
                </c:pt>
                <c:pt idx="41">
                  <c:v>800</c:v>
                </c:pt>
                <c:pt idx="42">
                  <c:v>400</c:v>
                </c:pt>
                <c:pt idx="43">
                  <c:v>500</c:v>
                </c:pt>
                <c:pt idx="44">
                  <c:v>1000</c:v>
                </c:pt>
                <c:pt idx="45">
                  <c:v>300</c:v>
                </c:pt>
                <c:pt idx="46">
                  <c:v>800</c:v>
                </c:pt>
              </c:numCache>
            </c:numRef>
          </c:xVal>
          <c:yVal>
            <c:numRef>
              <c:f>'Regressão Logística - Conceito'!$C$2:$C$48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F346-95F7-600A0A6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57312"/>
        <c:axId val="1567717264"/>
      </c:scatterChart>
      <c:valAx>
        <c:axId val="1568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7717264"/>
        <c:crosses val="autoZero"/>
        <c:crossBetween val="midCat"/>
      </c:valAx>
      <c:valAx>
        <c:axId val="1567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8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8E4E-AE99-9B36B1F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328"/>
        <c:axId val="284428976"/>
      </c:scatterChart>
      <c:valAx>
        <c:axId val="284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8976"/>
        <c:crosses val="autoZero"/>
        <c:crossBetween val="midCat"/>
      </c:valAx>
      <c:valAx>
        <c:axId val="284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1745-B7CB-8DBCDC09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3903"/>
        <c:axId val="1512249439"/>
      </c:scatterChart>
      <c:valAx>
        <c:axId val="15120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249439"/>
        <c:crosses val="autoZero"/>
        <c:crossBetween val="midCat"/>
      </c:valAx>
      <c:valAx>
        <c:axId val="1512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0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[1]KNN!$B$1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[1]KNN!$A$2:$A$20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</c:numCache>
            </c:numRef>
          </c:xVal>
          <c:yVal>
            <c:numRef>
              <c:f>[1]KNN!$B$2:$B$20</c:f>
              <c:numCache>
                <c:formatCode>General</c:formatCode>
                <c:ptCount val="19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  <c:pt idx="17">
                  <c:v>80</c:v>
                </c:pt>
                <c:pt idx="1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DC4B-97AE-88FFAA3AE4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[1]KNN!$A$21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[1]KNN!$B$21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DC4B-97AE-88FFAA3A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1584"/>
        <c:axId val="1026523232"/>
      </c:scatterChart>
      <c:valAx>
        <c:axId val="1026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3232"/>
        <c:crosses val="autoZero"/>
        <c:crossBetween val="midCat"/>
      </c:valAx>
      <c:valAx>
        <c:axId val="1026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123743</xdr:colOff>
      <xdr:row>7</xdr:row>
      <xdr:rowOff>159563</xdr:rowOff>
    </xdr:from>
    <xdr:to>
      <xdr:col>17</xdr:col>
      <xdr:colOff>198965</xdr:colOff>
      <xdr:row>27</xdr:row>
      <xdr:rowOff>145886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2F291-3D41-B580-F8E1-5162CE82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343" y="1581963"/>
          <a:ext cx="7246489" cy="405032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110066</xdr:colOff>
      <xdr:row>0</xdr:row>
      <xdr:rowOff>177801</xdr:rowOff>
    </xdr:from>
    <xdr:to>
      <xdr:col>27</xdr:col>
      <xdr:colOff>414866</xdr:colOff>
      <xdr:row>21</xdr:row>
      <xdr:rowOff>145651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128733-9BDB-76BC-74F5-5EC5FD03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0733" y="177801"/>
          <a:ext cx="7772400" cy="42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171076</xdr:rowOff>
    </xdr:from>
    <xdr:to>
      <xdr:col>9</xdr:col>
      <xdr:colOff>616323</xdr:colOff>
      <xdr:row>14</xdr:row>
      <xdr:rowOff>90394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D0A23-B1B2-EE38-7C4F-C2ED7B43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425824</xdr:colOff>
      <xdr:row>15</xdr:row>
      <xdr:rowOff>121024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0DE01-36EA-E34F-889E-7D4A7D9E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713441</xdr:colOff>
      <xdr:row>16</xdr:row>
      <xdr:rowOff>122518</xdr:rowOff>
    </xdr:from>
    <xdr:to>
      <xdr:col>16</xdr:col>
      <xdr:colOff>691030</xdr:colOff>
      <xdr:row>29</xdr:row>
      <xdr:rowOff>71718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A1D757-9E98-83C8-1A7C-97E7F677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1</xdr:row>
      <xdr:rowOff>56494</xdr:rowOff>
    </xdr:from>
    <xdr:to>
      <xdr:col>21</xdr:col>
      <xdr:colOff>1814</xdr:colOff>
      <xdr:row>23</xdr:row>
      <xdr:rowOff>179062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2067F-6BE1-8840-80CE-01A4BF7F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3" y="310494"/>
          <a:ext cx="6172200" cy="466070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482600</xdr:colOff>
      <xdr:row>54</xdr:row>
      <xdr:rowOff>40055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F182-7EDB-5F48-9F3D-1C8394E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403130</xdr:colOff>
      <xdr:row>1</xdr:row>
      <xdr:rowOff>30239</xdr:rowOff>
    </xdr:from>
    <xdr:to>
      <xdr:col>29</xdr:col>
      <xdr:colOff>648305</xdr:colOff>
      <xdr:row>15</xdr:row>
      <xdr:rowOff>198362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1A038F-9CB3-B799-4019-849164268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8368" y="284239"/>
          <a:ext cx="3601604" cy="31072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Coursera/KN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a-my.sharepoint.com/Users/daniel/Desktop/Coursera/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>
        <row r="1">
          <cell r="B1" t="str">
            <v>Valor</v>
          </cell>
        </row>
        <row r="2">
          <cell r="A2">
            <v>6</v>
          </cell>
          <cell r="B2">
            <v>11</v>
          </cell>
        </row>
        <row r="3">
          <cell r="A3">
            <v>48</v>
          </cell>
          <cell r="B3">
            <v>59</v>
          </cell>
        </row>
        <row r="4">
          <cell r="A4">
            <v>12</v>
          </cell>
          <cell r="B4">
            <v>20</v>
          </cell>
        </row>
        <row r="5">
          <cell r="A5">
            <v>42</v>
          </cell>
          <cell r="B5">
            <v>78</v>
          </cell>
        </row>
        <row r="6">
          <cell r="A6">
            <v>24</v>
          </cell>
          <cell r="B6">
            <v>48</v>
          </cell>
        </row>
        <row r="7">
          <cell r="A7">
            <v>36</v>
          </cell>
          <cell r="B7">
            <v>90</v>
          </cell>
        </row>
        <row r="8">
          <cell r="A8">
            <v>24</v>
          </cell>
          <cell r="B8">
            <v>28</v>
          </cell>
        </row>
        <row r="9">
          <cell r="A9">
            <v>36</v>
          </cell>
          <cell r="B9">
            <v>69</v>
          </cell>
        </row>
        <row r="10">
          <cell r="A10">
            <v>12</v>
          </cell>
          <cell r="B10">
            <v>30</v>
          </cell>
        </row>
        <row r="11">
          <cell r="A11">
            <v>30</v>
          </cell>
          <cell r="B11">
            <v>52</v>
          </cell>
        </row>
        <row r="12">
          <cell r="A12">
            <v>12</v>
          </cell>
          <cell r="B12">
            <v>12</v>
          </cell>
        </row>
        <row r="13">
          <cell r="A13">
            <v>48</v>
          </cell>
          <cell r="B13">
            <v>43</v>
          </cell>
        </row>
        <row r="14">
          <cell r="A14">
            <v>12</v>
          </cell>
          <cell r="B14">
            <v>15</v>
          </cell>
        </row>
        <row r="15">
          <cell r="A15">
            <v>24</v>
          </cell>
          <cell r="B15">
            <v>11</v>
          </cell>
        </row>
        <row r="16">
          <cell r="A16">
            <v>15</v>
          </cell>
          <cell r="B16">
            <v>14</v>
          </cell>
        </row>
        <row r="17">
          <cell r="A17">
            <v>24</v>
          </cell>
          <cell r="B17">
            <v>12</v>
          </cell>
        </row>
        <row r="18">
          <cell r="A18">
            <v>24</v>
          </cell>
          <cell r="B18">
            <v>24</v>
          </cell>
        </row>
        <row r="19">
          <cell r="A19">
            <v>30</v>
          </cell>
          <cell r="B19">
            <v>80</v>
          </cell>
        </row>
        <row r="20">
          <cell r="A20">
            <v>24</v>
          </cell>
          <cell r="B20">
            <v>125</v>
          </cell>
        </row>
        <row r="21">
          <cell r="A21">
            <v>40</v>
          </cell>
          <cell r="B21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CE3-AEE6-244B-84EB-AF36B9A1878C}">
  <dimension ref="A1:V181"/>
  <sheetViews>
    <sheetView zoomScale="150" zoomScaleNormal="150" workbookViewId="0">
      <selection activeCell="O31" sqref="O31"/>
    </sheetView>
  </sheetViews>
  <sheetFormatPr baseColWidth="10" defaultRowHeight="16" x14ac:dyDescent="0.2"/>
  <cols>
    <col min="1" max="5" width="10.83203125" style="1"/>
    <col min="8" max="9" width="10.83203125" style="1"/>
    <col min="12" max="12" width="17.83203125" customWidth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19</v>
      </c>
      <c r="E1" s="1" t="s">
        <v>23</v>
      </c>
      <c r="F1" s="1" t="s">
        <v>92</v>
      </c>
      <c r="G1" s="1" t="s">
        <v>100</v>
      </c>
      <c r="H1" s="1" t="s">
        <v>18</v>
      </c>
      <c r="I1" s="1" t="s">
        <v>101</v>
      </c>
    </row>
    <row r="2" spans="1:10" x14ac:dyDescent="0.2">
      <c r="A2" s="1">
        <v>85</v>
      </c>
      <c r="B2" s="1">
        <v>1</v>
      </c>
      <c r="C2" s="13">
        <v>0</v>
      </c>
      <c r="D2" s="13">
        <v>20</v>
      </c>
      <c r="E2" s="13">
        <v>0</v>
      </c>
      <c r="F2" s="1">
        <f>-1.96591-2.95095*C2+0.116143*D2+1.30123*E2</f>
        <v>0.35694999999999988</v>
      </c>
      <c r="G2" s="31">
        <f>1/(1+EXP(-F2))</f>
        <v>0.58830191507575313</v>
      </c>
      <c r="H2" s="1">
        <f>IF(G2&gt;0.5,1,0)</f>
        <v>1</v>
      </c>
      <c r="I2" s="1">
        <f>IF(H2=B2,1,0)</f>
        <v>1</v>
      </c>
    </row>
    <row r="3" spans="1:10" x14ac:dyDescent="0.2">
      <c r="A3" s="1">
        <v>86</v>
      </c>
      <c r="B3" s="1">
        <v>1</v>
      </c>
      <c r="C3" s="1">
        <v>0</v>
      </c>
      <c r="D3" s="1">
        <v>34</v>
      </c>
      <c r="E3" s="1">
        <v>1</v>
      </c>
      <c r="F3" s="1">
        <f t="shared" ref="F3:F66" si="0">-1.96591-2.95095*C3+0.116143*D3+1.30123*E3</f>
        <v>3.2841820000000004</v>
      </c>
      <c r="G3" s="31">
        <f t="shared" ref="G3:G66" si="1">1/(1+EXP(-F3))</f>
        <v>0.96388215580922398</v>
      </c>
      <c r="H3" s="1">
        <f t="shared" ref="H3:H66" si="2">IF(G3&gt;0.5,1,0)</f>
        <v>1</v>
      </c>
      <c r="I3" s="1">
        <f t="shared" ref="I3:I66" si="3">IF(H3=B3,1,0)</f>
        <v>1</v>
      </c>
      <c r="J3" s="27"/>
    </row>
    <row r="4" spans="1:10" x14ac:dyDescent="0.2">
      <c r="A4" s="1">
        <v>87</v>
      </c>
      <c r="B4" s="1">
        <v>1</v>
      </c>
      <c r="C4" s="1">
        <v>0</v>
      </c>
      <c r="D4" s="1">
        <v>21</v>
      </c>
      <c r="E4" s="1">
        <v>1</v>
      </c>
      <c r="F4" s="1">
        <f t="shared" si="0"/>
        <v>1.7743230000000001</v>
      </c>
      <c r="G4" s="31">
        <f t="shared" si="1"/>
        <v>0.8549944549421129</v>
      </c>
      <c r="H4" s="1">
        <f t="shared" si="2"/>
        <v>1</v>
      </c>
      <c r="I4" s="1">
        <f t="shared" si="3"/>
        <v>1</v>
      </c>
    </row>
    <row r="5" spans="1:10" x14ac:dyDescent="0.2">
      <c r="A5" s="1">
        <v>88</v>
      </c>
      <c r="B5" s="1">
        <v>1</v>
      </c>
      <c r="C5" s="1">
        <v>0</v>
      </c>
      <c r="D5" s="1">
        <v>22</v>
      </c>
      <c r="E5" s="1">
        <v>1</v>
      </c>
      <c r="F5" s="1">
        <f t="shared" si="0"/>
        <v>1.8904659999999998</v>
      </c>
      <c r="G5" s="31">
        <f t="shared" si="1"/>
        <v>0.86880865445284661</v>
      </c>
      <c r="H5" s="1">
        <f t="shared" si="2"/>
        <v>1</v>
      </c>
      <c r="I5" s="1">
        <f t="shared" si="3"/>
        <v>1</v>
      </c>
    </row>
    <row r="6" spans="1:10" x14ac:dyDescent="0.2">
      <c r="A6" s="1">
        <v>89</v>
      </c>
      <c r="B6" s="1">
        <v>1</v>
      </c>
      <c r="C6" s="1">
        <v>0</v>
      </c>
      <c r="D6" s="1">
        <v>22</v>
      </c>
      <c r="E6" s="1">
        <v>1</v>
      </c>
      <c r="F6" s="1">
        <f t="shared" si="0"/>
        <v>1.8904659999999998</v>
      </c>
      <c r="G6" s="31">
        <f t="shared" si="1"/>
        <v>0.86880865445284661</v>
      </c>
      <c r="H6" s="1">
        <f t="shared" si="2"/>
        <v>1</v>
      </c>
      <c r="I6" s="1">
        <f t="shared" si="3"/>
        <v>1</v>
      </c>
    </row>
    <row r="7" spans="1:10" x14ac:dyDescent="0.2">
      <c r="A7" s="1">
        <v>91</v>
      </c>
      <c r="B7" s="1">
        <v>1</v>
      </c>
      <c r="C7" s="1">
        <v>0</v>
      </c>
      <c r="D7" s="1">
        <v>22</v>
      </c>
      <c r="E7" s="1">
        <v>1</v>
      </c>
      <c r="F7" s="1">
        <f t="shared" si="0"/>
        <v>1.8904659999999998</v>
      </c>
      <c r="G7" s="31">
        <f t="shared" si="1"/>
        <v>0.86880865445284661</v>
      </c>
      <c r="H7" s="1">
        <f t="shared" si="2"/>
        <v>1</v>
      </c>
      <c r="I7" s="1">
        <f t="shared" si="3"/>
        <v>1</v>
      </c>
    </row>
    <row r="8" spans="1:10" x14ac:dyDescent="0.2">
      <c r="A8" s="1">
        <v>92</v>
      </c>
      <c r="B8" s="1">
        <v>1</v>
      </c>
      <c r="C8" s="1">
        <v>0</v>
      </c>
      <c r="D8" s="1">
        <v>23</v>
      </c>
      <c r="E8" s="1">
        <v>0</v>
      </c>
      <c r="F8" s="1">
        <f t="shared" si="0"/>
        <v>0.70537899999999976</v>
      </c>
      <c r="G8" s="31">
        <f t="shared" si="1"/>
        <v>0.66937928490055754</v>
      </c>
      <c r="H8" s="1">
        <f t="shared" si="2"/>
        <v>1</v>
      </c>
      <c r="I8" s="1">
        <f t="shared" si="3"/>
        <v>1</v>
      </c>
    </row>
    <row r="9" spans="1:10" x14ac:dyDescent="0.2">
      <c r="A9" s="1">
        <v>93</v>
      </c>
      <c r="B9" s="1">
        <v>1</v>
      </c>
      <c r="C9" s="1">
        <v>0</v>
      </c>
      <c r="D9" s="1">
        <v>30</v>
      </c>
      <c r="E9" s="1">
        <v>1</v>
      </c>
      <c r="F9" s="1">
        <f t="shared" si="0"/>
        <v>2.8196099999999999</v>
      </c>
      <c r="G9" s="31">
        <f t="shared" si="1"/>
        <v>0.9437263583123161</v>
      </c>
      <c r="H9" s="1">
        <f t="shared" si="2"/>
        <v>1</v>
      </c>
      <c r="I9" s="1">
        <f t="shared" si="3"/>
        <v>1</v>
      </c>
    </row>
    <row r="10" spans="1:10" x14ac:dyDescent="0.2">
      <c r="A10" s="1">
        <v>94</v>
      </c>
      <c r="B10" s="1">
        <v>1</v>
      </c>
      <c r="C10" s="1">
        <v>0</v>
      </c>
      <c r="D10" s="1">
        <v>30</v>
      </c>
      <c r="E10" s="1">
        <v>1</v>
      </c>
      <c r="F10" s="1">
        <f t="shared" si="0"/>
        <v>2.8196099999999999</v>
      </c>
      <c r="G10" s="31">
        <f t="shared" si="1"/>
        <v>0.9437263583123161</v>
      </c>
      <c r="H10" s="1">
        <f t="shared" si="2"/>
        <v>1</v>
      </c>
      <c r="I10" s="1">
        <f t="shared" si="3"/>
        <v>1</v>
      </c>
    </row>
    <row r="11" spans="1:10" x14ac:dyDescent="0.2">
      <c r="A11" s="1">
        <v>95</v>
      </c>
      <c r="B11" s="1">
        <v>1</v>
      </c>
      <c r="C11" s="1">
        <v>0</v>
      </c>
      <c r="D11" s="1">
        <v>27</v>
      </c>
      <c r="E11" s="1">
        <v>1</v>
      </c>
      <c r="F11" s="1">
        <f t="shared" si="0"/>
        <v>2.4711809999999996</v>
      </c>
      <c r="G11" s="31">
        <f t="shared" si="1"/>
        <v>0.92209664362658161</v>
      </c>
      <c r="H11" s="1">
        <f t="shared" si="2"/>
        <v>1</v>
      </c>
      <c r="I11" s="1">
        <f t="shared" si="3"/>
        <v>1</v>
      </c>
    </row>
    <row r="12" spans="1:10" x14ac:dyDescent="0.2">
      <c r="A12" s="1">
        <v>96</v>
      </c>
      <c r="B12" s="1">
        <v>1</v>
      </c>
      <c r="C12" s="1">
        <v>0</v>
      </c>
      <c r="D12" s="1">
        <v>20</v>
      </c>
      <c r="E12" s="1">
        <v>1</v>
      </c>
      <c r="F12" s="1">
        <f t="shared" si="0"/>
        <v>1.65818</v>
      </c>
      <c r="G12" s="31">
        <f t="shared" si="1"/>
        <v>0.83999353839886493</v>
      </c>
      <c r="H12" s="1">
        <f t="shared" si="2"/>
        <v>1</v>
      </c>
      <c r="I12" s="1">
        <f t="shared" si="3"/>
        <v>1</v>
      </c>
    </row>
    <row r="13" spans="1:10" x14ac:dyDescent="0.2">
      <c r="A13" s="1">
        <v>97</v>
      </c>
      <c r="B13" s="1">
        <v>1</v>
      </c>
      <c r="C13" s="1">
        <v>0</v>
      </c>
      <c r="D13" s="1">
        <v>20</v>
      </c>
      <c r="E13" s="1">
        <v>1</v>
      </c>
      <c r="F13" s="1">
        <f t="shared" si="0"/>
        <v>1.65818</v>
      </c>
      <c r="G13" s="31">
        <f t="shared" si="1"/>
        <v>0.83999353839886493</v>
      </c>
      <c r="H13" s="1">
        <f t="shared" si="2"/>
        <v>1</v>
      </c>
      <c r="I13" s="1">
        <f t="shared" si="3"/>
        <v>1</v>
      </c>
    </row>
    <row r="14" spans="1:10" x14ac:dyDescent="0.2">
      <c r="A14" s="1">
        <v>98</v>
      </c>
      <c r="B14" s="1">
        <v>1</v>
      </c>
      <c r="C14" s="1">
        <v>1</v>
      </c>
      <c r="D14" s="1">
        <v>23</v>
      </c>
      <c r="E14" s="1">
        <v>1</v>
      </c>
      <c r="F14" s="1">
        <f t="shared" si="0"/>
        <v>-0.94434099999999987</v>
      </c>
      <c r="G14" s="31">
        <f t="shared" si="1"/>
        <v>0.28002431538746936</v>
      </c>
      <c r="H14" s="1">
        <f t="shared" si="2"/>
        <v>0</v>
      </c>
      <c r="I14" s="1">
        <f t="shared" si="3"/>
        <v>0</v>
      </c>
    </row>
    <row r="15" spans="1:10" x14ac:dyDescent="0.2">
      <c r="A15" s="1">
        <v>99</v>
      </c>
      <c r="B15" s="1">
        <v>1</v>
      </c>
      <c r="C15" s="1">
        <v>0</v>
      </c>
      <c r="D15" s="1">
        <v>31</v>
      </c>
      <c r="E15" s="1">
        <v>0</v>
      </c>
      <c r="F15" s="1">
        <f t="shared" si="0"/>
        <v>1.6345229999999997</v>
      </c>
      <c r="G15" s="31">
        <f t="shared" si="1"/>
        <v>0.83678830269861859</v>
      </c>
      <c r="H15" s="1">
        <f t="shared" si="2"/>
        <v>1</v>
      </c>
      <c r="I15" s="1">
        <f t="shared" si="3"/>
        <v>1</v>
      </c>
    </row>
    <row r="16" spans="1:10" x14ac:dyDescent="0.2">
      <c r="A16" s="1">
        <v>100</v>
      </c>
      <c r="B16" s="1">
        <v>1</v>
      </c>
      <c r="C16" s="1">
        <v>0</v>
      </c>
      <c r="D16" s="1">
        <v>30</v>
      </c>
      <c r="E16" s="1">
        <v>1</v>
      </c>
      <c r="F16" s="1">
        <f t="shared" si="0"/>
        <v>2.8196099999999999</v>
      </c>
      <c r="G16" s="31">
        <f t="shared" si="1"/>
        <v>0.9437263583123161</v>
      </c>
      <c r="H16" s="1">
        <f t="shared" si="2"/>
        <v>1</v>
      </c>
      <c r="I16" s="1">
        <f t="shared" si="3"/>
        <v>1</v>
      </c>
    </row>
    <row r="17" spans="1:17" x14ac:dyDescent="0.2">
      <c r="A17" s="1">
        <v>101</v>
      </c>
      <c r="B17" s="1">
        <v>1</v>
      </c>
      <c r="C17" s="1">
        <v>0</v>
      </c>
      <c r="D17" s="1">
        <v>39</v>
      </c>
      <c r="E17" s="1">
        <v>1</v>
      </c>
      <c r="F17" s="1">
        <f t="shared" si="0"/>
        <v>3.864897</v>
      </c>
      <c r="G17" s="31">
        <f t="shared" si="1"/>
        <v>0.97946542726637165</v>
      </c>
      <c r="H17" s="1">
        <f t="shared" si="2"/>
        <v>1</v>
      </c>
      <c r="I17" s="1">
        <f t="shared" si="3"/>
        <v>1</v>
      </c>
    </row>
    <row r="18" spans="1:17" x14ac:dyDescent="0.2">
      <c r="A18" s="1">
        <v>102</v>
      </c>
      <c r="B18" s="1">
        <v>1</v>
      </c>
      <c r="C18" s="1">
        <v>0</v>
      </c>
      <c r="D18" s="1">
        <v>38</v>
      </c>
      <c r="E18" s="1">
        <v>0</v>
      </c>
      <c r="F18" s="1">
        <f t="shared" si="0"/>
        <v>2.4475239999999996</v>
      </c>
      <c r="G18" s="31">
        <f t="shared" si="1"/>
        <v>0.92038019707562813</v>
      </c>
      <c r="H18" s="1">
        <f t="shared" si="2"/>
        <v>1</v>
      </c>
      <c r="I18" s="1">
        <f t="shared" si="3"/>
        <v>1</v>
      </c>
    </row>
    <row r="19" spans="1:17" x14ac:dyDescent="0.2">
      <c r="A19" s="1">
        <v>103</v>
      </c>
      <c r="B19" s="1">
        <v>1</v>
      </c>
      <c r="C19" s="1">
        <v>0</v>
      </c>
      <c r="D19" s="1">
        <v>26</v>
      </c>
      <c r="E19" s="1">
        <v>1</v>
      </c>
      <c r="F19" s="1">
        <f t="shared" si="0"/>
        <v>2.3550380000000004</v>
      </c>
      <c r="G19" s="31">
        <f t="shared" si="1"/>
        <v>0.91333384243149596</v>
      </c>
      <c r="H19" s="1">
        <f t="shared" si="2"/>
        <v>1</v>
      </c>
      <c r="I19" s="1">
        <f t="shared" si="3"/>
        <v>1</v>
      </c>
    </row>
    <row r="20" spans="1:17" x14ac:dyDescent="0.2">
      <c r="A20" s="1">
        <v>104</v>
      </c>
      <c r="B20" s="1">
        <v>1</v>
      </c>
      <c r="C20" s="1">
        <v>0</v>
      </c>
      <c r="D20" s="1">
        <v>21</v>
      </c>
      <c r="E20" s="1">
        <v>0</v>
      </c>
      <c r="F20" s="1">
        <f t="shared" si="0"/>
        <v>0.47309299999999999</v>
      </c>
      <c r="G20" s="31">
        <f t="shared" si="1"/>
        <v>0.61611556625706798</v>
      </c>
      <c r="H20" s="1">
        <f t="shared" si="2"/>
        <v>1</v>
      </c>
      <c r="I20" s="1">
        <f t="shared" si="3"/>
        <v>1</v>
      </c>
    </row>
    <row r="21" spans="1:17" x14ac:dyDescent="0.2">
      <c r="A21" s="1">
        <v>105</v>
      </c>
      <c r="B21" s="1">
        <v>1</v>
      </c>
      <c r="C21" s="1">
        <v>0</v>
      </c>
      <c r="D21" s="1">
        <v>29</v>
      </c>
      <c r="E21" s="1">
        <v>1</v>
      </c>
      <c r="F21" s="1">
        <f t="shared" si="0"/>
        <v>2.7034669999999998</v>
      </c>
      <c r="G21" s="31">
        <f t="shared" si="1"/>
        <v>0.93723091397347036</v>
      </c>
      <c r="H21" s="1">
        <f t="shared" si="2"/>
        <v>1</v>
      </c>
      <c r="I21" s="1">
        <f t="shared" si="3"/>
        <v>1</v>
      </c>
    </row>
    <row r="22" spans="1:17" x14ac:dyDescent="0.2">
      <c r="A22" s="1">
        <v>106</v>
      </c>
      <c r="B22" s="1">
        <v>1</v>
      </c>
      <c r="C22" s="1">
        <v>0</v>
      </c>
      <c r="D22" s="1">
        <v>33</v>
      </c>
      <c r="E22" s="1">
        <v>0</v>
      </c>
      <c r="F22" s="1">
        <f t="shared" si="0"/>
        <v>1.8668089999999999</v>
      </c>
      <c r="G22" s="31">
        <f t="shared" si="1"/>
        <v>0.86608862023115429</v>
      </c>
      <c r="H22" s="1">
        <f t="shared" si="2"/>
        <v>1</v>
      </c>
      <c r="I22" s="1">
        <f t="shared" si="3"/>
        <v>1</v>
      </c>
    </row>
    <row r="23" spans="1:17" x14ac:dyDescent="0.2">
      <c r="A23" s="1">
        <v>107</v>
      </c>
      <c r="B23" s="1">
        <v>1</v>
      </c>
      <c r="C23" s="1">
        <v>0</v>
      </c>
      <c r="D23" s="1">
        <v>32</v>
      </c>
      <c r="E23" s="1">
        <v>1</v>
      </c>
      <c r="F23" s="1">
        <f t="shared" si="0"/>
        <v>3.0518960000000002</v>
      </c>
      <c r="G23" s="31">
        <f t="shared" si="1"/>
        <v>0.95486431170186958</v>
      </c>
      <c r="H23" s="1">
        <f t="shared" si="2"/>
        <v>1</v>
      </c>
      <c r="I23" s="1">
        <f t="shared" si="3"/>
        <v>1</v>
      </c>
    </row>
    <row r="24" spans="1:17" x14ac:dyDescent="0.2">
      <c r="A24" s="1">
        <v>108</v>
      </c>
      <c r="B24" s="1">
        <v>1</v>
      </c>
      <c r="C24" s="1">
        <v>0</v>
      </c>
      <c r="D24" s="1">
        <v>37</v>
      </c>
      <c r="E24" s="1">
        <v>1</v>
      </c>
      <c r="F24" s="1">
        <f t="shared" si="0"/>
        <v>3.6326109999999998</v>
      </c>
      <c r="G24" s="31">
        <f t="shared" si="1"/>
        <v>0.97423438336108403</v>
      </c>
      <c r="H24" s="1">
        <f t="shared" si="2"/>
        <v>1</v>
      </c>
      <c r="I24" s="1">
        <f t="shared" si="3"/>
        <v>1</v>
      </c>
    </row>
    <row r="25" spans="1:17" x14ac:dyDescent="0.2">
      <c r="A25" s="1">
        <v>109</v>
      </c>
      <c r="B25" s="1">
        <v>1</v>
      </c>
      <c r="C25" s="1">
        <v>0</v>
      </c>
      <c r="D25" s="1">
        <v>29</v>
      </c>
      <c r="E25" s="1">
        <v>1</v>
      </c>
      <c r="F25" s="1">
        <f t="shared" si="0"/>
        <v>2.7034669999999998</v>
      </c>
      <c r="G25" s="31">
        <f t="shared" si="1"/>
        <v>0.93723091397347036</v>
      </c>
      <c r="H25" s="1">
        <f t="shared" si="2"/>
        <v>1</v>
      </c>
      <c r="I25" s="1">
        <f t="shared" si="3"/>
        <v>1</v>
      </c>
      <c r="K25" s="18"/>
    </row>
    <row r="26" spans="1:17" x14ac:dyDescent="0.2">
      <c r="A26" s="1">
        <v>111</v>
      </c>
      <c r="B26" s="1">
        <v>1</v>
      </c>
      <c r="C26" s="1">
        <v>0</v>
      </c>
      <c r="D26" s="1">
        <v>26</v>
      </c>
      <c r="E26" s="1">
        <v>1</v>
      </c>
      <c r="F26" s="1">
        <f t="shared" si="0"/>
        <v>2.3550380000000004</v>
      </c>
      <c r="G26" s="31">
        <f t="shared" si="1"/>
        <v>0.91333384243149596</v>
      </c>
      <c r="H26" s="1">
        <f t="shared" si="2"/>
        <v>1</v>
      </c>
      <c r="I26" s="1">
        <f t="shared" si="3"/>
        <v>1</v>
      </c>
      <c r="K26" s="18"/>
    </row>
    <row r="27" spans="1:17" x14ac:dyDescent="0.2">
      <c r="A27" s="1">
        <v>112</v>
      </c>
      <c r="B27" s="1">
        <v>1</v>
      </c>
      <c r="C27" s="1">
        <v>0</v>
      </c>
      <c r="D27" s="1">
        <v>29</v>
      </c>
      <c r="E27" s="1">
        <v>1</v>
      </c>
      <c r="F27" s="1">
        <f t="shared" si="0"/>
        <v>2.7034669999999998</v>
      </c>
      <c r="G27" s="31">
        <f t="shared" si="1"/>
        <v>0.93723091397347036</v>
      </c>
      <c r="H27" s="1">
        <f t="shared" si="2"/>
        <v>1</v>
      </c>
      <c r="I27" s="1">
        <f t="shared" si="3"/>
        <v>1</v>
      </c>
    </row>
    <row r="28" spans="1:17" x14ac:dyDescent="0.2">
      <c r="A28" s="1">
        <v>113</v>
      </c>
      <c r="B28" s="1">
        <v>1</v>
      </c>
      <c r="C28" s="1">
        <v>0</v>
      </c>
      <c r="D28" s="1">
        <v>24</v>
      </c>
      <c r="E28" s="1">
        <v>1</v>
      </c>
      <c r="F28" s="1">
        <f t="shared" si="0"/>
        <v>2.1227520000000002</v>
      </c>
      <c r="G28" s="31">
        <f t="shared" si="1"/>
        <v>0.89309496480980888</v>
      </c>
      <c r="H28" s="1">
        <f t="shared" si="2"/>
        <v>1</v>
      </c>
      <c r="I28" s="1">
        <f t="shared" si="3"/>
        <v>1</v>
      </c>
    </row>
    <row r="29" spans="1:17" x14ac:dyDescent="0.2">
      <c r="A29" s="1">
        <v>114</v>
      </c>
      <c r="B29" s="1">
        <v>1</v>
      </c>
      <c r="C29" s="1">
        <v>0</v>
      </c>
      <c r="D29" s="1">
        <v>30</v>
      </c>
      <c r="E29" s="1">
        <v>0</v>
      </c>
      <c r="F29" s="1">
        <f t="shared" si="0"/>
        <v>1.5183799999999996</v>
      </c>
      <c r="G29" s="31">
        <f t="shared" si="1"/>
        <v>0.82029980347286147</v>
      </c>
      <c r="H29" s="1">
        <f t="shared" si="2"/>
        <v>1</v>
      </c>
      <c r="I29" s="1">
        <f t="shared" si="3"/>
        <v>1</v>
      </c>
    </row>
    <row r="30" spans="1:17" x14ac:dyDescent="0.2">
      <c r="A30" s="1">
        <v>115</v>
      </c>
      <c r="B30" s="1">
        <v>1</v>
      </c>
      <c r="C30" s="1">
        <v>0</v>
      </c>
      <c r="D30" s="1">
        <v>27</v>
      </c>
      <c r="E30" s="1">
        <v>1</v>
      </c>
      <c r="F30" s="1">
        <f t="shared" si="0"/>
        <v>2.4711809999999996</v>
      </c>
      <c r="G30" s="31">
        <f t="shared" si="1"/>
        <v>0.92209664362658161</v>
      </c>
      <c r="H30" s="1">
        <f t="shared" si="2"/>
        <v>1</v>
      </c>
      <c r="I30" s="1">
        <f t="shared" si="3"/>
        <v>1</v>
      </c>
      <c r="L30" t="s">
        <v>120</v>
      </c>
      <c r="P30" t="s">
        <v>127</v>
      </c>
    </row>
    <row r="31" spans="1:17" x14ac:dyDescent="0.2">
      <c r="A31" s="1">
        <v>116</v>
      </c>
      <c r="B31" s="1">
        <v>1</v>
      </c>
      <c r="C31" s="1">
        <v>0</v>
      </c>
      <c r="D31" s="1">
        <v>18</v>
      </c>
      <c r="E31" s="1">
        <v>0</v>
      </c>
      <c r="F31" s="1">
        <f t="shared" si="0"/>
        <v>0.12466400000000011</v>
      </c>
      <c r="G31" s="31">
        <f t="shared" si="1"/>
        <v>0.5311256997695083</v>
      </c>
      <c r="H31" s="1">
        <f t="shared" si="2"/>
        <v>1</v>
      </c>
      <c r="I31" s="1">
        <f t="shared" si="3"/>
        <v>1</v>
      </c>
      <c r="L31" t="s">
        <v>121</v>
      </c>
      <c r="M31" s="32">
        <f>M32/M33</f>
        <v>0.82777777777777772</v>
      </c>
      <c r="P31" s="33" t="s">
        <v>125</v>
      </c>
      <c r="Q31" s="34">
        <f>26/180</f>
        <v>0.14444444444444443</v>
      </c>
    </row>
    <row r="32" spans="1:17" x14ac:dyDescent="0.2">
      <c r="A32" s="1">
        <v>117</v>
      </c>
      <c r="B32" s="1">
        <v>1</v>
      </c>
      <c r="C32" s="1">
        <v>0</v>
      </c>
      <c r="D32" s="1">
        <v>18</v>
      </c>
      <c r="E32" s="1">
        <v>0</v>
      </c>
      <c r="F32" s="1">
        <f t="shared" si="0"/>
        <v>0.12466400000000011</v>
      </c>
      <c r="G32" s="31">
        <f t="shared" si="1"/>
        <v>0.5311256997695083</v>
      </c>
      <c r="H32" s="1">
        <f t="shared" si="2"/>
        <v>1</v>
      </c>
      <c r="I32" s="1">
        <f t="shared" si="3"/>
        <v>1</v>
      </c>
      <c r="L32" t="s">
        <v>101</v>
      </c>
      <c r="M32">
        <f>SUM(I2:I181)</f>
        <v>149</v>
      </c>
      <c r="P32" s="33" t="s">
        <v>126</v>
      </c>
      <c r="Q32" s="35">
        <f>5/180</f>
        <v>2.7777777777777776E-2</v>
      </c>
    </row>
    <row r="33" spans="1:22" x14ac:dyDescent="0.2">
      <c r="A33" s="1">
        <v>118</v>
      </c>
      <c r="B33" s="1">
        <v>1</v>
      </c>
      <c r="C33" s="1">
        <v>0</v>
      </c>
      <c r="D33" s="1">
        <v>25</v>
      </c>
      <c r="E33" s="1">
        <v>1</v>
      </c>
      <c r="F33" s="1">
        <f t="shared" si="0"/>
        <v>2.2388950000000003</v>
      </c>
      <c r="G33" s="31">
        <f t="shared" si="1"/>
        <v>0.90368832669399335</v>
      </c>
      <c r="H33" s="1">
        <f t="shared" si="2"/>
        <v>1</v>
      </c>
      <c r="I33" s="1">
        <f t="shared" si="3"/>
        <v>1</v>
      </c>
      <c r="L33" t="s">
        <v>73</v>
      </c>
      <c r="M33">
        <v>180</v>
      </c>
    </row>
    <row r="34" spans="1:22" x14ac:dyDescent="0.2">
      <c r="A34" s="1">
        <v>119</v>
      </c>
      <c r="B34" s="1">
        <v>1</v>
      </c>
      <c r="C34" s="1">
        <v>0</v>
      </c>
      <c r="D34" s="1">
        <v>36</v>
      </c>
      <c r="E34" s="1">
        <v>1</v>
      </c>
      <c r="F34" s="1">
        <f t="shared" si="0"/>
        <v>3.5164680000000006</v>
      </c>
      <c r="G34" s="31">
        <f t="shared" si="1"/>
        <v>0.97115271917830104</v>
      </c>
      <c r="H34" s="1">
        <f t="shared" si="2"/>
        <v>1</v>
      </c>
      <c r="I34" s="1">
        <f t="shared" si="3"/>
        <v>1</v>
      </c>
      <c r="P34" t="s">
        <v>128</v>
      </c>
    </row>
    <row r="35" spans="1:22" x14ac:dyDescent="0.2">
      <c r="A35" s="1">
        <v>120</v>
      </c>
      <c r="B35" s="1">
        <v>1</v>
      </c>
      <c r="C35" s="1">
        <v>0</v>
      </c>
      <c r="D35" s="1">
        <v>26</v>
      </c>
      <c r="E35" s="1">
        <v>1</v>
      </c>
      <c r="F35" s="1">
        <f t="shared" si="0"/>
        <v>2.3550380000000004</v>
      </c>
      <c r="G35" s="31">
        <f t="shared" si="1"/>
        <v>0.91333384243149596</v>
      </c>
      <c r="H35" s="1">
        <f t="shared" si="2"/>
        <v>1</v>
      </c>
      <c r="I35" s="1">
        <f t="shared" si="3"/>
        <v>1</v>
      </c>
      <c r="L35" t="s">
        <v>122</v>
      </c>
      <c r="P35" t="s">
        <v>129</v>
      </c>
      <c r="Q35" t="s">
        <v>130</v>
      </c>
    </row>
    <row r="36" spans="1:22" x14ac:dyDescent="0.2">
      <c r="A36" s="1">
        <v>121</v>
      </c>
      <c r="B36" s="1">
        <v>1</v>
      </c>
      <c r="C36" s="1">
        <v>0</v>
      </c>
      <c r="D36" s="1">
        <v>26</v>
      </c>
      <c r="E36" s="1">
        <v>1</v>
      </c>
      <c r="F36" s="1">
        <f t="shared" si="0"/>
        <v>2.3550380000000004</v>
      </c>
      <c r="G36" s="31">
        <f t="shared" si="1"/>
        <v>0.91333384243149596</v>
      </c>
      <c r="H36" s="1">
        <f t="shared" si="2"/>
        <v>1</v>
      </c>
      <c r="I36" s="1">
        <f t="shared" si="3"/>
        <v>1</v>
      </c>
      <c r="L36" t="s">
        <v>123</v>
      </c>
      <c r="M36">
        <v>125</v>
      </c>
      <c r="N36" s="17">
        <f>M36/M37</f>
        <v>0.82781456953642385</v>
      </c>
      <c r="P36" t="s">
        <v>125</v>
      </c>
      <c r="Q36" t="s">
        <v>131</v>
      </c>
    </row>
    <row r="37" spans="1:22" x14ac:dyDescent="0.2">
      <c r="A37" s="1">
        <v>123</v>
      </c>
      <c r="B37" s="1">
        <v>1</v>
      </c>
      <c r="C37" s="1">
        <v>0</v>
      </c>
      <c r="D37" s="1">
        <v>30</v>
      </c>
      <c r="E37" s="1">
        <v>1</v>
      </c>
      <c r="F37" s="1">
        <f t="shared" si="0"/>
        <v>2.8196099999999999</v>
      </c>
      <c r="G37" s="31">
        <f t="shared" si="1"/>
        <v>0.9437263583123161</v>
      </c>
      <c r="H37" s="1">
        <f t="shared" si="2"/>
        <v>1</v>
      </c>
      <c r="I37" s="1">
        <f t="shared" si="3"/>
        <v>1</v>
      </c>
      <c r="M37">
        <f>125+26</f>
        <v>151</v>
      </c>
      <c r="P37" t="s">
        <v>126</v>
      </c>
      <c r="Q37" t="s">
        <v>131</v>
      </c>
    </row>
    <row r="38" spans="1:22" x14ac:dyDescent="0.2">
      <c r="A38" s="1">
        <v>124</v>
      </c>
      <c r="B38" s="1">
        <v>1</v>
      </c>
      <c r="C38" s="1">
        <v>0</v>
      </c>
      <c r="D38" s="1">
        <v>20</v>
      </c>
      <c r="E38" s="1">
        <v>1</v>
      </c>
      <c r="F38" s="1">
        <f t="shared" si="0"/>
        <v>1.65818</v>
      </c>
      <c r="G38" s="31">
        <f t="shared" si="1"/>
        <v>0.83999353839886493</v>
      </c>
      <c r="H38" s="1">
        <f t="shared" si="2"/>
        <v>1</v>
      </c>
      <c r="I38" s="1">
        <f t="shared" si="3"/>
        <v>1</v>
      </c>
    </row>
    <row r="39" spans="1:22" x14ac:dyDescent="0.2">
      <c r="A39" s="1">
        <v>125</v>
      </c>
      <c r="B39" s="1">
        <v>1</v>
      </c>
      <c r="C39" s="1">
        <v>0</v>
      </c>
      <c r="D39" s="1">
        <v>28</v>
      </c>
      <c r="E39" s="1">
        <v>1</v>
      </c>
      <c r="F39" s="1">
        <f t="shared" si="0"/>
        <v>2.5873239999999997</v>
      </c>
      <c r="G39" s="31">
        <f t="shared" si="1"/>
        <v>0.93004130482566627</v>
      </c>
      <c r="H39" s="1">
        <f t="shared" si="2"/>
        <v>1</v>
      </c>
      <c r="I39" s="1">
        <f t="shared" si="3"/>
        <v>1</v>
      </c>
      <c r="L39" t="s">
        <v>124</v>
      </c>
      <c r="M39">
        <v>24</v>
      </c>
      <c r="N39" s="17">
        <f>M39/M40</f>
        <v>0.82758620689655171</v>
      </c>
    </row>
    <row r="40" spans="1:22" x14ac:dyDescent="0.2">
      <c r="A40" s="1">
        <v>126</v>
      </c>
      <c r="B40" s="1">
        <v>1</v>
      </c>
      <c r="C40" s="1">
        <v>0</v>
      </c>
      <c r="D40" s="1">
        <v>32</v>
      </c>
      <c r="E40" s="1">
        <v>1</v>
      </c>
      <c r="F40" s="1">
        <f t="shared" si="0"/>
        <v>3.0518960000000002</v>
      </c>
      <c r="G40" s="31">
        <f t="shared" si="1"/>
        <v>0.95486431170186958</v>
      </c>
      <c r="H40" s="1">
        <f t="shared" si="2"/>
        <v>1</v>
      </c>
      <c r="I40" s="1">
        <f t="shared" si="3"/>
        <v>1</v>
      </c>
      <c r="M40">
        <v>29</v>
      </c>
    </row>
    <row r="41" spans="1:22" x14ac:dyDescent="0.2">
      <c r="A41" s="1">
        <v>127</v>
      </c>
      <c r="B41" s="1">
        <v>1</v>
      </c>
      <c r="C41" s="1">
        <v>0</v>
      </c>
      <c r="D41" s="1">
        <v>34</v>
      </c>
      <c r="E41" s="1">
        <v>1</v>
      </c>
      <c r="F41" s="1">
        <f t="shared" si="0"/>
        <v>3.2841820000000004</v>
      </c>
      <c r="G41" s="31">
        <f t="shared" si="1"/>
        <v>0.96388215580922398</v>
      </c>
      <c r="H41" s="1">
        <f t="shared" si="2"/>
        <v>1</v>
      </c>
      <c r="I41" s="1">
        <f t="shared" si="3"/>
        <v>1</v>
      </c>
    </row>
    <row r="42" spans="1:22" x14ac:dyDescent="0.2">
      <c r="A42" s="1">
        <v>128</v>
      </c>
      <c r="B42" s="1">
        <v>1</v>
      </c>
      <c r="C42" s="1">
        <v>0</v>
      </c>
      <c r="D42" s="1">
        <v>22</v>
      </c>
      <c r="E42" s="1">
        <v>1</v>
      </c>
      <c r="F42" s="1">
        <f t="shared" si="0"/>
        <v>1.8904659999999998</v>
      </c>
      <c r="G42" s="31">
        <f t="shared" si="1"/>
        <v>0.86880865445284661</v>
      </c>
      <c r="H42" s="1">
        <f t="shared" si="2"/>
        <v>1</v>
      </c>
      <c r="I42" s="1">
        <f t="shared" si="3"/>
        <v>1</v>
      </c>
    </row>
    <row r="43" spans="1:22" ht="26" x14ac:dyDescent="0.3">
      <c r="A43" s="1">
        <v>129</v>
      </c>
      <c r="B43" s="1">
        <v>1</v>
      </c>
      <c r="C43" s="1">
        <v>0</v>
      </c>
      <c r="D43" s="1">
        <v>20</v>
      </c>
      <c r="E43" s="1">
        <v>0</v>
      </c>
      <c r="F43" s="1">
        <f t="shared" si="0"/>
        <v>0.35694999999999988</v>
      </c>
      <c r="G43" s="31">
        <f t="shared" si="1"/>
        <v>0.58830191507575313</v>
      </c>
      <c r="H43" s="1">
        <f t="shared" si="2"/>
        <v>1</v>
      </c>
      <c r="I43" s="1">
        <f t="shared" si="3"/>
        <v>1</v>
      </c>
      <c r="L43" s="30" t="s">
        <v>92</v>
      </c>
    </row>
    <row r="44" spans="1:22" ht="31" x14ac:dyDescent="0.35">
      <c r="A44" s="1">
        <v>130</v>
      </c>
      <c r="B44" s="1">
        <v>1</v>
      </c>
      <c r="C44" s="1">
        <v>0</v>
      </c>
      <c r="D44" s="1">
        <v>24</v>
      </c>
      <c r="E44" s="1">
        <v>1</v>
      </c>
      <c r="F44" s="1">
        <f t="shared" si="0"/>
        <v>2.1227520000000002</v>
      </c>
      <c r="G44" s="31">
        <f t="shared" si="1"/>
        <v>0.89309496480980888</v>
      </c>
      <c r="H44" s="1">
        <f t="shared" si="2"/>
        <v>1</v>
      </c>
      <c r="I44" s="1">
        <f t="shared" si="3"/>
        <v>1</v>
      </c>
      <c r="L44" s="25" t="s">
        <v>99</v>
      </c>
    </row>
    <row r="45" spans="1:22" x14ac:dyDescent="0.2">
      <c r="A45" s="1">
        <v>131</v>
      </c>
      <c r="B45" s="1">
        <v>1</v>
      </c>
      <c r="C45" s="1">
        <v>0</v>
      </c>
      <c r="D45" s="1">
        <v>27</v>
      </c>
      <c r="E45" s="1">
        <v>1</v>
      </c>
      <c r="F45" s="1">
        <f t="shared" si="0"/>
        <v>2.4711809999999996</v>
      </c>
      <c r="G45" s="31">
        <f t="shared" si="1"/>
        <v>0.92209664362658161</v>
      </c>
      <c r="H45" s="1">
        <f t="shared" si="2"/>
        <v>1</v>
      </c>
      <c r="I45" s="1">
        <f t="shared" si="3"/>
        <v>1</v>
      </c>
    </row>
    <row r="46" spans="1:22" x14ac:dyDescent="0.2">
      <c r="A46" s="1">
        <v>132</v>
      </c>
      <c r="B46" s="1">
        <v>1</v>
      </c>
      <c r="C46" s="1">
        <v>0</v>
      </c>
      <c r="D46" s="1">
        <v>22</v>
      </c>
      <c r="E46" s="1">
        <v>1</v>
      </c>
      <c r="F46" s="1">
        <f t="shared" si="0"/>
        <v>1.8904659999999998</v>
      </c>
      <c r="G46" s="31">
        <f t="shared" si="1"/>
        <v>0.86880865445284661</v>
      </c>
      <c r="H46" s="1">
        <f t="shared" si="2"/>
        <v>1</v>
      </c>
      <c r="I46" s="1">
        <f t="shared" si="3"/>
        <v>1</v>
      </c>
      <c r="Q46" t="s">
        <v>114</v>
      </c>
    </row>
    <row r="47" spans="1:22" x14ac:dyDescent="0.2">
      <c r="A47" s="1">
        <v>133</v>
      </c>
      <c r="B47" s="1">
        <v>1</v>
      </c>
      <c r="C47" s="1">
        <v>0</v>
      </c>
      <c r="D47" s="1">
        <v>28</v>
      </c>
      <c r="E47" s="1">
        <v>1</v>
      </c>
      <c r="F47" s="1">
        <f t="shared" si="0"/>
        <v>2.5873239999999997</v>
      </c>
      <c r="G47" s="31">
        <f t="shared" si="1"/>
        <v>0.93004130482566627</v>
      </c>
      <c r="H47" s="1">
        <f t="shared" si="2"/>
        <v>1</v>
      </c>
      <c r="I47" s="1">
        <f t="shared" si="3"/>
        <v>1</v>
      </c>
      <c r="M47">
        <f>125+24</f>
        <v>149</v>
      </c>
      <c r="N47" t="s">
        <v>101</v>
      </c>
      <c r="Q47" t="s">
        <v>75</v>
      </c>
      <c r="R47">
        <v>0</v>
      </c>
      <c r="S47" t="s">
        <v>106</v>
      </c>
      <c r="U47" t="s">
        <v>110</v>
      </c>
      <c r="V47" t="s">
        <v>111</v>
      </c>
    </row>
    <row r="48" spans="1:22" x14ac:dyDescent="0.2">
      <c r="A48" s="1">
        <v>134</v>
      </c>
      <c r="B48" s="1">
        <v>1</v>
      </c>
      <c r="C48" s="1">
        <v>0</v>
      </c>
      <c r="D48" s="1">
        <v>33</v>
      </c>
      <c r="E48" s="1">
        <v>0</v>
      </c>
      <c r="F48" s="1">
        <f t="shared" si="0"/>
        <v>1.8668089999999999</v>
      </c>
      <c r="G48" s="31">
        <f t="shared" si="1"/>
        <v>0.86608862023115429</v>
      </c>
      <c r="H48" s="1">
        <f t="shared" si="2"/>
        <v>1</v>
      </c>
      <c r="I48" s="1">
        <f t="shared" si="3"/>
        <v>1</v>
      </c>
      <c r="M48">
        <v>180</v>
      </c>
      <c r="N48" t="s">
        <v>73</v>
      </c>
      <c r="R48" s="14">
        <v>1</v>
      </c>
      <c r="S48" s="14" t="s">
        <v>107</v>
      </c>
    </row>
    <row r="49" spans="1:21" x14ac:dyDescent="0.2">
      <c r="A49" s="1">
        <v>135</v>
      </c>
      <c r="B49" s="1">
        <v>1</v>
      </c>
      <c r="C49" s="1">
        <v>0</v>
      </c>
      <c r="D49" s="1">
        <v>20</v>
      </c>
      <c r="E49" s="1">
        <v>1</v>
      </c>
      <c r="F49" s="1">
        <f t="shared" si="0"/>
        <v>1.65818</v>
      </c>
      <c r="G49" s="31">
        <f t="shared" si="1"/>
        <v>0.83999353839886493</v>
      </c>
      <c r="H49" s="1">
        <f t="shared" si="2"/>
        <v>1</v>
      </c>
      <c r="I49" s="1">
        <f t="shared" si="3"/>
        <v>1</v>
      </c>
      <c r="M49" s="26">
        <f>M47/M48</f>
        <v>0.82777777777777772</v>
      </c>
      <c r="N49" t="s">
        <v>102</v>
      </c>
      <c r="O49" t="s">
        <v>103</v>
      </c>
      <c r="U49" t="s">
        <v>112</v>
      </c>
    </row>
    <row r="50" spans="1:21" ht="21" x14ac:dyDescent="0.25">
      <c r="A50" s="1">
        <v>136</v>
      </c>
      <c r="B50" s="1">
        <v>1</v>
      </c>
      <c r="C50" s="1">
        <v>0</v>
      </c>
      <c r="D50" s="1">
        <v>25</v>
      </c>
      <c r="E50" s="1">
        <v>1</v>
      </c>
      <c r="F50" s="1">
        <f t="shared" si="0"/>
        <v>2.2388950000000003</v>
      </c>
      <c r="G50" s="31">
        <f t="shared" si="1"/>
        <v>0.90368832669399335</v>
      </c>
      <c r="H50" s="1">
        <f t="shared" si="2"/>
        <v>1</v>
      </c>
      <c r="I50" s="1">
        <f t="shared" si="3"/>
        <v>1</v>
      </c>
      <c r="Q50" s="16" t="s">
        <v>108</v>
      </c>
      <c r="U50" t="s">
        <v>113</v>
      </c>
    </row>
    <row r="51" spans="1:21" ht="21" x14ac:dyDescent="0.25">
      <c r="A51" s="1">
        <v>137</v>
      </c>
      <c r="B51" s="1">
        <v>1</v>
      </c>
      <c r="C51" s="1">
        <v>0</v>
      </c>
      <c r="D51" s="1">
        <v>23</v>
      </c>
      <c r="E51" s="1">
        <v>1</v>
      </c>
      <c r="F51" s="1">
        <f t="shared" si="0"/>
        <v>2.0066090000000001</v>
      </c>
      <c r="G51" s="31">
        <f t="shared" si="1"/>
        <v>0.8814892361184159</v>
      </c>
      <c r="H51" s="1">
        <f t="shared" si="2"/>
        <v>1</v>
      </c>
      <c r="I51" s="1">
        <f t="shared" si="3"/>
        <v>1</v>
      </c>
      <c r="Q51" s="16" t="s">
        <v>109</v>
      </c>
    </row>
    <row r="52" spans="1:21" x14ac:dyDescent="0.2">
      <c r="A52" s="1">
        <v>138</v>
      </c>
      <c r="B52" s="1">
        <v>1</v>
      </c>
      <c r="C52" s="1">
        <v>1</v>
      </c>
      <c r="D52" s="1">
        <v>23</v>
      </c>
      <c r="E52" s="1">
        <v>0</v>
      </c>
      <c r="F52" s="1">
        <f t="shared" si="0"/>
        <v>-2.245571</v>
      </c>
      <c r="G52" s="31">
        <f t="shared" si="1"/>
        <v>9.5732186622230264E-2</v>
      </c>
      <c r="H52" s="1">
        <f t="shared" si="2"/>
        <v>0</v>
      </c>
      <c r="I52" s="1">
        <f t="shared" si="3"/>
        <v>0</v>
      </c>
    </row>
    <row r="53" spans="1:21" x14ac:dyDescent="0.2">
      <c r="A53" s="1">
        <v>139</v>
      </c>
      <c r="B53" s="1">
        <v>1</v>
      </c>
      <c r="C53" s="1">
        <v>0</v>
      </c>
      <c r="D53" s="1">
        <v>24</v>
      </c>
      <c r="E53" s="1">
        <v>0</v>
      </c>
      <c r="F53" s="1">
        <f t="shared" si="0"/>
        <v>0.82152199999999986</v>
      </c>
      <c r="G53" s="31">
        <f t="shared" si="1"/>
        <v>0.6945593229186573</v>
      </c>
      <c r="H53" s="1">
        <f t="shared" si="2"/>
        <v>1</v>
      </c>
      <c r="I53" s="1">
        <f t="shared" si="3"/>
        <v>1</v>
      </c>
      <c r="Q53" t="s">
        <v>114</v>
      </c>
    </row>
    <row r="54" spans="1:21" x14ac:dyDescent="0.2">
      <c r="A54" s="1">
        <v>140</v>
      </c>
      <c r="B54" s="1">
        <v>1</v>
      </c>
      <c r="C54" s="1">
        <v>0</v>
      </c>
      <c r="D54" s="1">
        <v>23</v>
      </c>
      <c r="E54" s="1">
        <v>1</v>
      </c>
      <c r="F54" s="1">
        <f t="shared" si="0"/>
        <v>2.0066090000000001</v>
      </c>
      <c r="G54" s="31">
        <f t="shared" si="1"/>
        <v>0.8814892361184159</v>
      </c>
      <c r="H54" s="1">
        <f t="shared" si="2"/>
        <v>1</v>
      </c>
      <c r="I54" s="1">
        <f t="shared" si="3"/>
        <v>1</v>
      </c>
      <c r="Q54" t="s">
        <v>115</v>
      </c>
      <c r="R54" s="1">
        <v>0</v>
      </c>
      <c r="S54" t="s">
        <v>116</v>
      </c>
    </row>
    <row r="55" spans="1:21" x14ac:dyDescent="0.2">
      <c r="A55" s="1">
        <v>141</v>
      </c>
      <c r="B55" s="1">
        <v>1</v>
      </c>
      <c r="C55" s="1">
        <v>0</v>
      </c>
      <c r="D55" s="1">
        <v>32</v>
      </c>
      <c r="E55" s="1">
        <v>1</v>
      </c>
      <c r="F55" s="1">
        <f t="shared" si="0"/>
        <v>3.0518960000000002</v>
      </c>
      <c r="G55" s="31">
        <f t="shared" si="1"/>
        <v>0.95486431170186958</v>
      </c>
      <c r="H55" s="1">
        <f t="shared" si="2"/>
        <v>1</v>
      </c>
      <c r="I55" s="1">
        <f t="shared" si="3"/>
        <v>1</v>
      </c>
      <c r="R55" s="1">
        <v>1</v>
      </c>
      <c r="S55" t="s">
        <v>117</v>
      </c>
    </row>
    <row r="56" spans="1:21" x14ac:dyDescent="0.2">
      <c r="A56" s="1">
        <v>142</v>
      </c>
      <c r="B56" s="1">
        <v>1</v>
      </c>
      <c r="C56" s="1">
        <v>0</v>
      </c>
      <c r="D56" s="1">
        <v>20</v>
      </c>
      <c r="E56" s="1">
        <v>0</v>
      </c>
      <c r="F56" s="1">
        <f t="shared" si="0"/>
        <v>0.35694999999999988</v>
      </c>
      <c r="G56" s="31">
        <f t="shared" si="1"/>
        <v>0.58830191507575313</v>
      </c>
      <c r="H56" s="1">
        <f t="shared" si="2"/>
        <v>1</v>
      </c>
      <c r="I56" s="1">
        <f t="shared" si="3"/>
        <v>1</v>
      </c>
    </row>
    <row r="57" spans="1:21" x14ac:dyDescent="0.2">
      <c r="A57" s="1">
        <v>143</v>
      </c>
      <c r="B57" s="1">
        <v>1</v>
      </c>
      <c r="C57" s="1">
        <v>0</v>
      </c>
      <c r="D57" s="1">
        <v>33</v>
      </c>
      <c r="E57" s="1">
        <v>0</v>
      </c>
      <c r="F57" s="1">
        <f t="shared" si="0"/>
        <v>1.8668089999999999</v>
      </c>
      <c r="G57" s="31">
        <f t="shared" si="1"/>
        <v>0.86608862023115429</v>
      </c>
      <c r="H57" s="1">
        <f t="shared" si="2"/>
        <v>1</v>
      </c>
      <c r="I57" s="1">
        <f t="shared" si="3"/>
        <v>1</v>
      </c>
      <c r="Q57" t="s">
        <v>118</v>
      </c>
    </row>
    <row r="58" spans="1:21" x14ac:dyDescent="0.2">
      <c r="A58" s="1">
        <v>144</v>
      </c>
      <c r="B58" s="1">
        <v>1</v>
      </c>
      <c r="C58" s="1">
        <v>0</v>
      </c>
      <c r="D58" s="1">
        <v>22</v>
      </c>
      <c r="E58" s="1">
        <v>1</v>
      </c>
      <c r="F58" s="1">
        <f t="shared" si="0"/>
        <v>1.8904659999999998</v>
      </c>
      <c r="G58" s="31">
        <f t="shared" si="1"/>
        <v>0.86880865445284661</v>
      </c>
      <c r="H58" s="1">
        <f t="shared" si="2"/>
        <v>1</v>
      </c>
      <c r="I58" s="1">
        <f t="shared" si="3"/>
        <v>1</v>
      </c>
      <c r="Q58" t="s">
        <v>119</v>
      </c>
    </row>
    <row r="59" spans="1:21" x14ac:dyDescent="0.2">
      <c r="A59" s="1">
        <v>145</v>
      </c>
      <c r="B59" s="1">
        <v>1</v>
      </c>
      <c r="C59" s="1">
        <v>0</v>
      </c>
      <c r="D59" s="1">
        <v>31</v>
      </c>
      <c r="E59" s="1">
        <v>0</v>
      </c>
      <c r="F59" s="1">
        <f t="shared" si="0"/>
        <v>1.6345229999999997</v>
      </c>
      <c r="G59" s="31">
        <f t="shared" si="1"/>
        <v>0.83678830269861859</v>
      </c>
      <c r="H59" s="1">
        <f t="shared" si="2"/>
        <v>1</v>
      </c>
      <c r="I59" s="1">
        <f t="shared" si="3"/>
        <v>1</v>
      </c>
    </row>
    <row r="60" spans="1:21" x14ac:dyDescent="0.2">
      <c r="A60" s="1">
        <v>146</v>
      </c>
      <c r="B60" s="1">
        <v>1</v>
      </c>
      <c r="C60" s="1">
        <v>0</v>
      </c>
      <c r="D60" s="1">
        <v>21</v>
      </c>
      <c r="E60" s="1">
        <v>1</v>
      </c>
      <c r="F60" s="1">
        <f t="shared" si="0"/>
        <v>1.7743230000000001</v>
      </c>
      <c r="G60" s="31">
        <f t="shared" si="1"/>
        <v>0.8549944549421129</v>
      </c>
      <c r="H60" s="1">
        <f t="shared" si="2"/>
        <v>1</v>
      </c>
      <c r="I60" s="1">
        <f t="shared" si="3"/>
        <v>1</v>
      </c>
    </row>
    <row r="61" spans="1:21" x14ac:dyDescent="0.2">
      <c r="A61" s="1">
        <v>147</v>
      </c>
      <c r="B61" s="1">
        <v>1</v>
      </c>
      <c r="C61" s="1">
        <v>0</v>
      </c>
      <c r="D61" s="1">
        <v>18</v>
      </c>
      <c r="E61" s="1">
        <v>1</v>
      </c>
      <c r="F61" s="1">
        <f t="shared" si="0"/>
        <v>1.4258940000000002</v>
      </c>
      <c r="G61" s="31">
        <f t="shared" si="1"/>
        <v>0.8062607471053419</v>
      </c>
      <c r="H61" s="1">
        <f t="shared" si="2"/>
        <v>1</v>
      </c>
      <c r="I61" s="1">
        <f t="shared" si="3"/>
        <v>1</v>
      </c>
    </row>
    <row r="62" spans="1:21" x14ac:dyDescent="0.2">
      <c r="A62" s="1">
        <v>148</v>
      </c>
      <c r="B62" s="1">
        <v>1</v>
      </c>
      <c r="C62" s="1">
        <v>0</v>
      </c>
      <c r="D62" s="1">
        <v>18</v>
      </c>
      <c r="E62" s="1">
        <v>1</v>
      </c>
      <c r="F62" s="1">
        <f t="shared" si="0"/>
        <v>1.4258940000000002</v>
      </c>
      <c r="G62" s="31">
        <f t="shared" si="1"/>
        <v>0.8062607471053419</v>
      </c>
      <c r="H62" s="1">
        <f t="shared" si="2"/>
        <v>1</v>
      </c>
      <c r="I62" s="1">
        <f t="shared" si="3"/>
        <v>1</v>
      </c>
    </row>
    <row r="63" spans="1:21" x14ac:dyDescent="0.2">
      <c r="A63" s="1">
        <v>149</v>
      </c>
      <c r="B63" s="1">
        <v>1</v>
      </c>
      <c r="C63" s="1">
        <v>0</v>
      </c>
      <c r="D63" s="1">
        <v>24</v>
      </c>
      <c r="E63" s="1">
        <v>1</v>
      </c>
      <c r="F63" s="1">
        <f t="shared" si="0"/>
        <v>2.1227520000000002</v>
      </c>
      <c r="G63" s="31">
        <f t="shared" si="1"/>
        <v>0.89309496480980888</v>
      </c>
      <c r="H63" s="1">
        <f t="shared" si="2"/>
        <v>1</v>
      </c>
      <c r="I63" s="1">
        <f t="shared" si="3"/>
        <v>1</v>
      </c>
    </row>
    <row r="64" spans="1:21" x14ac:dyDescent="0.2">
      <c r="A64" s="1">
        <v>150</v>
      </c>
      <c r="B64" s="1">
        <v>1</v>
      </c>
      <c r="C64" s="1">
        <v>0</v>
      </c>
      <c r="D64" s="1">
        <v>25</v>
      </c>
      <c r="E64" s="1">
        <v>0</v>
      </c>
      <c r="F64" s="1">
        <f t="shared" si="0"/>
        <v>0.93766499999999997</v>
      </c>
      <c r="G64" s="31">
        <f t="shared" si="1"/>
        <v>0.71862775708849003</v>
      </c>
      <c r="H64" s="1">
        <f t="shared" si="2"/>
        <v>1</v>
      </c>
      <c r="I64" s="1">
        <f t="shared" si="3"/>
        <v>1</v>
      </c>
    </row>
    <row r="65" spans="1:9" x14ac:dyDescent="0.2">
      <c r="A65" s="1">
        <v>151</v>
      </c>
      <c r="B65" s="1">
        <v>1</v>
      </c>
      <c r="C65" s="1">
        <v>0</v>
      </c>
      <c r="D65" s="1">
        <v>29</v>
      </c>
      <c r="E65" s="1">
        <v>0</v>
      </c>
      <c r="F65" s="1">
        <f t="shared" si="0"/>
        <v>1.402237</v>
      </c>
      <c r="G65" s="31">
        <f t="shared" si="1"/>
        <v>0.80253862672853948</v>
      </c>
      <c r="H65" s="1">
        <f t="shared" si="2"/>
        <v>1</v>
      </c>
      <c r="I65" s="1">
        <f t="shared" si="3"/>
        <v>1</v>
      </c>
    </row>
    <row r="66" spans="1:9" x14ac:dyDescent="0.2">
      <c r="A66" s="1">
        <v>154</v>
      </c>
      <c r="B66" s="1">
        <v>1</v>
      </c>
      <c r="C66" s="1">
        <v>0</v>
      </c>
      <c r="D66" s="1">
        <v>27</v>
      </c>
      <c r="E66" s="1">
        <v>1</v>
      </c>
      <c r="F66" s="1">
        <f t="shared" si="0"/>
        <v>2.4711809999999996</v>
      </c>
      <c r="G66" s="31">
        <f t="shared" si="1"/>
        <v>0.92209664362658161</v>
      </c>
      <c r="H66" s="1">
        <f t="shared" si="2"/>
        <v>1</v>
      </c>
      <c r="I66" s="1">
        <f t="shared" si="3"/>
        <v>1</v>
      </c>
    </row>
    <row r="67" spans="1:9" x14ac:dyDescent="0.2">
      <c r="A67" s="1">
        <v>155</v>
      </c>
      <c r="B67" s="1">
        <v>1</v>
      </c>
      <c r="C67" s="1">
        <v>0</v>
      </c>
      <c r="D67" s="1">
        <v>21</v>
      </c>
      <c r="E67" s="1">
        <v>0</v>
      </c>
      <c r="F67" s="1">
        <f t="shared" ref="F67:F130" si="4">-1.96591-2.95095*C67+0.116143*D67+1.30123*E67</f>
        <v>0.47309299999999999</v>
      </c>
      <c r="G67" s="31">
        <f t="shared" ref="G67:G130" si="5">1/(1+EXP(-F67))</f>
        <v>0.61611556625706798</v>
      </c>
      <c r="H67" s="1">
        <f t="shared" ref="H67:H130" si="6">IF(G67&gt;0.5,1,0)</f>
        <v>1</v>
      </c>
      <c r="I67" s="1">
        <f t="shared" ref="I67:I130" si="7">IF(H67=B67,1,0)</f>
        <v>1</v>
      </c>
    </row>
    <row r="68" spans="1:9" x14ac:dyDescent="0.2">
      <c r="A68" s="1">
        <v>156</v>
      </c>
      <c r="B68" s="1">
        <v>1</v>
      </c>
      <c r="C68" s="1">
        <v>0</v>
      </c>
      <c r="D68" s="1">
        <v>25</v>
      </c>
      <c r="E68" s="1">
        <v>0</v>
      </c>
      <c r="F68" s="1">
        <f t="shared" si="4"/>
        <v>0.93766499999999997</v>
      </c>
      <c r="G68" s="31">
        <f t="shared" si="5"/>
        <v>0.71862775708849003</v>
      </c>
      <c r="H68" s="1">
        <f t="shared" si="6"/>
        <v>1</v>
      </c>
      <c r="I68" s="1">
        <f t="shared" si="7"/>
        <v>1</v>
      </c>
    </row>
    <row r="69" spans="1:9" x14ac:dyDescent="0.2">
      <c r="A69" s="1">
        <v>159</v>
      </c>
      <c r="B69" s="1">
        <v>1</v>
      </c>
      <c r="C69" s="1">
        <v>0</v>
      </c>
      <c r="D69" s="1">
        <v>29</v>
      </c>
      <c r="E69" s="1">
        <v>1</v>
      </c>
      <c r="F69" s="1">
        <f t="shared" si="4"/>
        <v>2.7034669999999998</v>
      </c>
      <c r="G69" s="31">
        <f t="shared" si="5"/>
        <v>0.93723091397347036</v>
      </c>
      <c r="H69" s="1">
        <f t="shared" si="6"/>
        <v>1</v>
      </c>
      <c r="I69" s="1">
        <f t="shared" si="7"/>
        <v>1</v>
      </c>
    </row>
    <row r="70" spans="1:9" x14ac:dyDescent="0.2">
      <c r="A70" s="1">
        <v>160</v>
      </c>
      <c r="B70" s="1">
        <v>1</v>
      </c>
      <c r="C70" s="1">
        <v>0</v>
      </c>
      <c r="D70" s="1">
        <v>42</v>
      </c>
      <c r="E70" s="1">
        <v>0</v>
      </c>
      <c r="F70" s="1">
        <f t="shared" si="4"/>
        <v>2.912096</v>
      </c>
      <c r="G70" s="31">
        <f t="shared" si="5"/>
        <v>0.94844115643506999</v>
      </c>
      <c r="H70" s="1">
        <f t="shared" si="6"/>
        <v>1</v>
      </c>
      <c r="I70" s="1">
        <f t="shared" si="7"/>
        <v>1</v>
      </c>
    </row>
    <row r="71" spans="1:9" x14ac:dyDescent="0.2">
      <c r="A71" s="1">
        <v>161</v>
      </c>
      <c r="B71" s="1">
        <v>1</v>
      </c>
      <c r="C71" s="1">
        <v>0</v>
      </c>
      <c r="D71" s="1">
        <v>23</v>
      </c>
      <c r="E71" s="1">
        <v>0</v>
      </c>
      <c r="F71" s="1">
        <f t="shared" si="4"/>
        <v>0.70537899999999976</v>
      </c>
      <c r="G71" s="31">
        <f t="shared" si="5"/>
        <v>0.66937928490055754</v>
      </c>
      <c r="H71" s="1">
        <f t="shared" si="6"/>
        <v>1</v>
      </c>
      <c r="I71" s="1">
        <f t="shared" si="7"/>
        <v>1</v>
      </c>
    </row>
    <row r="72" spans="1:9" x14ac:dyDescent="0.2">
      <c r="A72" s="1">
        <v>162</v>
      </c>
      <c r="B72" s="1">
        <v>1</v>
      </c>
      <c r="C72" s="1">
        <v>0</v>
      </c>
      <c r="D72" s="1">
        <v>23</v>
      </c>
      <c r="E72" s="1">
        <v>1</v>
      </c>
      <c r="F72" s="1">
        <f t="shared" si="4"/>
        <v>2.0066090000000001</v>
      </c>
      <c r="G72" s="31">
        <f t="shared" si="5"/>
        <v>0.8814892361184159</v>
      </c>
      <c r="H72" s="1">
        <f t="shared" si="6"/>
        <v>1</v>
      </c>
      <c r="I72" s="1">
        <f t="shared" si="7"/>
        <v>1</v>
      </c>
    </row>
    <row r="73" spans="1:9" x14ac:dyDescent="0.2">
      <c r="A73" s="1">
        <v>163</v>
      </c>
      <c r="B73" s="1">
        <v>1</v>
      </c>
      <c r="C73" s="1">
        <v>0</v>
      </c>
      <c r="D73" s="1">
        <v>32</v>
      </c>
      <c r="E73" s="1">
        <v>1</v>
      </c>
      <c r="F73" s="1">
        <f t="shared" si="4"/>
        <v>3.0518960000000002</v>
      </c>
      <c r="G73" s="31">
        <f t="shared" si="5"/>
        <v>0.95486431170186958</v>
      </c>
      <c r="H73" s="1">
        <f t="shared" si="6"/>
        <v>1</v>
      </c>
      <c r="I73" s="1">
        <f t="shared" si="7"/>
        <v>1</v>
      </c>
    </row>
    <row r="74" spans="1:9" x14ac:dyDescent="0.2">
      <c r="A74" s="1">
        <v>164</v>
      </c>
      <c r="B74" s="1">
        <v>1</v>
      </c>
      <c r="C74" s="1">
        <v>0</v>
      </c>
      <c r="D74" s="1">
        <v>24</v>
      </c>
      <c r="E74" s="1">
        <v>1</v>
      </c>
      <c r="F74" s="1">
        <f t="shared" si="4"/>
        <v>2.1227520000000002</v>
      </c>
      <c r="G74" s="31">
        <f t="shared" si="5"/>
        <v>0.89309496480980888</v>
      </c>
      <c r="H74" s="1">
        <f t="shared" si="6"/>
        <v>1</v>
      </c>
      <c r="I74" s="1">
        <f t="shared" si="7"/>
        <v>1</v>
      </c>
    </row>
    <row r="75" spans="1:9" x14ac:dyDescent="0.2">
      <c r="A75" s="1">
        <v>166</v>
      </c>
      <c r="B75" s="1">
        <v>1</v>
      </c>
      <c r="C75" s="1">
        <v>0</v>
      </c>
      <c r="D75" s="1">
        <v>42</v>
      </c>
      <c r="E75" s="1">
        <v>0</v>
      </c>
      <c r="F75" s="1">
        <f t="shared" si="4"/>
        <v>2.912096</v>
      </c>
      <c r="G75" s="31">
        <f t="shared" si="5"/>
        <v>0.94844115643506999</v>
      </c>
      <c r="H75" s="1">
        <f t="shared" si="6"/>
        <v>1</v>
      </c>
      <c r="I75" s="1">
        <f t="shared" si="7"/>
        <v>1</v>
      </c>
    </row>
    <row r="76" spans="1:9" x14ac:dyDescent="0.2">
      <c r="A76" s="1">
        <v>167</v>
      </c>
      <c r="B76" s="1">
        <v>1</v>
      </c>
      <c r="C76" s="1">
        <v>0</v>
      </c>
      <c r="D76" s="1">
        <v>36</v>
      </c>
      <c r="E76" s="1">
        <v>1</v>
      </c>
      <c r="F76" s="1">
        <f t="shared" si="4"/>
        <v>3.5164680000000006</v>
      </c>
      <c r="G76" s="31">
        <f t="shared" si="5"/>
        <v>0.97115271917830104</v>
      </c>
      <c r="H76" s="1">
        <f t="shared" si="6"/>
        <v>1</v>
      </c>
      <c r="I76" s="1">
        <f t="shared" si="7"/>
        <v>1</v>
      </c>
    </row>
    <row r="77" spans="1:9" x14ac:dyDescent="0.2">
      <c r="A77" s="1">
        <v>168</v>
      </c>
      <c r="B77" s="1">
        <v>1</v>
      </c>
      <c r="C77" s="1">
        <v>0</v>
      </c>
      <c r="D77" s="1">
        <v>19</v>
      </c>
      <c r="E77" s="1">
        <v>0</v>
      </c>
      <c r="F77" s="1">
        <f t="shared" si="4"/>
        <v>0.24080699999999977</v>
      </c>
      <c r="G77" s="31">
        <f t="shared" si="5"/>
        <v>0.55991251213744808</v>
      </c>
      <c r="H77" s="1">
        <f t="shared" si="6"/>
        <v>1</v>
      </c>
      <c r="I77" s="1">
        <f t="shared" si="7"/>
        <v>1</v>
      </c>
    </row>
    <row r="78" spans="1:9" x14ac:dyDescent="0.2">
      <c r="A78" s="1">
        <v>169</v>
      </c>
      <c r="B78" s="1">
        <v>1</v>
      </c>
      <c r="C78" s="1">
        <v>0</v>
      </c>
      <c r="D78" s="1">
        <v>26</v>
      </c>
      <c r="E78" s="1">
        <v>0</v>
      </c>
      <c r="F78" s="1">
        <f t="shared" si="4"/>
        <v>1.0538080000000001</v>
      </c>
      <c r="G78" s="31">
        <f t="shared" si="5"/>
        <v>0.74150546898289438</v>
      </c>
      <c r="H78" s="1">
        <f t="shared" si="6"/>
        <v>1</v>
      </c>
      <c r="I78" s="1">
        <f t="shared" si="7"/>
        <v>1</v>
      </c>
    </row>
    <row r="79" spans="1:9" x14ac:dyDescent="0.2">
      <c r="A79" s="1">
        <v>170</v>
      </c>
      <c r="B79" s="1">
        <v>1</v>
      </c>
      <c r="C79" s="1">
        <v>0</v>
      </c>
      <c r="D79" s="1">
        <v>33</v>
      </c>
      <c r="E79" s="1">
        <v>1</v>
      </c>
      <c r="F79" s="1">
        <f t="shared" si="4"/>
        <v>3.1680390000000003</v>
      </c>
      <c r="G79" s="31">
        <f t="shared" si="5"/>
        <v>0.9596136539161173</v>
      </c>
      <c r="H79" s="1">
        <f t="shared" si="6"/>
        <v>1</v>
      </c>
      <c r="I79" s="1">
        <f t="shared" si="7"/>
        <v>1</v>
      </c>
    </row>
    <row r="80" spans="1:9" x14ac:dyDescent="0.2">
      <c r="A80" s="1">
        <v>172</v>
      </c>
      <c r="B80" s="1">
        <v>1</v>
      </c>
      <c r="C80" s="1">
        <v>0</v>
      </c>
      <c r="D80" s="1">
        <v>21</v>
      </c>
      <c r="E80" s="1">
        <v>1</v>
      </c>
      <c r="F80" s="1">
        <f t="shared" si="4"/>
        <v>1.7743230000000001</v>
      </c>
      <c r="G80" s="31">
        <f t="shared" si="5"/>
        <v>0.8549944549421129</v>
      </c>
      <c r="H80" s="1">
        <f t="shared" si="6"/>
        <v>1</v>
      </c>
      <c r="I80" s="1">
        <f t="shared" si="7"/>
        <v>1</v>
      </c>
    </row>
    <row r="81" spans="1:9" x14ac:dyDescent="0.2">
      <c r="A81" s="1">
        <v>173</v>
      </c>
      <c r="B81" s="1">
        <v>1</v>
      </c>
      <c r="C81" s="1">
        <v>0</v>
      </c>
      <c r="D81" s="1">
        <v>24</v>
      </c>
      <c r="E81" s="1">
        <v>0</v>
      </c>
      <c r="F81" s="1">
        <f t="shared" si="4"/>
        <v>0.82152199999999986</v>
      </c>
      <c r="G81" s="31">
        <f t="shared" si="5"/>
        <v>0.6945593229186573</v>
      </c>
      <c r="H81" s="1">
        <f t="shared" si="6"/>
        <v>1</v>
      </c>
      <c r="I81" s="1">
        <f t="shared" si="7"/>
        <v>1</v>
      </c>
    </row>
    <row r="82" spans="1:9" x14ac:dyDescent="0.2">
      <c r="A82" s="1">
        <v>174</v>
      </c>
      <c r="B82" s="1">
        <v>1</v>
      </c>
      <c r="C82" s="1">
        <v>0</v>
      </c>
      <c r="D82" s="1">
        <v>23</v>
      </c>
      <c r="E82" s="1">
        <v>1</v>
      </c>
      <c r="F82" s="1">
        <f t="shared" si="4"/>
        <v>2.0066090000000001</v>
      </c>
      <c r="G82" s="31">
        <f t="shared" si="5"/>
        <v>0.8814892361184159</v>
      </c>
      <c r="H82" s="1">
        <f t="shared" si="6"/>
        <v>1</v>
      </c>
      <c r="I82" s="1">
        <f t="shared" si="7"/>
        <v>1</v>
      </c>
    </row>
    <row r="83" spans="1:9" x14ac:dyDescent="0.2">
      <c r="A83" s="1">
        <v>175</v>
      </c>
      <c r="B83" s="1">
        <v>1</v>
      </c>
      <c r="C83" s="1">
        <v>0</v>
      </c>
      <c r="D83" s="1">
        <v>33</v>
      </c>
      <c r="E83" s="1">
        <v>0</v>
      </c>
      <c r="F83" s="1">
        <f t="shared" si="4"/>
        <v>1.8668089999999999</v>
      </c>
      <c r="G83" s="31">
        <f t="shared" si="5"/>
        <v>0.86608862023115429</v>
      </c>
      <c r="H83" s="1">
        <f t="shared" si="6"/>
        <v>1</v>
      </c>
      <c r="I83" s="1">
        <f t="shared" si="7"/>
        <v>1</v>
      </c>
    </row>
    <row r="84" spans="1:9" x14ac:dyDescent="0.2">
      <c r="A84" s="1">
        <v>176</v>
      </c>
      <c r="B84" s="1">
        <v>1</v>
      </c>
      <c r="C84" s="1">
        <v>0</v>
      </c>
      <c r="D84" s="1">
        <v>31</v>
      </c>
      <c r="E84" s="1">
        <v>0</v>
      </c>
      <c r="F84" s="1">
        <f t="shared" si="4"/>
        <v>1.6345229999999997</v>
      </c>
      <c r="G84" s="31">
        <f t="shared" si="5"/>
        <v>0.83678830269861859</v>
      </c>
      <c r="H84" s="1">
        <f t="shared" si="6"/>
        <v>1</v>
      </c>
      <c r="I84" s="1">
        <f t="shared" si="7"/>
        <v>1</v>
      </c>
    </row>
    <row r="85" spans="1:9" x14ac:dyDescent="0.2">
      <c r="A85" s="1">
        <v>177</v>
      </c>
      <c r="B85" s="1">
        <v>1</v>
      </c>
      <c r="C85" s="1">
        <v>0</v>
      </c>
      <c r="D85" s="1">
        <v>21</v>
      </c>
      <c r="E85" s="1">
        <v>0</v>
      </c>
      <c r="F85" s="1">
        <f t="shared" si="4"/>
        <v>0.47309299999999999</v>
      </c>
      <c r="G85" s="31">
        <f t="shared" si="5"/>
        <v>0.61611556625706798</v>
      </c>
      <c r="H85" s="1">
        <f t="shared" si="6"/>
        <v>1</v>
      </c>
      <c r="I85" s="1">
        <f t="shared" si="7"/>
        <v>1</v>
      </c>
    </row>
    <row r="86" spans="1:9" x14ac:dyDescent="0.2">
      <c r="A86" s="1">
        <v>179</v>
      </c>
      <c r="B86" s="1">
        <v>1</v>
      </c>
      <c r="C86" s="1">
        <v>0</v>
      </c>
      <c r="D86" s="1">
        <v>24</v>
      </c>
      <c r="E86" s="1">
        <v>0</v>
      </c>
      <c r="F86" s="1">
        <f t="shared" si="4"/>
        <v>0.82152199999999986</v>
      </c>
      <c r="G86" s="31">
        <f t="shared" si="5"/>
        <v>0.6945593229186573</v>
      </c>
      <c r="H86" s="1">
        <f t="shared" si="6"/>
        <v>1</v>
      </c>
      <c r="I86" s="1">
        <f t="shared" si="7"/>
        <v>1</v>
      </c>
    </row>
    <row r="87" spans="1:9" x14ac:dyDescent="0.2">
      <c r="A87" s="1">
        <v>180</v>
      </c>
      <c r="B87" s="1">
        <v>1</v>
      </c>
      <c r="C87" s="1">
        <v>0</v>
      </c>
      <c r="D87" s="1">
        <v>33</v>
      </c>
      <c r="E87" s="1">
        <v>1</v>
      </c>
      <c r="F87" s="1">
        <f t="shared" si="4"/>
        <v>3.1680390000000003</v>
      </c>
      <c r="G87" s="31">
        <f t="shared" si="5"/>
        <v>0.9596136539161173</v>
      </c>
      <c r="H87" s="1">
        <f t="shared" si="6"/>
        <v>1</v>
      </c>
      <c r="I87" s="1">
        <f t="shared" si="7"/>
        <v>1</v>
      </c>
    </row>
    <row r="88" spans="1:9" x14ac:dyDescent="0.2">
      <c r="A88" s="1">
        <v>181</v>
      </c>
      <c r="B88" s="1">
        <v>1</v>
      </c>
      <c r="C88" s="1">
        <v>0</v>
      </c>
      <c r="D88" s="1">
        <v>20</v>
      </c>
      <c r="E88" s="1">
        <v>0</v>
      </c>
      <c r="F88" s="1">
        <f t="shared" si="4"/>
        <v>0.35694999999999988</v>
      </c>
      <c r="G88" s="31">
        <f t="shared" si="5"/>
        <v>0.58830191507575313</v>
      </c>
      <c r="H88" s="1">
        <f t="shared" si="6"/>
        <v>1</v>
      </c>
      <c r="I88" s="1">
        <f t="shared" si="7"/>
        <v>1</v>
      </c>
    </row>
    <row r="89" spans="1:9" x14ac:dyDescent="0.2">
      <c r="A89" s="1">
        <v>182</v>
      </c>
      <c r="B89" s="1">
        <v>1</v>
      </c>
      <c r="C89" s="1">
        <v>0</v>
      </c>
      <c r="D89" s="1">
        <v>24</v>
      </c>
      <c r="E89" s="1">
        <v>0</v>
      </c>
      <c r="F89" s="1">
        <f t="shared" si="4"/>
        <v>0.82152199999999986</v>
      </c>
      <c r="G89" s="31">
        <f t="shared" si="5"/>
        <v>0.6945593229186573</v>
      </c>
      <c r="H89" s="1">
        <f t="shared" si="6"/>
        <v>1</v>
      </c>
      <c r="I89" s="1">
        <f t="shared" si="7"/>
        <v>1</v>
      </c>
    </row>
    <row r="90" spans="1:9" x14ac:dyDescent="0.2">
      <c r="A90" s="1">
        <v>183</v>
      </c>
      <c r="B90" s="1">
        <v>1</v>
      </c>
      <c r="C90" s="1">
        <v>0</v>
      </c>
      <c r="D90" s="1">
        <v>37</v>
      </c>
      <c r="E90" s="1">
        <v>0</v>
      </c>
      <c r="F90" s="1">
        <f t="shared" si="4"/>
        <v>2.3313809999999995</v>
      </c>
      <c r="G90" s="31">
        <f t="shared" si="5"/>
        <v>0.91144286719270828</v>
      </c>
      <c r="H90" s="1">
        <f t="shared" si="6"/>
        <v>1</v>
      </c>
      <c r="I90" s="1">
        <f t="shared" si="7"/>
        <v>1</v>
      </c>
    </row>
    <row r="91" spans="1:9" x14ac:dyDescent="0.2">
      <c r="A91" s="1">
        <v>184</v>
      </c>
      <c r="B91" s="1">
        <v>1</v>
      </c>
      <c r="C91" s="1">
        <v>0</v>
      </c>
      <c r="D91" s="1">
        <v>23</v>
      </c>
      <c r="E91" s="1">
        <v>0</v>
      </c>
      <c r="F91" s="1">
        <f t="shared" si="4"/>
        <v>0.70537899999999976</v>
      </c>
      <c r="G91" s="31">
        <f t="shared" si="5"/>
        <v>0.66937928490055754</v>
      </c>
      <c r="H91" s="1">
        <f t="shared" si="6"/>
        <v>1</v>
      </c>
      <c r="I91" s="1">
        <f t="shared" si="7"/>
        <v>1</v>
      </c>
    </row>
    <row r="92" spans="1:9" x14ac:dyDescent="0.2">
      <c r="A92" s="1">
        <v>185</v>
      </c>
      <c r="B92" s="1">
        <v>1</v>
      </c>
      <c r="C92" s="1">
        <v>0</v>
      </c>
      <c r="D92" s="1">
        <v>25</v>
      </c>
      <c r="E92" s="1">
        <v>0</v>
      </c>
      <c r="F92" s="1">
        <f t="shared" si="4"/>
        <v>0.93766499999999997</v>
      </c>
      <c r="G92" s="31">
        <f t="shared" si="5"/>
        <v>0.71862775708849003</v>
      </c>
      <c r="H92" s="1">
        <f t="shared" si="6"/>
        <v>1</v>
      </c>
      <c r="I92" s="1">
        <f t="shared" si="7"/>
        <v>1</v>
      </c>
    </row>
    <row r="93" spans="1:9" x14ac:dyDescent="0.2">
      <c r="A93" s="1">
        <v>186</v>
      </c>
      <c r="B93" s="1">
        <v>1</v>
      </c>
      <c r="C93" s="1">
        <v>0</v>
      </c>
      <c r="D93" s="1">
        <v>22</v>
      </c>
      <c r="E93" s="1">
        <v>0</v>
      </c>
      <c r="F93" s="1">
        <f t="shared" si="4"/>
        <v>0.58923599999999965</v>
      </c>
      <c r="G93" s="31">
        <f t="shared" si="5"/>
        <v>0.64318982942402791</v>
      </c>
      <c r="H93" s="1">
        <f t="shared" si="6"/>
        <v>1</v>
      </c>
      <c r="I93" s="1">
        <f t="shared" si="7"/>
        <v>1</v>
      </c>
    </row>
    <row r="94" spans="1:9" x14ac:dyDescent="0.2">
      <c r="A94" s="1">
        <v>187</v>
      </c>
      <c r="B94" s="1">
        <v>1</v>
      </c>
      <c r="C94" s="1">
        <v>1</v>
      </c>
      <c r="D94" s="1">
        <v>20</v>
      </c>
      <c r="E94" s="1">
        <v>1</v>
      </c>
      <c r="F94" s="1">
        <f t="shared" si="4"/>
        <v>-1.2927699999999998</v>
      </c>
      <c r="G94" s="31">
        <f t="shared" si="5"/>
        <v>0.21538432862022705</v>
      </c>
      <c r="H94" s="1">
        <f t="shared" si="6"/>
        <v>0</v>
      </c>
      <c r="I94" s="1">
        <f t="shared" si="7"/>
        <v>0</v>
      </c>
    </row>
    <row r="95" spans="1:9" x14ac:dyDescent="0.2">
      <c r="A95" s="1">
        <v>188</v>
      </c>
      <c r="B95" s="1">
        <v>1</v>
      </c>
      <c r="C95" s="1">
        <v>0</v>
      </c>
      <c r="D95" s="1">
        <v>26</v>
      </c>
      <c r="E95" s="1">
        <v>1</v>
      </c>
      <c r="F95" s="1">
        <f t="shared" si="4"/>
        <v>2.3550380000000004</v>
      </c>
      <c r="G95" s="31">
        <f t="shared" si="5"/>
        <v>0.91333384243149596</v>
      </c>
      <c r="H95" s="1">
        <f t="shared" si="6"/>
        <v>1</v>
      </c>
      <c r="I95" s="1">
        <f t="shared" si="7"/>
        <v>1</v>
      </c>
    </row>
    <row r="96" spans="1:9" x14ac:dyDescent="0.2">
      <c r="A96" s="1">
        <v>189</v>
      </c>
      <c r="B96" s="1">
        <v>1</v>
      </c>
      <c r="C96" s="1">
        <v>0</v>
      </c>
      <c r="D96" s="1">
        <v>45</v>
      </c>
      <c r="E96" s="1">
        <v>1</v>
      </c>
      <c r="F96" s="1">
        <f t="shared" si="4"/>
        <v>4.5617549999999998</v>
      </c>
      <c r="G96" s="31">
        <f t="shared" si="5"/>
        <v>0.98966422969810819</v>
      </c>
      <c r="H96" s="1">
        <f t="shared" si="6"/>
        <v>1</v>
      </c>
      <c r="I96" s="1">
        <f t="shared" si="7"/>
        <v>1</v>
      </c>
    </row>
    <row r="97" spans="1:9" x14ac:dyDescent="0.2">
      <c r="A97" s="1">
        <v>190</v>
      </c>
      <c r="B97" s="1">
        <v>1</v>
      </c>
      <c r="C97" s="1">
        <v>0</v>
      </c>
      <c r="D97" s="1">
        <v>30</v>
      </c>
      <c r="E97" s="1">
        <v>0</v>
      </c>
      <c r="F97" s="1">
        <f t="shared" si="4"/>
        <v>1.5183799999999996</v>
      </c>
      <c r="G97" s="31">
        <f t="shared" si="5"/>
        <v>0.82029980347286147</v>
      </c>
      <c r="H97" s="1">
        <f t="shared" si="6"/>
        <v>1</v>
      </c>
      <c r="I97" s="1">
        <f t="shared" si="7"/>
        <v>1</v>
      </c>
    </row>
    <row r="98" spans="1:9" x14ac:dyDescent="0.2">
      <c r="A98" s="1">
        <v>191</v>
      </c>
      <c r="B98" s="1">
        <v>1</v>
      </c>
      <c r="C98" s="1">
        <v>0</v>
      </c>
      <c r="D98" s="1">
        <v>30</v>
      </c>
      <c r="E98" s="1">
        <v>0</v>
      </c>
      <c r="F98" s="1">
        <f t="shared" si="4"/>
        <v>1.5183799999999996</v>
      </c>
      <c r="G98" s="31">
        <f t="shared" si="5"/>
        <v>0.82029980347286147</v>
      </c>
      <c r="H98" s="1">
        <f t="shared" si="6"/>
        <v>1</v>
      </c>
      <c r="I98" s="1">
        <f t="shared" si="7"/>
        <v>1</v>
      </c>
    </row>
    <row r="99" spans="1:9" x14ac:dyDescent="0.2">
      <c r="A99" s="1">
        <v>192</v>
      </c>
      <c r="B99" s="1">
        <v>1</v>
      </c>
      <c r="C99" s="1">
        <v>0</v>
      </c>
      <c r="D99" s="1">
        <v>20</v>
      </c>
      <c r="E99" s="1">
        <v>1</v>
      </c>
      <c r="F99" s="1">
        <f t="shared" si="4"/>
        <v>1.65818</v>
      </c>
      <c r="G99" s="31">
        <f t="shared" si="5"/>
        <v>0.83999353839886493</v>
      </c>
      <c r="H99" s="1">
        <f t="shared" si="6"/>
        <v>1</v>
      </c>
      <c r="I99" s="1">
        <f t="shared" si="7"/>
        <v>1</v>
      </c>
    </row>
    <row r="100" spans="1:9" x14ac:dyDescent="0.2">
      <c r="A100" s="1">
        <v>193</v>
      </c>
      <c r="B100" s="1">
        <v>1</v>
      </c>
      <c r="C100" s="1">
        <v>0</v>
      </c>
      <c r="D100" s="1">
        <v>20</v>
      </c>
      <c r="E100" s="1">
        <v>1</v>
      </c>
      <c r="F100" s="1">
        <f t="shared" si="4"/>
        <v>1.65818</v>
      </c>
      <c r="G100" s="31">
        <f t="shared" si="5"/>
        <v>0.83999353839886493</v>
      </c>
      <c r="H100" s="1">
        <f t="shared" si="6"/>
        <v>1</v>
      </c>
      <c r="I100" s="1">
        <f t="shared" si="7"/>
        <v>1</v>
      </c>
    </row>
    <row r="101" spans="1:9" x14ac:dyDescent="0.2">
      <c r="A101" s="1">
        <v>195</v>
      </c>
      <c r="B101" s="1">
        <v>1</v>
      </c>
      <c r="C101" s="1">
        <v>0</v>
      </c>
      <c r="D101" s="1">
        <v>31</v>
      </c>
      <c r="E101" s="1">
        <v>0</v>
      </c>
      <c r="F101" s="1">
        <f t="shared" si="4"/>
        <v>1.6345229999999997</v>
      </c>
      <c r="G101" s="31">
        <f t="shared" si="5"/>
        <v>0.83678830269861859</v>
      </c>
      <c r="H101" s="1">
        <f t="shared" si="6"/>
        <v>1</v>
      </c>
      <c r="I101" s="1">
        <f t="shared" si="7"/>
        <v>1</v>
      </c>
    </row>
    <row r="102" spans="1:9" x14ac:dyDescent="0.2">
      <c r="A102" s="1">
        <v>196</v>
      </c>
      <c r="B102" s="1">
        <v>1</v>
      </c>
      <c r="C102" s="1">
        <v>0</v>
      </c>
      <c r="D102" s="1">
        <v>25</v>
      </c>
      <c r="E102" s="1">
        <v>1</v>
      </c>
      <c r="F102" s="1">
        <f t="shared" si="4"/>
        <v>2.2388950000000003</v>
      </c>
      <c r="G102" s="31">
        <f t="shared" si="5"/>
        <v>0.90368832669399335</v>
      </c>
      <c r="H102" s="1">
        <f t="shared" si="6"/>
        <v>1</v>
      </c>
      <c r="I102" s="1">
        <f t="shared" si="7"/>
        <v>1</v>
      </c>
    </row>
    <row r="103" spans="1:9" x14ac:dyDescent="0.2">
      <c r="A103" s="1">
        <v>197</v>
      </c>
      <c r="B103" s="1">
        <v>1</v>
      </c>
      <c r="C103" s="1">
        <v>1</v>
      </c>
      <c r="D103" s="1">
        <v>25</v>
      </c>
      <c r="E103" s="1">
        <v>1</v>
      </c>
      <c r="F103" s="1">
        <f t="shared" si="4"/>
        <v>-0.71205499999999966</v>
      </c>
      <c r="G103" s="31">
        <f t="shared" si="5"/>
        <v>0.32914491942336765</v>
      </c>
      <c r="H103" s="1">
        <f t="shared" si="6"/>
        <v>0</v>
      </c>
      <c r="I103" s="1">
        <f t="shared" si="7"/>
        <v>0</v>
      </c>
    </row>
    <row r="104" spans="1:9" x14ac:dyDescent="0.2">
      <c r="A104" s="1">
        <v>199</v>
      </c>
      <c r="B104" s="1">
        <v>1</v>
      </c>
      <c r="C104" s="1">
        <v>0</v>
      </c>
      <c r="D104" s="1">
        <v>25</v>
      </c>
      <c r="E104" s="1">
        <v>0</v>
      </c>
      <c r="F104" s="1">
        <f t="shared" si="4"/>
        <v>0.93766499999999997</v>
      </c>
      <c r="G104" s="31">
        <f t="shared" si="5"/>
        <v>0.71862775708849003</v>
      </c>
      <c r="H104" s="1">
        <f t="shared" si="6"/>
        <v>1</v>
      </c>
      <c r="I104" s="1">
        <f t="shared" si="7"/>
        <v>1</v>
      </c>
    </row>
    <row r="105" spans="1:9" x14ac:dyDescent="0.2">
      <c r="A105" s="1">
        <v>200</v>
      </c>
      <c r="B105" s="1">
        <v>1</v>
      </c>
      <c r="C105" s="1">
        <v>0</v>
      </c>
      <c r="D105" s="1">
        <v>24</v>
      </c>
      <c r="E105" s="1">
        <v>0</v>
      </c>
      <c r="F105" s="1">
        <f t="shared" si="4"/>
        <v>0.82152199999999986</v>
      </c>
      <c r="G105" s="31">
        <f t="shared" si="5"/>
        <v>0.6945593229186573</v>
      </c>
      <c r="H105" s="1">
        <f t="shared" si="6"/>
        <v>1</v>
      </c>
      <c r="I105" s="1">
        <f t="shared" si="7"/>
        <v>1</v>
      </c>
    </row>
    <row r="106" spans="1:9" x14ac:dyDescent="0.2">
      <c r="A106" s="1">
        <v>201</v>
      </c>
      <c r="B106" s="1">
        <v>1</v>
      </c>
      <c r="C106" s="1">
        <v>0</v>
      </c>
      <c r="D106" s="1">
        <v>27</v>
      </c>
      <c r="E106" s="1">
        <v>0</v>
      </c>
      <c r="F106" s="1">
        <f t="shared" si="4"/>
        <v>1.1699509999999997</v>
      </c>
      <c r="G106" s="31">
        <f t="shared" si="5"/>
        <v>0.76313615863231865</v>
      </c>
      <c r="H106" s="1">
        <f t="shared" si="6"/>
        <v>1</v>
      </c>
      <c r="I106" s="1">
        <f t="shared" si="7"/>
        <v>1</v>
      </c>
    </row>
    <row r="107" spans="1:9" x14ac:dyDescent="0.2">
      <c r="A107" s="1">
        <v>202</v>
      </c>
      <c r="B107" s="1">
        <v>1</v>
      </c>
      <c r="C107" s="1">
        <v>1</v>
      </c>
      <c r="D107" s="1">
        <v>26</v>
      </c>
      <c r="E107" s="1">
        <v>0</v>
      </c>
      <c r="F107" s="1">
        <f t="shared" si="4"/>
        <v>-1.8971419999999997</v>
      </c>
      <c r="G107" s="31">
        <f t="shared" si="5"/>
        <v>0.13043228564064233</v>
      </c>
      <c r="H107" s="1">
        <f t="shared" si="6"/>
        <v>0</v>
      </c>
      <c r="I107" s="1">
        <f t="shared" si="7"/>
        <v>0</v>
      </c>
    </row>
    <row r="108" spans="1:9" x14ac:dyDescent="0.2">
      <c r="A108" s="1">
        <v>203</v>
      </c>
      <c r="B108" s="1">
        <v>1</v>
      </c>
      <c r="C108" s="1">
        <v>0</v>
      </c>
      <c r="D108" s="1">
        <v>29</v>
      </c>
      <c r="E108" s="1">
        <v>0</v>
      </c>
      <c r="F108" s="1">
        <f t="shared" si="4"/>
        <v>1.402237</v>
      </c>
      <c r="G108" s="31">
        <f t="shared" si="5"/>
        <v>0.80253862672853948</v>
      </c>
      <c r="H108" s="1">
        <f t="shared" si="6"/>
        <v>1</v>
      </c>
      <c r="I108" s="1">
        <f t="shared" si="7"/>
        <v>1</v>
      </c>
    </row>
    <row r="109" spans="1:9" x14ac:dyDescent="0.2">
      <c r="A109" s="1">
        <v>204</v>
      </c>
      <c r="B109" s="1">
        <v>1</v>
      </c>
      <c r="C109" s="1">
        <v>0</v>
      </c>
      <c r="D109" s="1">
        <v>23</v>
      </c>
      <c r="E109" s="1">
        <v>0</v>
      </c>
      <c r="F109" s="1">
        <f t="shared" si="4"/>
        <v>0.70537899999999976</v>
      </c>
      <c r="G109" s="31">
        <f t="shared" si="5"/>
        <v>0.66937928490055754</v>
      </c>
      <c r="H109" s="1">
        <f t="shared" si="6"/>
        <v>1</v>
      </c>
      <c r="I109" s="1">
        <f t="shared" si="7"/>
        <v>1</v>
      </c>
    </row>
    <row r="110" spans="1:9" x14ac:dyDescent="0.2">
      <c r="A110" s="1">
        <v>205</v>
      </c>
      <c r="B110" s="1">
        <v>1</v>
      </c>
      <c r="C110" s="1">
        <v>0</v>
      </c>
      <c r="D110" s="1">
        <v>19</v>
      </c>
      <c r="E110" s="1">
        <v>1</v>
      </c>
      <c r="F110" s="1">
        <f t="shared" si="4"/>
        <v>1.5420369999999999</v>
      </c>
      <c r="G110" s="31">
        <f t="shared" si="5"/>
        <v>0.82376064998864795</v>
      </c>
      <c r="H110" s="1">
        <f t="shared" si="6"/>
        <v>1</v>
      </c>
      <c r="I110" s="1">
        <f t="shared" si="7"/>
        <v>1</v>
      </c>
    </row>
    <row r="111" spans="1:9" x14ac:dyDescent="0.2">
      <c r="A111" s="1">
        <v>206</v>
      </c>
      <c r="B111" s="1">
        <v>1</v>
      </c>
      <c r="C111" s="1">
        <v>0</v>
      </c>
      <c r="D111" s="1">
        <v>25</v>
      </c>
      <c r="E111" s="1">
        <v>0</v>
      </c>
      <c r="F111" s="1">
        <f t="shared" si="4"/>
        <v>0.93766499999999997</v>
      </c>
      <c r="G111" s="31">
        <f t="shared" si="5"/>
        <v>0.71862775708849003</v>
      </c>
      <c r="H111" s="1">
        <f t="shared" si="6"/>
        <v>1</v>
      </c>
      <c r="I111" s="1">
        <f t="shared" si="7"/>
        <v>1</v>
      </c>
    </row>
    <row r="112" spans="1:9" x14ac:dyDescent="0.2">
      <c r="A112" s="1">
        <v>207</v>
      </c>
      <c r="B112" s="1">
        <v>1</v>
      </c>
      <c r="C112" s="1">
        <v>0</v>
      </c>
      <c r="D112" s="1">
        <v>33</v>
      </c>
      <c r="E112" s="1">
        <v>0</v>
      </c>
      <c r="F112" s="1">
        <f t="shared" si="4"/>
        <v>1.8668089999999999</v>
      </c>
      <c r="G112" s="31">
        <f t="shared" si="5"/>
        <v>0.86608862023115429</v>
      </c>
      <c r="H112" s="1">
        <f t="shared" si="6"/>
        <v>1</v>
      </c>
      <c r="I112" s="1">
        <f t="shared" si="7"/>
        <v>1</v>
      </c>
    </row>
    <row r="113" spans="1:9" x14ac:dyDescent="0.2">
      <c r="A113" s="1">
        <v>208</v>
      </c>
      <c r="B113" s="1">
        <v>1</v>
      </c>
      <c r="C113" s="1">
        <v>0</v>
      </c>
      <c r="D113" s="1">
        <v>35</v>
      </c>
      <c r="E113" s="1">
        <v>0</v>
      </c>
      <c r="F113" s="1">
        <f t="shared" si="4"/>
        <v>2.0990950000000002</v>
      </c>
      <c r="G113" s="31">
        <f t="shared" si="5"/>
        <v>0.89081518647373215</v>
      </c>
      <c r="H113" s="1">
        <f t="shared" si="6"/>
        <v>1</v>
      </c>
      <c r="I113" s="1">
        <f t="shared" si="7"/>
        <v>1</v>
      </c>
    </row>
    <row r="114" spans="1:9" x14ac:dyDescent="0.2">
      <c r="A114" s="1">
        <v>209</v>
      </c>
      <c r="B114" s="1">
        <v>1</v>
      </c>
      <c r="C114" s="1">
        <v>0</v>
      </c>
      <c r="D114" s="1">
        <v>30</v>
      </c>
      <c r="E114" s="1">
        <v>1</v>
      </c>
      <c r="F114" s="1">
        <f t="shared" si="4"/>
        <v>2.8196099999999999</v>
      </c>
      <c r="G114" s="31">
        <f t="shared" si="5"/>
        <v>0.9437263583123161</v>
      </c>
      <c r="H114" s="1">
        <f t="shared" si="6"/>
        <v>1</v>
      </c>
      <c r="I114" s="1">
        <f t="shared" si="7"/>
        <v>1</v>
      </c>
    </row>
    <row r="115" spans="1:9" x14ac:dyDescent="0.2">
      <c r="A115" s="1">
        <v>210</v>
      </c>
      <c r="B115" s="1">
        <v>1</v>
      </c>
      <c r="C115" s="1">
        <v>0</v>
      </c>
      <c r="D115" s="1">
        <v>34</v>
      </c>
      <c r="E115" s="1">
        <v>0</v>
      </c>
      <c r="F115" s="1">
        <f t="shared" si="4"/>
        <v>1.982952</v>
      </c>
      <c r="G115" s="31">
        <f t="shared" si="5"/>
        <v>0.87899549540192146</v>
      </c>
      <c r="H115" s="1">
        <f t="shared" si="6"/>
        <v>1</v>
      </c>
      <c r="I115" s="1">
        <f t="shared" si="7"/>
        <v>1</v>
      </c>
    </row>
    <row r="116" spans="1:9" x14ac:dyDescent="0.2">
      <c r="A116" s="1">
        <v>211</v>
      </c>
      <c r="B116" s="1">
        <v>1</v>
      </c>
      <c r="C116" s="1">
        <v>0</v>
      </c>
      <c r="D116" s="1">
        <v>21</v>
      </c>
      <c r="E116" s="1">
        <v>1</v>
      </c>
      <c r="F116" s="1">
        <f t="shared" si="4"/>
        <v>1.7743230000000001</v>
      </c>
      <c r="G116" s="31">
        <f t="shared" si="5"/>
        <v>0.8549944549421129</v>
      </c>
      <c r="H116" s="1">
        <f t="shared" si="6"/>
        <v>1</v>
      </c>
      <c r="I116" s="1">
        <f t="shared" si="7"/>
        <v>1</v>
      </c>
    </row>
    <row r="117" spans="1:9" x14ac:dyDescent="0.2">
      <c r="A117" s="1">
        <v>212</v>
      </c>
      <c r="B117" s="1">
        <v>1</v>
      </c>
      <c r="C117" s="1">
        <v>0</v>
      </c>
      <c r="D117" s="1">
        <v>29</v>
      </c>
      <c r="E117" s="1">
        <v>1</v>
      </c>
      <c r="F117" s="1">
        <f t="shared" si="4"/>
        <v>2.7034669999999998</v>
      </c>
      <c r="G117" s="31">
        <f t="shared" si="5"/>
        <v>0.93723091397347036</v>
      </c>
      <c r="H117" s="1">
        <f t="shared" si="6"/>
        <v>1</v>
      </c>
      <c r="I117" s="1">
        <f t="shared" si="7"/>
        <v>1</v>
      </c>
    </row>
    <row r="118" spans="1:9" x14ac:dyDescent="0.2">
      <c r="A118" s="1">
        <v>213</v>
      </c>
      <c r="B118" s="1">
        <v>1</v>
      </c>
      <c r="C118" s="1">
        <v>0</v>
      </c>
      <c r="D118" s="1">
        <v>50</v>
      </c>
      <c r="E118" s="1">
        <v>1</v>
      </c>
      <c r="F118" s="1">
        <f t="shared" si="4"/>
        <v>5.1424700000000003</v>
      </c>
      <c r="G118" s="31">
        <f t="shared" si="5"/>
        <v>0.99419070601994397</v>
      </c>
      <c r="H118" s="1">
        <f t="shared" si="6"/>
        <v>1</v>
      </c>
      <c r="I118" s="1">
        <f t="shared" si="7"/>
        <v>1</v>
      </c>
    </row>
    <row r="119" spans="1:9" x14ac:dyDescent="0.2">
      <c r="A119" s="1">
        <v>214</v>
      </c>
      <c r="B119" s="1">
        <v>1</v>
      </c>
      <c r="C119" s="1">
        <v>0</v>
      </c>
      <c r="D119" s="1">
        <v>30</v>
      </c>
      <c r="E119" s="1">
        <v>1</v>
      </c>
      <c r="F119" s="1">
        <f t="shared" si="4"/>
        <v>2.8196099999999999</v>
      </c>
      <c r="G119" s="31">
        <f t="shared" si="5"/>
        <v>0.9437263583123161</v>
      </c>
      <c r="H119" s="1">
        <f t="shared" si="6"/>
        <v>1</v>
      </c>
      <c r="I119" s="1">
        <f t="shared" si="7"/>
        <v>1</v>
      </c>
    </row>
    <row r="120" spans="1:9" x14ac:dyDescent="0.2">
      <c r="A120" s="1">
        <v>215</v>
      </c>
      <c r="B120" s="1">
        <v>1</v>
      </c>
      <c r="C120" s="1">
        <v>0</v>
      </c>
      <c r="D120" s="1">
        <v>40</v>
      </c>
      <c r="E120" s="1">
        <v>1</v>
      </c>
      <c r="F120" s="1">
        <f t="shared" si="4"/>
        <v>3.9810400000000001</v>
      </c>
      <c r="G120" s="31">
        <f t="shared" si="5"/>
        <v>0.98167582661085284</v>
      </c>
      <c r="H120" s="1">
        <f t="shared" si="6"/>
        <v>1</v>
      </c>
      <c r="I120" s="1">
        <f t="shared" si="7"/>
        <v>1</v>
      </c>
    </row>
    <row r="121" spans="1:9" x14ac:dyDescent="0.2">
      <c r="A121" s="1">
        <v>216</v>
      </c>
      <c r="B121" s="1">
        <v>1</v>
      </c>
      <c r="C121" s="1">
        <v>0</v>
      </c>
      <c r="D121" s="1">
        <v>55</v>
      </c>
      <c r="E121" s="1">
        <v>1</v>
      </c>
      <c r="F121" s="1">
        <f t="shared" si="4"/>
        <v>5.723185</v>
      </c>
      <c r="G121" s="31">
        <f t="shared" si="5"/>
        <v>0.99674137173303101</v>
      </c>
      <c r="H121" s="1">
        <f t="shared" si="6"/>
        <v>1</v>
      </c>
      <c r="I121" s="1">
        <f t="shared" si="7"/>
        <v>1</v>
      </c>
    </row>
    <row r="122" spans="1:9" x14ac:dyDescent="0.2">
      <c r="A122" s="1">
        <v>217</v>
      </c>
      <c r="B122" s="1">
        <v>1</v>
      </c>
      <c r="C122" s="1">
        <v>0</v>
      </c>
      <c r="D122" s="1">
        <v>21</v>
      </c>
      <c r="E122" s="1">
        <v>1</v>
      </c>
      <c r="F122" s="1">
        <f t="shared" si="4"/>
        <v>1.7743230000000001</v>
      </c>
      <c r="G122" s="31">
        <f t="shared" si="5"/>
        <v>0.8549944549421129</v>
      </c>
      <c r="H122" s="1">
        <f t="shared" si="6"/>
        <v>1</v>
      </c>
      <c r="I122" s="1">
        <f t="shared" si="7"/>
        <v>1</v>
      </c>
    </row>
    <row r="123" spans="1:9" x14ac:dyDescent="0.2">
      <c r="A123" s="1">
        <v>218</v>
      </c>
      <c r="B123" s="1">
        <v>1</v>
      </c>
      <c r="C123" s="1">
        <v>0</v>
      </c>
      <c r="D123" s="1">
        <v>27</v>
      </c>
      <c r="E123" s="1">
        <v>1</v>
      </c>
      <c r="F123" s="1">
        <f t="shared" si="4"/>
        <v>2.4711809999999996</v>
      </c>
      <c r="G123" s="31">
        <f t="shared" si="5"/>
        <v>0.92209664362658161</v>
      </c>
      <c r="H123" s="1">
        <f t="shared" si="6"/>
        <v>1</v>
      </c>
      <c r="I123" s="1">
        <f t="shared" si="7"/>
        <v>1</v>
      </c>
    </row>
    <row r="124" spans="1:9" x14ac:dyDescent="0.2">
      <c r="A124" s="1">
        <v>219</v>
      </c>
      <c r="B124" s="1">
        <v>1</v>
      </c>
      <c r="C124" s="1">
        <v>0</v>
      </c>
      <c r="D124" s="1">
        <v>22</v>
      </c>
      <c r="E124" s="1">
        <v>1</v>
      </c>
      <c r="F124" s="1">
        <f t="shared" si="4"/>
        <v>1.8904659999999998</v>
      </c>
      <c r="G124" s="31">
        <f t="shared" si="5"/>
        <v>0.86880865445284661</v>
      </c>
      <c r="H124" s="1">
        <f t="shared" si="6"/>
        <v>1</v>
      </c>
      <c r="I124" s="1">
        <f t="shared" si="7"/>
        <v>1</v>
      </c>
    </row>
    <row r="125" spans="1:9" x14ac:dyDescent="0.2">
      <c r="A125" s="1">
        <v>220</v>
      </c>
      <c r="B125" s="1">
        <v>1</v>
      </c>
      <c r="C125" s="1">
        <v>0</v>
      </c>
      <c r="D125" s="1">
        <v>23</v>
      </c>
      <c r="E125" s="1">
        <v>1</v>
      </c>
      <c r="F125" s="1">
        <f t="shared" si="4"/>
        <v>2.0066090000000001</v>
      </c>
      <c r="G125" s="31">
        <f t="shared" si="5"/>
        <v>0.8814892361184159</v>
      </c>
      <c r="H125" s="1">
        <f t="shared" si="6"/>
        <v>1</v>
      </c>
      <c r="I125" s="1">
        <f t="shared" si="7"/>
        <v>1</v>
      </c>
    </row>
    <row r="126" spans="1:9" x14ac:dyDescent="0.2">
      <c r="A126" s="1">
        <v>221</v>
      </c>
      <c r="B126" s="1">
        <v>1</v>
      </c>
      <c r="C126" s="1">
        <v>0</v>
      </c>
      <c r="D126" s="1">
        <v>26</v>
      </c>
      <c r="E126" s="1">
        <v>1</v>
      </c>
      <c r="F126" s="1">
        <f t="shared" si="4"/>
        <v>2.3550380000000004</v>
      </c>
      <c r="G126" s="31">
        <f t="shared" si="5"/>
        <v>0.91333384243149596</v>
      </c>
      <c r="H126" s="1">
        <f t="shared" si="6"/>
        <v>1</v>
      </c>
      <c r="I126" s="1">
        <f t="shared" si="7"/>
        <v>1</v>
      </c>
    </row>
    <row r="127" spans="1:9" x14ac:dyDescent="0.2">
      <c r="A127" s="1">
        <v>222</v>
      </c>
      <c r="B127" s="1">
        <v>1</v>
      </c>
      <c r="C127" s="1">
        <v>0</v>
      </c>
      <c r="D127" s="1">
        <v>32</v>
      </c>
      <c r="E127" s="1">
        <v>1</v>
      </c>
      <c r="F127" s="1">
        <f t="shared" si="4"/>
        <v>3.0518960000000002</v>
      </c>
      <c r="G127" s="31">
        <f t="shared" si="5"/>
        <v>0.95486431170186958</v>
      </c>
      <c r="H127" s="1">
        <f t="shared" si="6"/>
        <v>1</v>
      </c>
      <c r="I127" s="1">
        <f t="shared" si="7"/>
        <v>1</v>
      </c>
    </row>
    <row r="128" spans="1:9" x14ac:dyDescent="0.2">
      <c r="A128" s="1">
        <v>223</v>
      </c>
      <c r="B128" s="1">
        <v>1</v>
      </c>
      <c r="C128" s="1">
        <v>0</v>
      </c>
      <c r="D128" s="1">
        <v>34</v>
      </c>
      <c r="E128" s="1">
        <v>0</v>
      </c>
      <c r="F128" s="1">
        <f t="shared" si="4"/>
        <v>1.982952</v>
      </c>
      <c r="G128" s="31">
        <f t="shared" si="5"/>
        <v>0.87899549540192146</v>
      </c>
      <c r="H128" s="1">
        <f t="shared" si="6"/>
        <v>1</v>
      </c>
      <c r="I128" s="1">
        <f t="shared" si="7"/>
        <v>1</v>
      </c>
    </row>
    <row r="129" spans="1:9" x14ac:dyDescent="0.2">
      <c r="A129" s="1">
        <v>224</v>
      </c>
      <c r="B129" s="1">
        <v>1</v>
      </c>
      <c r="C129" s="1">
        <v>0</v>
      </c>
      <c r="D129" s="1">
        <v>32</v>
      </c>
      <c r="E129" s="1">
        <v>1</v>
      </c>
      <c r="F129" s="1">
        <f t="shared" si="4"/>
        <v>3.0518960000000002</v>
      </c>
      <c r="G129" s="31">
        <f t="shared" si="5"/>
        <v>0.95486431170186958</v>
      </c>
      <c r="H129" s="1">
        <f t="shared" si="6"/>
        <v>1</v>
      </c>
      <c r="I129" s="1">
        <f t="shared" si="7"/>
        <v>1</v>
      </c>
    </row>
    <row r="130" spans="1:9" x14ac:dyDescent="0.2">
      <c r="A130" s="1">
        <v>225</v>
      </c>
      <c r="B130" s="1">
        <v>1</v>
      </c>
      <c r="C130" s="1">
        <v>0</v>
      </c>
      <c r="D130" s="1">
        <v>35</v>
      </c>
      <c r="E130" s="1">
        <v>0</v>
      </c>
      <c r="F130" s="1">
        <f t="shared" si="4"/>
        <v>2.0990950000000002</v>
      </c>
      <c r="G130" s="31">
        <f t="shared" si="5"/>
        <v>0.89081518647373215</v>
      </c>
      <c r="H130" s="1">
        <f t="shared" si="6"/>
        <v>1</v>
      </c>
      <c r="I130" s="1">
        <f t="shared" si="7"/>
        <v>1</v>
      </c>
    </row>
    <row r="131" spans="1:9" x14ac:dyDescent="0.2">
      <c r="A131" s="1">
        <v>226</v>
      </c>
      <c r="B131" s="1">
        <v>1</v>
      </c>
      <c r="C131" s="1">
        <v>0</v>
      </c>
      <c r="D131" s="1">
        <v>46</v>
      </c>
      <c r="E131" s="1">
        <v>0</v>
      </c>
      <c r="F131" s="1">
        <f t="shared" ref="F131:F181" si="8">-1.96591-2.95095*C131+0.116143*D131+1.30123*E131</f>
        <v>3.3766679999999996</v>
      </c>
      <c r="G131" s="31">
        <f t="shared" ref="G131:G181" si="9">1/(1+EXP(-F131))</f>
        <v>0.96696734155512321</v>
      </c>
      <c r="H131" s="1">
        <f t="shared" ref="H131:H181" si="10">IF(G131&gt;0.5,1,0)</f>
        <v>1</v>
      </c>
      <c r="I131" s="1">
        <f t="shared" ref="I131:I181" si="11">IF(H131=B131,1,0)</f>
        <v>1</v>
      </c>
    </row>
    <row r="132" spans="1:9" x14ac:dyDescent="0.2">
      <c r="A132" s="1">
        <v>4</v>
      </c>
      <c r="B132" s="1">
        <v>0</v>
      </c>
      <c r="C132" s="1">
        <v>0</v>
      </c>
      <c r="D132" s="1">
        <v>25</v>
      </c>
      <c r="E132" s="1">
        <v>1</v>
      </c>
      <c r="F132" s="1">
        <f t="shared" si="8"/>
        <v>2.2388950000000003</v>
      </c>
      <c r="G132" s="31">
        <f t="shared" si="9"/>
        <v>0.90368832669399335</v>
      </c>
      <c r="H132" s="1">
        <f t="shared" si="10"/>
        <v>1</v>
      </c>
      <c r="I132" s="1">
        <f t="shared" si="11"/>
        <v>0</v>
      </c>
    </row>
    <row r="133" spans="1:9" x14ac:dyDescent="0.2">
      <c r="A133" s="1">
        <v>10</v>
      </c>
      <c r="B133" s="1">
        <v>0</v>
      </c>
      <c r="C133" s="1">
        <v>0</v>
      </c>
      <c r="D133" s="1">
        <v>26</v>
      </c>
      <c r="E133" s="1">
        <v>0</v>
      </c>
      <c r="F133" s="1">
        <f t="shared" si="8"/>
        <v>1.0538080000000001</v>
      </c>
      <c r="G133" s="31">
        <f t="shared" si="9"/>
        <v>0.74150546898289438</v>
      </c>
      <c r="H133" s="1">
        <f t="shared" si="10"/>
        <v>1</v>
      </c>
      <c r="I133" s="1">
        <f t="shared" si="11"/>
        <v>0</v>
      </c>
    </row>
    <row r="134" spans="1:9" x14ac:dyDescent="0.2">
      <c r="A134" s="1">
        <v>11</v>
      </c>
      <c r="B134" s="1">
        <v>0</v>
      </c>
      <c r="C134" s="1">
        <v>1</v>
      </c>
      <c r="D134" s="1">
        <v>35</v>
      </c>
      <c r="E134" s="1">
        <v>1</v>
      </c>
      <c r="F134" s="1">
        <f t="shared" si="8"/>
        <v>0.44937500000000052</v>
      </c>
      <c r="G134" s="31">
        <f t="shared" si="9"/>
        <v>0.61049062432783108</v>
      </c>
      <c r="H134" s="1">
        <f t="shared" si="10"/>
        <v>1</v>
      </c>
      <c r="I134" s="1">
        <f t="shared" si="11"/>
        <v>0</v>
      </c>
    </row>
    <row r="135" spans="1:9" x14ac:dyDescent="0.2">
      <c r="A135" s="1">
        <v>13</v>
      </c>
      <c r="B135" s="1">
        <v>0</v>
      </c>
      <c r="C135" s="1">
        <v>1</v>
      </c>
      <c r="D135" s="1">
        <v>26</v>
      </c>
      <c r="E135" s="1">
        <v>0</v>
      </c>
      <c r="F135" s="1">
        <f t="shared" si="8"/>
        <v>-1.8971419999999997</v>
      </c>
      <c r="G135" s="31">
        <f t="shared" si="9"/>
        <v>0.13043228564064233</v>
      </c>
      <c r="H135" s="1">
        <f t="shared" si="10"/>
        <v>0</v>
      </c>
      <c r="I135" s="1">
        <f t="shared" si="11"/>
        <v>1</v>
      </c>
    </row>
    <row r="136" spans="1:9" x14ac:dyDescent="0.2">
      <c r="A136" s="1">
        <v>15</v>
      </c>
      <c r="B136" s="1">
        <v>0</v>
      </c>
      <c r="C136" s="1">
        <v>0</v>
      </c>
      <c r="D136" s="1">
        <v>26</v>
      </c>
      <c r="E136" s="1">
        <v>0</v>
      </c>
      <c r="F136" s="1">
        <f t="shared" si="8"/>
        <v>1.0538080000000001</v>
      </c>
      <c r="G136" s="31">
        <f t="shared" si="9"/>
        <v>0.74150546898289438</v>
      </c>
      <c r="H136" s="1">
        <f t="shared" si="10"/>
        <v>1</v>
      </c>
      <c r="I136" s="1">
        <f t="shared" si="11"/>
        <v>0</v>
      </c>
    </row>
    <row r="137" spans="1:9" x14ac:dyDescent="0.2">
      <c r="A137" s="1">
        <v>16</v>
      </c>
      <c r="B137" s="1">
        <v>0</v>
      </c>
      <c r="C137" s="1">
        <v>0</v>
      </c>
      <c r="D137" s="1">
        <v>28</v>
      </c>
      <c r="E137" s="1">
        <v>0</v>
      </c>
      <c r="F137" s="1">
        <f t="shared" si="8"/>
        <v>1.2860939999999998</v>
      </c>
      <c r="G137" s="31">
        <f t="shared" si="9"/>
        <v>0.78348532440493124</v>
      </c>
      <c r="H137" s="1">
        <f t="shared" si="10"/>
        <v>1</v>
      </c>
      <c r="I137" s="1">
        <f t="shared" si="11"/>
        <v>0</v>
      </c>
    </row>
    <row r="138" spans="1:9" x14ac:dyDescent="0.2">
      <c r="A138" s="1">
        <v>17</v>
      </c>
      <c r="B138" s="1">
        <v>0</v>
      </c>
      <c r="C138" s="1">
        <v>0</v>
      </c>
      <c r="D138" s="1">
        <v>28</v>
      </c>
      <c r="E138" s="1">
        <v>0</v>
      </c>
      <c r="F138" s="1">
        <f t="shared" si="8"/>
        <v>1.2860939999999998</v>
      </c>
      <c r="G138" s="31">
        <f t="shared" si="9"/>
        <v>0.78348532440493124</v>
      </c>
      <c r="H138" s="1">
        <f t="shared" si="10"/>
        <v>1</v>
      </c>
      <c r="I138" s="1">
        <f t="shared" si="11"/>
        <v>0</v>
      </c>
    </row>
    <row r="139" spans="1:9" x14ac:dyDescent="0.2">
      <c r="A139" s="1">
        <v>18</v>
      </c>
      <c r="B139" s="1">
        <v>0</v>
      </c>
      <c r="C139" s="1">
        <v>0</v>
      </c>
      <c r="D139" s="1">
        <v>25</v>
      </c>
      <c r="E139" s="1">
        <v>0</v>
      </c>
      <c r="F139" s="1">
        <f t="shared" si="8"/>
        <v>0.93766499999999997</v>
      </c>
      <c r="G139" s="31">
        <f t="shared" si="9"/>
        <v>0.71862775708849003</v>
      </c>
      <c r="H139" s="1">
        <f t="shared" si="10"/>
        <v>1</v>
      </c>
      <c r="I139" s="1">
        <f t="shared" si="11"/>
        <v>0</v>
      </c>
    </row>
    <row r="140" spans="1:9" x14ac:dyDescent="0.2">
      <c r="A140" s="1">
        <v>19</v>
      </c>
      <c r="B140" s="1">
        <v>0</v>
      </c>
      <c r="C140" s="1">
        <v>1</v>
      </c>
      <c r="D140" s="1">
        <v>25</v>
      </c>
      <c r="E140" s="1">
        <v>0</v>
      </c>
      <c r="F140" s="1">
        <f t="shared" si="8"/>
        <v>-2.0132849999999998</v>
      </c>
      <c r="G140" s="31">
        <f t="shared" si="9"/>
        <v>0.11781512337074504</v>
      </c>
      <c r="H140" s="1">
        <f t="shared" si="10"/>
        <v>0</v>
      </c>
      <c r="I140" s="1">
        <f t="shared" si="11"/>
        <v>1</v>
      </c>
    </row>
    <row r="141" spans="1:9" x14ac:dyDescent="0.2">
      <c r="A141" s="1">
        <v>20</v>
      </c>
      <c r="B141" s="1">
        <v>0</v>
      </c>
      <c r="C141" s="1">
        <v>1</v>
      </c>
      <c r="D141" s="1">
        <v>22</v>
      </c>
      <c r="E141" s="1">
        <v>1</v>
      </c>
      <c r="F141" s="1">
        <f t="shared" si="8"/>
        <v>-1.060484</v>
      </c>
      <c r="G141" s="31">
        <f t="shared" si="9"/>
        <v>0.25721697253345743</v>
      </c>
      <c r="H141" s="1">
        <f t="shared" si="10"/>
        <v>0</v>
      </c>
      <c r="I141" s="1">
        <f t="shared" si="11"/>
        <v>1</v>
      </c>
    </row>
    <row r="142" spans="1:9" x14ac:dyDescent="0.2">
      <c r="A142" s="1">
        <v>22</v>
      </c>
      <c r="B142" s="1">
        <v>0</v>
      </c>
      <c r="C142" s="1">
        <v>0</v>
      </c>
      <c r="D142" s="1">
        <v>28</v>
      </c>
      <c r="E142" s="1">
        <v>1</v>
      </c>
      <c r="F142" s="1">
        <f t="shared" si="8"/>
        <v>2.5873239999999997</v>
      </c>
      <c r="G142" s="31">
        <f t="shared" si="9"/>
        <v>0.93004130482566627</v>
      </c>
      <c r="H142" s="1">
        <f t="shared" si="10"/>
        <v>1</v>
      </c>
      <c r="I142" s="1">
        <f t="shared" si="11"/>
        <v>0</v>
      </c>
    </row>
    <row r="143" spans="1:9" x14ac:dyDescent="0.2">
      <c r="A143" s="1">
        <v>23</v>
      </c>
      <c r="B143" s="1">
        <v>0</v>
      </c>
      <c r="C143" s="1">
        <v>0</v>
      </c>
      <c r="D143" s="1">
        <v>20</v>
      </c>
      <c r="E143" s="1">
        <v>1</v>
      </c>
      <c r="F143" s="1">
        <f t="shared" si="8"/>
        <v>1.65818</v>
      </c>
      <c r="G143" s="31">
        <f t="shared" si="9"/>
        <v>0.83999353839886493</v>
      </c>
      <c r="H143" s="1">
        <f t="shared" si="10"/>
        <v>1</v>
      </c>
      <c r="I143" s="1">
        <f t="shared" si="11"/>
        <v>0</v>
      </c>
    </row>
    <row r="144" spans="1:9" x14ac:dyDescent="0.2">
      <c r="A144" s="1">
        <v>24</v>
      </c>
      <c r="B144" s="1">
        <v>0</v>
      </c>
      <c r="C144" s="1">
        <v>0</v>
      </c>
      <c r="D144" s="1">
        <v>26</v>
      </c>
      <c r="E144" s="1">
        <v>0</v>
      </c>
      <c r="F144" s="1">
        <f t="shared" si="8"/>
        <v>1.0538080000000001</v>
      </c>
      <c r="G144" s="31">
        <f t="shared" si="9"/>
        <v>0.74150546898289438</v>
      </c>
      <c r="H144" s="1">
        <f t="shared" si="10"/>
        <v>1</v>
      </c>
      <c r="I144" s="1">
        <f t="shared" si="11"/>
        <v>0</v>
      </c>
    </row>
    <row r="145" spans="1:9" x14ac:dyDescent="0.2">
      <c r="A145" s="1">
        <v>25</v>
      </c>
      <c r="B145" s="1">
        <v>0</v>
      </c>
      <c r="C145" s="1">
        <v>1</v>
      </c>
      <c r="D145" s="1">
        <v>17</v>
      </c>
      <c r="E145" s="1">
        <v>0</v>
      </c>
      <c r="F145" s="1">
        <f t="shared" si="8"/>
        <v>-2.9424289999999997</v>
      </c>
      <c r="G145" s="31">
        <f t="shared" si="9"/>
        <v>5.0095560411730328E-2</v>
      </c>
      <c r="H145" s="1">
        <f t="shared" si="10"/>
        <v>0</v>
      </c>
      <c r="I145" s="1">
        <f t="shared" si="11"/>
        <v>1</v>
      </c>
    </row>
    <row r="146" spans="1:9" x14ac:dyDescent="0.2">
      <c r="A146" s="1">
        <v>26</v>
      </c>
      <c r="B146" s="1">
        <v>0</v>
      </c>
      <c r="C146" s="1">
        <v>1</v>
      </c>
      <c r="D146" s="1">
        <v>26</v>
      </c>
      <c r="E146" s="1">
        <v>1</v>
      </c>
      <c r="F146" s="1">
        <f t="shared" si="8"/>
        <v>-0.59591199999999955</v>
      </c>
      <c r="G146" s="31">
        <f t="shared" si="9"/>
        <v>0.35527951967688237</v>
      </c>
      <c r="H146" s="1">
        <f t="shared" si="10"/>
        <v>0</v>
      </c>
      <c r="I146" s="1">
        <f t="shared" si="11"/>
        <v>1</v>
      </c>
    </row>
    <row r="147" spans="1:9" x14ac:dyDescent="0.2">
      <c r="A147" s="1">
        <v>27</v>
      </c>
      <c r="B147" s="1">
        <v>0</v>
      </c>
      <c r="C147" s="1">
        <v>1</v>
      </c>
      <c r="D147" s="1">
        <v>21</v>
      </c>
      <c r="E147" s="1">
        <v>1</v>
      </c>
      <c r="F147" s="1">
        <f t="shared" si="8"/>
        <v>-1.1766269999999996</v>
      </c>
      <c r="G147" s="31">
        <f t="shared" si="9"/>
        <v>0.23565921250881708</v>
      </c>
      <c r="H147" s="1">
        <f t="shared" si="10"/>
        <v>0</v>
      </c>
      <c r="I147" s="1">
        <f t="shared" si="11"/>
        <v>1</v>
      </c>
    </row>
    <row r="148" spans="1:9" x14ac:dyDescent="0.2">
      <c r="A148" s="1">
        <v>28</v>
      </c>
      <c r="B148" s="1">
        <v>0</v>
      </c>
      <c r="C148" s="1">
        <v>1</v>
      </c>
      <c r="D148" s="1">
        <v>22</v>
      </c>
      <c r="E148" s="1">
        <v>0</v>
      </c>
      <c r="F148" s="1">
        <f t="shared" si="8"/>
        <v>-2.3617140000000001</v>
      </c>
      <c r="G148" s="31">
        <f t="shared" si="9"/>
        <v>8.613917401373844E-2</v>
      </c>
      <c r="H148" s="1">
        <f t="shared" si="10"/>
        <v>0</v>
      </c>
      <c r="I148" s="1">
        <f t="shared" si="11"/>
        <v>1</v>
      </c>
    </row>
    <row r="149" spans="1:9" x14ac:dyDescent="0.2">
      <c r="A149" s="1">
        <v>29</v>
      </c>
      <c r="B149" s="1">
        <v>0</v>
      </c>
      <c r="C149" s="1">
        <v>1</v>
      </c>
      <c r="D149" s="1">
        <v>25</v>
      </c>
      <c r="E149" s="1">
        <v>1</v>
      </c>
      <c r="F149" s="1">
        <f t="shared" si="8"/>
        <v>-0.71205499999999966</v>
      </c>
      <c r="G149" s="31">
        <f t="shared" si="9"/>
        <v>0.32914491942336765</v>
      </c>
      <c r="H149" s="1">
        <f t="shared" si="10"/>
        <v>0</v>
      </c>
      <c r="I149" s="1">
        <f t="shared" si="11"/>
        <v>1</v>
      </c>
    </row>
    <row r="150" spans="1:9" x14ac:dyDescent="0.2">
      <c r="A150" s="1">
        <v>30</v>
      </c>
      <c r="B150" s="1">
        <v>0</v>
      </c>
      <c r="C150" s="1">
        <v>0</v>
      </c>
      <c r="D150" s="1">
        <v>22</v>
      </c>
      <c r="E150" s="1">
        <v>0</v>
      </c>
      <c r="F150" s="1">
        <f t="shared" si="8"/>
        <v>0.58923599999999965</v>
      </c>
      <c r="G150" s="31">
        <f t="shared" si="9"/>
        <v>0.64318982942402791</v>
      </c>
      <c r="H150" s="1">
        <f t="shared" si="10"/>
        <v>1</v>
      </c>
      <c r="I150" s="1">
        <f t="shared" si="11"/>
        <v>0</v>
      </c>
    </row>
    <row r="151" spans="1:9" x14ac:dyDescent="0.2">
      <c r="A151" s="1">
        <v>31</v>
      </c>
      <c r="B151" s="1">
        <v>0</v>
      </c>
      <c r="C151" s="1">
        <v>0</v>
      </c>
      <c r="D151" s="1">
        <v>21</v>
      </c>
      <c r="E151" s="1">
        <v>0</v>
      </c>
      <c r="F151" s="1">
        <f t="shared" si="8"/>
        <v>0.47309299999999999</v>
      </c>
      <c r="G151" s="31">
        <f t="shared" si="9"/>
        <v>0.61611556625706798</v>
      </c>
      <c r="H151" s="1">
        <f t="shared" si="10"/>
        <v>1</v>
      </c>
      <c r="I151" s="1">
        <f t="shared" si="11"/>
        <v>0</v>
      </c>
    </row>
    <row r="152" spans="1:9" x14ac:dyDescent="0.2">
      <c r="A152" s="1">
        <v>32</v>
      </c>
      <c r="B152" s="1">
        <v>0</v>
      </c>
      <c r="C152" s="1">
        <v>0</v>
      </c>
      <c r="D152" s="1">
        <v>26</v>
      </c>
      <c r="E152" s="1">
        <v>0</v>
      </c>
      <c r="F152" s="1">
        <f t="shared" si="8"/>
        <v>1.0538080000000001</v>
      </c>
      <c r="G152" s="31">
        <f t="shared" si="9"/>
        <v>0.74150546898289438</v>
      </c>
      <c r="H152" s="1">
        <f t="shared" si="10"/>
        <v>1</v>
      </c>
      <c r="I152" s="1">
        <f t="shared" si="11"/>
        <v>0</v>
      </c>
    </row>
    <row r="153" spans="1:9" x14ac:dyDescent="0.2">
      <c r="A153" s="1">
        <v>33</v>
      </c>
      <c r="B153" s="1">
        <v>0</v>
      </c>
      <c r="C153" s="1">
        <v>0</v>
      </c>
      <c r="D153" s="1">
        <v>20</v>
      </c>
      <c r="E153" s="1">
        <v>0</v>
      </c>
      <c r="F153" s="1">
        <f t="shared" si="8"/>
        <v>0.35694999999999988</v>
      </c>
      <c r="G153" s="31">
        <f t="shared" si="9"/>
        <v>0.58830191507575313</v>
      </c>
      <c r="H153" s="1">
        <f t="shared" si="10"/>
        <v>1</v>
      </c>
      <c r="I153" s="1">
        <f t="shared" si="11"/>
        <v>0</v>
      </c>
    </row>
    <row r="154" spans="1:9" x14ac:dyDescent="0.2">
      <c r="A154" s="1">
        <v>34</v>
      </c>
      <c r="B154" s="1">
        <v>0</v>
      </c>
      <c r="C154" s="1">
        <v>0</v>
      </c>
      <c r="D154" s="1">
        <v>20</v>
      </c>
      <c r="E154" s="1">
        <v>1</v>
      </c>
      <c r="F154" s="1">
        <f t="shared" si="8"/>
        <v>1.65818</v>
      </c>
      <c r="G154" s="31">
        <f t="shared" si="9"/>
        <v>0.83999353839886493</v>
      </c>
      <c r="H154" s="1">
        <f t="shared" si="10"/>
        <v>1</v>
      </c>
      <c r="I154" s="1">
        <f t="shared" si="11"/>
        <v>0</v>
      </c>
    </row>
    <row r="155" spans="1:9" x14ac:dyDescent="0.2">
      <c r="A155" s="1">
        <v>35</v>
      </c>
      <c r="B155" s="1">
        <v>0</v>
      </c>
      <c r="C155" s="1">
        <v>0</v>
      </c>
      <c r="D155" s="1">
        <v>27</v>
      </c>
      <c r="E155" s="1">
        <v>1</v>
      </c>
      <c r="F155" s="1">
        <f t="shared" si="8"/>
        <v>2.4711809999999996</v>
      </c>
      <c r="G155" s="31">
        <f t="shared" si="9"/>
        <v>0.92209664362658161</v>
      </c>
      <c r="H155" s="1">
        <f t="shared" si="10"/>
        <v>1</v>
      </c>
      <c r="I155" s="1">
        <f t="shared" si="11"/>
        <v>0</v>
      </c>
    </row>
    <row r="156" spans="1:9" x14ac:dyDescent="0.2">
      <c r="A156" s="1">
        <v>36</v>
      </c>
      <c r="B156" s="1">
        <v>0</v>
      </c>
      <c r="C156" s="1">
        <v>0</v>
      </c>
      <c r="D156" s="1">
        <v>25</v>
      </c>
      <c r="E156" s="1">
        <v>0</v>
      </c>
      <c r="F156" s="1">
        <f t="shared" si="8"/>
        <v>0.93766499999999997</v>
      </c>
      <c r="G156" s="31">
        <f t="shared" si="9"/>
        <v>0.71862775708849003</v>
      </c>
      <c r="H156" s="1">
        <f t="shared" si="10"/>
        <v>1</v>
      </c>
      <c r="I156" s="1">
        <f t="shared" si="11"/>
        <v>0</v>
      </c>
    </row>
    <row r="157" spans="1:9" x14ac:dyDescent="0.2">
      <c r="A157" s="1">
        <v>37</v>
      </c>
      <c r="B157" s="1">
        <v>0</v>
      </c>
      <c r="C157" s="1">
        <v>0</v>
      </c>
      <c r="D157" s="1">
        <v>18</v>
      </c>
      <c r="E157" s="1">
        <v>0</v>
      </c>
      <c r="F157" s="1">
        <f t="shared" si="8"/>
        <v>0.12466400000000011</v>
      </c>
      <c r="G157" s="31">
        <f t="shared" si="9"/>
        <v>0.5311256997695083</v>
      </c>
      <c r="H157" s="1">
        <f t="shared" si="10"/>
        <v>1</v>
      </c>
      <c r="I157" s="1">
        <f t="shared" si="11"/>
        <v>0</v>
      </c>
    </row>
    <row r="158" spans="1:9" x14ac:dyDescent="0.2">
      <c r="A158" s="1">
        <v>40</v>
      </c>
      <c r="B158" s="1">
        <v>0</v>
      </c>
      <c r="C158" s="1">
        <v>1</v>
      </c>
      <c r="D158" s="1">
        <v>21</v>
      </c>
      <c r="E158" s="1">
        <v>0</v>
      </c>
      <c r="F158" s="1">
        <f t="shared" si="8"/>
        <v>-2.4778569999999998</v>
      </c>
      <c r="G158" s="31">
        <f t="shared" si="9"/>
        <v>7.7425139115308392E-2</v>
      </c>
      <c r="H158" s="1">
        <f t="shared" si="10"/>
        <v>0</v>
      </c>
      <c r="I158" s="1">
        <f t="shared" si="11"/>
        <v>1</v>
      </c>
    </row>
    <row r="159" spans="1:9" x14ac:dyDescent="0.2">
      <c r="A159" s="1">
        <v>42</v>
      </c>
      <c r="B159" s="1">
        <v>0</v>
      </c>
      <c r="C159" s="1">
        <v>1</v>
      </c>
      <c r="D159" s="1">
        <v>23</v>
      </c>
      <c r="E159" s="1">
        <v>0</v>
      </c>
      <c r="F159" s="1">
        <f t="shared" si="8"/>
        <v>-2.245571</v>
      </c>
      <c r="G159" s="31">
        <f t="shared" si="9"/>
        <v>9.5732186622230264E-2</v>
      </c>
      <c r="H159" s="1">
        <f t="shared" si="10"/>
        <v>0</v>
      </c>
      <c r="I159" s="1">
        <f t="shared" si="11"/>
        <v>1</v>
      </c>
    </row>
    <row r="160" spans="1:9" x14ac:dyDescent="0.2">
      <c r="A160" s="1">
        <v>43</v>
      </c>
      <c r="B160" s="1">
        <v>0</v>
      </c>
      <c r="C160" s="1">
        <v>1</v>
      </c>
      <c r="D160" s="1">
        <v>22</v>
      </c>
      <c r="E160" s="1">
        <v>0</v>
      </c>
      <c r="F160" s="1">
        <f t="shared" si="8"/>
        <v>-2.3617140000000001</v>
      </c>
      <c r="G160" s="31">
        <f t="shared" si="9"/>
        <v>8.613917401373844E-2</v>
      </c>
      <c r="H160" s="1">
        <f t="shared" si="10"/>
        <v>0</v>
      </c>
      <c r="I160" s="1">
        <f t="shared" si="11"/>
        <v>1</v>
      </c>
    </row>
    <row r="161" spans="1:9" x14ac:dyDescent="0.2">
      <c r="A161" s="1">
        <v>44</v>
      </c>
      <c r="B161" s="1">
        <v>0</v>
      </c>
      <c r="C161" s="1">
        <v>1</v>
      </c>
      <c r="D161" s="1">
        <v>21</v>
      </c>
      <c r="E161" s="1">
        <v>1</v>
      </c>
      <c r="F161" s="1">
        <f t="shared" si="8"/>
        <v>-1.1766269999999996</v>
      </c>
      <c r="G161" s="31">
        <f t="shared" si="9"/>
        <v>0.23565921250881708</v>
      </c>
      <c r="H161" s="1">
        <f t="shared" si="10"/>
        <v>0</v>
      </c>
      <c r="I161" s="1">
        <f t="shared" si="11"/>
        <v>1</v>
      </c>
    </row>
    <row r="162" spans="1:9" x14ac:dyDescent="0.2">
      <c r="A162" s="1">
        <v>45</v>
      </c>
      <c r="B162" s="1">
        <v>0</v>
      </c>
      <c r="C162" s="1">
        <v>1</v>
      </c>
      <c r="D162" s="1">
        <v>18</v>
      </c>
      <c r="E162" s="1">
        <v>1</v>
      </c>
      <c r="F162" s="1">
        <f t="shared" si="8"/>
        <v>-1.5250559999999995</v>
      </c>
      <c r="G162" s="31">
        <f t="shared" si="9"/>
        <v>0.17871820394254412</v>
      </c>
      <c r="H162" s="1">
        <f t="shared" si="10"/>
        <v>0</v>
      </c>
      <c r="I162" s="1">
        <f t="shared" si="11"/>
        <v>1</v>
      </c>
    </row>
    <row r="163" spans="1:9" x14ac:dyDescent="0.2">
      <c r="A163" s="1">
        <v>46</v>
      </c>
      <c r="B163" s="1">
        <v>0</v>
      </c>
      <c r="C163" s="1">
        <v>1</v>
      </c>
      <c r="D163" s="1">
        <v>24</v>
      </c>
      <c r="E163" s="1">
        <v>0</v>
      </c>
      <c r="F163" s="1">
        <f t="shared" si="8"/>
        <v>-2.1294279999999999</v>
      </c>
      <c r="G163" s="31">
        <f t="shared" si="9"/>
        <v>0.10626930579372872</v>
      </c>
      <c r="H163" s="1">
        <f t="shared" si="10"/>
        <v>0</v>
      </c>
      <c r="I163" s="1">
        <f t="shared" si="11"/>
        <v>1</v>
      </c>
    </row>
    <row r="164" spans="1:9" x14ac:dyDescent="0.2">
      <c r="A164" s="1">
        <v>47</v>
      </c>
      <c r="B164" s="1">
        <v>0</v>
      </c>
      <c r="C164" s="1">
        <v>1</v>
      </c>
      <c r="D164" s="1">
        <v>21</v>
      </c>
      <c r="E164" s="1">
        <v>0</v>
      </c>
      <c r="F164" s="1">
        <f t="shared" si="8"/>
        <v>-2.4778569999999998</v>
      </c>
      <c r="G164" s="31">
        <f t="shared" si="9"/>
        <v>7.7425139115308392E-2</v>
      </c>
      <c r="H164" s="1">
        <f t="shared" si="10"/>
        <v>0</v>
      </c>
      <c r="I164" s="1">
        <f t="shared" si="11"/>
        <v>1</v>
      </c>
    </row>
    <row r="165" spans="1:9" x14ac:dyDescent="0.2">
      <c r="A165" s="1">
        <v>49</v>
      </c>
      <c r="B165" s="1">
        <v>0</v>
      </c>
      <c r="C165" s="1">
        <v>1</v>
      </c>
      <c r="D165" s="1">
        <v>19</v>
      </c>
      <c r="E165" s="1">
        <v>0</v>
      </c>
      <c r="F165" s="1">
        <f t="shared" si="8"/>
        <v>-2.710143</v>
      </c>
      <c r="G165" s="31">
        <f t="shared" si="9"/>
        <v>6.2377487281883429E-2</v>
      </c>
      <c r="H165" s="1">
        <f t="shared" si="10"/>
        <v>0</v>
      </c>
      <c r="I165" s="1">
        <f t="shared" si="11"/>
        <v>1</v>
      </c>
    </row>
    <row r="166" spans="1:9" x14ac:dyDescent="0.2">
      <c r="A166" s="1">
        <v>50</v>
      </c>
      <c r="B166" s="1">
        <v>0</v>
      </c>
      <c r="C166" s="1">
        <v>1</v>
      </c>
      <c r="D166" s="1">
        <v>19</v>
      </c>
      <c r="E166" s="1">
        <v>1</v>
      </c>
      <c r="F166" s="1">
        <f t="shared" si="8"/>
        <v>-1.4089129999999999</v>
      </c>
      <c r="G166" s="31">
        <f t="shared" si="9"/>
        <v>0.19640556141412555</v>
      </c>
      <c r="H166" s="1">
        <f t="shared" si="10"/>
        <v>0</v>
      </c>
      <c r="I166" s="1">
        <f t="shared" si="11"/>
        <v>1</v>
      </c>
    </row>
    <row r="167" spans="1:9" x14ac:dyDescent="0.2">
      <c r="A167" s="1">
        <v>51</v>
      </c>
      <c r="B167" s="1">
        <v>0</v>
      </c>
      <c r="C167" s="1">
        <v>1</v>
      </c>
      <c r="D167" s="1">
        <v>21</v>
      </c>
      <c r="E167" s="1">
        <v>1</v>
      </c>
      <c r="F167" s="1">
        <f t="shared" si="8"/>
        <v>-1.1766269999999996</v>
      </c>
      <c r="G167" s="31">
        <f t="shared" si="9"/>
        <v>0.23565921250881708</v>
      </c>
      <c r="H167" s="1">
        <f t="shared" si="10"/>
        <v>0</v>
      </c>
      <c r="I167" s="1">
        <f t="shared" si="11"/>
        <v>1</v>
      </c>
    </row>
    <row r="168" spans="1:9" x14ac:dyDescent="0.2">
      <c r="A168" s="1">
        <v>52</v>
      </c>
      <c r="B168" s="1">
        <v>0</v>
      </c>
      <c r="C168" s="1">
        <v>1</v>
      </c>
      <c r="D168" s="1">
        <v>22</v>
      </c>
      <c r="E168" s="1">
        <v>0</v>
      </c>
      <c r="F168" s="1">
        <f t="shared" si="8"/>
        <v>-2.3617140000000001</v>
      </c>
      <c r="G168" s="31">
        <f t="shared" si="9"/>
        <v>8.613917401373844E-2</v>
      </c>
      <c r="H168" s="1">
        <f t="shared" si="10"/>
        <v>0</v>
      </c>
      <c r="I168" s="1">
        <f t="shared" si="11"/>
        <v>1</v>
      </c>
    </row>
    <row r="169" spans="1:9" x14ac:dyDescent="0.2">
      <c r="A169" s="1">
        <v>54</v>
      </c>
      <c r="B169" s="1">
        <v>0</v>
      </c>
      <c r="C169" s="1">
        <v>0</v>
      </c>
      <c r="D169" s="1">
        <v>27</v>
      </c>
      <c r="E169" s="1">
        <v>0</v>
      </c>
      <c r="F169" s="1">
        <f t="shared" si="8"/>
        <v>1.1699509999999997</v>
      </c>
      <c r="G169" s="31">
        <f t="shared" si="9"/>
        <v>0.76313615863231865</v>
      </c>
      <c r="H169" s="1">
        <f t="shared" si="10"/>
        <v>1</v>
      </c>
      <c r="I169" s="1">
        <f t="shared" si="11"/>
        <v>0</v>
      </c>
    </row>
    <row r="170" spans="1:9" x14ac:dyDescent="0.2">
      <c r="A170" s="1">
        <v>56</v>
      </c>
      <c r="B170" s="1">
        <v>0</v>
      </c>
      <c r="C170" s="1">
        <v>0</v>
      </c>
      <c r="D170" s="1">
        <v>32</v>
      </c>
      <c r="E170" s="1">
        <v>1</v>
      </c>
      <c r="F170" s="1">
        <f t="shared" si="8"/>
        <v>3.0518960000000002</v>
      </c>
      <c r="G170" s="31">
        <f t="shared" si="9"/>
        <v>0.95486431170186958</v>
      </c>
      <c r="H170" s="1">
        <f t="shared" si="10"/>
        <v>1</v>
      </c>
      <c r="I170" s="1">
        <f t="shared" si="11"/>
        <v>0</v>
      </c>
    </row>
    <row r="171" spans="1:9" x14ac:dyDescent="0.2">
      <c r="A171" s="1">
        <v>57</v>
      </c>
      <c r="B171" s="1">
        <v>0</v>
      </c>
      <c r="C171" s="1">
        <v>0</v>
      </c>
      <c r="D171" s="1">
        <v>16</v>
      </c>
      <c r="E171" s="1">
        <v>0</v>
      </c>
      <c r="F171" s="1">
        <f t="shared" si="8"/>
        <v>-0.10762200000000011</v>
      </c>
      <c r="G171" s="31">
        <f t="shared" si="9"/>
        <v>0.47312043935750836</v>
      </c>
      <c r="H171" s="1">
        <f t="shared" si="10"/>
        <v>0</v>
      </c>
      <c r="I171" s="1">
        <f t="shared" si="11"/>
        <v>1</v>
      </c>
    </row>
    <row r="172" spans="1:9" x14ac:dyDescent="0.2">
      <c r="A172" s="1">
        <v>59</v>
      </c>
      <c r="B172" s="1">
        <v>0</v>
      </c>
      <c r="C172" s="1">
        <v>0</v>
      </c>
      <c r="D172" s="1">
        <v>24</v>
      </c>
      <c r="E172" s="1">
        <v>0</v>
      </c>
      <c r="F172" s="1">
        <f t="shared" si="8"/>
        <v>0.82152199999999986</v>
      </c>
      <c r="G172" s="31">
        <f t="shared" si="9"/>
        <v>0.6945593229186573</v>
      </c>
      <c r="H172" s="1">
        <f t="shared" si="10"/>
        <v>1</v>
      </c>
      <c r="I172" s="1">
        <f t="shared" si="11"/>
        <v>0</v>
      </c>
    </row>
    <row r="173" spans="1:9" x14ac:dyDescent="0.2">
      <c r="A173" s="1">
        <v>60</v>
      </c>
      <c r="B173" s="1">
        <v>0</v>
      </c>
      <c r="C173" s="1">
        <v>0</v>
      </c>
      <c r="D173" s="1">
        <v>21</v>
      </c>
      <c r="E173" s="1">
        <v>0</v>
      </c>
      <c r="F173" s="1">
        <f t="shared" si="8"/>
        <v>0.47309299999999999</v>
      </c>
      <c r="G173" s="31">
        <f t="shared" si="9"/>
        <v>0.61611556625706798</v>
      </c>
      <c r="H173" s="1">
        <f t="shared" si="10"/>
        <v>1</v>
      </c>
      <c r="I173" s="1">
        <f t="shared" si="11"/>
        <v>0</v>
      </c>
    </row>
    <row r="174" spans="1:9" x14ac:dyDescent="0.2">
      <c r="A174" s="1">
        <v>61</v>
      </c>
      <c r="B174" s="1">
        <v>0</v>
      </c>
      <c r="C174" s="1">
        <v>1</v>
      </c>
      <c r="D174" s="1">
        <v>25</v>
      </c>
      <c r="E174" s="1">
        <v>0</v>
      </c>
      <c r="F174" s="1">
        <f t="shared" si="8"/>
        <v>-2.0132849999999998</v>
      </c>
      <c r="G174" s="31">
        <f t="shared" si="9"/>
        <v>0.11781512337074504</v>
      </c>
      <c r="H174" s="1">
        <f t="shared" si="10"/>
        <v>0</v>
      </c>
      <c r="I174" s="1">
        <f t="shared" si="11"/>
        <v>1</v>
      </c>
    </row>
    <row r="175" spans="1:9" x14ac:dyDescent="0.2">
      <c r="A175" s="1">
        <v>62</v>
      </c>
      <c r="B175" s="1">
        <v>0</v>
      </c>
      <c r="C175" s="1">
        <v>0</v>
      </c>
      <c r="D175" s="1">
        <v>22</v>
      </c>
      <c r="E175" s="1">
        <v>0</v>
      </c>
      <c r="F175" s="1">
        <f t="shared" si="8"/>
        <v>0.58923599999999965</v>
      </c>
      <c r="G175" s="31">
        <f t="shared" si="9"/>
        <v>0.64318982942402791</v>
      </c>
      <c r="H175" s="1">
        <f t="shared" si="10"/>
        <v>1</v>
      </c>
      <c r="I175" s="1">
        <f t="shared" si="11"/>
        <v>0</v>
      </c>
    </row>
    <row r="176" spans="1:9" x14ac:dyDescent="0.2">
      <c r="A176" s="1">
        <v>63</v>
      </c>
      <c r="B176" s="1">
        <v>0</v>
      </c>
      <c r="C176" s="1">
        <v>0</v>
      </c>
      <c r="D176" s="1">
        <v>24</v>
      </c>
      <c r="E176" s="1">
        <v>0</v>
      </c>
      <c r="F176" s="1">
        <f t="shared" si="8"/>
        <v>0.82152199999999986</v>
      </c>
      <c r="G176" s="31">
        <f t="shared" si="9"/>
        <v>0.6945593229186573</v>
      </c>
      <c r="H176" s="1">
        <f t="shared" si="10"/>
        <v>1</v>
      </c>
      <c r="I176" s="1">
        <f t="shared" si="11"/>
        <v>0</v>
      </c>
    </row>
    <row r="177" spans="1:9" x14ac:dyDescent="0.2">
      <c r="A177" s="1">
        <v>65</v>
      </c>
      <c r="B177" s="1">
        <v>0</v>
      </c>
      <c r="C177" s="1">
        <v>1</v>
      </c>
      <c r="D177" s="1">
        <v>20</v>
      </c>
      <c r="E177" s="1">
        <v>0</v>
      </c>
      <c r="F177" s="1">
        <f t="shared" si="8"/>
        <v>-2.5939999999999999</v>
      </c>
      <c r="G177" s="31">
        <f t="shared" si="9"/>
        <v>6.952556982397444E-2</v>
      </c>
      <c r="H177" s="1">
        <f t="shared" si="10"/>
        <v>0</v>
      </c>
      <c r="I177" s="1">
        <f t="shared" si="11"/>
        <v>1</v>
      </c>
    </row>
    <row r="178" spans="1:9" x14ac:dyDescent="0.2">
      <c r="A178" s="1">
        <v>67</v>
      </c>
      <c r="B178" s="1">
        <v>0</v>
      </c>
      <c r="C178" s="1">
        <v>1</v>
      </c>
      <c r="D178" s="1">
        <v>23</v>
      </c>
      <c r="E178" s="1">
        <v>0</v>
      </c>
      <c r="F178" s="1">
        <f t="shared" si="8"/>
        <v>-2.245571</v>
      </c>
      <c r="G178" s="31">
        <f t="shared" si="9"/>
        <v>9.5732186622230264E-2</v>
      </c>
      <c r="H178" s="1">
        <f t="shared" si="10"/>
        <v>0</v>
      </c>
      <c r="I178" s="1">
        <f t="shared" si="11"/>
        <v>1</v>
      </c>
    </row>
    <row r="179" spans="1:9" x14ac:dyDescent="0.2">
      <c r="A179" s="1">
        <v>68</v>
      </c>
      <c r="B179" s="1">
        <v>0</v>
      </c>
      <c r="C179" s="1">
        <v>1</v>
      </c>
      <c r="D179" s="1">
        <v>18</v>
      </c>
      <c r="E179" s="1">
        <v>0</v>
      </c>
      <c r="F179" s="1">
        <f t="shared" si="8"/>
        <v>-2.8262859999999996</v>
      </c>
      <c r="G179" s="31">
        <f t="shared" si="9"/>
        <v>5.5920148369076397E-2</v>
      </c>
      <c r="H179" s="1">
        <f t="shared" si="10"/>
        <v>0</v>
      </c>
      <c r="I179" s="1">
        <f t="shared" si="11"/>
        <v>1</v>
      </c>
    </row>
    <row r="180" spans="1:9" x14ac:dyDescent="0.2">
      <c r="A180" s="1">
        <v>69</v>
      </c>
      <c r="B180" s="1">
        <v>0</v>
      </c>
      <c r="C180" s="1">
        <v>0</v>
      </c>
      <c r="D180" s="1">
        <v>24</v>
      </c>
      <c r="E180" s="1">
        <v>1</v>
      </c>
      <c r="F180" s="1">
        <f t="shared" si="8"/>
        <v>2.1227520000000002</v>
      </c>
      <c r="G180" s="31">
        <f t="shared" si="9"/>
        <v>0.89309496480980888</v>
      </c>
      <c r="H180" s="1">
        <f t="shared" si="10"/>
        <v>1</v>
      </c>
      <c r="I180" s="1">
        <f t="shared" si="11"/>
        <v>0</v>
      </c>
    </row>
    <row r="181" spans="1:9" x14ac:dyDescent="0.2">
      <c r="A181" s="1">
        <v>71</v>
      </c>
      <c r="B181" s="1">
        <v>0</v>
      </c>
      <c r="C181" s="1">
        <v>0</v>
      </c>
      <c r="D181" s="1">
        <v>18</v>
      </c>
      <c r="E181" s="1">
        <v>0</v>
      </c>
      <c r="F181" s="1">
        <f t="shared" si="8"/>
        <v>0.12466400000000011</v>
      </c>
      <c r="G181" s="31">
        <f t="shared" si="9"/>
        <v>0.5311256997695083</v>
      </c>
      <c r="H181" s="1">
        <f t="shared" si="10"/>
        <v>1</v>
      </c>
      <c r="I181" s="1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444-79F3-9A45-B6C0-F6B9B1411171}">
  <dimension ref="B1:I10"/>
  <sheetViews>
    <sheetView workbookViewId="0">
      <selection activeCell="G20" sqref="G20"/>
    </sheetView>
  </sheetViews>
  <sheetFormatPr baseColWidth="10" defaultRowHeight="16" x14ac:dyDescent="0.2"/>
  <cols>
    <col min="2" max="2" width="17.6640625" style="2" bestFit="1" customWidth="1"/>
    <col min="3" max="3" width="16.5" style="1" bestFit="1" customWidth="1"/>
    <col min="4" max="4" width="13.6640625" style="1" bestFit="1" customWidth="1"/>
    <col min="7" max="7" width="17.6640625" bestFit="1" customWidth="1"/>
    <col min="8" max="8" width="16.33203125" bestFit="1" customWidth="1"/>
    <col min="9" max="9" width="11.33203125" bestFit="1" customWidth="1"/>
  </cols>
  <sheetData>
    <row r="1" spans="2:9" x14ac:dyDescent="0.2">
      <c r="B1" s="38" t="s">
        <v>6</v>
      </c>
      <c r="C1" s="38"/>
      <c r="D1" s="38"/>
      <c r="G1" s="38" t="s">
        <v>5</v>
      </c>
      <c r="H1" s="38"/>
      <c r="I1" s="38"/>
    </row>
    <row r="2" spans="2:9" x14ac:dyDescent="0.2">
      <c r="B2" s="3" t="s">
        <v>0</v>
      </c>
      <c r="C2" s="4" t="s">
        <v>3</v>
      </c>
      <c r="D2" s="4" t="s">
        <v>4</v>
      </c>
      <c r="G2" s="3" t="s">
        <v>0</v>
      </c>
      <c r="H2" s="4" t="s">
        <v>3</v>
      </c>
      <c r="I2" s="4" t="s">
        <v>4</v>
      </c>
    </row>
    <row r="3" spans="2:9" x14ac:dyDescent="0.2">
      <c r="B3" s="3" t="s">
        <v>135</v>
      </c>
      <c r="C3" s="4">
        <v>327.5</v>
      </c>
      <c r="D3" s="4">
        <v>2150</v>
      </c>
      <c r="G3" s="3" t="s">
        <v>135</v>
      </c>
      <c r="H3" s="7"/>
      <c r="I3" s="7"/>
    </row>
    <row r="4" spans="2:9" x14ac:dyDescent="0.2">
      <c r="B4" s="3" t="s">
        <v>133</v>
      </c>
      <c r="C4" s="4">
        <v>312.2</v>
      </c>
      <c r="D4" s="4">
        <v>661</v>
      </c>
      <c r="G4" s="3" t="s">
        <v>133</v>
      </c>
      <c r="H4" s="7"/>
      <c r="I4" s="7"/>
    </row>
    <row r="5" spans="2:9" x14ac:dyDescent="0.2">
      <c r="B5" s="3" t="s">
        <v>134</v>
      </c>
      <c r="C5" s="4">
        <v>652.6</v>
      </c>
      <c r="D5" s="4">
        <v>7200</v>
      </c>
      <c r="G5" s="3" t="s">
        <v>134</v>
      </c>
      <c r="H5" s="7"/>
      <c r="I5" s="7"/>
    </row>
    <row r="6" spans="2:9" x14ac:dyDescent="0.2">
      <c r="B6" s="3" t="s">
        <v>1</v>
      </c>
      <c r="C6" s="4">
        <v>929</v>
      </c>
      <c r="D6" s="4">
        <v>7764</v>
      </c>
      <c r="G6" s="3" t="s">
        <v>1</v>
      </c>
      <c r="H6" s="7"/>
      <c r="I6" s="7"/>
    </row>
    <row r="7" spans="2:9" x14ac:dyDescent="0.2">
      <c r="B7" s="3" t="s">
        <v>2</v>
      </c>
      <c r="C7" s="4">
        <v>1631.5</v>
      </c>
      <c r="D7" s="4">
        <v>10281</v>
      </c>
      <c r="G7" s="3" t="s">
        <v>2</v>
      </c>
      <c r="H7" s="7"/>
      <c r="I7" s="7"/>
    </row>
    <row r="8" spans="2:9" x14ac:dyDescent="0.2">
      <c r="B8" s="3" t="s">
        <v>132</v>
      </c>
      <c r="C8" s="4">
        <v>1971</v>
      </c>
      <c r="D8" s="4">
        <v>8672</v>
      </c>
      <c r="G8" s="3" t="s">
        <v>132</v>
      </c>
      <c r="H8" s="7"/>
      <c r="I8" s="7"/>
    </row>
    <row r="9" spans="2:9" x14ac:dyDescent="0.2">
      <c r="B9" s="5" t="s">
        <v>7</v>
      </c>
      <c r="C9" s="6">
        <f>AVERAGE(C3:C8)</f>
        <v>970.63333333333333</v>
      </c>
      <c r="D9" s="6">
        <f>AVERAGE(D3:D8)</f>
        <v>6121.333333333333</v>
      </c>
    </row>
    <row r="10" spans="2:9" x14ac:dyDescent="0.2">
      <c r="B10" s="5" t="s">
        <v>8</v>
      </c>
      <c r="C10" s="6">
        <f>_xlfn.STDEV.S(C3:C8)</f>
        <v>691.01544025200076</v>
      </c>
      <c r="D10" s="6">
        <f>_xlfn.STDEV.S(D3:D8)</f>
        <v>3827.7233790683817</v>
      </c>
    </row>
  </sheetData>
  <mergeCells count="2">
    <mergeCell ref="G1:I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005-297F-AB46-BF56-3861FFA57FB1}">
  <dimension ref="A1:N48"/>
  <sheetViews>
    <sheetView zoomScale="170" zoomScaleNormal="170" workbookViewId="0">
      <selection activeCell="M5" sqref="M5"/>
    </sheetView>
  </sheetViews>
  <sheetFormatPr baseColWidth="10" defaultRowHeight="16" x14ac:dyDescent="0.2"/>
  <cols>
    <col min="1" max="1" width="17.5" style="1" bestFit="1" customWidth="1"/>
    <col min="2" max="3" width="10.83203125" style="11"/>
    <col min="6" max="6" width="13.1640625" customWidth="1"/>
    <col min="8" max="8" width="12.1640625" bestFit="1" customWidth="1"/>
    <col min="12" max="12" width="10.83203125" style="1"/>
    <col min="13" max="13" width="12.1640625" style="1" bestFit="1" customWidth="1"/>
    <col min="14" max="14" width="38.5" bestFit="1" customWidth="1"/>
  </cols>
  <sheetData>
    <row r="1" spans="1:14" x14ac:dyDescent="0.2">
      <c r="A1" s="1" t="s">
        <v>74</v>
      </c>
      <c r="B1" s="11" t="s">
        <v>25</v>
      </c>
      <c r="C1" s="11" t="s">
        <v>24</v>
      </c>
    </row>
    <row r="2" spans="1:14" x14ac:dyDescent="0.2">
      <c r="A2" s="1" t="s">
        <v>26</v>
      </c>
      <c r="B2" s="11">
        <v>10</v>
      </c>
      <c r="C2" s="11">
        <v>0</v>
      </c>
      <c r="N2" s="28"/>
    </row>
    <row r="3" spans="1:14" x14ac:dyDescent="0.2">
      <c r="A3" s="1" t="s">
        <v>27</v>
      </c>
      <c r="B3" s="11">
        <v>100</v>
      </c>
      <c r="C3" s="11">
        <v>0</v>
      </c>
      <c r="L3" s="1" t="s">
        <v>17</v>
      </c>
      <c r="M3" s="1" t="s">
        <v>104</v>
      </c>
    </row>
    <row r="4" spans="1:14" x14ac:dyDescent="0.2">
      <c r="A4" s="1" t="s">
        <v>28</v>
      </c>
      <c r="B4" s="11">
        <v>1600</v>
      </c>
      <c r="C4" s="11">
        <v>1</v>
      </c>
      <c r="L4" s="1">
        <v>-10</v>
      </c>
      <c r="M4" s="29">
        <f>1/(1+EXP(-L4))</f>
        <v>4.5397868702434395E-5</v>
      </c>
    </row>
    <row r="5" spans="1:14" x14ac:dyDescent="0.2">
      <c r="A5" s="1" t="s">
        <v>29</v>
      </c>
      <c r="B5" s="11">
        <v>1500</v>
      </c>
      <c r="C5" s="11">
        <v>1</v>
      </c>
      <c r="L5" s="1">
        <v>-9.5</v>
      </c>
      <c r="M5" s="29">
        <f t="shared" ref="M5:M44" si="0">1/(1+EXP(-L5))</f>
        <v>7.4846227510611229E-5</v>
      </c>
    </row>
    <row r="6" spans="1:14" x14ac:dyDescent="0.2">
      <c r="A6" s="1" t="s">
        <v>30</v>
      </c>
      <c r="B6" s="11">
        <v>3300</v>
      </c>
      <c r="C6" s="11">
        <v>1</v>
      </c>
      <c r="L6" s="1">
        <v>-9</v>
      </c>
      <c r="M6" s="29">
        <f t="shared" si="0"/>
        <v>1.2339457598623172E-4</v>
      </c>
    </row>
    <row r="7" spans="1:14" x14ac:dyDescent="0.2">
      <c r="A7" s="1" t="s">
        <v>31</v>
      </c>
      <c r="B7" s="11">
        <v>200</v>
      </c>
      <c r="C7" s="11">
        <v>0</v>
      </c>
      <c r="L7" s="1">
        <v>-8.5</v>
      </c>
      <c r="M7" s="29">
        <f t="shared" si="0"/>
        <v>2.0342697805520653E-4</v>
      </c>
    </row>
    <row r="8" spans="1:14" x14ac:dyDescent="0.2">
      <c r="A8" s="1" t="s">
        <v>32</v>
      </c>
      <c r="B8" s="11">
        <v>1800</v>
      </c>
      <c r="C8" s="11">
        <v>1</v>
      </c>
      <c r="L8" s="1">
        <v>-8</v>
      </c>
      <c r="M8" s="29">
        <f t="shared" si="0"/>
        <v>3.3535013046647811E-4</v>
      </c>
    </row>
    <row r="9" spans="1:14" x14ac:dyDescent="0.2">
      <c r="A9" s="1" t="s">
        <v>33</v>
      </c>
      <c r="B9" s="11">
        <v>1700</v>
      </c>
      <c r="C9" s="11">
        <v>1</v>
      </c>
      <c r="L9" s="1">
        <v>-7.5</v>
      </c>
      <c r="M9" s="29">
        <f t="shared" si="0"/>
        <v>5.5277863692359955E-4</v>
      </c>
    </row>
    <row r="10" spans="1:14" x14ac:dyDescent="0.2">
      <c r="A10" s="1" t="s">
        <v>34</v>
      </c>
      <c r="B10" s="11">
        <v>300</v>
      </c>
      <c r="C10" s="11">
        <v>0</v>
      </c>
      <c r="L10" s="1">
        <v>-7</v>
      </c>
      <c r="M10" s="29">
        <f t="shared" si="0"/>
        <v>9.1105119440064539E-4</v>
      </c>
    </row>
    <row r="11" spans="1:14" x14ac:dyDescent="0.2">
      <c r="A11" s="1" t="s">
        <v>35</v>
      </c>
      <c r="B11" s="11">
        <v>1800</v>
      </c>
      <c r="C11" s="11">
        <v>1</v>
      </c>
      <c r="L11" s="1">
        <v>-6.5</v>
      </c>
      <c r="M11" s="29">
        <f t="shared" si="0"/>
        <v>1.5011822567369917E-3</v>
      </c>
    </row>
    <row r="12" spans="1:14" x14ac:dyDescent="0.2">
      <c r="A12" s="1" t="s">
        <v>36</v>
      </c>
      <c r="B12" s="11">
        <v>100</v>
      </c>
      <c r="C12" s="11">
        <v>0</v>
      </c>
      <c r="L12" s="1">
        <v>-6</v>
      </c>
      <c r="M12" s="29">
        <f t="shared" si="0"/>
        <v>2.4726231566347743E-3</v>
      </c>
    </row>
    <row r="13" spans="1:14" x14ac:dyDescent="0.2">
      <c r="A13" s="1" t="s">
        <v>37</v>
      </c>
      <c r="B13" s="11">
        <v>500</v>
      </c>
      <c r="C13" s="11">
        <v>0</v>
      </c>
      <c r="L13" s="1">
        <v>-5.5</v>
      </c>
      <c r="M13" s="29">
        <f t="shared" si="0"/>
        <v>4.0701377158961277E-3</v>
      </c>
    </row>
    <row r="14" spans="1:14" x14ac:dyDescent="0.2">
      <c r="A14" s="1" t="s">
        <v>38</v>
      </c>
      <c r="B14" s="11">
        <v>3000</v>
      </c>
      <c r="C14" s="11">
        <v>1</v>
      </c>
      <c r="L14" s="1">
        <v>-5</v>
      </c>
      <c r="M14" s="29">
        <f t="shared" si="0"/>
        <v>6.6928509242848554E-3</v>
      </c>
    </row>
    <row r="15" spans="1:14" x14ac:dyDescent="0.2">
      <c r="A15" s="1" t="s">
        <v>39</v>
      </c>
      <c r="B15" s="11">
        <v>20</v>
      </c>
      <c r="C15" s="11">
        <v>0</v>
      </c>
      <c r="L15" s="1">
        <v>-4.5</v>
      </c>
      <c r="M15" s="29">
        <f t="shared" si="0"/>
        <v>1.098694263059318E-2</v>
      </c>
    </row>
    <row r="16" spans="1:14" x14ac:dyDescent="0.2">
      <c r="A16" s="1" t="s">
        <v>40</v>
      </c>
      <c r="B16" s="11">
        <v>200</v>
      </c>
      <c r="C16" s="11">
        <v>0</v>
      </c>
      <c r="L16" s="1">
        <v>-4</v>
      </c>
      <c r="M16" s="29">
        <f t="shared" si="0"/>
        <v>1.7986209962091559E-2</v>
      </c>
    </row>
    <row r="17" spans="1:13" x14ac:dyDescent="0.2">
      <c r="A17" s="1" t="s">
        <v>41</v>
      </c>
      <c r="B17" s="11">
        <v>700</v>
      </c>
      <c r="C17" s="11">
        <v>1</v>
      </c>
      <c r="F17" t="s">
        <v>93</v>
      </c>
      <c r="L17" s="1">
        <v>-3.5</v>
      </c>
      <c r="M17" s="29">
        <f t="shared" si="0"/>
        <v>2.9312230751356319E-2</v>
      </c>
    </row>
    <row r="18" spans="1:13" x14ac:dyDescent="0.2">
      <c r="A18" s="1" t="s">
        <v>42</v>
      </c>
      <c r="B18" s="11">
        <v>1600</v>
      </c>
      <c r="C18" s="11">
        <v>1</v>
      </c>
      <c r="F18" t="s">
        <v>97</v>
      </c>
      <c r="G18" t="s">
        <v>94</v>
      </c>
      <c r="H18" s="24"/>
      <c r="I18" t="s">
        <v>105</v>
      </c>
      <c r="L18" s="1">
        <v>-3</v>
      </c>
      <c r="M18" s="29">
        <f t="shared" si="0"/>
        <v>4.7425873177566781E-2</v>
      </c>
    </row>
    <row r="19" spans="1:13" x14ac:dyDescent="0.2">
      <c r="A19" s="1" t="s">
        <v>43</v>
      </c>
      <c r="B19" s="11">
        <v>1900</v>
      </c>
      <c r="C19" s="11">
        <v>1</v>
      </c>
      <c r="L19" s="1">
        <v>-2.5</v>
      </c>
      <c r="M19" s="29">
        <f t="shared" si="0"/>
        <v>7.5858180021243546E-2</v>
      </c>
    </row>
    <row r="20" spans="1:13" x14ac:dyDescent="0.2">
      <c r="A20" s="1" t="s">
        <v>44</v>
      </c>
      <c r="B20" s="11">
        <v>100</v>
      </c>
      <c r="C20" s="11">
        <v>0</v>
      </c>
      <c r="F20" t="s">
        <v>95</v>
      </c>
      <c r="L20" s="1">
        <v>-2</v>
      </c>
      <c r="M20" s="29">
        <f t="shared" si="0"/>
        <v>0.11920292202211755</v>
      </c>
    </row>
    <row r="21" spans="1:13" x14ac:dyDescent="0.2">
      <c r="A21" s="1" t="s">
        <v>45</v>
      </c>
      <c r="B21" s="11">
        <v>400</v>
      </c>
      <c r="C21" s="11">
        <v>0</v>
      </c>
      <c r="F21" t="s">
        <v>96</v>
      </c>
      <c r="L21" s="1">
        <v>-1.5</v>
      </c>
      <c r="M21" s="29">
        <f t="shared" si="0"/>
        <v>0.18242552380635635</v>
      </c>
    </row>
    <row r="22" spans="1:13" ht="24" x14ac:dyDescent="0.3">
      <c r="A22" s="1" t="s">
        <v>46</v>
      </c>
      <c r="B22" s="11">
        <v>2700</v>
      </c>
      <c r="C22" s="11">
        <v>1</v>
      </c>
      <c r="F22" s="15" t="s">
        <v>98</v>
      </c>
      <c r="L22" s="1">
        <v>-1</v>
      </c>
      <c r="M22" s="29">
        <f t="shared" si="0"/>
        <v>0.2689414213699951</v>
      </c>
    </row>
    <row r="23" spans="1:13" ht="21" x14ac:dyDescent="0.25">
      <c r="A23" s="1" t="s">
        <v>47</v>
      </c>
      <c r="B23" s="11">
        <v>200</v>
      </c>
      <c r="C23" s="11">
        <v>0</v>
      </c>
      <c r="F23" s="16"/>
      <c r="L23" s="1">
        <v>-0.5</v>
      </c>
      <c r="M23" s="29">
        <f t="shared" si="0"/>
        <v>0.37754066879814541</v>
      </c>
    </row>
    <row r="24" spans="1:13" x14ac:dyDescent="0.2">
      <c r="A24" s="1" t="s">
        <v>48</v>
      </c>
      <c r="B24" s="11">
        <v>300</v>
      </c>
      <c r="C24" s="11">
        <v>0</v>
      </c>
      <c r="L24" s="1">
        <v>0</v>
      </c>
      <c r="M24" s="29">
        <f t="shared" si="0"/>
        <v>0.5</v>
      </c>
    </row>
    <row r="25" spans="1:13" x14ac:dyDescent="0.2">
      <c r="A25" s="1" t="s">
        <v>49</v>
      </c>
      <c r="B25" s="11">
        <v>500</v>
      </c>
      <c r="C25" s="11">
        <v>0</v>
      </c>
      <c r="G25" t="s">
        <v>90</v>
      </c>
      <c r="L25" s="1">
        <v>0.5</v>
      </c>
      <c r="M25" s="29">
        <f t="shared" si="0"/>
        <v>0.62245933120185459</v>
      </c>
    </row>
    <row r="26" spans="1:13" x14ac:dyDescent="0.2">
      <c r="A26" s="1" t="s">
        <v>50</v>
      </c>
      <c r="B26" s="11">
        <v>2500</v>
      </c>
      <c r="C26" s="11">
        <v>1</v>
      </c>
      <c r="G26" t="s">
        <v>91</v>
      </c>
      <c r="L26" s="1">
        <v>1</v>
      </c>
      <c r="M26" s="29">
        <f t="shared" si="0"/>
        <v>0.7310585786300049</v>
      </c>
    </row>
    <row r="27" spans="1:13" x14ac:dyDescent="0.2">
      <c r="A27" s="1" t="s">
        <v>51</v>
      </c>
      <c r="B27" s="11">
        <v>1400</v>
      </c>
      <c r="C27" s="11">
        <v>1</v>
      </c>
      <c r="L27" s="1">
        <v>1.5</v>
      </c>
      <c r="M27" s="29">
        <f t="shared" si="0"/>
        <v>0.81757447619364365</v>
      </c>
    </row>
    <row r="28" spans="1:13" x14ac:dyDescent="0.2">
      <c r="A28" s="1" t="s">
        <v>52</v>
      </c>
      <c r="B28" s="11">
        <v>700</v>
      </c>
      <c r="C28" s="11">
        <v>0</v>
      </c>
      <c r="L28" s="1">
        <v>2</v>
      </c>
      <c r="M28" s="29">
        <f t="shared" si="0"/>
        <v>0.88079707797788231</v>
      </c>
    </row>
    <row r="29" spans="1:13" x14ac:dyDescent="0.2">
      <c r="A29" s="1" t="s">
        <v>53</v>
      </c>
      <c r="B29" s="11">
        <v>1700</v>
      </c>
      <c r="C29" s="11">
        <v>1</v>
      </c>
      <c r="L29" s="1">
        <v>2.5</v>
      </c>
      <c r="M29" s="29">
        <f t="shared" si="0"/>
        <v>0.92414181997875655</v>
      </c>
    </row>
    <row r="30" spans="1:13" x14ac:dyDescent="0.2">
      <c r="A30" s="1" t="s">
        <v>54</v>
      </c>
      <c r="B30" s="11">
        <v>1400</v>
      </c>
      <c r="C30" s="11">
        <v>1</v>
      </c>
      <c r="L30" s="1">
        <v>3</v>
      </c>
      <c r="M30" s="29">
        <f t="shared" si="0"/>
        <v>0.95257412682243336</v>
      </c>
    </row>
    <row r="31" spans="1:13" x14ac:dyDescent="0.2">
      <c r="A31" s="1" t="s">
        <v>55</v>
      </c>
      <c r="B31" s="11">
        <v>1600</v>
      </c>
      <c r="C31" s="11">
        <v>1</v>
      </c>
      <c r="L31" s="1">
        <v>3.5</v>
      </c>
      <c r="M31" s="29">
        <f t="shared" si="0"/>
        <v>0.97068776924864364</v>
      </c>
    </row>
    <row r="32" spans="1:13" x14ac:dyDescent="0.2">
      <c r="A32" s="1" t="s">
        <v>56</v>
      </c>
      <c r="B32" s="11">
        <v>400</v>
      </c>
      <c r="C32" s="11">
        <v>0</v>
      </c>
      <c r="L32" s="1">
        <v>4</v>
      </c>
      <c r="M32" s="29">
        <f t="shared" si="0"/>
        <v>0.98201379003790845</v>
      </c>
    </row>
    <row r="33" spans="1:13" x14ac:dyDescent="0.2">
      <c r="A33" s="1" t="s">
        <v>57</v>
      </c>
      <c r="B33" s="11">
        <v>200</v>
      </c>
      <c r="C33" s="11">
        <v>0</v>
      </c>
      <c r="L33" s="1">
        <v>4.5</v>
      </c>
      <c r="M33" s="29">
        <f t="shared" si="0"/>
        <v>0.98901305736940681</v>
      </c>
    </row>
    <row r="34" spans="1:13" x14ac:dyDescent="0.2">
      <c r="A34" s="1" t="s">
        <v>58</v>
      </c>
      <c r="B34" s="11">
        <v>1600</v>
      </c>
      <c r="C34" s="11">
        <v>1</v>
      </c>
      <c r="L34" s="1">
        <v>5</v>
      </c>
      <c r="M34" s="29">
        <f t="shared" si="0"/>
        <v>0.99330714907571527</v>
      </c>
    </row>
    <row r="35" spans="1:13" x14ac:dyDescent="0.2">
      <c r="A35" s="1" t="s">
        <v>59</v>
      </c>
      <c r="B35" s="11">
        <v>2200</v>
      </c>
      <c r="C35" s="11">
        <v>1</v>
      </c>
      <c r="L35" s="1">
        <v>5.5</v>
      </c>
      <c r="M35" s="29">
        <f t="shared" si="0"/>
        <v>0.99592986228410396</v>
      </c>
    </row>
    <row r="36" spans="1:13" x14ac:dyDescent="0.2">
      <c r="A36" s="1" t="s">
        <v>60</v>
      </c>
      <c r="B36" s="11">
        <v>1900</v>
      </c>
      <c r="C36" s="11">
        <v>1</v>
      </c>
      <c r="L36" s="1">
        <v>6</v>
      </c>
      <c r="M36" s="29">
        <f t="shared" si="0"/>
        <v>0.99752737684336534</v>
      </c>
    </row>
    <row r="37" spans="1:13" x14ac:dyDescent="0.2">
      <c r="A37" s="1" t="s">
        <v>61</v>
      </c>
      <c r="B37" s="11">
        <v>200</v>
      </c>
      <c r="C37" s="11">
        <v>0</v>
      </c>
      <c r="L37" s="1">
        <v>6.5</v>
      </c>
      <c r="M37" s="29">
        <f t="shared" si="0"/>
        <v>0.99849881774326299</v>
      </c>
    </row>
    <row r="38" spans="1:13" x14ac:dyDescent="0.2">
      <c r="A38" s="1" t="s">
        <v>62</v>
      </c>
      <c r="B38" s="11">
        <v>1200</v>
      </c>
      <c r="C38" s="11">
        <v>0</v>
      </c>
      <c r="L38" s="1">
        <v>7</v>
      </c>
      <c r="M38" s="29">
        <f t="shared" si="0"/>
        <v>0.9990889488055994</v>
      </c>
    </row>
    <row r="39" spans="1:13" x14ac:dyDescent="0.2">
      <c r="A39" s="1" t="s">
        <v>63</v>
      </c>
      <c r="B39" s="11">
        <v>1700</v>
      </c>
      <c r="C39" s="11">
        <v>1</v>
      </c>
      <c r="L39" s="1">
        <v>7.5</v>
      </c>
      <c r="M39" s="29">
        <f t="shared" si="0"/>
        <v>0.9994472213630764</v>
      </c>
    </row>
    <row r="40" spans="1:13" x14ac:dyDescent="0.2">
      <c r="A40" s="1" t="s">
        <v>64</v>
      </c>
      <c r="B40" s="11">
        <v>1500</v>
      </c>
      <c r="C40" s="11">
        <v>1</v>
      </c>
      <c r="L40" s="1">
        <v>8</v>
      </c>
      <c r="M40" s="29">
        <f t="shared" si="0"/>
        <v>0.99966464986953363</v>
      </c>
    </row>
    <row r="41" spans="1:13" x14ac:dyDescent="0.2">
      <c r="A41" s="1" t="s">
        <v>65</v>
      </c>
      <c r="B41" s="11">
        <v>2100</v>
      </c>
      <c r="C41" s="11">
        <v>1</v>
      </c>
      <c r="L41" s="1">
        <v>8.5</v>
      </c>
      <c r="M41" s="29">
        <f t="shared" si="0"/>
        <v>0.9997965730219448</v>
      </c>
    </row>
    <row r="42" spans="1:13" x14ac:dyDescent="0.2">
      <c r="A42" s="1" t="s">
        <v>66</v>
      </c>
      <c r="B42" s="11">
        <v>400</v>
      </c>
      <c r="C42" s="11">
        <v>0</v>
      </c>
      <c r="L42" s="1">
        <v>9</v>
      </c>
      <c r="M42" s="29">
        <f t="shared" si="0"/>
        <v>0.99987660542401369</v>
      </c>
    </row>
    <row r="43" spans="1:13" x14ac:dyDescent="0.2">
      <c r="A43" s="1" t="s">
        <v>67</v>
      </c>
      <c r="B43" s="11">
        <v>800</v>
      </c>
      <c r="C43" s="11">
        <v>0</v>
      </c>
      <c r="L43" s="1">
        <v>9.5</v>
      </c>
      <c r="M43" s="29">
        <f t="shared" si="0"/>
        <v>0.99992515377248947</v>
      </c>
    </row>
    <row r="44" spans="1:13" x14ac:dyDescent="0.2">
      <c r="A44" s="1" t="s">
        <v>68</v>
      </c>
      <c r="B44" s="11">
        <v>400</v>
      </c>
      <c r="C44" s="11">
        <v>0</v>
      </c>
      <c r="L44" s="1">
        <v>10</v>
      </c>
      <c r="M44" s="29">
        <f t="shared" si="0"/>
        <v>0.99995460213129761</v>
      </c>
    </row>
    <row r="45" spans="1:13" x14ac:dyDescent="0.2">
      <c r="A45" s="1" t="s">
        <v>69</v>
      </c>
      <c r="B45" s="11">
        <v>500</v>
      </c>
      <c r="C45" s="11">
        <v>1</v>
      </c>
    </row>
    <row r="46" spans="1:13" x14ac:dyDescent="0.2">
      <c r="A46" s="1" t="s">
        <v>70</v>
      </c>
      <c r="B46" s="11">
        <v>1000</v>
      </c>
      <c r="C46" s="11">
        <v>0</v>
      </c>
    </row>
    <row r="47" spans="1:13" x14ac:dyDescent="0.2">
      <c r="A47" s="1" t="s">
        <v>71</v>
      </c>
      <c r="B47" s="11">
        <v>300</v>
      </c>
      <c r="C47" s="11">
        <v>0</v>
      </c>
    </row>
    <row r="48" spans="1:13" x14ac:dyDescent="0.2">
      <c r="A48" s="1" t="s">
        <v>72</v>
      </c>
      <c r="B48" s="11">
        <v>800</v>
      </c>
      <c r="C48" s="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8CD-CB22-E64A-A1AC-6160771FCCD9}">
  <dimension ref="A1:W29"/>
  <sheetViews>
    <sheetView tabSelected="1" zoomScale="210" zoomScaleNormal="210" workbookViewId="0">
      <selection activeCell="E22" sqref="E22"/>
    </sheetView>
  </sheetViews>
  <sheetFormatPr baseColWidth="10" defaultColWidth="8.83203125" defaultRowHeight="16" x14ac:dyDescent="0.2"/>
  <cols>
    <col min="2" max="2" width="20.6640625" style="1" bestFit="1" customWidth="1"/>
    <col min="3" max="3" width="25.33203125" style="1" customWidth="1"/>
    <col min="4" max="4" width="14.83203125" style="1" bestFit="1" customWidth="1"/>
    <col min="5" max="5" width="16.83203125" style="1" bestFit="1" customWidth="1"/>
    <col min="7" max="7" width="12.6640625" bestFit="1" customWidth="1"/>
    <col min="10" max="10" width="9.83203125" bestFit="1" customWidth="1"/>
  </cols>
  <sheetData>
    <row r="1" spans="1:23" ht="20" x14ac:dyDescent="0.25">
      <c r="A1" t="s">
        <v>142</v>
      </c>
      <c r="B1" s="8" t="s">
        <v>9</v>
      </c>
      <c r="C1" s="8" t="s">
        <v>10</v>
      </c>
      <c r="D1" s="8" t="s">
        <v>11</v>
      </c>
      <c r="E1" s="8" t="s">
        <v>12</v>
      </c>
      <c r="G1" s="8" t="s">
        <v>13</v>
      </c>
      <c r="J1" s="8" t="s">
        <v>14</v>
      </c>
    </row>
    <row r="2" spans="1:23" ht="21" x14ac:dyDescent="0.25">
      <c r="A2" t="s">
        <v>143</v>
      </c>
      <c r="B2" s="20">
        <v>6</v>
      </c>
      <c r="C2" s="20">
        <v>11</v>
      </c>
      <c r="D2" s="20">
        <f>RANK(G2,$G$2:$G$20,1)</f>
        <v>17</v>
      </c>
      <c r="E2" s="20" t="s">
        <v>15</v>
      </c>
      <c r="G2" s="10">
        <f>SQRT((B2-$B$21)^2+(C2-$C$21)^2)</f>
        <v>44.687805943008662</v>
      </c>
      <c r="V2" s="19" t="s">
        <v>76</v>
      </c>
    </row>
    <row r="3" spans="1:23" x14ac:dyDescent="0.2">
      <c r="A3" t="s">
        <v>144</v>
      </c>
      <c r="B3" s="36">
        <v>48</v>
      </c>
      <c r="C3" s="36">
        <v>59</v>
      </c>
      <c r="D3" s="36">
        <f t="shared" ref="D3:D20" si="0">RANK(G3,$G$2:$G$20,1)</f>
        <v>5</v>
      </c>
      <c r="E3" s="36" t="s">
        <v>16</v>
      </c>
      <c r="G3" s="10">
        <f t="shared" ref="G3:G20" si="1">SQRT((B3-$B$21)^2+(C3-$C$21)^2)</f>
        <v>20.615528128088304</v>
      </c>
      <c r="I3" s="2" t="s">
        <v>84</v>
      </c>
      <c r="J3" t="s">
        <v>85</v>
      </c>
      <c r="K3" t="s">
        <v>87</v>
      </c>
    </row>
    <row r="4" spans="1:23" x14ac:dyDescent="0.2">
      <c r="A4" t="s">
        <v>151</v>
      </c>
      <c r="B4" s="9">
        <v>12</v>
      </c>
      <c r="C4" s="9">
        <v>20</v>
      </c>
      <c r="D4" s="20">
        <f t="shared" si="0"/>
        <v>11</v>
      </c>
      <c r="E4" s="9" t="s">
        <v>15</v>
      </c>
      <c r="G4" s="10">
        <f t="shared" si="1"/>
        <v>34.409301068170507</v>
      </c>
      <c r="I4" s="2">
        <v>1</v>
      </c>
      <c r="J4" t="s">
        <v>157</v>
      </c>
      <c r="K4" t="s">
        <v>16</v>
      </c>
    </row>
    <row r="5" spans="1:23" x14ac:dyDescent="0.2">
      <c r="A5" t="s">
        <v>152</v>
      </c>
      <c r="B5" s="9">
        <v>42</v>
      </c>
      <c r="C5" s="9">
        <v>78</v>
      </c>
      <c r="D5" s="20">
        <f t="shared" si="0"/>
        <v>14</v>
      </c>
      <c r="E5" s="9" t="s">
        <v>15</v>
      </c>
      <c r="G5" s="10">
        <f t="shared" si="1"/>
        <v>38.052595180880893</v>
      </c>
      <c r="I5" s="2">
        <v>3</v>
      </c>
      <c r="J5" t="s">
        <v>158</v>
      </c>
      <c r="K5" t="s">
        <v>16</v>
      </c>
    </row>
    <row r="6" spans="1:23" x14ac:dyDescent="0.2">
      <c r="B6" s="36">
        <v>24</v>
      </c>
      <c r="C6" s="36">
        <v>48</v>
      </c>
      <c r="D6" s="36">
        <f t="shared" si="0"/>
        <v>3</v>
      </c>
      <c r="E6" s="37" t="s">
        <v>15</v>
      </c>
      <c r="G6" s="10">
        <f t="shared" si="1"/>
        <v>17.888543819998318</v>
      </c>
      <c r="I6" s="2">
        <v>5</v>
      </c>
      <c r="J6" t="s">
        <v>159</v>
      </c>
      <c r="K6" t="s">
        <v>16</v>
      </c>
      <c r="V6" t="s">
        <v>77</v>
      </c>
      <c r="W6" t="s">
        <v>78</v>
      </c>
    </row>
    <row r="7" spans="1:23" x14ac:dyDescent="0.2">
      <c r="B7" s="9">
        <v>36</v>
      </c>
      <c r="C7" s="9">
        <v>90</v>
      </c>
      <c r="D7" s="20">
        <f t="shared" si="0"/>
        <v>18</v>
      </c>
      <c r="E7" s="9" t="s">
        <v>15</v>
      </c>
      <c r="G7" s="10">
        <f t="shared" si="1"/>
        <v>50.159744815937813</v>
      </c>
      <c r="I7" s="2" t="s">
        <v>86</v>
      </c>
      <c r="K7" s="22" t="s">
        <v>16</v>
      </c>
      <c r="V7" t="s">
        <v>79</v>
      </c>
      <c r="W7" t="s">
        <v>80</v>
      </c>
    </row>
    <row r="8" spans="1:23" x14ac:dyDescent="0.2">
      <c r="B8" s="36">
        <v>24</v>
      </c>
      <c r="C8" s="36">
        <v>28</v>
      </c>
      <c r="D8" s="36">
        <f t="shared" si="0"/>
        <v>4</v>
      </c>
      <c r="E8" s="36" t="s">
        <v>15</v>
      </c>
      <c r="G8" s="10">
        <f t="shared" si="1"/>
        <v>20</v>
      </c>
    </row>
    <row r="9" spans="1:23" x14ac:dyDescent="0.2">
      <c r="B9" s="9">
        <v>36</v>
      </c>
      <c r="C9" s="9">
        <v>69</v>
      </c>
      <c r="D9" s="20">
        <f t="shared" si="0"/>
        <v>7</v>
      </c>
      <c r="E9" s="9" t="s">
        <v>15</v>
      </c>
      <c r="G9" s="10">
        <f t="shared" si="1"/>
        <v>29.274562336608895</v>
      </c>
    </row>
    <row r="10" spans="1:23" x14ac:dyDescent="0.2">
      <c r="B10" s="9">
        <v>12</v>
      </c>
      <c r="C10" s="9">
        <v>30</v>
      </c>
      <c r="D10" s="20">
        <f t="shared" si="0"/>
        <v>8</v>
      </c>
      <c r="E10" s="9" t="s">
        <v>15</v>
      </c>
      <c r="G10" s="10">
        <f t="shared" si="1"/>
        <v>29.732137494637012</v>
      </c>
      <c r="I10" t="s">
        <v>88</v>
      </c>
      <c r="V10" t="s">
        <v>81</v>
      </c>
      <c r="W10" t="s">
        <v>82</v>
      </c>
    </row>
    <row r="11" spans="1:23" x14ac:dyDescent="0.2">
      <c r="B11" s="36">
        <v>30</v>
      </c>
      <c r="C11" s="36">
        <v>52</v>
      </c>
      <c r="D11" s="36">
        <f t="shared" si="0"/>
        <v>2</v>
      </c>
      <c r="E11" s="36" t="s">
        <v>16</v>
      </c>
      <c r="G11" s="10">
        <f t="shared" si="1"/>
        <v>15.620499351813308</v>
      </c>
      <c r="I11" s="12" t="s">
        <v>89</v>
      </c>
      <c r="V11" t="s">
        <v>155</v>
      </c>
      <c r="W11" t="s">
        <v>83</v>
      </c>
    </row>
    <row r="12" spans="1:23" x14ac:dyDescent="0.2">
      <c r="B12" s="9">
        <v>12</v>
      </c>
      <c r="C12" s="9">
        <v>12</v>
      </c>
      <c r="D12" s="20">
        <f t="shared" si="0"/>
        <v>15</v>
      </c>
      <c r="E12" s="9" t="s">
        <v>16</v>
      </c>
      <c r="G12" s="10">
        <f t="shared" si="1"/>
        <v>39.597979746446661</v>
      </c>
      <c r="V12" t="s">
        <v>156</v>
      </c>
    </row>
    <row r="13" spans="1:23" x14ac:dyDescent="0.2">
      <c r="A13" t="s">
        <v>153</v>
      </c>
      <c r="B13" s="36">
        <v>48</v>
      </c>
      <c r="C13" s="36">
        <v>43</v>
      </c>
      <c r="D13" s="36">
        <f t="shared" si="0"/>
        <v>1</v>
      </c>
      <c r="E13" s="36" t="s">
        <v>16</v>
      </c>
      <c r="G13" s="10">
        <f t="shared" si="1"/>
        <v>8.5440037453175304</v>
      </c>
    </row>
    <row r="14" spans="1:23" x14ac:dyDescent="0.2">
      <c r="B14" s="9">
        <v>12</v>
      </c>
      <c r="C14" s="9">
        <v>15</v>
      </c>
      <c r="D14" s="20">
        <f t="shared" si="0"/>
        <v>13</v>
      </c>
      <c r="E14" s="9" t="s">
        <v>15</v>
      </c>
      <c r="G14" s="10">
        <f t="shared" si="1"/>
        <v>37.536648758246919</v>
      </c>
    </row>
    <row r="15" spans="1:23" x14ac:dyDescent="0.2">
      <c r="B15" s="9">
        <v>24</v>
      </c>
      <c r="C15" s="9">
        <v>11</v>
      </c>
      <c r="D15" s="20">
        <f t="shared" si="0"/>
        <v>10</v>
      </c>
      <c r="E15" s="9" t="s">
        <v>16</v>
      </c>
      <c r="G15" s="10">
        <f t="shared" si="1"/>
        <v>33.120990323358392</v>
      </c>
    </row>
    <row r="16" spans="1:23" x14ac:dyDescent="0.2">
      <c r="B16" s="9">
        <v>15</v>
      </c>
      <c r="C16" s="9">
        <v>14</v>
      </c>
      <c r="D16" s="20">
        <f t="shared" si="0"/>
        <v>12</v>
      </c>
      <c r="E16" s="9" t="s">
        <v>15</v>
      </c>
      <c r="G16" s="10">
        <f t="shared" si="1"/>
        <v>36.069377593742864</v>
      </c>
    </row>
    <row r="17" spans="1:7" x14ac:dyDescent="0.2">
      <c r="B17" s="9">
        <v>24</v>
      </c>
      <c r="C17" s="9">
        <v>12</v>
      </c>
      <c r="D17" s="20">
        <f t="shared" si="0"/>
        <v>9</v>
      </c>
      <c r="E17" s="9" t="s">
        <v>16</v>
      </c>
      <c r="G17" s="10">
        <f t="shared" si="1"/>
        <v>32.249030993194197</v>
      </c>
    </row>
    <row r="18" spans="1:7" x14ac:dyDescent="0.2">
      <c r="B18" s="9">
        <v>24</v>
      </c>
      <c r="C18" s="9">
        <v>24</v>
      </c>
      <c r="D18" s="20">
        <f t="shared" si="0"/>
        <v>6</v>
      </c>
      <c r="E18" s="9" t="s">
        <v>15</v>
      </c>
      <c r="G18" s="10">
        <f t="shared" si="1"/>
        <v>22.627416997969522</v>
      </c>
    </row>
    <row r="19" spans="1:7" x14ac:dyDescent="0.2">
      <c r="B19" s="9">
        <v>30</v>
      </c>
      <c r="C19" s="9">
        <v>80</v>
      </c>
      <c r="D19" s="20">
        <f t="shared" si="0"/>
        <v>16</v>
      </c>
      <c r="E19" s="9" t="s">
        <v>15</v>
      </c>
      <c r="G19" s="10">
        <f t="shared" si="1"/>
        <v>41.231056256176608</v>
      </c>
    </row>
    <row r="20" spans="1:7" x14ac:dyDescent="0.2">
      <c r="B20" s="9">
        <v>24</v>
      </c>
      <c r="C20" s="9">
        <v>125</v>
      </c>
      <c r="D20" s="20">
        <f t="shared" si="0"/>
        <v>19</v>
      </c>
      <c r="E20" s="9" t="s">
        <v>16</v>
      </c>
      <c r="G20" s="10">
        <f t="shared" si="1"/>
        <v>86.49277426467485</v>
      </c>
    </row>
    <row r="21" spans="1:7" x14ac:dyDescent="0.2">
      <c r="A21" t="s">
        <v>154</v>
      </c>
      <c r="B21" s="21">
        <v>40</v>
      </c>
      <c r="C21" s="21">
        <v>40</v>
      </c>
      <c r="D21" s="21"/>
      <c r="E21" s="23" t="s">
        <v>16</v>
      </c>
    </row>
    <row r="24" spans="1:7" x14ac:dyDescent="0.2">
      <c r="C24" s="1" t="s">
        <v>136</v>
      </c>
      <c r="G24" s="1" t="s">
        <v>141</v>
      </c>
    </row>
    <row r="25" spans="1:7" x14ac:dyDescent="0.2">
      <c r="C25" s="4" t="s">
        <v>145</v>
      </c>
      <c r="D25" s="4" t="s">
        <v>138</v>
      </c>
      <c r="E25" s="4" t="s">
        <v>140</v>
      </c>
    </row>
    <row r="26" spans="1:7" x14ac:dyDescent="0.2">
      <c r="C26" s="4" t="s">
        <v>137</v>
      </c>
      <c r="D26" s="4" t="s">
        <v>139</v>
      </c>
      <c r="E26" s="4" t="s">
        <v>92</v>
      </c>
    </row>
    <row r="27" spans="1:7" x14ac:dyDescent="0.2">
      <c r="C27" s="4" t="s">
        <v>146</v>
      </c>
      <c r="D27" s="39" t="s">
        <v>149</v>
      </c>
      <c r="E27" s="40" t="s">
        <v>150</v>
      </c>
    </row>
    <row r="28" spans="1:7" x14ac:dyDescent="0.2">
      <c r="C28" s="4" t="s">
        <v>147</v>
      </c>
      <c r="D28" s="39"/>
      <c r="E28" s="40"/>
    </row>
    <row r="29" spans="1:7" x14ac:dyDescent="0.2">
      <c r="C29" s="4" t="s">
        <v>148</v>
      </c>
      <c r="D29" s="39"/>
      <c r="E29" s="40"/>
    </row>
  </sheetData>
  <mergeCells count="2">
    <mergeCell ref="D27:D29"/>
    <mergeCell ref="E27:E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Crédito Varejo</vt:lpstr>
      <vt:lpstr>Normalização de Variáveis</vt:lpstr>
      <vt:lpstr>Regressão Logística - Conceito</vt:lpstr>
      <vt:lpstr>KNN - Lógica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Bergmann</dc:creator>
  <cp:lastModifiedBy>Daniel Reed Bergmann</cp:lastModifiedBy>
  <dcterms:created xsi:type="dcterms:W3CDTF">2019-01-07T04:00:53Z</dcterms:created>
  <dcterms:modified xsi:type="dcterms:W3CDTF">2025-02-12T15:31:27Z</dcterms:modified>
</cp:coreProperties>
</file>